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2.xml" ContentType="application/vnd.openxmlformats-officedocument.spreadsheetml.pivotTable+xml"/>
  <Override PartName="/xl/drawings/drawing3.xml" ContentType="application/vnd.openxmlformats-officedocument.drawing+xml"/>
  <Override PartName="/xl/charts/chart2.xml" ContentType="application/vnd.openxmlformats-officedocument.drawingml.chart+xml"/>
  <Override PartName="/xl/pivotTables/pivotTable3.xml" ContentType="application/vnd.openxmlformats-officedocument.spreadsheetml.pivotTable+xml"/>
  <Override PartName="/xl/drawings/drawing4.xml" ContentType="application/vnd.openxmlformats-officedocument.drawing+xml"/>
  <Override PartName="/xl/charts/chart3.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9001" codeName="{320AAD7A-AEEB-3B57-35EE-6C7AAB037B02}"/>
  <workbookPr codeName="ThisWorkbook" hidePivotFieldList="1" defaultThemeVersion="124226"/>
  <mc:AlternateContent xmlns:mc="http://schemas.openxmlformats.org/markup-compatibility/2006">
    <mc:Choice Requires="x15">
      <x15ac:absPath xmlns:x15ac="http://schemas.microsoft.com/office/spreadsheetml/2010/11/ac" url="C:\Users\Didier Chauveau\Documents\JLD\"/>
    </mc:Choice>
  </mc:AlternateContent>
  <bookViews>
    <workbookView xWindow="12585" yWindow="-15" windowWidth="12660" windowHeight="12480" tabRatio="631" firstSheet="3" activeTab="3" xr2:uid="{00000000-000D-0000-FFFF-FFFF00000000}"/>
  </bookViews>
  <sheets>
    <sheet name="Journal des mouvements" sheetId="6" state="hidden" r:id="rId1"/>
    <sheet name="Stocks" sheetId="7" state="hidden" r:id="rId2"/>
    <sheet name="RUFRA" sheetId="15" state="hidden" r:id="rId3"/>
    <sheet name="Graphe 2012-2017" sheetId="35" r:id="rId4"/>
    <sheet name="Graphe 2009-2012" sheetId="30" state="hidden" r:id="rId5"/>
    <sheet name="Offre Devis" sheetId="33" state="hidden" r:id="rId6"/>
    <sheet name="Marge € tonne" sheetId="34" state="hidden" r:id="rId7"/>
    <sheet name="Feuil1" sheetId="40" state="hidden" r:id="rId8"/>
  </sheets>
  <externalReferences>
    <externalReference r:id="rId9"/>
    <externalReference r:id="rId10"/>
  </externalReferences>
  <definedNames>
    <definedName name="_xlnm._FilterDatabase" localSheetId="0" hidden="1">'Journal des mouvements'!$A$1:$N$1001</definedName>
    <definedName name="_xlnm._FilterDatabase" localSheetId="1" hidden="1">Stocks!$A$1:$EX$1</definedName>
    <definedName name="Acheteurs">[1]Liste!$H$7:$H$304</definedName>
    <definedName name="CLIENT" localSheetId="5">[2]CLIENTS!$D$2:$D$101</definedName>
    <definedName name="CLIENT">#REF!</definedName>
    <definedName name="CLTS">#REF!</definedName>
    <definedName name="Courtier">[1]Liste!$N$7:$N$51</definedName>
    <definedName name="CUMUL_MVTS" localSheetId="5">'[2]Journal des mouvements'!$J$1001</definedName>
    <definedName name="CUMUL_MVTS">'Journal des mouvements'!$J$1001</definedName>
    <definedName name="FOURNISSEUR" localSheetId="5">[2]FOURNISSEURS!$D$2:$D$101</definedName>
    <definedName name="FOURNISSEUR">#REF!</definedName>
    <definedName name="Matières">[1]Liste!$D$7:$D$305</definedName>
    <definedName name="SCONT">#REF!</definedName>
    <definedName name="scontr">#REF!</definedName>
    <definedName name="STOCK_MVTS" localSheetId="5">[2]Stocks!$C$4</definedName>
    <definedName name="STOCK_MVTS">Stocks!$C$4</definedName>
    <definedName name="Vendeurs">[1]Liste!$K$7:$K$304</definedName>
    <definedName name="_xlnm.Print_Area" localSheetId="5">'Offre Devis'!$A$1:$D$22</definedName>
    <definedName name="_xlnm.Print_Area" localSheetId="1">Stocks!$1:$8</definedName>
  </definedNames>
  <calcPr calcId="171027"/>
  <pivotCaches>
    <pivotCache cacheId="23" r:id="rId11"/>
    <pivotCache cacheId="24" r:id="rId12"/>
  </pivotCaches>
</workbook>
</file>

<file path=xl/calcChain.xml><?xml version="1.0" encoding="utf-8"?>
<calcChain xmlns="http://schemas.openxmlformats.org/spreadsheetml/2006/main">
  <c r="D2" i="7" l="1"/>
  <c r="E2" i="7"/>
  <c r="F2" i="7"/>
  <c r="G2" i="7"/>
  <c r="H2" i="7"/>
  <c r="I2" i="7"/>
  <c r="J2" i="7"/>
  <c r="K2" i="7"/>
  <c r="L2" i="7"/>
  <c r="M2" i="7"/>
  <c r="N2" i="7"/>
  <c r="O2" i="7"/>
  <c r="P2" i="7"/>
  <c r="Q2" i="7"/>
  <c r="R2" i="7"/>
  <c r="S2" i="7"/>
  <c r="T2" i="7"/>
  <c r="U2" i="7"/>
  <c r="V2" i="7"/>
  <c r="W2" i="7"/>
  <c r="X2" i="7"/>
  <c r="Y2" i="7"/>
  <c r="Z2" i="7"/>
  <c r="AA2" i="7"/>
  <c r="AB2" i="7"/>
  <c r="AC2" i="7"/>
  <c r="AD2" i="7"/>
  <c r="AE2" i="7"/>
  <c r="AF2" i="7"/>
  <c r="AG2" i="7"/>
  <c r="AH2" i="7"/>
  <c r="AI2" i="7"/>
  <c r="AJ2" i="7"/>
  <c r="AK2" i="7"/>
  <c r="AL2" i="7"/>
  <c r="AM2" i="7"/>
  <c r="AN2" i="7"/>
  <c r="AO2" i="7"/>
  <c r="AP2" i="7"/>
  <c r="AQ2" i="7"/>
  <c r="AR2" i="7"/>
  <c r="AS2" i="7"/>
  <c r="AT2" i="7"/>
  <c r="AU2" i="7"/>
  <c r="AV2" i="7"/>
  <c r="AW2" i="7"/>
  <c r="AX2" i="7"/>
  <c r="AY2" i="7"/>
  <c r="AZ2" i="7"/>
  <c r="BA2" i="7"/>
  <c r="BB2" i="7"/>
  <c r="BC2" i="7"/>
  <c r="BD2" i="7"/>
  <c r="BE2" i="7"/>
  <c r="BF2" i="7"/>
  <c r="BG2" i="7"/>
  <c r="BH2" i="7"/>
  <c r="BI2" i="7"/>
  <c r="BJ2" i="7"/>
  <c r="BK2" i="7"/>
  <c r="BL2" i="7"/>
  <c r="BM2" i="7"/>
  <c r="BN2" i="7"/>
  <c r="BO2" i="7"/>
  <c r="BP2" i="7"/>
  <c r="BQ2" i="7"/>
  <c r="BR2" i="7"/>
  <c r="BS2" i="7"/>
  <c r="BT2" i="7"/>
  <c r="BU2" i="7"/>
  <c r="BV2" i="7"/>
  <c r="BW2" i="7"/>
  <c r="BX2" i="7"/>
  <c r="BY2" i="7"/>
  <c r="BZ2" i="7"/>
  <c r="CA2" i="7"/>
  <c r="CB2" i="7"/>
  <c r="CC2" i="7"/>
  <c r="CD2" i="7"/>
  <c r="CE2" i="7"/>
  <c r="CF2" i="7"/>
  <c r="CG2" i="7"/>
  <c r="CH2" i="7"/>
  <c r="CI2" i="7"/>
  <c r="CJ2" i="7"/>
  <c r="CK2" i="7"/>
  <c r="CL2" i="7"/>
  <c r="CM2" i="7"/>
  <c r="CN2" i="7"/>
  <c r="CO2" i="7"/>
  <c r="CP2" i="7"/>
  <c r="CQ2" i="7"/>
  <c r="CR2" i="7"/>
  <c r="CS2" i="7"/>
  <c r="CT2" i="7"/>
  <c r="CU2" i="7"/>
  <c r="CV2" i="7"/>
  <c r="CW2" i="7"/>
  <c r="CX2" i="7"/>
  <c r="CY2" i="7"/>
  <c r="CZ2" i="7"/>
  <c r="DA2" i="7"/>
  <c r="DB2" i="7"/>
  <c r="DC2" i="7"/>
  <c r="DD2" i="7"/>
  <c r="DE2" i="7"/>
  <c r="DF2" i="7"/>
  <c r="DG2" i="7"/>
  <c r="DH2" i="7"/>
  <c r="DI2" i="7"/>
  <c r="DJ2" i="7"/>
  <c r="DK2" i="7"/>
  <c r="DL2" i="7"/>
  <c r="DM2" i="7"/>
  <c r="DN2" i="7"/>
  <c r="DO2" i="7"/>
  <c r="DP2" i="7"/>
  <c r="DQ2" i="7"/>
  <c r="DR2" i="7"/>
  <c r="DS2" i="7"/>
  <c r="DT2" i="7"/>
  <c r="DU2" i="7"/>
  <c r="DV2" i="7"/>
  <c r="DW2" i="7"/>
  <c r="DX2" i="7"/>
  <c r="DY2" i="7"/>
  <c r="DZ2" i="7"/>
  <c r="EA2" i="7"/>
  <c r="EB2" i="7"/>
  <c r="EC2" i="7"/>
  <c r="ED2" i="7"/>
  <c r="EE2" i="7"/>
  <c r="EF2" i="7"/>
  <c r="EG2" i="7"/>
  <c r="EH2" i="7"/>
  <c r="EI2" i="7"/>
  <c r="EJ2" i="7"/>
  <c r="EK2" i="7"/>
  <c r="EL2" i="7"/>
  <c r="EM2" i="7"/>
  <c r="EN2" i="7"/>
  <c r="EO2" i="7"/>
  <c r="EP2" i="7"/>
  <c r="EQ2" i="7"/>
  <c r="ER2" i="7"/>
  <c r="ES2" i="7"/>
  <c r="ET2" i="7"/>
  <c r="EU2" i="7"/>
  <c r="EV2" i="7"/>
  <c r="EW2" i="7"/>
  <c r="EX2" i="7"/>
  <c r="C3" i="7"/>
  <c r="E4" i="7"/>
  <c r="E5" i="7" s="1"/>
  <c r="E8" i="7" s="1"/>
  <c r="F4" i="7"/>
  <c r="F5" i="7" s="1"/>
  <c r="F8" i="7" s="1"/>
  <c r="G4" i="7"/>
  <c r="G5" i="7" s="1"/>
  <c r="G8" i="7" s="1"/>
  <c r="H4" i="7"/>
  <c r="H5" i="7" s="1"/>
  <c r="H8" i="7" s="1"/>
  <c r="I4" i="7"/>
  <c r="I5" i="7"/>
  <c r="I8" i="7" s="1"/>
  <c r="J4" i="7"/>
  <c r="K4" i="7"/>
  <c r="K5" i="7" s="1"/>
  <c r="K8" i="7" s="1"/>
  <c r="L4" i="7"/>
  <c r="L5" i="7" s="1"/>
  <c r="L8" i="7" s="1"/>
  <c r="M4" i="7"/>
  <c r="M5" i="7" s="1"/>
  <c r="M8" i="7" s="1"/>
  <c r="N4" i="7"/>
  <c r="O4" i="7"/>
  <c r="O5" i="7"/>
  <c r="O8" i="7" s="1"/>
  <c r="P4" i="7"/>
  <c r="P5" i="7"/>
  <c r="P8" i="7" s="1"/>
  <c r="Q4" i="7"/>
  <c r="Q5" i="7"/>
  <c r="Q8" i="7"/>
  <c r="R4" i="7"/>
  <c r="R5" i="7" s="1"/>
  <c r="R8" i="7" s="1"/>
  <c r="S4" i="7"/>
  <c r="S5" i="7"/>
  <c r="S8" i="7"/>
  <c r="T4" i="7"/>
  <c r="T5" i="7" s="1"/>
  <c r="T8" i="7" s="1"/>
  <c r="U4" i="7"/>
  <c r="U5" i="7"/>
  <c r="U8" i="7" s="1"/>
  <c r="V4" i="7"/>
  <c r="W4" i="7"/>
  <c r="W5" i="7" s="1"/>
  <c r="W8" i="7" s="1"/>
  <c r="X4" i="7"/>
  <c r="X5" i="7" s="1"/>
  <c r="X8" i="7" s="1"/>
  <c r="Y4" i="7"/>
  <c r="Y5" i="7" s="1"/>
  <c r="Y8" i="7" s="1"/>
  <c r="Z4" i="7"/>
  <c r="AA4" i="7"/>
  <c r="AA5" i="7"/>
  <c r="AA8" i="7" s="1"/>
  <c r="AB4" i="7"/>
  <c r="AB5" i="7" s="1"/>
  <c r="AB8" i="7" s="1"/>
  <c r="AC4" i="7"/>
  <c r="AC5" i="7"/>
  <c r="AC8" i="7" s="1"/>
  <c r="AD4" i="7"/>
  <c r="AD5" i="7" s="1"/>
  <c r="AD8" i="7" s="1"/>
  <c r="AE4" i="7"/>
  <c r="AE5" i="7" s="1"/>
  <c r="AE8" i="7" s="1"/>
  <c r="AF4" i="7"/>
  <c r="AF5" i="7" s="1"/>
  <c r="AF8" i="7" s="1"/>
  <c r="AG4" i="7"/>
  <c r="AG5" i="7" s="1"/>
  <c r="AG8" i="7" s="1"/>
  <c r="AH4" i="7"/>
  <c r="AI4" i="7"/>
  <c r="AI5" i="7"/>
  <c r="AI8" i="7" s="1"/>
  <c r="AJ4" i="7"/>
  <c r="AJ5" i="7" s="1"/>
  <c r="AJ8" i="7" s="1"/>
  <c r="AK4" i="7"/>
  <c r="AK5" i="7"/>
  <c r="AK8" i="7" s="1"/>
  <c r="AL4" i="7"/>
  <c r="AL5" i="7" s="1"/>
  <c r="AL8" i="7" s="1"/>
  <c r="AM4" i="7"/>
  <c r="AM5" i="7" s="1"/>
  <c r="AM8" i="7" s="1"/>
  <c r="AN4" i="7"/>
  <c r="AN5" i="7" s="1"/>
  <c r="AN8" i="7" s="1"/>
  <c r="AO4" i="7"/>
  <c r="AO5" i="7"/>
  <c r="AO8" i="7" s="1"/>
  <c r="AP4" i="7"/>
  <c r="AQ4" i="7"/>
  <c r="AQ5" i="7"/>
  <c r="AQ8" i="7" s="1"/>
  <c r="AR4" i="7"/>
  <c r="AR5" i="7" s="1"/>
  <c r="AR8" i="7" s="1"/>
  <c r="AS4" i="7"/>
  <c r="AS5" i="7"/>
  <c r="AS8" i="7" s="1"/>
  <c r="AT4" i="7"/>
  <c r="AT5" i="7" s="1"/>
  <c r="AT8" i="7" s="1"/>
  <c r="AU4" i="7"/>
  <c r="AU5" i="7" s="1"/>
  <c r="AU8" i="7" s="1"/>
  <c r="AV4" i="7"/>
  <c r="AV5" i="7" s="1"/>
  <c r="AV8" i="7" s="1"/>
  <c r="AW4" i="7"/>
  <c r="AW5" i="7"/>
  <c r="AW8" i="7" s="1"/>
  <c r="AX4" i="7"/>
  <c r="AY4" i="7"/>
  <c r="AY5" i="7"/>
  <c r="AY8" i="7" s="1"/>
  <c r="AZ4" i="7"/>
  <c r="AZ5" i="7" s="1"/>
  <c r="AZ8" i="7" s="1"/>
  <c r="BA4" i="7"/>
  <c r="BA5" i="7"/>
  <c r="BA8" i="7" s="1"/>
  <c r="BB4" i="7"/>
  <c r="BB5" i="7" s="1"/>
  <c r="BB8" i="7" s="1"/>
  <c r="BC4" i="7"/>
  <c r="BC5" i="7" s="1"/>
  <c r="BC8" i="7" s="1"/>
  <c r="BD4" i="7"/>
  <c r="BD5" i="7" s="1"/>
  <c r="BD8" i="7" s="1"/>
  <c r="BE4" i="7"/>
  <c r="BE5" i="7" s="1"/>
  <c r="BE8" i="7" s="1"/>
  <c r="BF4" i="7"/>
  <c r="BG4" i="7"/>
  <c r="BG5" i="7"/>
  <c r="BG8" i="7" s="1"/>
  <c r="BH4" i="7"/>
  <c r="BH5" i="7" s="1"/>
  <c r="BH8" i="7" s="1"/>
  <c r="BI4" i="7"/>
  <c r="BI5" i="7"/>
  <c r="BI8" i="7" s="1"/>
  <c r="BJ4" i="7"/>
  <c r="BJ5" i="7" s="1"/>
  <c r="BJ8" i="7" s="1"/>
  <c r="BK4" i="7"/>
  <c r="BK5" i="7" s="1"/>
  <c r="BK8" i="7" s="1"/>
  <c r="BL4" i="7"/>
  <c r="BL5" i="7" s="1"/>
  <c r="BL8" i="7" s="1"/>
  <c r="BM4" i="7"/>
  <c r="BM5" i="7" s="1"/>
  <c r="BM8" i="7" s="1"/>
  <c r="BN4" i="7"/>
  <c r="BO4" i="7"/>
  <c r="BO5" i="7"/>
  <c r="BO8" i="7" s="1"/>
  <c r="BP4" i="7"/>
  <c r="BP5" i="7" s="1"/>
  <c r="BP8" i="7" s="1"/>
  <c r="BQ4" i="7"/>
  <c r="BQ5" i="7"/>
  <c r="BQ8" i="7" s="1"/>
  <c r="BR4" i="7"/>
  <c r="BR5" i="7" s="1"/>
  <c r="BR8" i="7" s="1"/>
  <c r="BS4" i="7"/>
  <c r="BS5" i="7" s="1"/>
  <c r="BS8" i="7" s="1"/>
  <c r="BT4" i="7"/>
  <c r="BT5" i="7" s="1"/>
  <c r="BT8" i="7" s="1"/>
  <c r="BU4" i="7"/>
  <c r="BU5" i="7"/>
  <c r="BU8" i="7" s="1"/>
  <c r="BV4" i="7"/>
  <c r="BW4" i="7"/>
  <c r="BW5" i="7" s="1"/>
  <c r="BW8" i="7" s="1"/>
  <c r="BX4" i="7"/>
  <c r="BX5" i="7" s="1"/>
  <c r="BX8" i="7" s="1"/>
  <c r="BY4" i="7"/>
  <c r="BY5" i="7"/>
  <c r="BY8" i="7" s="1"/>
  <c r="BZ4" i="7"/>
  <c r="BZ5" i="7" s="1"/>
  <c r="BZ8" i="7" s="1"/>
  <c r="CA4" i="7"/>
  <c r="CA5" i="7" s="1"/>
  <c r="CA8" i="7" s="1"/>
  <c r="CB4" i="7"/>
  <c r="CB5" i="7" s="1"/>
  <c r="CB8" i="7" s="1"/>
  <c r="CC4" i="7"/>
  <c r="CC5" i="7"/>
  <c r="CC8" i="7" s="1"/>
  <c r="CD4" i="7"/>
  <c r="CE4" i="7"/>
  <c r="CE5" i="7" s="1"/>
  <c r="CE8" i="7" s="1"/>
  <c r="CF4" i="7"/>
  <c r="CF5" i="7" s="1"/>
  <c r="CF8" i="7" s="1"/>
  <c r="CG4" i="7"/>
  <c r="CG5" i="7"/>
  <c r="CG8" i="7" s="1"/>
  <c r="CH4" i="7"/>
  <c r="CH5" i="7" s="1"/>
  <c r="CH8" i="7" s="1"/>
  <c r="CI4" i="7"/>
  <c r="CI5" i="7" s="1"/>
  <c r="CI8" i="7" s="1"/>
  <c r="CJ4" i="7"/>
  <c r="CJ5" i="7" s="1"/>
  <c r="CJ8" i="7" s="1"/>
  <c r="CK4" i="7"/>
  <c r="CK5" i="7" s="1"/>
  <c r="CK8" i="7" s="1"/>
  <c r="CL4" i="7"/>
  <c r="CM4" i="7"/>
  <c r="CM5" i="7"/>
  <c r="CM8" i="7" s="1"/>
  <c r="CN4" i="7"/>
  <c r="CN5" i="7" s="1"/>
  <c r="CN8" i="7" s="1"/>
  <c r="CO4" i="7"/>
  <c r="CO5" i="7"/>
  <c r="CO8" i="7" s="1"/>
  <c r="CP4" i="7"/>
  <c r="CP5" i="7" s="1"/>
  <c r="CP8" i="7" s="1"/>
  <c r="CQ4" i="7"/>
  <c r="CQ5" i="7" s="1"/>
  <c r="CQ8" i="7" s="1"/>
  <c r="CR4" i="7"/>
  <c r="CR5" i="7" s="1"/>
  <c r="CR8" i="7" s="1"/>
  <c r="CS4" i="7"/>
  <c r="CS5" i="7"/>
  <c r="CS8" i="7" s="1"/>
  <c r="CT4" i="7"/>
  <c r="CU4" i="7"/>
  <c r="CU5" i="7"/>
  <c r="CU8" i="7" s="1"/>
  <c r="CV4" i="7"/>
  <c r="CV5" i="7" s="1"/>
  <c r="CV8" i="7" s="1"/>
  <c r="CW4" i="7"/>
  <c r="CW5" i="7"/>
  <c r="CW8" i="7" s="1"/>
  <c r="CX4" i="7"/>
  <c r="CX5" i="7" s="1"/>
  <c r="CX8" i="7" s="1"/>
  <c r="CY4" i="7"/>
  <c r="CY5" i="7" s="1"/>
  <c r="CY8" i="7" s="1"/>
  <c r="CZ4" i="7"/>
  <c r="CZ5" i="7" s="1"/>
  <c r="CZ8" i="7" s="1"/>
  <c r="DA4" i="7"/>
  <c r="DA5" i="7"/>
  <c r="DA8" i="7" s="1"/>
  <c r="DB4" i="7"/>
  <c r="DB5" i="7" s="1"/>
  <c r="DB8" i="7" s="1"/>
  <c r="DC4" i="7"/>
  <c r="DC5" i="7"/>
  <c r="DC8" i="7" s="1"/>
  <c r="DD4" i="7"/>
  <c r="DD5" i="7" s="1"/>
  <c r="DD8" i="7" s="1"/>
  <c r="DE4" i="7"/>
  <c r="DE5" i="7"/>
  <c r="DE8" i="7" s="1"/>
  <c r="DF4" i="7"/>
  <c r="DG4" i="7"/>
  <c r="DG5" i="7" s="1"/>
  <c r="DG8" i="7" s="1"/>
  <c r="DH4" i="7"/>
  <c r="DH5" i="7" s="1"/>
  <c r="DH8" i="7" s="1"/>
  <c r="DI4" i="7"/>
  <c r="DI5" i="7"/>
  <c r="DI8" i="7" s="1"/>
  <c r="DJ4" i="7"/>
  <c r="DJ5" i="7" s="1"/>
  <c r="DJ8" i="7" s="1"/>
  <c r="DK4" i="7"/>
  <c r="DK5" i="7" s="1"/>
  <c r="DK8" i="7" s="1"/>
  <c r="DL4" i="7"/>
  <c r="DL5" i="7" s="1"/>
  <c r="DL8" i="7" s="1"/>
  <c r="DM4" i="7"/>
  <c r="DM5" i="7"/>
  <c r="DM8" i="7" s="1"/>
  <c r="DN4" i="7"/>
  <c r="DN5" i="7" s="1"/>
  <c r="DN8" i="7" s="1"/>
  <c r="DO4" i="7"/>
  <c r="DO5" i="7" s="1"/>
  <c r="DO8" i="7" s="1"/>
  <c r="DP4" i="7"/>
  <c r="DP5" i="7" s="1"/>
  <c r="DP8" i="7" s="1"/>
  <c r="DQ4" i="7"/>
  <c r="DQ5" i="7" s="1"/>
  <c r="DQ8" i="7" s="1"/>
  <c r="DR4" i="7"/>
  <c r="DR5" i="7" s="1"/>
  <c r="DR8" i="7" s="1"/>
  <c r="DS4" i="7"/>
  <c r="DS5" i="7"/>
  <c r="DS8" i="7" s="1"/>
  <c r="DT4" i="7"/>
  <c r="DT5" i="7" s="1"/>
  <c r="DT8" i="7" s="1"/>
  <c r="DU4" i="7"/>
  <c r="DU5" i="7"/>
  <c r="DU8" i="7" s="1"/>
  <c r="DV4" i="7"/>
  <c r="DW4" i="7"/>
  <c r="DW5" i="7" s="1"/>
  <c r="DW8" i="7" s="1"/>
  <c r="DX4" i="7"/>
  <c r="DX5" i="7" s="1"/>
  <c r="DX8" i="7" s="1"/>
  <c r="DY4" i="7"/>
  <c r="DY5" i="7"/>
  <c r="DY8" i="7" s="1"/>
  <c r="DZ4" i="7"/>
  <c r="DZ5" i="7" s="1"/>
  <c r="DZ8" i="7" s="1"/>
  <c r="EA4" i="7"/>
  <c r="EA5" i="7"/>
  <c r="EA8" i="7" s="1"/>
  <c r="EB4" i="7"/>
  <c r="EB5" i="7" s="1"/>
  <c r="EB8" i="7" s="1"/>
  <c r="EC4" i="7"/>
  <c r="EC5" i="7"/>
  <c r="EC8" i="7" s="1"/>
  <c r="ED4" i="7"/>
  <c r="ED5" i="7" s="1"/>
  <c r="ED8" i="7" s="1"/>
  <c r="EE4" i="7"/>
  <c r="EE5" i="7" s="1"/>
  <c r="EE8" i="7" s="1"/>
  <c r="EF4" i="7"/>
  <c r="EF5" i="7" s="1"/>
  <c r="EF8" i="7" s="1"/>
  <c r="EG4" i="7"/>
  <c r="EG5" i="7"/>
  <c r="EG8" i="7" s="1"/>
  <c r="EH4" i="7"/>
  <c r="EH5" i="7" s="1"/>
  <c r="EH8" i="7"/>
  <c r="EI4" i="7"/>
  <c r="EI5" i="7"/>
  <c r="EI8" i="7" s="1"/>
  <c r="EJ4" i="7"/>
  <c r="EJ5" i="7" s="1"/>
  <c r="EJ8" i="7" s="1"/>
  <c r="EK4" i="7"/>
  <c r="EK5" i="7"/>
  <c r="EK8" i="7" s="1"/>
  <c r="EL4" i="7"/>
  <c r="EL5" i="7" s="1"/>
  <c r="EL8" i="7" s="1"/>
  <c r="EM4" i="7"/>
  <c r="EM5" i="7"/>
  <c r="EM8" i="7" s="1"/>
  <c r="EN4" i="7"/>
  <c r="EN5" i="7" s="1"/>
  <c r="EN8" i="7" s="1"/>
  <c r="EO4" i="7"/>
  <c r="EO5" i="7" s="1"/>
  <c r="EO8" i="7" s="1"/>
  <c r="EP4" i="7"/>
  <c r="EP5" i="7" s="1"/>
  <c r="EP8" i="7" s="1"/>
  <c r="EQ4" i="7"/>
  <c r="EQ5" i="7"/>
  <c r="EQ8" i="7" s="1"/>
  <c r="ER4" i="7"/>
  <c r="ER5" i="7" s="1"/>
  <c r="ER8" i="7"/>
  <c r="ES4" i="7"/>
  <c r="ES5" i="7" s="1"/>
  <c r="ES8" i="7" s="1"/>
  <c r="ET4" i="7"/>
  <c r="ET5" i="7" s="1"/>
  <c r="ET8" i="7"/>
  <c r="EU4" i="7"/>
  <c r="EU5" i="7" s="1"/>
  <c r="EU8" i="7" s="1"/>
  <c r="EV4" i="7"/>
  <c r="EV5" i="7" s="1"/>
  <c r="EV8" i="7"/>
  <c r="EW4" i="7"/>
  <c r="EW5" i="7" s="1"/>
  <c r="EW8" i="7" s="1"/>
  <c r="EX4" i="7"/>
  <c r="EX5" i="7" s="1"/>
  <c r="EX8" i="7" s="1"/>
  <c r="B5" i="7"/>
  <c r="J5" i="7"/>
  <c r="J8" i="7" s="1"/>
  <c r="N5" i="7"/>
  <c r="N8" i="7" s="1"/>
  <c r="V5" i="7"/>
  <c r="V8" i="7" s="1"/>
  <c r="Z5" i="7"/>
  <c r="Z8" i="7" s="1"/>
  <c r="AH5" i="7"/>
  <c r="AH8" i="7" s="1"/>
  <c r="AP5" i="7"/>
  <c r="AP8" i="7" s="1"/>
  <c r="AX5" i="7"/>
  <c r="AX8" i="7" s="1"/>
  <c r="BF5" i="7"/>
  <c r="BF8" i="7" s="1"/>
  <c r="BN5" i="7"/>
  <c r="BN8" i="7" s="1"/>
  <c r="BV5" i="7"/>
  <c r="BV8" i="7" s="1"/>
  <c r="CD5" i="7"/>
  <c r="CD8" i="7" s="1"/>
  <c r="CL5" i="7"/>
  <c r="CL8" i="7" s="1"/>
  <c r="CT5" i="7"/>
  <c r="CT8" i="7" s="1"/>
  <c r="DF5" i="7"/>
  <c r="DF8" i="7" s="1"/>
  <c r="DV5" i="7"/>
  <c r="DV8" i="7" s="1"/>
  <c r="B10" i="7"/>
  <c r="B11" i="7"/>
  <c r="B14" i="7"/>
  <c r="J2" i="6"/>
  <c r="J3" i="6"/>
  <c r="D4" i="7"/>
  <c r="D5" i="7" s="1"/>
  <c r="D8" i="7" s="1"/>
  <c r="B16" i="7"/>
  <c r="J4" i="6"/>
  <c r="J5" i="6"/>
  <c r="J6" i="6"/>
  <c r="J7" i="6"/>
  <c r="J8" i="6"/>
  <c r="J9" i="6"/>
  <c r="J10" i="6"/>
  <c r="J11" i="6"/>
  <c r="J12" i="6"/>
  <c r="J13" i="6"/>
  <c r="J14" i="6"/>
  <c r="J15" i="6"/>
  <c r="J16" i="6"/>
  <c r="J17" i="6"/>
  <c r="J18" i="6"/>
  <c r="J19" i="6"/>
  <c r="J20" i="6"/>
  <c r="J21" i="6"/>
  <c r="A22" i="6"/>
  <c r="B22" i="6"/>
  <c r="F22" i="6"/>
  <c r="J22" i="6"/>
  <c r="A23" i="6"/>
  <c r="C23" i="6" s="1"/>
  <c r="B23" i="6"/>
  <c r="F23" i="6"/>
  <c r="J23" i="6"/>
  <c r="A24" i="6"/>
  <c r="B24" i="6"/>
  <c r="F24" i="6"/>
  <c r="J24" i="6"/>
  <c r="A25" i="6"/>
  <c r="B25" i="6"/>
  <c r="F25" i="6"/>
  <c r="J25" i="6"/>
  <c r="A26" i="6"/>
  <c r="C26" i="6" s="1"/>
  <c r="B26" i="6"/>
  <c r="F26" i="6"/>
  <c r="J26" i="6"/>
  <c r="A27" i="6"/>
  <c r="C27" i="6" s="1"/>
  <c r="B27" i="6"/>
  <c r="F27" i="6"/>
  <c r="J27" i="6"/>
  <c r="A28" i="6"/>
  <c r="B28" i="6"/>
  <c r="F28" i="6"/>
  <c r="J28" i="6"/>
  <c r="A29" i="6"/>
  <c r="C29" i="6" s="1"/>
  <c r="B29" i="6"/>
  <c r="F29" i="6"/>
  <c r="J29" i="6"/>
  <c r="A30" i="6"/>
  <c r="B30" i="6"/>
  <c r="F30" i="6"/>
  <c r="J30" i="6"/>
  <c r="A31" i="6"/>
  <c r="C31" i="6" s="1"/>
  <c r="B31" i="6"/>
  <c r="F31" i="6"/>
  <c r="J31" i="6"/>
  <c r="A32" i="6"/>
  <c r="B32" i="6"/>
  <c r="F32" i="6"/>
  <c r="J32" i="6"/>
  <c r="A33" i="6"/>
  <c r="B33" i="6"/>
  <c r="F33" i="6"/>
  <c r="J33" i="6"/>
  <c r="A34" i="6"/>
  <c r="B34" i="6"/>
  <c r="C34" i="6"/>
  <c r="F34" i="6"/>
  <c r="J34" i="6"/>
  <c r="A35" i="6"/>
  <c r="B35" i="6"/>
  <c r="C35" i="6" s="1"/>
  <c r="F35" i="6"/>
  <c r="J35" i="6"/>
  <c r="A36" i="6"/>
  <c r="B36" i="6"/>
  <c r="F36" i="6"/>
  <c r="J36" i="6"/>
  <c r="A37" i="6"/>
  <c r="B37" i="6"/>
  <c r="F37" i="6"/>
  <c r="J37" i="6"/>
  <c r="A38" i="6"/>
  <c r="B38" i="6"/>
  <c r="F38" i="6"/>
  <c r="J38" i="6"/>
  <c r="A39" i="6"/>
  <c r="B39" i="6"/>
  <c r="F39" i="6"/>
  <c r="J39" i="6"/>
  <c r="A40" i="6"/>
  <c r="B40" i="6"/>
  <c r="F40" i="6"/>
  <c r="J40" i="6"/>
  <c r="A41" i="6"/>
  <c r="B41" i="6"/>
  <c r="C41" i="6" s="1"/>
  <c r="F41" i="6"/>
  <c r="J41" i="6"/>
  <c r="A42" i="6"/>
  <c r="B42" i="6"/>
  <c r="C42" i="6" s="1"/>
  <c r="F42" i="6"/>
  <c r="J42" i="6"/>
  <c r="A43" i="6"/>
  <c r="B43" i="6"/>
  <c r="F43" i="6"/>
  <c r="J43" i="6"/>
  <c r="A44" i="6"/>
  <c r="B44" i="6"/>
  <c r="F44" i="6"/>
  <c r="J44" i="6"/>
  <c r="A45" i="6"/>
  <c r="C45" i="6" s="1"/>
  <c r="B45" i="6"/>
  <c r="F45" i="6"/>
  <c r="J45" i="6"/>
  <c r="A46" i="6"/>
  <c r="B46" i="6"/>
  <c r="F46" i="6"/>
  <c r="J46" i="6"/>
  <c r="A47" i="6"/>
  <c r="C47" i="6" s="1"/>
  <c r="B47" i="6"/>
  <c r="F47" i="6"/>
  <c r="J47" i="6"/>
  <c r="A48" i="6"/>
  <c r="B48" i="6"/>
  <c r="F48" i="6"/>
  <c r="J48" i="6"/>
  <c r="A49" i="6"/>
  <c r="C49" i="6" s="1"/>
  <c r="B49" i="6"/>
  <c r="F49" i="6"/>
  <c r="J49" i="6"/>
  <c r="A50" i="6"/>
  <c r="C50" i="6" s="1"/>
  <c r="B50" i="6"/>
  <c r="F50" i="6"/>
  <c r="J50" i="6"/>
  <c r="A51" i="6"/>
  <c r="B51" i="6"/>
  <c r="F51" i="6"/>
  <c r="J51" i="6"/>
  <c r="A52" i="6"/>
  <c r="B52" i="6"/>
  <c r="F52" i="6"/>
  <c r="J52" i="6"/>
  <c r="A53" i="6"/>
  <c r="C53" i="6" s="1"/>
  <c r="B53" i="6"/>
  <c r="F53" i="6"/>
  <c r="J53" i="6"/>
  <c r="A54" i="6"/>
  <c r="B54" i="6"/>
  <c r="F54" i="6"/>
  <c r="J54" i="6"/>
  <c r="A55" i="6"/>
  <c r="B55" i="6"/>
  <c r="C55" i="6"/>
  <c r="F55" i="6"/>
  <c r="J55" i="6"/>
  <c r="A56" i="6"/>
  <c r="B56" i="6"/>
  <c r="F56" i="6"/>
  <c r="J56" i="6"/>
  <c r="A57" i="6"/>
  <c r="B57" i="6"/>
  <c r="C57" i="6" s="1"/>
  <c r="F57" i="6"/>
  <c r="J57" i="6"/>
  <c r="A58" i="6"/>
  <c r="B58" i="6"/>
  <c r="F58" i="6"/>
  <c r="J58" i="6"/>
  <c r="A59" i="6"/>
  <c r="B59" i="6"/>
  <c r="F59" i="6"/>
  <c r="J59" i="6"/>
  <c r="A60" i="6"/>
  <c r="B60" i="6"/>
  <c r="F60" i="6"/>
  <c r="J60" i="6"/>
  <c r="A61" i="6"/>
  <c r="B61" i="6"/>
  <c r="F61" i="6"/>
  <c r="J61" i="6"/>
  <c r="A62" i="6"/>
  <c r="B62" i="6"/>
  <c r="C62" i="6" s="1"/>
  <c r="F62" i="6"/>
  <c r="J62" i="6"/>
  <c r="A63" i="6"/>
  <c r="B63" i="6"/>
  <c r="C63" i="6"/>
  <c r="F63" i="6"/>
  <c r="J63" i="6"/>
  <c r="A64" i="6"/>
  <c r="B64" i="6"/>
  <c r="F64" i="6"/>
  <c r="J64" i="6"/>
  <c r="A65" i="6"/>
  <c r="B65" i="6"/>
  <c r="F65" i="6"/>
  <c r="J65" i="6"/>
  <c r="A66" i="6"/>
  <c r="B66" i="6"/>
  <c r="F66" i="6"/>
  <c r="J66" i="6"/>
  <c r="A67" i="6"/>
  <c r="B67" i="6"/>
  <c r="F67" i="6"/>
  <c r="J67" i="6"/>
  <c r="A68" i="6"/>
  <c r="B68" i="6"/>
  <c r="F68" i="6"/>
  <c r="J68" i="6"/>
  <c r="A69" i="6"/>
  <c r="C69" i="6" s="1"/>
  <c r="B69" i="6"/>
  <c r="F69" i="6"/>
  <c r="J69" i="6"/>
  <c r="A70" i="6"/>
  <c r="C70" i="6" s="1"/>
  <c r="B70" i="6"/>
  <c r="F70" i="6"/>
  <c r="J70" i="6"/>
  <c r="A71" i="6"/>
  <c r="C71" i="6" s="1"/>
  <c r="B71" i="6"/>
  <c r="F71" i="6"/>
  <c r="J71" i="6"/>
  <c r="A72" i="6"/>
  <c r="B72" i="6"/>
  <c r="F72" i="6"/>
  <c r="J72" i="6"/>
  <c r="A73" i="6"/>
  <c r="B73" i="6"/>
  <c r="F73" i="6"/>
  <c r="J73" i="6"/>
  <c r="A74" i="6"/>
  <c r="C74" i="6" s="1"/>
  <c r="B74" i="6"/>
  <c r="F74" i="6"/>
  <c r="J74" i="6"/>
  <c r="A75" i="6"/>
  <c r="B75" i="6"/>
  <c r="F75" i="6"/>
  <c r="J75" i="6"/>
  <c r="A76" i="6"/>
  <c r="B76" i="6"/>
  <c r="F76" i="6"/>
  <c r="J76" i="6"/>
  <c r="A77" i="6"/>
  <c r="B77" i="6"/>
  <c r="C77" i="6"/>
  <c r="F77" i="6"/>
  <c r="J77" i="6"/>
  <c r="A78" i="6"/>
  <c r="B78" i="6"/>
  <c r="C78" i="6" s="1"/>
  <c r="F78" i="6"/>
  <c r="J78" i="6"/>
  <c r="A79" i="6"/>
  <c r="B79" i="6"/>
  <c r="F79" i="6"/>
  <c r="J79" i="6"/>
  <c r="A80" i="6"/>
  <c r="B80" i="6"/>
  <c r="F80" i="6"/>
  <c r="J80" i="6"/>
  <c r="A81" i="6"/>
  <c r="B81" i="6"/>
  <c r="F81" i="6"/>
  <c r="J81" i="6"/>
  <c r="A82" i="6"/>
  <c r="B82" i="6"/>
  <c r="F82" i="6"/>
  <c r="J82" i="6"/>
  <c r="A83" i="6"/>
  <c r="B83" i="6"/>
  <c r="C83" i="6" s="1"/>
  <c r="F83" i="6"/>
  <c r="J83" i="6"/>
  <c r="A84" i="6"/>
  <c r="B84" i="6"/>
  <c r="F84" i="6"/>
  <c r="J84" i="6"/>
  <c r="A85" i="6"/>
  <c r="B85" i="6"/>
  <c r="F85" i="6"/>
  <c r="J85" i="6"/>
  <c r="A86" i="6"/>
  <c r="C86" i="6" s="1"/>
  <c r="B86" i="6"/>
  <c r="F86" i="6"/>
  <c r="J86" i="6"/>
  <c r="A87" i="6"/>
  <c r="C87" i="6" s="1"/>
  <c r="B87" i="6"/>
  <c r="F87" i="6"/>
  <c r="J87" i="6"/>
  <c r="A88" i="6"/>
  <c r="B88" i="6"/>
  <c r="F88" i="6"/>
  <c r="J88" i="6"/>
  <c r="A89" i="6"/>
  <c r="C89" i="6" s="1"/>
  <c r="B89" i="6"/>
  <c r="F89" i="6"/>
  <c r="J89" i="6"/>
  <c r="A90" i="6"/>
  <c r="C90" i="6" s="1"/>
  <c r="B90" i="6"/>
  <c r="F90" i="6"/>
  <c r="J90" i="6"/>
  <c r="A91" i="6"/>
  <c r="B91" i="6"/>
  <c r="F91" i="6"/>
  <c r="J91" i="6"/>
  <c r="A92" i="6"/>
  <c r="B92" i="6"/>
  <c r="F92" i="6"/>
  <c r="J92" i="6"/>
  <c r="A93" i="6"/>
  <c r="B93" i="6"/>
  <c r="C93" i="6"/>
  <c r="F93" i="6"/>
  <c r="J93" i="6"/>
  <c r="A94" i="6"/>
  <c r="B94" i="6"/>
  <c r="C94" i="6" s="1"/>
  <c r="F94" i="6"/>
  <c r="J94" i="6"/>
  <c r="A95" i="6"/>
  <c r="B95" i="6"/>
  <c r="F95" i="6"/>
  <c r="J95" i="6"/>
  <c r="A96" i="6"/>
  <c r="B96" i="6"/>
  <c r="F96" i="6"/>
  <c r="J96" i="6"/>
  <c r="A97" i="6"/>
  <c r="B97" i="6"/>
  <c r="F97" i="6"/>
  <c r="J97" i="6"/>
  <c r="A98" i="6"/>
  <c r="B98" i="6"/>
  <c r="C98" i="6"/>
  <c r="F98" i="6"/>
  <c r="J98" i="6"/>
  <c r="A99" i="6"/>
  <c r="B99" i="6"/>
  <c r="C99" i="6" s="1"/>
  <c r="F99" i="6"/>
  <c r="J99" i="6"/>
  <c r="A100" i="6"/>
  <c r="B100" i="6"/>
  <c r="F100" i="6"/>
  <c r="J100" i="6"/>
  <c r="A101" i="6"/>
  <c r="B101" i="6"/>
  <c r="F101" i="6"/>
  <c r="J101" i="6"/>
  <c r="A102" i="6"/>
  <c r="B102" i="6"/>
  <c r="F102" i="6"/>
  <c r="J102" i="6"/>
  <c r="A103" i="6"/>
  <c r="B103" i="6"/>
  <c r="F103" i="6"/>
  <c r="J103" i="6"/>
  <c r="A104" i="6"/>
  <c r="B104" i="6"/>
  <c r="F104" i="6"/>
  <c r="J104" i="6"/>
  <c r="A105" i="6"/>
  <c r="B105" i="6"/>
  <c r="F105" i="6"/>
  <c r="J105" i="6"/>
  <c r="A106" i="6"/>
  <c r="B106" i="6"/>
  <c r="F106" i="6"/>
  <c r="J106" i="6"/>
  <c r="A107" i="6"/>
  <c r="C107" i="6" s="1"/>
  <c r="B107" i="6"/>
  <c r="F107" i="6"/>
  <c r="J107" i="6"/>
  <c r="A108" i="6"/>
  <c r="B108" i="6"/>
  <c r="F108" i="6"/>
  <c r="J108" i="6"/>
  <c r="A109" i="6"/>
  <c r="C109" i="6" s="1"/>
  <c r="B109" i="6"/>
  <c r="F109" i="6"/>
  <c r="J109" i="6"/>
  <c r="A110" i="6"/>
  <c r="C110" i="6" s="1"/>
  <c r="B110" i="6"/>
  <c r="F110" i="6"/>
  <c r="J110" i="6"/>
  <c r="A111" i="6"/>
  <c r="B111" i="6"/>
  <c r="C111" i="6"/>
  <c r="F111" i="6"/>
  <c r="J111" i="6"/>
  <c r="A112" i="6"/>
  <c r="B112" i="6"/>
  <c r="F112" i="6"/>
  <c r="J112" i="6"/>
  <c r="A113" i="6"/>
  <c r="B113" i="6"/>
  <c r="F113" i="6"/>
  <c r="J113" i="6"/>
  <c r="A114" i="6"/>
  <c r="B114" i="6"/>
  <c r="C114" i="6" s="1"/>
  <c r="F114" i="6"/>
  <c r="J114" i="6"/>
  <c r="A115" i="6"/>
  <c r="B115" i="6"/>
  <c r="F115" i="6"/>
  <c r="J115" i="6"/>
  <c r="A116" i="6"/>
  <c r="B116" i="6"/>
  <c r="F116" i="6"/>
  <c r="J116" i="6"/>
  <c r="A117" i="6"/>
  <c r="C117" i="6" s="1"/>
  <c r="B117" i="6"/>
  <c r="F117" i="6"/>
  <c r="J117" i="6"/>
  <c r="A118" i="6"/>
  <c r="B118" i="6"/>
  <c r="F118" i="6"/>
  <c r="J118" i="6"/>
  <c r="A119" i="6"/>
  <c r="C119" i="6" s="1"/>
  <c r="B119" i="6"/>
  <c r="F119" i="6"/>
  <c r="J119" i="6"/>
  <c r="A120" i="6"/>
  <c r="B120" i="6"/>
  <c r="F120" i="6"/>
  <c r="J120" i="6"/>
  <c r="A121" i="6"/>
  <c r="B121" i="6"/>
  <c r="F121" i="6"/>
  <c r="J121" i="6"/>
  <c r="A122" i="6"/>
  <c r="C122" i="6" s="1"/>
  <c r="B122" i="6"/>
  <c r="F122" i="6"/>
  <c r="J122" i="6"/>
  <c r="A123" i="6"/>
  <c r="C123" i="6" s="1"/>
  <c r="B123" i="6"/>
  <c r="F123" i="6"/>
  <c r="J123" i="6"/>
  <c r="A124" i="6"/>
  <c r="B124" i="6"/>
  <c r="F124" i="6"/>
  <c r="J124" i="6"/>
  <c r="A125" i="6"/>
  <c r="C125" i="6" s="1"/>
  <c r="B125" i="6"/>
  <c r="F125" i="6"/>
  <c r="J125" i="6"/>
  <c r="A126" i="6"/>
  <c r="C126" i="6" s="1"/>
  <c r="B126" i="6"/>
  <c r="F126" i="6"/>
  <c r="J126" i="6"/>
  <c r="A127" i="6"/>
  <c r="B127" i="6"/>
  <c r="F127" i="6"/>
  <c r="J127" i="6"/>
  <c r="A128" i="6"/>
  <c r="B128" i="6"/>
  <c r="F128" i="6"/>
  <c r="J128" i="6"/>
  <c r="A129" i="6"/>
  <c r="C129" i="6" s="1"/>
  <c r="B129" i="6"/>
  <c r="F129" i="6"/>
  <c r="J129" i="6"/>
  <c r="A130" i="6"/>
  <c r="C130" i="6" s="1"/>
  <c r="B130" i="6"/>
  <c r="F130" i="6"/>
  <c r="J130" i="6"/>
  <c r="A131" i="6"/>
  <c r="B131" i="6"/>
  <c r="C131" i="6"/>
  <c r="F131" i="6"/>
  <c r="J131" i="6"/>
  <c r="A132" i="6"/>
  <c r="B132" i="6"/>
  <c r="F132" i="6"/>
  <c r="J132" i="6"/>
  <c r="A133" i="6"/>
  <c r="B133" i="6"/>
  <c r="C133" i="6"/>
  <c r="F133" i="6"/>
  <c r="J133" i="6"/>
  <c r="A134" i="6"/>
  <c r="B134" i="6"/>
  <c r="F134" i="6"/>
  <c r="J134" i="6"/>
  <c r="A135" i="6"/>
  <c r="B135" i="6"/>
  <c r="F135" i="6"/>
  <c r="J135" i="6"/>
  <c r="A136" i="6"/>
  <c r="B136" i="6"/>
  <c r="F136" i="6"/>
  <c r="J136" i="6"/>
  <c r="A137" i="6"/>
  <c r="B137" i="6"/>
  <c r="F137" i="6"/>
  <c r="J137" i="6"/>
  <c r="A138" i="6"/>
  <c r="C138" i="6" s="1"/>
  <c r="B138" i="6"/>
  <c r="F138" i="6"/>
  <c r="J138" i="6"/>
  <c r="A139" i="6"/>
  <c r="B139" i="6"/>
  <c r="F139" i="6"/>
  <c r="J139" i="6"/>
  <c r="A140" i="6"/>
  <c r="B140" i="6"/>
  <c r="F140" i="6"/>
  <c r="J140" i="6"/>
  <c r="A141" i="6"/>
  <c r="C141" i="6" s="1"/>
  <c r="B141" i="6"/>
  <c r="F141" i="6"/>
  <c r="J141" i="6"/>
  <c r="A142" i="6"/>
  <c r="B142" i="6"/>
  <c r="F142" i="6"/>
  <c r="J142" i="6"/>
  <c r="A143" i="6"/>
  <c r="C143" i="6" s="1"/>
  <c r="B143" i="6"/>
  <c r="F143" i="6"/>
  <c r="J143" i="6"/>
  <c r="A144" i="6"/>
  <c r="B144" i="6"/>
  <c r="F144" i="6"/>
  <c r="J144" i="6"/>
  <c r="A145" i="6"/>
  <c r="C145" i="6" s="1"/>
  <c r="B145" i="6"/>
  <c r="F145" i="6"/>
  <c r="J145" i="6"/>
  <c r="A146" i="6"/>
  <c r="C146" i="6" s="1"/>
  <c r="B146" i="6"/>
  <c r="F146" i="6"/>
  <c r="J146" i="6"/>
  <c r="A147" i="6"/>
  <c r="B147" i="6"/>
  <c r="C147" i="6"/>
  <c r="F147" i="6"/>
  <c r="J147" i="6"/>
  <c r="A148" i="6"/>
  <c r="B148" i="6"/>
  <c r="F148" i="6"/>
  <c r="J148" i="6"/>
  <c r="A149" i="6"/>
  <c r="B149" i="6"/>
  <c r="C149" i="6" s="1"/>
  <c r="F149" i="6"/>
  <c r="J149" i="6"/>
  <c r="A150" i="6"/>
  <c r="B150" i="6"/>
  <c r="F150" i="6"/>
  <c r="J150" i="6"/>
  <c r="A151" i="6"/>
  <c r="B151" i="6"/>
  <c r="F151" i="6"/>
  <c r="J151" i="6"/>
  <c r="A152" i="6"/>
  <c r="B152" i="6"/>
  <c r="F152" i="6"/>
  <c r="J152" i="6"/>
  <c r="A153" i="6"/>
  <c r="B153" i="6"/>
  <c r="C153" i="6" s="1"/>
  <c r="F153" i="6"/>
  <c r="J153" i="6"/>
  <c r="A154" i="6"/>
  <c r="C154" i="6" s="1"/>
  <c r="B154" i="6"/>
  <c r="F154" i="6"/>
  <c r="J154" i="6"/>
  <c r="A155" i="6"/>
  <c r="B155" i="6"/>
  <c r="F155" i="6"/>
  <c r="J155" i="6"/>
  <c r="A156" i="6"/>
  <c r="B156" i="6"/>
  <c r="F156" i="6"/>
  <c r="J156" i="6"/>
  <c r="A157" i="6"/>
  <c r="C157" i="6" s="1"/>
  <c r="B157" i="6"/>
  <c r="F157" i="6"/>
  <c r="J157" i="6"/>
  <c r="A158" i="6"/>
  <c r="B158" i="6"/>
  <c r="F158" i="6"/>
  <c r="J158" i="6"/>
  <c r="A159" i="6"/>
  <c r="C159" i="6" s="1"/>
  <c r="B159" i="6"/>
  <c r="F159" i="6"/>
  <c r="J159" i="6"/>
  <c r="A160" i="6"/>
  <c r="B160" i="6"/>
  <c r="F160" i="6"/>
  <c r="J160" i="6"/>
  <c r="A161" i="6"/>
  <c r="B161" i="6"/>
  <c r="F161" i="6"/>
  <c r="J161" i="6"/>
  <c r="A162" i="6"/>
  <c r="B162" i="6"/>
  <c r="C162" i="6"/>
  <c r="F162" i="6"/>
  <c r="J162" i="6"/>
  <c r="A163" i="6"/>
  <c r="B163" i="6"/>
  <c r="C163" i="6" s="1"/>
  <c r="F163" i="6"/>
  <c r="J163" i="6"/>
  <c r="A164" i="6"/>
  <c r="B164" i="6"/>
  <c r="F164" i="6"/>
  <c r="J164" i="6"/>
  <c r="A165" i="6"/>
  <c r="B165" i="6"/>
  <c r="F165" i="6"/>
  <c r="J165" i="6"/>
  <c r="A166" i="6"/>
  <c r="B166" i="6"/>
  <c r="F166" i="6"/>
  <c r="J166" i="6"/>
  <c r="A167" i="6"/>
  <c r="B167" i="6"/>
  <c r="F167" i="6"/>
  <c r="J167" i="6"/>
  <c r="A168" i="6"/>
  <c r="B168" i="6"/>
  <c r="F168" i="6"/>
  <c r="J168" i="6"/>
  <c r="A169" i="6"/>
  <c r="B169" i="6"/>
  <c r="C169" i="6"/>
  <c r="F169" i="6"/>
  <c r="J169" i="6"/>
  <c r="A170" i="6"/>
  <c r="B170" i="6"/>
  <c r="C170" i="6" s="1"/>
  <c r="F170" i="6"/>
  <c r="J170" i="6"/>
  <c r="A171" i="6"/>
  <c r="B171" i="6"/>
  <c r="F171" i="6"/>
  <c r="J171" i="6"/>
  <c r="A172" i="6"/>
  <c r="B172" i="6"/>
  <c r="F172" i="6"/>
  <c r="J172" i="6"/>
  <c r="A173" i="6"/>
  <c r="B173" i="6"/>
  <c r="F173" i="6"/>
  <c r="J173" i="6"/>
  <c r="A174" i="6"/>
  <c r="B174" i="6"/>
  <c r="F174" i="6"/>
  <c r="J174" i="6"/>
  <c r="A175" i="6"/>
  <c r="C175" i="6" s="1"/>
  <c r="B175" i="6"/>
  <c r="F175" i="6"/>
  <c r="J175" i="6"/>
  <c r="A176" i="6"/>
  <c r="B176" i="6"/>
  <c r="F176" i="6"/>
  <c r="J176" i="6"/>
  <c r="A177" i="6"/>
  <c r="B177" i="6"/>
  <c r="F177" i="6"/>
  <c r="J177" i="6"/>
  <c r="A178" i="6"/>
  <c r="B178" i="6"/>
  <c r="C178" i="6"/>
  <c r="F178" i="6"/>
  <c r="J178" i="6"/>
  <c r="A179" i="6"/>
  <c r="B179" i="6"/>
  <c r="C179" i="6" s="1"/>
  <c r="F179" i="6"/>
  <c r="J179" i="6"/>
  <c r="A180" i="6"/>
  <c r="B180" i="6"/>
  <c r="F180" i="6"/>
  <c r="J180" i="6"/>
  <c r="A181" i="6"/>
  <c r="B181" i="6"/>
  <c r="F181" i="6"/>
  <c r="J181" i="6"/>
  <c r="A182" i="6"/>
  <c r="B182" i="6"/>
  <c r="F182" i="6"/>
  <c r="J182" i="6"/>
  <c r="A183" i="6"/>
  <c r="B183" i="6"/>
  <c r="C183" i="6" s="1"/>
  <c r="F183" i="6"/>
  <c r="J183" i="6"/>
  <c r="A184" i="6"/>
  <c r="B184" i="6"/>
  <c r="F184" i="6"/>
  <c r="J184" i="6"/>
  <c r="A185" i="6"/>
  <c r="B185" i="6"/>
  <c r="F185" i="6"/>
  <c r="J185" i="6"/>
  <c r="A186" i="6"/>
  <c r="C186" i="6" s="1"/>
  <c r="B186" i="6"/>
  <c r="F186" i="6"/>
  <c r="J186" i="6"/>
  <c r="A187" i="6"/>
  <c r="C187" i="6" s="1"/>
  <c r="B187" i="6"/>
  <c r="F187" i="6"/>
  <c r="J187" i="6"/>
  <c r="A188" i="6"/>
  <c r="B188" i="6"/>
  <c r="F188" i="6"/>
  <c r="J188" i="6"/>
  <c r="A189" i="6"/>
  <c r="C189" i="6" s="1"/>
  <c r="B189" i="6"/>
  <c r="F189" i="6"/>
  <c r="J189" i="6"/>
  <c r="A190" i="6"/>
  <c r="C190" i="6" s="1"/>
  <c r="B190" i="6"/>
  <c r="F190" i="6"/>
  <c r="J190" i="6"/>
  <c r="A191" i="6"/>
  <c r="B191" i="6"/>
  <c r="F191" i="6"/>
  <c r="J191" i="6"/>
  <c r="A192" i="6"/>
  <c r="B192" i="6"/>
  <c r="F192" i="6"/>
  <c r="J192" i="6"/>
  <c r="A193" i="6"/>
  <c r="C193" i="6" s="1"/>
  <c r="B193" i="6"/>
  <c r="F193" i="6"/>
  <c r="J193" i="6"/>
  <c r="A194" i="6"/>
  <c r="C194" i="6" s="1"/>
  <c r="B194" i="6"/>
  <c r="F194" i="6"/>
  <c r="J194" i="6"/>
  <c r="A195" i="6"/>
  <c r="C195" i="6" s="1"/>
  <c r="B195" i="6"/>
  <c r="F195" i="6"/>
  <c r="J195" i="6"/>
  <c r="A196" i="6"/>
  <c r="B196" i="6"/>
  <c r="F196" i="6"/>
  <c r="J196" i="6"/>
  <c r="A197" i="6"/>
  <c r="B197" i="6"/>
  <c r="C197" i="6"/>
  <c r="F197" i="6"/>
  <c r="J197" i="6"/>
  <c r="A198" i="6"/>
  <c r="B198" i="6"/>
  <c r="F198" i="6"/>
  <c r="J198" i="6"/>
  <c r="A199" i="6"/>
  <c r="B199" i="6"/>
  <c r="C199" i="6"/>
  <c r="F199" i="6"/>
  <c r="J199" i="6"/>
  <c r="A200" i="6"/>
  <c r="B200" i="6"/>
  <c r="F200" i="6"/>
  <c r="J200" i="6"/>
  <c r="A201" i="6"/>
  <c r="B201" i="6"/>
  <c r="C201" i="6" s="1"/>
  <c r="F201" i="6"/>
  <c r="J201" i="6"/>
  <c r="A202" i="6"/>
  <c r="B202" i="6"/>
  <c r="F202" i="6"/>
  <c r="J202" i="6"/>
  <c r="A203" i="6"/>
  <c r="B203" i="6"/>
  <c r="F203" i="6"/>
  <c r="J203" i="6"/>
  <c r="A204" i="6"/>
  <c r="B204" i="6"/>
  <c r="F204" i="6"/>
  <c r="J204" i="6"/>
  <c r="A205" i="6"/>
  <c r="B205" i="6"/>
  <c r="F205" i="6"/>
  <c r="J205" i="6"/>
  <c r="A206" i="6"/>
  <c r="B206" i="6"/>
  <c r="F206" i="6"/>
  <c r="J206" i="6"/>
  <c r="A207" i="6"/>
  <c r="C207" i="6" s="1"/>
  <c r="B207" i="6"/>
  <c r="F207" i="6"/>
  <c r="J207" i="6"/>
  <c r="A208" i="6"/>
  <c r="B208" i="6"/>
  <c r="F208" i="6"/>
  <c r="J208" i="6"/>
  <c r="A209" i="6"/>
  <c r="C209" i="6" s="1"/>
  <c r="B209" i="6"/>
  <c r="F209" i="6"/>
  <c r="J209" i="6"/>
  <c r="A210" i="6"/>
  <c r="C210" i="6" s="1"/>
  <c r="B210" i="6"/>
  <c r="F210" i="6"/>
  <c r="J210" i="6"/>
  <c r="A211" i="6"/>
  <c r="C211" i="6" s="1"/>
  <c r="B211" i="6"/>
  <c r="F211" i="6"/>
  <c r="J211" i="6"/>
  <c r="A212" i="6"/>
  <c r="B212" i="6"/>
  <c r="F212" i="6"/>
  <c r="J212" i="6"/>
  <c r="A213" i="6"/>
  <c r="B213" i="6"/>
  <c r="F213" i="6"/>
  <c r="J213" i="6"/>
  <c r="A214" i="6"/>
  <c r="C214" i="6" s="1"/>
  <c r="B214" i="6"/>
  <c r="F214" i="6"/>
  <c r="J214" i="6"/>
  <c r="A215" i="6"/>
  <c r="C215" i="6" s="1"/>
  <c r="B215" i="6"/>
  <c r="F215" i="6"/>
  <c r="J215" i="6"/>
  <c r="A216" i="6"/>
  <c r="B216" i="6"/>
  <c r="F216" i="6"/>
  <c r="J216" i="6"/>
  <c r="A217" i="6"/>
  <c r="B217" i="6"/>
  <c r="C217" i="6"/>
  <c r="F217" i="6"/>
  <c r="J217" i="6"/>
  <c r="A218" i="6"/>
  <c r="B218" i="6"/>
  <c r="C218" i="6" s="1"/>
  <c r="F218" i="6"/>
  <c r="J218" i="6"/>
  <c r="A219" i="6"/>
  <c r="B219" i="6"/>
  <c r="F219" i="6"/>
  <c r="J219" i="6"/>
  <c r="A220" i="6"/>
  <c r="B220" i="6"/>
  <c r="F220" i="6"/>
  <c r="J220" i="6"/>
  <c r="A221" i="6"/>
  <c r="C221" i="6" s="1"/>
  <c r="B221" i="6"/>
  <c r="F221" i="6"/>
  <c r="J221" i="6"/>
  <c r="A222" i="6"/>
  <c r="B222" i="6"/>
  <c r="F222" i="6"/>
  <c r="J222" i="6"/>
  <c r="A223" i="6"/>
  <c r="C223" i="6" s="1"/>
  <c r="B223" i="6"/>
  <c r="F223" i="6"/>
  <c r="J223" i="6"/>
  <c r="A224" i="6"/>
  <c r="B224" i="6"/>
  <c r="F224" i="6"/>
  <c r="J224" i="6"/>
  <c r="A225" i="6"/>
  <c r="B225" i="6"/>
  <c r="F225" i="6"/>
  <c r="J225" i="6"/>
  <c r="A226" i="6"/>
  <c r="C226" i="6" s="1"/>
  <c r="B226" i="6"/>
  <c r="F226" i="6"/>
  <c r="J226" i="6"/>
  <c r="A227" i="6"/>
  <c r="B227" i="6"/>
  <c r="F227" i="6"/>
  <c r="J227" i="6"/>
  <c r="A228" i="6"/>
  <c r="B228" i="6"/>
  <c r="F228" i="6"/>
  <c r="J228" i="6"/>
  <c r="A229" i="6"/>
  <c r="C229" i="6" s="1"/>
  <c r="B229" i="6"/>
  <c r="F229" i="6"/>
  <c r="J229" i="6"/>
  <c r="A230" i="6"/>
  <c r="C230" i="6" s="1"/>
  <c r="B230" i="6"/>
  <c r="F230" i="6"/>
  <c r="J230" i="6"/>
  <c r="A231" i="6"/>
  <c r="C231" i="6" s="1"/>
  <c r="B231" i="6"/>
  <c r="F231" i="6"/>
  <c r="J231" i="6"/>
  <c r="A232" i="6"/>
  <c r="B232" i="6"/>
  <c r="F232" i="6"/>
  <c r="J232" i="6"/>
  <c r="A233" i="6"/>
  <c r="B233" i="6"/>
  <c r="C233" i="6"/>
  <c r="F233" i="6"/>
  <c r="J233" i="6"/>
  <c r="A234" i="6"/>
  <c r="B234" i="6"/>
  <c r="C234" i="6" s="1"/>
  <c r="F234" i="6"/>
  <c r="J234" i="6"/>
  <c r="A235" i="6"/>
  <c r="B235" i="6"/>
  <c r="F235" i="6"/>
  <c r="J235" i="6"/>
  <c r="A236" i="6"/>
  <c r="B236" i="6"/>
  <c r="F236" i="6"/>
  <c r="J236" i="6"/>
  <c r="A237" i="6"/>
  <c r="B237" i="6"/>
  <c r="F237" i="6"/>
  <c r="J237" i="6"/>
  <c r="A238" i="6"/>
  <c r="B238" i="6"/>
  <c r="C238" i="6"/>
  <c r="F238" i="6"/>
  <c r="J238" i="6"/>
  <c r="A239" i="6"/>
  <c r="B239" i="6"/>
  <c r="F239" i="6"/>
  <c r="J239" i="6"/>
  <c r="A240" i="6"/>
  <c r="B240" i="6"/>
  <c r="F240" i="6"/>
  <c r="J240" i="6"/>
  <c r="A241" i="6"/>
  <c r="B241" i="6"/>
  <c r="F241" i="6"/>
  <c r="J241" i="6"/>
  <c r="A242" i="6"/>
  <c r="C242" i="6" s="1"/>
  <c r="B242" i="6"/>
  <c r="F242" i="6"/>
  <c r="J242" i="6"/>
  <c r="A243" i="6"/>
  <c r="B243" i="6"/>
  <c r="F243" i="6"/>
  <c r="J243" i="6"/>
  <c r="A244" i="6"/>
  <c r="B244" i="6"/>
  <c r="F244" i="6"/>
  <c r="J244" i="6"/>
  <c r="A245" i="6"/>
  <c r="C245" i="6" s="1"/>
  <c r="B245" i="6"/>
  <c r="F245" i="6"/>
  <c r="J245" i="6"/>
  <c r="A246" i="6"/>
  <c r="B246" i="6"/>
  <c r="F246" i="6"/>
  <c r="J246" i="6"/>
  <c r="A247" i="6"/>
  <c r="B247" i="6"/>
  <c r="C247" i="6"/>
  <c r="F247" i="6"/>
  <c r="J247" i="6"/>
  <c r="A248" i="6"/>
  <c r="B248" i="6"/>
  <c r="F248" i="6"/>
  <c r="J248" i="6"/>
  <c r="A249" i="6"/>
  <c r="B249" i="6"/>
  <c r="C249" i="6" s="1"/>
  <c r="F249" i="6"/>
  <c r="J249" i="6"/>
  <c r="A250" i="6"/>
  <c r="B250" i="6"/>
  <c r="F250" i="6"/>
  <c r="J250" i="6"/>
  <c r="A251" i="6"/>
  <c r="B251" i="6"/>
  <c r="F251" i="6"/>
  <c r="J251" i="6"/>
  <c r="A252" i="6"/>
  <c r="B252" i="6"/>
  <c r="F252" i="6"/>
  <c r="J252" i="6"/>
  <c r="A253" i="6"/>
  <c r="B253" i="6"/>
  <c r="F253" i="6"/>
  <c r="J253" i="6"/>
  <c r="A254" i="6"/>
  <c r="B254" i="6"/>
  <c r="C254" i="6" s="1"/>
  <c r="F254" i="6"/>
  <c r="J254" i="6"/>
  <c r="A255" i="6"/>
  <c r="B255" i="6"/>
  <c r="F255" i="6"/>
  <c r="J255" i="6"/>
  <c r="A256" i="6"/>
  <c r="B256" i="6"/>
  <c r="F256" i="6"/>
  <c r="J256" i="6"/>
  <c r="A257" i="6"/>
  <c r="C257" i="6" s="1"/>
  <c r="B257" i="6"/>
  <c r="F257" i="6"/>
  <c r="J257" i="6"/>
  <c r="A258" i="6"/>
  <c r="C258" i="6" s="1"/>
  <c r="B258" i="6"/>
  <c r="F258" i="6"/>
  <c r="J258" i="6"/>
  <c r="A259" i="6"/>
  <c r="C259" i="6" s="1"/>
  <c r="B259" i="6"/>
  <c r="F259" i="6"/>
  <c r="J259" i="6"/>
  <c r="A260" i="6"/>
  <c r="B260" i="6"/>
  <c r="F260" i="6"/>
  <c r="J260" i="6"/>
  <c r="A261" i="6"/>
  <c r="C261" i="6" s="1"/>
  <c r="B261" i="6"/>
  <c r="F261" i="6"/>
  <c r="J261" i="6"/>
  <c r="A262" i="6"/>
  <c r="B262" i="6"/>
  <c r="F262" i="6"/>
  <c r="J262" i="6"/>
  <c r="A263" i="6"/>
  <c r="B263" i="6"/>
  <c r="C263" i="6"/>
  <c r="F263" i="6"/>
  <c r="J263" i="6"/>
  <c r="A264" i="6"/>
  <c r="B264" i="6"/>
  <c r="F264" i="6"/>
  <c r="J264" i="6"/>
  <c r="A265" i="6"/>
  <c r="B265" i="6"/>
  <c r="C265" i="6" s="1"/>
  <c r="F265" i="6"/>
  <c r="J265" i="6"/>
  <c r="A266" i="6"/>
  <c r="B266" i="6"/>
  <c r="F266" i="6"/>
  <c r="J266" i="6"/>
  <c r="A267" i="6"/>
  <c r="B267" i="6"/>
  <c r="F267" i="6"/>
  <c r="J267" i="6"/>
  <c r="A268" i="6"/>
  <c r="B268" i="6"/>
  <c r="F268" i="6"/>
  <c r="J268" i="6"/>
  <c r="A269" i="6"/>
  <c r="B269" i="6"/>
  <c r="C269" i="6"/>
  <c r="F269" i="6"/>
  <c r="J269" i="6"/>
  <c r="A270" i="6"/>
  <c r="B270" i="6"/>
  <c r="C270" i="6" s="1"/>
  <c r="F270" i="6"/>
  <c r="J270" i="6"/>
  <c r="A271" i="6"/>
  <c r="B271" i="6"/>
  <c r="F271" i="6"/>
  <c r="J271" i="6"/>
  <c r="A272" i="6"/>
  <c r="B272" i="6"/>
  <c r="F272" i="6"/>
  <c r="J272" i="6"/>
  <c r="A273" i="6"/>
  <c r="B273" i="6"/>
  <c r="F273" i="6"/>
  <c r="J273" i="6"/>
  <c r="A274" i="6"/>
  <c r="B274" i="6"/>
  <c r="F274" i="6"/>
  <c r="J274" i="6"/>
  <c r="A275" i="6"/>
  <c r="B275" i="6"/>
  <c r="F275" i="6"/>
  <c r="J275" i="6"/>
  <c r="A276" i="6"/>
  <c r="B276" i="6"/>
  <c r="F276" i="6"/>
  <c r="J276" i="6"/>
  <c r="A277" i="6"/>
  <c r="B277" i="6"/>
  <c r="F277" i="6"/>
  <c r="J277" i="6"/>
  <c r="A278" i="6"/>
  <c r="C278" i="6" s="1"/>
  <c r="B278" i="6"/>
  <c r="F278" i="6"/>
  <c r="J278" i="6"/>
  <c r="A279" i="6"/>
  <c r="C279" i="6" s="1"/>
  <c r="B279" i="6"/>
  <c r="F279" i="6"/>
  <c r="J279" i="6"/>
  <c r="A280" i="6"/>
  <c r="B280" i="6"/>
  <c r="F280" i="6"/>
  <c r="J280" i="6"/>
  <c r="A281" i="6"/>
  <c r="C281" i="6" s="1"/>
  <c r="B281" i="6"/>
  <c r="F281" i="6"/>
  <c r="J281" i="6"/>
  <c r="A282" i="6"/>
  <c r="B282" i="6"/>
  <c r="C282" i="6"/>
  <c r="F282" i="6"/>
  <c r="J282" i="6"/>
  <c r="A283" i="6"/>
  <c r="B283" i="6"/>
  <c r="F283" i="6"/>
  <c r="J283" i="6"/>
  <c r="A284" i="6"/>
  <c r="B284" i="6"/>
  <c r="F284" i="6"/>
  <c r="J284" i="6"/>
  <c r="A285" i="6"/>
  <c r="B285" i="6"/>
  <c r="C285" i="6" s="1"/>
  <c r="F285" i="6"/>
  <c r="J285" i="6"/>
  <c r="A286" i="6"/>
  <c r="B286" i="6"/>
  <c r="F286" i="6"/>
  <c r="J286" i="6"/>
  <c r="A287" i="6"/>
  <c r="C287" i="6" s="1"/>
  <c r="B287" i="6"/>
  <c r="F287" i="6"/>
  <c r="J287" i="6"/>
  <c r="A288" i="6"/>
  <c r="B288" i="6"/>
  <c r="F288" i="6"/>
  <c r="J288" i="6"/>
  <c r="A289" i="6"/>
  <c r="B289" i="6"/>
  <c r="F289" i="6"/>
  <c r="J289" i="6"/>
  <c r="A290" i="6"/>
  <c r="C290" i="6" s="1"/>
  <c r="B290" i="6"/>
  <c r="F290" i="6"/>
  <c r="J290" i="6"/>
  <c r="A291" i="6"/>
  <c r="B291" i="6"/>
  <c r="F291" i="6"/>
  <c r="J291" i="6"/>
  <c r="A292" i="6"/>
  <c r="B292" i="6"/>
  <c r="F292" i="6"/>
  <c r="J292" i="6"/>
  <c r="A293" i="6"/>
  <c r="C293" i="6" s="1"/>
  <c r="B293" i="6"/>
  <c r="F293" i="6"/>
  <c r="J293" i="6"/>
  <c r="A294" i="6"/>
  <c r="C294" i="6" s="1"/>
  <c r="B294" i="6"/>
  <c r="F294" i="6"/>
  <c r="J294" i="6"/>
  <c r="A295" i="6"/>
  <c r="C295" i="6" s="1"/>
  <c r="B295" i="6"/>
  <c r="F295" i="6"/>
  <c r="J295" i="6"/>
  <c r="A296" i="6"/>
  <c r="B296" i="6"/>
  <c r="F296" i="6"/>
  <c r="J296" i="6"/>
  <c r="A297" i="6"/>
  <c r="C297" i="6" s="1"/>
  <c r="B297" i="6"/>
  <c r="F297" i="6"/>
  <c r="J297" i="6"/>
  <c r="A298" i="6"/>
  <c r="B298" i="6"/>
  <c r="F298" i="6"/>
  <c r="J298" i="6"/>
  <c r="A299" i="6"/>
  <c r="C299" i="6" s="1"/>
  <c r="B299" i="6"/>
  <c r="F299" i="6"/>
  <c r="J299" i="6"/>
  <c r="A300" i="6"/>
  <c r="B300" i="6"/>
  <c r="F300" i="6"/>
  <c r="J300" i="6"/>
  <c r="A301" i="6"/>
  <c r="C301" i="6" s="1"/>
  <c r="B301" i="6"/>
  <c r="F301" i="6"/>
  <c r="J301" i="6"/>
  <c r="A302" i="6"/>
  <c r="B302" i="6"/>
  <c r="C302" i="6"/>
  <c r="F302" i="6"/>
  <c r="J302" i="6"/>
  <c r="A303" i="6"/>
  <c r="B303" i="6"/>
  <c r="C303" i="6"/>
  <c r="F303" i="6"/>
  <c r="J303" i="6"/>
  <c r="A304" i="6"/>
  <c r="B304" i="6"/>
  <c r="F304" i="6"/>
  <c r="J304" i="6"/>
  <c r="A305" i="6"/>
  <c r="B305" i="6"/>
  <c r="F305" i="6"/>
  <c r="J305" i="6"/>
  <c r="A306" i="6"/>
  <c r="B306" i="6"/>
  <c r="F306" i="6"/>
  <c r="J306" i="6"/>
  <c r="A307" i="6"/>
  <c r="B307" i="6"/>
  <c r="F307" i="6"/>
  <c r="J307" i="6"/>
  <c r="A308" i="6"/>
  <c r="B308" i="6"/>
  <c r="F308" i="6"/>
  <c r="J308" i="6"/>
  <c r="A309" i="6"/>
  <c r="C309" i="6" s="1"/>
  <c r="B309" i="6"/>
  <c r="F309" i="6"/>
  <c r="J309" i="6"/>
  <c r="A310" i="6"/>
  <c r="B310" i="6"/>
  <c r="F310" i="6"/>
  <c r="J310" i="6"/>
  <c r="A311" i="6"/>
  <c r="C311" i="6" s="1"/>
  <c r="B311" i="6"/>
  <c r="F311" i="6"/>
  <c r="J311" i="6"/>
  <c r="A312" i="6"/>
  <c r="B312" i="6"/>
  <c r="F312" i="6"/>
  <c r="J312" i="6"/>
  <c r="A313" i="6"/>
  <c r="B313" i="6"/>
  <c r="F313" i="6"/>
  <c r="J313" i="6"/>
  <c r="A314" i="6"/>
  <c r="C314" i="6" s="1"/>
  <c r="B314" i="6"/>
  <c r="F314" i="6"/>
  <c r="J314" i="6"/>
  <c r="A315" i="6"/>
  <c r="C315" i="6" s="1"/>
  <c r="B315" i="6"/>
  <c r="F315" i="6"/>
  <c r="J315" i="6"/>
  <c r="A316" i="6"/>
  <c r="B316" i="6"/>
  <c r="F316" i="6"/>
  <c r="J316" i="6"/>
  <c r="A317" i="6"/>
  <c r="C317" i="6" s="1"/>
  <c r="B317" i="6"/>
  <c r="F317" i="6"/>
  <c r="J317" i="6"/>
  <c r="A318" i="6"/>
  <c r="B318" i="6"/>
  <c r="C318" i="6"/>
  <c r="F318" i="6"/>
  <c r="J318" i="6"/>
  <c r="A319" i="6"/>
  <c r="B319" i="6"/>
  <c r="C319" i="6" s="1"/>
  <c r="F319" i="6"/>
  <c r="J319" i="6"/>
  <c r="A320" i="6"/>
  <c r="B320" i="6"/>
  <c r="F320" i="6"/>
  <c r="J320" i="6"/>
  <c r="A321" i="6"/>
  <c r="B321" i="6"/>
  <c r="F321" i="6"/>
  <c r="J321" i="6"/>
  <c r="A322" i="6"/>
  <c r="B322" i="6"/>
  <c r="F322" i="6"/>
  <c r="J322" i="6"/>
  <c r="A323" i="6"/>
  <c r="B323" i="6"/>
  <c r="C323" i="6" s="1"/>
  <c r="F323" i="6"/>
  <c r="J323" i="6"/>
  <c r="A324" i="6"/>
  <c r="B324" i="6"/>
  <c r="F324" i="6"/>
  <c r="J324" i="6"/>
  <c r="A325" i="6"/>
  <c r="C325" i="6" s="1"/>
  <c r="B325" i="6"/>
  <c r="F325" i="6"/>
  <c r="J325" i="6"/>
  <c r="A326" i="6"/>
  <c r="B326" i="6"/>
  <c r="F326" i="6"/>
  <c r="J326" i="6"/>
  <c r="A327" i="6"/>
  <c r="C327" i="6" s="1"/>
  <c r="B327" i="6"/>
  <c r="F327" i="6"/>
  <c r="J327" i="6"/>
  <c r="A328" i="6"/>
  <c r="B328" i="6"/>
  <c r="F328" i="6"/>
  <c r="J328" i="6"/>
  <c r="A329" i="6"/>
  <c r="B329" i="6"/>
  <c r="F329" i="6"/>
  <c r="J329" i="6"/>
  <c r="A330" i="6"/>
  <c r="C330" i="6" s="1"/>
  <c r="B330" i="6"/>
  <c r="F330" i="6"/>
  <c r="J330" i="6"/>
  <c r="A331" i="6"/>
  <c r="B331" i="6"/>
  <c r="F331" i="6"/>
  <c r="J331" i="6"/>
  <c r="A332" i="6"/>
  <c r="B332" i="6"/>
  <c r="F332" i="6"/>
  <c r="J332" i="6"/>
  <c r="A333" i="6"/>
  <c r="B333" i="6"/>
  <c r="C333" i="6"/>
  <c r="F333" i="6"/>
  <c r="J333" i="6"/>
  <c r="A334" i="6"/>
  <c r="B334" i="6"/>
  <c r="C334" i="6" s="1"/>
  <c r="F334" i="6"/>
  <c r="J334" i="6"/>
  <c r="A335" i="6"/>
  <c r="B335" i="6"/>
  <c r="F335" i="6"/>
  <c r="J335" i="6"/>
  <c r="A336" i="6"/>
  <c r="B336" i="6"/>
  <c r="F336" i="6"/>
  <c r="J336" i="6"/>
  <c r="A337" i="6"/>
  <c r="B337" i="6"/>
  <c r="F337" i="6"/>
  <c r="J337" i="6"/>
  <c r="A338" i="6"/>
  <c r="B338" i="6"/>
  <c r="F338" i="6"/>
  <c r="J338" i="6"/>
  <c r="A339" i="6"/>
  <c r="B339" i="6"/>
  <c r="C339" i="6"/>
  <c r="F339" i="6"/>
  <c r="J339" i="6"/>
  <c r="A340" i="6"/>
  <c r="B340" i="6"/>
  <c r="F340" i="6"/>
  <c r="J340" i="6"/>
  <c r="A341" i="6"/>
  <c r="B341" i="6"/>
  <c r="C341" i="6" s="1"/>
  <c r="F341" i="6"/>
  <c r="J341" i="6"/>
  <c r="A342" i="6"/>
  <c r="B342" i="6"/>
  <c r="F342" i="6"/>
  <c r="J342" i="6"/>
  <c r="A343" i="6"/>
  <c r="B343" i="6"/>
  <c r="F343" i="6"/>
  <c r="J343" i="6"/>
  <c r="A344" i="6"/>
  <c r="B344" i="6"/>
  <c r="F344" i="6"/>
  <c r="J344" i="6"/>
  <c r="A345" i="6"/>
  <c r="B345" i="6"/>
  <c r="F345" i="6"/>
  <c r="J345" i="6"/>
  <c r="A346" i="6"/>
  <c r="C346" i="6" s="1"/>
  <c r="B346" i="6"/>
  <c r="F346" i="6"/>
  <c r="J346" i="6"/>
  <c r="A347" i="6"/>
  <c r="B347" i="6"/>
  <c r="F347" i="6"/>
  <c r="J347" i="6"/>
  <c r="A348" i="6"/>
  <c r="B348" i="6"/>
  <c r="F348" i="6"/>
  <c r="J348" i="6"/>
  <c r="A349" i="6"/>
  <c r="B349" i="6"/>
  <c r="C349" i="6"/>
  <c r="F349" i="6"/>
  <c r="J349" i="6"/>
  <c r="A350" i="6"/>
  <c r="B350" i="6"/>
  <c r="C350" i="6" s="1"/>
  <c r="F350" i="6"/>
  <c r="J350" i="6"/>
  <c r="A351" i="6"/>
  <c r="B351" i="6"/>
  <c r="F351" i="6"/>
  <c r="J351" i="6"/>
  <c r="A352" i="6"/>
  <c r="B352" i="6"/>
  <c r="F352" i="6"/>
  <c r="J352" i="6"/>
  <c r="A353" i="6"/>
  <c r="B353" i="6"/>
  <c r="F353" i="6"/>
  <c r="J353" i="6"/>
  <c r="A354" i="6"/>
  <c r="B354" i="6"/>
  <c r="C354" i="6" s="1"/>
  <c r="F354" i="6"/>
  <c r="J354" i="6"/>
  <c r="A355" i="6"/>
  <c r="B355" i="6"/>
  <c r="F355" i="6"/>
  <c r="J355" i="6"/>
  <c r="A356" i="6"/>
  <c r="B356" i="6"/>
  <c r="F356" i="6"/>
  <c r="J356" i="6"/>
  <c r="A357" i="6"/>
  <c r="C357" i="6" s="1"/>
  <c r="B357" i="6"/>
  <c r="F357" i="6"/>
  <c r="J357" i="6"/>
  <c r="A358" i="6"/>
  <c r="C358" i="6" s="1"/>
  <c r="B358" i="6"/>
  <c r="F358" i="6"/>
  <c r="J358" i="6"/>
  <c r="A359" i="6"/>
  <c r="C359" i="6" s="1"/>
  <c r="B359" i="6"/>
  <c r="F359" i="6"/>
  <c r="J359" i="6"/>
  <c r="A360" i="6"/>
  <c r="B360" i="6"/>
  <c r="F360" i="6"/>
  <c r="J360" i="6"/>
  <c r="A361" i="6"/>
  <c r="C361" i="6" s="1"/>
  <c r="B361" i="6"/>
  <c r="F361" i="6"/>
  <c r="J361" i="6"/>
  <c r="A362" i="6"/>
  <c r="B362" i="6"/>
  <c r="F362" i="6"/>
  <c r="J362" i="6"/>
  <c r="A363" i="6"/>
  <c r="C363" i="6" s="1"/>
  <c r="B363" i="6"/>
  <c r="F363" i="6"/>
  <c r="J363" i="6"/>
  <c r="A364" i="6"/>
  <c r="B364" i="6"/>
  <c r="F364" i="6"/>
  <c r="J364" i="6"/>
  <c r="A365" i="6"/>
  <c r="C365" i="6" s="1"/>
  <c r="B365" i="6"/>
  <c r="F365" i="6"/>
  <c r="J365" i="6"/>
  <c r="A366" i="6"/>
  <c r="C366" i="6" s="1"/>
  <c r="B366" i="6"/>
  <c r="F366" i="6"/>
  <c r="J366" i="6"/>
  <c r="A367" i="6"/>
  <c r="B367" i="6"/>
  <c r="C367" i="6"/>
  <c r="F367" i="6"/>
  <c r="J367" i="6"/>
  <c r="A368" i="6"/>
  <c r="B368" i="6"/>
  <c r="F368" i="6"/>
  <c r="J368" i="6"/>
  <c r="A369" i="6"/>
  <c r="B369" i="6"/>
  <c r="F369" i="6"/>
  <c r="J369" i="6"/>
  <c r="A370" i="6"/>
  <c r="B370" i="6"/>
  <c r="C370" i="6"/>
  <c r="F370" i="6"/>
  <c r="J370" i="6"/>
  <c r="A371" i="6"/>
  <c r="B371" i="6"/>
  <c r="C371" i="6" s="1"/>
  <c r="F371" i="6"/>
  <c r="J371" i="6"/>
  <c r="A372" i="6"/>
  <c r="B372" i="6"/>
  <c r="F372" i="6"/>
  <c r="J372" i="6"/>
  <c r="A373" i="6"/>
  <c r="B373" i="6"/>
  <c r="F373" i="6"/>
  <c r="J373" i="6"/>
  <c r="A374" i="6"/>
  <c r="B374" i="6"/>
  <c r="F374" i="6"/>
  <c r="J374" i="6"/>
  <c r="A375" i="6"/>
  <c r="B375" i="6"/>
  <c r="C375" i="6" s="1"/>
  <c r="F375" i="6"/>
  <c r="J375" i="6"/>
  <c r="A376" i="6"/>
  <c r="B376" i="6"/>
  <c r="F376" i="6"/>
  <c r="J376" i="6"/>
  <c r="A377" i="6"/>
  <c r="B377" i="6"/>
  <c r="F377" i="6"/>
  <c r="J377" i="6"/>
  <c r="A378" i="6"/>
  <c r="C378" i="6" s="1"/>
  <c r="B378" i="6"/>
  <c r="F378" i="6"/>
  <c r="J378" i="6"/>
  <c r="A379" i="6"/>
  <c r="C379" i="6" s="1"/>
  <c r="B379" i="6"/>
  <c r="F379" i="6"/>
  <c r="J379" i="6"/>
  <c r="A380" i="6"/>
  <c r="B380" i="6"/>
  <c r="F380" i="6"/>
  <c r="J380" i="6"/>
  <c r="A381" i="6"/>
  <c r="C381" i="6" s="1"/>
  <c r="B381" i="6"/>
  <c r="F381" i="6"/>
  <c r="J381" i="6"/>
  <c r="A382" i="6"/>
  <c r="C382" i="6" s="1"/>
  <c r="B382" i="6"/>
  <c r="F382" i="6"/>
  <c r="J382" i="6"/>
  <c r="A383" i="6"/>
  <c r="B383" i="6"/>
  <c r="F383" i="6"/>
  <c r="J383" i="6"/>
  <c r="A384" i="6"/>
  <c r="B384" i="6"/>
  <c r="F384" i="6"/>
  <c r="J384" i="6"/>
  <c r="A385" i="6"/>
  <c r="C385" i="6" s="1"/>
  <c r="B385" i="6"/>
  <c r="F385" i="6"/>
  <c r="J385" i="6"/>
  <c r="A386" i="6"/>
  <c r="C386" i="6" s="1"/>
  <c r="B386" i="6"/>
  <c r="F386" i="6"/>
  <c r="J386" i="6"/>
  <c r="A387" i="6"/>
  <c r="C387" i="6" s="1"/>
  <c r="B387" i="6"/>
  <c r="F387" i="6"/>
  <c r="J387" i="6"/>
  <c r="A388" i="6"/>
  <c r="B388" i="6"/>
  <c r="F388" i="6"/>
  <c r="J388" i="6"/>
  <c r="A389" i="6"/>
  <c r="B389" i="6"/>
  <c r="C389" i="6"/>
  <c r="F389" i="6"/>
  <c r="J389" i="6"/>
  <c r="A390" i="6"/>
  <c r="B390" i="6"/>
  <c r="F390" i="6"/>
  <c r="J390" i="6"/>
  <c r="A391" i="6"/>
  <c r="B391" i="6"/>
  <c r="C391" i="6"/>
  <c r="F391" i="6"/>
  <c r="J391" i="6"/>
  <c r="A392" i="6"/>
  <c r="B392" i="6"/>
  <c r="F392" i="6"/>
  <c r="J392" i="6"/>
  <c r="A393" i="6"/>
  <c r="B393" i="6"/>
  <c r="C393" i="6" s="1"/>
  <c r="F393" i="6"/>
  <c r="J393" i="6"/>
  <c r="A394" i="6"/>
  <c r="B394" i="6"/>
  <c r="F394" i="6"/>
  <c r="J394" i="6"/>
  <c r="A395" i="6"/>
  <c r="B395" i="6"/>
  <c r="F395" i="6"/>
  <c r="J395" i="6"/>
  <c r="A396" i="6"/>
  <c r="B396" i="6"/>
  <c r="F396" i="6"/>
  <c r="J396" i="6"/>
  <c r="A397" i="6"/>
  <c r="B397" i="6"/>
  <c r="F397" i="6"/>
  <c r="J397" i="6"/>
  <c r="A398" i="6"/>
  <c r="B398" i="6"/>
  <c r="F398" i="6"/>
  <c r="J398" i="6"/>
  <c r="A399" i="6"/>
  <c r="C399" i="6" s="1"/>
  <c r="B399" i="6"/>
  <c r="F399" i="6"/>
  <c r="J399" i="6"/>
  <c r="A400" i="6"/>
  <c r="B400" i="6"/>
  <c r="F400" i="6"/>
  <c r="J400" i="6"/>
  <c r="A401" i="6"/>
  <c r="C401" i="6" s="1"/>
  <c r="B401" i="6"/>
  <c r="F401" i="6"/>
  <c r="J401" i="6"/>
  <c r="A402" i="6"/>
  <c r="C402" i="6" s="1"/>
  <c r="B402" i="6"/>
  <c r="F402" i="6"/>
  <c r="J402" i="6"/>
  <c r="A403" i="6"/>
  <c r="B403" i="6"/>
  <c r="C403" i="6"/>
  <c r="F403" i="6"/>
  <c r="J403" i="6"/>
  <c r="A404" i="6"/>
  <c r="B404" i="6"/>
  <c r="F404" i="6"/>
  <c r="J404" i="6"/>
  <c r="A405" i="6"/>
  <c r="B405" i="6"/>
  <c r="C405" i="6" s="1"/>
  <c r="F405" i="6"/>
  <c r="J405" i="6"/>
  <c r="A406" i="6"/>
  <c r="B406" i="6"/>
  <c r="F406" i="6"/>
  <c r="J406" i="6"/>
  <c r="A407" i="6"/>
  <c r="B407" i="6"/>
  <c r="F407" i="6"/>
  <c r="J407" i="6"/>
  <c r="A408" i="6"/>
  <c r="B408" i="6"/>
  <c r="F408" i="6"/>
  <c r="J408" i="6"/>
  <c r="A409" i="6"/>
  <c r="B409" i="6"/>
  <c r="C409" i="6" s="1"/>
  <c r="F409" i="6"/>
  <c r="J409" i="6"/>
  <c r="A410" i="6"/>
  <c r="C410" i="6" s="1"/>
  <c r="B410" i="6"/>
  <c r="F410" i="6"/>
  <c r="J410" i="6"/>
  <c r="A411" i="6"/>
  <c r="B411" i="6"/>
  <c r="F411" i="6"/>
  <c r="J411" i="6"/>
  <c r="A412" i="6"/>
  <c r="B412" i="6"/>
  <c r="F412" i="6"/>
  <c r="J412" i="6"/>
  <c r="A413" i="6"/>
  <c r="B413" i="6"/>
  <c r="F413" i="6"/>
  <c r="J413" i="6"/>
  <c r="A414" i="6"/>
  <c r="B414" i="6"/>
  <c r="F414" i="6"/>
  <c r="J414" i="6"/>
  <c r="A415" i="6"/>
  <c r="C415" i="6" s="1"/>
  <c r="B415" i="6"/>
  <c r="F415" i="6"/>
  <c r="J415" i="6"/>
  <c r="A416" i="6"/>
  <c r="B416" i="6"/>
  <c r="F416" i="6"/>
  <c r="J416" i="6"/>
  <c r="A417" i="6"/>
  <c r="B417" i="6"/>
  <c r="F417" i="6"/>
  <c r="J417" i="6"/>
  <c r="A418" i="6"/>
  <c r="B418" i="6"/>
  <c r="C418" i="6"/>
  <c r="F418" i="6"/>
  <c r="J418" i="6"/>
  <c r="A419" i="6"/>
  <c r="B419" i="6"/>
  <c r="C419" i="6" s="1"/>
  <c r="F419" i="6"/>
  <c r="J419" i="6"/>
  <c r="A420" i="6"/>
  <c r="B420" i="6"/>
  <c r="F420" i="6"/>
  <c r="J420" i="6"/>
  <c r="A421" i="6"/>
  <c r="B421" i="6"/>
  <c r="F421" i="6"/>
  <c r="J421" i="6"/>
  <c r="A422" i="6"/>
  <c r="B422" i="6"/>
  <c r="F422" i="6"/>
  <c r="J422" i="6"/>
  <c r="A423" i="6"/>
  <c r="B423" i="6"/>
  <c r="F423" i="6"/>
  <c r="J423" i="6"/>
  <c r="A424" i="6"/>
  <c r="B424" i="6"/>
  <c r="F424" i="6"/>
  <c r="J424" i="6"/>
  <c r="A425" i="6"/>
  <c r="B425" i="6"/>
  <c r="C425" i="6" s="1"/>
  <c r="F425" i="6"/>
  <c r="J425" i="6"/>
  <c r="A426" i="6"/>
  <c r="B426" i="6"/>
  <c r="F426" i="6"/>
  <c r="J426" i="6"/>
  <c r="A427" i="6"/>
  <c r="C427" i="6" s="1"/>
  <c r="B427" i="6"/>
  <c r="F427" i="6"/>
  <c r="J427" i="6"/>
  <c r="A428" i="6"/>
  <c r="B428" i="6"/>
  <c r="F428" i="6"/>
  <c r="J428" i="6"/>
  <c r="A429" i="6"/>
  <c r="C429" i="6" s="1"/>
  <c r="B429" i="6"/>
  <c r="F429" i="6"/>
  <c r="J429" i="6"/>
  <c r="A430" i="6"/>
  <c r="C430" i="6" s="1"/>
  <c r="B430" i="6"/>
  <c r="F430" i="6"/>
  <c r="J430" i="6"/>
  <c r="A431" i="6"/>
  <c r="C431" i="6" s="1"/>
  <c r="B431" i="6"/>
  <c r="F431" i="6"/>
  <c r="J431" i="6"/>
  <c r="A432" i="6"/>
  <c r="B432" i="6"/>
  <c r="F432" i="6"/>
  <c r="J432" i="6"/>
  <c r="A433" i="6"/>
  <c r="B433" i="6"/>
  <c r="F433" i="6"/>
  <c r="J433" i="6"/>
  <c r="A434" i="6"/>
  <c r="C434" i="6" s="1"/>
  <c r="B434" i="6"/>
  <c r="F434" i="6"/>
  <c r="J434" i="6"/>
  <c r="A435" i="6"/>
  <c r="B435" i="6"/>
  <c r="C435" i="6" s="1"/>
  <c r="F435" i="6"/>
  <c r="J435" i="6"/>
  <c r="A436" i="6"/>
  <c r="B436" i="6"/>
  <c r="F436" i="6"/>
  <c r="J436" i="6"/>
  <c r="A437" i="6"/>
  <c r="B437" i="6"/>
  <c r="F437" i="6"/>
  <c r="J437" i="6"/>
  <c r="A438" i="6"/>
  <c r="B438" i="6"/>
  <c r="F438" i="6"/>
  <c r="J438" i="6"/>
  <c r="A439" i="6"/>
  <c r="B439" i="6"/>
  <c r="C439" i="6"/>
  <c r="F439" i="6"/>
  <c r="J439" i="6"/>
  <c r="A440" i="6"/>
  <c r="B440" i="6"/>
  <c r="F440" i="6"/>
  <c r="J440" i="6"/>
  <c r="A441" i="6"/>
  <c r="B441" i="6"/>
  <c r="C441" i="6" s="1"/>
  <c r="F441" i="6"/>
  <c r="J441" i="6"/>
  <c r="A442" i="6"/>
  <c r="B442" i="6"/>
  <c r="F442" i="6"/>
  <c r="J442" i="6"/>
  <c r="A443" i="6"/>
  <c r="B443" i="6"/>
  <c r="F443" i="6"/>
  <c r="J443" i="6"/>
  <c r="A444" i="6"/>
  <c r="B444" i="6"/>
  <c r="F444" i="6"/>
  <c r="J444" i="6"/>
  <c r="A445" i="6"/>
  <c r="B445" i="6"/>
  <c r="F445" i="6"/>
  <c r="J445" i="6"/>
  <c r="A446" i="6"/>
  <c r="B446" i="6"/>
  <c r="C446" i="6" s="1"/>
  <c r="F446" i="6"/>
  <c r="J446" i="6"/>
  <c r="A447" i="6"/>
  <c r="B447" i="6"/>
  <c r="F447" i="6"/>
  <c r="J447" i="6"/>
  <c r="A448" i="6"/>
  <c r="B448" i="6"/>
  <c r="F448" i="6"/>
  <c r="J448" i="6"/>
  <c r="A449" i="6"/>
  <c r="C449" i="6" s="1"/>
  <c r="B449" i="6"/>
  <c r="F449" i="6"/>
  <c r="J449" i="6"/>
  <c r="A450" i="6"/>
  <c r="C450" i="6" s="1"/>
  <c r="B450" i="6"/>
  <c r="F450" i="6"/>
  <c r="J450" i="6"/>
  <c r="A451" i="6"/>
  <c r="C451" i="6" s="1"/>
  <c r="B451" i="6"/>
  <c r="F451" i="6"/>
  <c r="J451" i="6"/>
  <c r="A452" i="6"/>
  <c r="B452" i="6"/>
  <c r="F452" i="6"/>
  <c r="J452" i="6"/>
  <c r="A453" i="6"/>
  <c r="C453" i="6" s="1"/>
  <c r="B453" i="6"/>
  <c r="F453" i="6"/>
  <c r="J453" i="6"/>
  <c r="A454" i="6"/>
  <c r="B454" i="6"/>
  <c r="F454" i="6"/>
  <c r="J454" i="6"/>
  <c r="A455" i="6"/>
  <c r="B455" i="6"/>
  <c r="C455" i="6"/>
  <c r="F455" i="6"/>
  <c r="J455" i="6"/>
  <c r="A456" i="6"/>
  <c r="B456" i="6"/>
  <c r="F456" i="6"/>
  <c r="J456" i="6"/>
  <c r="A457" i="6"/>
  <c r="B457" i="6"/>
  <c r="C457" i="6" s="1"/>
  <c r="F457" i="6"/>
  <c r="J457" i="6"/>
  <c r="A458" i="6"/>
  <c r="B458" i="6"/>
  <c r="F458" i="6"/>
  <c r="J458" i="6"/>
  <c r="A459" i="6"/>
  <c r="B459" i="6"/>
  <c r="F459" i="6"/>
  <c r="J459" i="6"/>
  <c r="A460" i="6"/>
  <c r="B460" i="6"/>
  <c r="F460" i="6"/>
  <c r="J460" i="6"/>
  <c r="A461" i="6"/>
  <c r="B461" i="6"/>
  <c r="C461" i="6"/>
  <c r="F461" i="6"/>
  <c r="J461" i="6"/>
  <c r="A462" i="6"/>
  <c r="B462" i="6"/>
  <c r="C462" i="6" s="1"/>
  <c r="F462" i="6"/>
  <c r="J462" i="6"/>
  <c r="A463" i="6"/>
  <c r="B463" i="6"/>
  <c r="F463" i="6"/>
  <c r="J463" i="6"/>
  <c r="A464" i="6"/>
  <c r="B464" i="6"/>
  <c r="F464" i="6"/>
  <c r="J464" i="6"/>
  <c r="A465" i="6"/>
  <c r="B465" i="6"/>
  <c r="F465" i="6"/>
  <c r="J465" i="6"/>
  <c r="A466" i="6"/>
  <c r="B466" i="6"/>
  <c r="F466" i="6"/>
  <c r="J466" i="6"/>
  <c r="A467" i="6"/>
  <c r="B467" i="6"/>
  <c r="F467" i="6"/>
  <c r="J467" i="6"/>
  <c r="A468" i="6"/>
  <c r="B468" i="6"/>
  <c r="F468" i="6"/>
  <c r="J468" i="6"/>
  <c r="A469" i="6"/>
  <c r="B469" i="6"/>
  <c r="F469" i="6"/>
  <c r="J469" i="6"/>
  <c r="A470" i="6"/>
  <c r="C470" i="6" s="1"/>
  <c r="B470" i="6"/>
  <c r="F470" i="6"/>
  <c r="J470" i="6"/>
  <c r="A471" i="6"/>
  <c r="C471" i="6" s="1"/>
  <c r="B471" i="6"/>
  <c r="F471" i="6"/>
  <c r="J471" i="6"/>
  <c r="A472" i="6"/>
  <c r="B472" i="6"/>
  <c r="F472" i="6"/>
  <c r="J472" i="6"/>
  <c r="A473" i="6"/>
  <c r="B473" i="6"/>
  <c r="C473" i="6"/>
  <c r="F473" i="6"/>
  <c r="J473" i="6"/>
  <c r="A474" i="6"/>
  <c r="B474" i="6"/>
  <c r="C474" i="6" s="1"/>
  <c r="F474" i="6"/>
  <c r="J474" i="6"/>
  <c r="A475" i="6"/>
  <c r="B475" i="6"/>
  <c r="F475" i="6"/>
  <c r="J475" i="6"/>
  <c r="A476" i="6"/>
  <c r="B476" i="6"/>
  <c r="F476" i="6"/>
  <c r="J476" i="6"/>
  <c r="A477" i="6"/>
  <c r="C477" i="6" s="1"/>
  <c r="B477" i="6"/>
  <c r="F477" i="6"/>
  <c r="J477" i="6"/>
  <c r="A478" i="6"/>
  <c r="B478" i="6"/>
  <c r="C478" i="6" s="1"/>
  <c r="F478" i="6"/>
  <c r="J478" i="6"/>
  <c r="A479" i="6"/>
  <c r="B479" i="6"/>
  <c r="F479" i="6"/>
  <c r="J479" i="6"/>
  <c r="A480" i="6"/>
  <c r="B480" i="6"/>
  <c r="F480" i="6"/>
  <c r="J480" i="6"/>
  <c r="A481" i="6"/>
  <c r="B481" i="6"/>
  <c r="F481" i="6"/>
  <c r="J481" i="6"/>
  <c r="A482" i="6"/>
  <c r="B482" i="6"/>
  <c r="F482" i="6"/>
  <c r="J482" i="6"/>
  <c r="A483" i="6"/>
  <c r="B483" i="6"/>
  <c r="F483" i="6"/>
  <c r="J483" i="6"/>
  <c r="A484" i="6"/>
  <c r="B484" i="6"/>
  <c r="F484" i="6"/>
  <c r="J484" i="6"/>
  <c r="A485" i="6"/>
  <c r="C485" i="6" s="1"/>
  <c r="B485" i="6"/>
  <c r="F485" i="6"/>
  <c r="J485" i="6"/>
  <c r="A486" i="6"/>
  <c r="C486" i="6" s="1"/>
  <c r="B486" i="6"/>
  <c r="F486" i="6"/>
  <c r="J486" i="6"/>
  <c r="A487" i="6"/>
  <c r="C487" i="6" s="1"/>
  <c r="B487" i="6"/>
  <c r="F487" i="6"/>
  <c r="J487" i="6"/>
  <c r="A488" i="6"/>
  <c r="B488" i="6"/>
  <c r="F488" i="6"/>
  <c r="J488" i="6"/>
  <c r="A489" i="6"/>
  <c r="B489" i="6"/>
  <c r="C489" i="6"/>
  <c r="F489" i="6"/>
  <c r="J489" i="6"/>
  <c r="A490" i="6"/>
  <c r="B490" i="6"/>
  <c r="C490" i="6" s="1"/>
  <c r="F490" i="6"/>
  <c r="J490" i="6"/>
  <c r="A491" i="6"/>
  <c r="B491" i="6"/>
  <c r="F491" i="6"/>
  <c r="J491" i="6"/>
  <c r="A492" i="6"/>
  <c r="B492" i="6"/>
  <c r="F492" i="6"/>
  <c r="J492" i="6"/>
  <c r="A493" i="6"/>
  <c r="B493" i="6"/>
  <c r="F493" i="6"/>
  <c r="J493" i="6"/>
  <c r="A494" i="6"/>
  <c r="B494" i="6"/>
  <c r="C494" i="6" s="1"/>
  <c r="F494" i="6"/>
  <c r="J494" i="6"/>
  <c r="A495" i="6"/>
  <c r="C495" i="6" s="1"/>
  <c r="B495" i="6"/>
  <c r="F495" i="6"/>
  <c r="J495" i="6"/>
  <c r="A496" i="6"/>
  <c r="B496" i="6"/>
  <c r="F496" i="6"/>
  <c r="J496" i="6"/>
  <c r="A497" i="6"/>
  <c r="B497" i="6"/>
  <c r="F497" i="6"/>
  <c r="J497" i="6"/>
  <c r="A498" i="6"/>
  <c r="C498" i="6" s="1"/>
  <c r="B498" i="6"/>
  <c r="F498" i="6"/>
  <c r="J498" i="6"/>
  <c r="A499" i="6"/>
  <c r="B499" i="6"/>
  <c r="F499" i="6"/>
  <c r="J499" i="6"/>
  <c r="A500" i="6"/>
  <c r="B500" i="6"/>
  <c r="F500" i="6"/>
  <c r="J500" i="6"/>
  <c r="A501" i="6"/>
  <c r="C501" i="6" s="1"/>
  <c r="B501" i="6"/>
  <c r="F501" i="6"/>
  <c r="J501" i="6"/>
  <c r="A502" i="6"/>
  <c r="B502" i="6"/>
  <c r="F502" i="6"/>
  <c r="J502" i="6"/>
  <c r="A503" i="6"/>
  <c r="C503" i="6" s="1"/>
  <c r="B503" i="6"/>
  <c r="F503" i="6"/>
  <c r="J503" i="6"/>
  <c r="A504" i="6"/>
  <c r="B504" i="6"/>
  <c r="F504" i="6"/>
  <c r="J504" i="6"/>
  <c r="A505" i="6"/>
  <c r="B505" i="6"/>
  <c r="C505" i="6" s="1"/>
  <c r="F505" i="6"/>
  <c r="J505" i="6"/>
  <c r="A506" i="6"/>
  <c r="B506" i="6"/>
  <c r="F506" i="6"/>
  <c r="J506" i="6"/>
  <c r="A507" i="6"/>
  <c r="B507" i="6"/>
  <c r="F507" i="6"/>
  <c r="J507" i="6"/>
  <c r="A508" i="6"/>
  <c r="B508" i="6"/>
  <c r="F508" i="6"/>
  <c r="J508" i="6"/>
  <c r="A509" i="6"/>
  <c r="B509" i="6"/>
  <c r="F509" i="6"/>
  <c r="J509" i="6"/>
  <c r="A510" i="6"/>
  <c r="B510" i="6"/>
  <c r="C510" i="6"/>
  <c r="F510" i="6"/>
  <c r="J510" i="6"/>
  <c r="A511" i="6"/>
  <c r="B511" i="6"/>
  <c r="C511" i="6" s="1"/>
  <c r="F511" i="6"/>
  <c r="J511" i="6"/>
  <c r="A512" i="6"/>
  <c r="B512" i="6"/>
  <c r="F512" i="6"/>
  <c r="J512" i="6"/>
  <c r="A513" i="6"/>
  <c r="B513" i="6"/>
  <c r="F513" i="6"/>
  <c r="J513" i="6"/>
  <c r="A514" i="6"/>
  <c r="B514" i="6"/>
  <c r="F514" i="6"/>
  <c r="J514" i="6"/>
  <c r="A515" i="6"/>
  <c r="B515" i="6"/>
  <c r="C515" i="6" s="1"/>
  <c r="F515" i="6"/>
  <c r="J515" i="6"/>
  <c r="A516" i="6"/>
  <c r="B516" i="6"/>
  <c r="F516" i="6"/>
  <c r="J516" i="6"/>
  <c r="A517" i="6"/>
  <c r="C517" i="6" s="1"/>
  <c r="B517" i="6"/>
  <c r="F517" i="6"/>
  <c r="J517" i="6"/>
  <c r="A518" i="6"/>
  <c r="B518" i="6"/>
  <c r="F518" i="6"/>
  <c r="J518" i="6"/>
  <c r="A519" i="6"/>
  <c r="C519" i="6" s="1"/>
  <c r="B519" i="6"/>
  <c r="F519" i="6"/>
  <c r="J519" i="6"/>
  <c r="A520" i="6"/>
  <c r="B520" i="6"/>
  <c r="F520" i="6"/>
  <c r="J520" i="6"/>
  <c r="A521" i="6"/>
  <c r="B521" i="6"/>
  <c r="C521" i="6" s="1"/>
  <c r="F521" i="6"/>
  <c r="J521" i="6"/>
  <c r="A522" i="6"/>
  <c r="B522" i="6"/>
  <c r="F522" i="6"/>
  <c r="J522" i="6"/>
  <c r="A523" i="6"/>
  <c r="B523" i="6"/>
  <c r="F523" i="6"/>
  <c r="J523" i="6"/>
  <c r="A524" i="6"/>
  <c r="B524" i="6"/>
  <c r="F524" i="6"/>
  <c r="J524" i="6"/>
  <c r="A525" i="6"/>
  <c r="B525" i="6"/>
  <c r="C525" i="6"/>
  <c r="F525" i="6"/>
  <c r="J525" i="6"/>
  <c r="A526" i="6"/>
  <c r="B526" i="6"/>
  <c r="C526" i="6" s="1"/>
  <c r="F526" i="6"/>
  <c r="J526" i="6"/>
  <c r="A527" i="6"/>
  <c r="B527" i="6"/>
  <c r="F527" i="6"/>
  <c r="J527" i="6"/>
  <c r="A528" i="6"/>
  <c r="B528" i="6"/>
  <c r="F528" i="6"/>
  <c r="J528" i="6"/>
  <c r="A529" i="6"/>
  <c r="B529" i="6"/>
  <c r="F529" i="6"/>
  <c r="J529" i="6"/>
  <c r="A530" i="6"/>
  <c r="B530" i="6"/>
  <c r="F530" i="6"/>
  <c r="J530" i="6"/>
  <c r="A531" i="6"/>
  <c r="B531" i="6"/>
  <c r="C531" i="6" s="1"/>
  <c r="F531" i="6"/>
  <c r="J531" i="6"/>
  <c r="A532" i="6"/>
  <c r="B532" i="6"/>
  <c r="F532" i="6"/>
  <c r="J532" i="6"/>
  <c r="A533" i="6"/>
  <c r="B533" i="6"/>
  <c r="F533" i="6"/>
  <c r="J533" i="6"/>
  <c r="A534" i="6"/>
  <c r="C534" i="6" s="1"/>
  <c r="B534" i="6"/>
  <c r="F534" i="6"/>
  <c r="J534" i="6"/>
  <c r="A535" i="6"/>
  <c r="C535" i="6" s="1"/>
  <c r="B535" i="6"/>
  <c r="F535" i="6"/>
  <c r="J535" i="6"/>
  <c r="A536" i="6"/>
  <c r="B536" i="6"/>
  <c r="F536" i="6"/>
  <c r="J536" i="6"/>
  <c r="A537" i="6"/>
  <c r="C537" i="6" s="1"/>
  <c r="B537" i="6"/>
  <c r="F537" i="6"/>
  <c r="J537" i="6"/>
  <c r="A538" i="6"/>
  <c r="C538" i="6" s="1"/>
  <c r="B538" i="6"/>
  <c r="F538" i="6"/>
  <c r="J538" i="6"/>
  <c r="A539" i="6"/>
  <c r="B539" i="6"/>
  <c r="F539" i="6"/>
  <c r="J539" i="6"/>
  <c r="A540" i="6"/>
  <c r="B540" i="6"/>
  <c r="F540" i="6"/>
  <c r="J540" i="6"/>
  <c r="A541" i="6"/>
  <c r="C541" i="6" s="1"/>
  <c r="B541" i="6"/>
  <c r="F541" i="6"/>
  <c r="J541" i="6"/>
  <c r="A542" i="6"/>
  <c r="C542" i="6" s="1"/>
  <c r="B542" i="6"/>
  <c r="F542" i="6"/>
  <c r="J542" i="6"/>
  <c r="A543" i="6"/>
  <c r="C543" i="6" s="1"/>
  <c r="B543" i="6"/>
  <c r="F543" i="6"/>
  <c r="J543" i="6"/>
  <c r="A544" i="6"/>
  <c r="B544" i="6"/>
  <c r="F544" i="6"/>
  <c r="J544" i="6"/>
  <c r="A545" i="6"/>
  <c r="B545" i="6"/>
  <c r="C545" i="6" s="1"/>
  <c r="F545" i="6"/>
  <c r="J545" i="6"/>
  <c r="A546" i="6"/>
  <c r="B546" i="6"/>
  <c r="F546" i="6"/>
  <c r="J546" i="6"/>
  <c r="A547" i="6"/>
  <c r="B547" i="6"/>
  <c r="F547" i="6"/>
  <c r="J547" i="6"/>
  <c r="A548" i="6"/>
  <c r="B548" i="6"/>
  <c r="F548" i="6"/>
  <c r="J548" i="6"/>
  <c r="A549" i="6"/>
  <c r="B549" i="6"/>
  <c r="C549" i="6"/>
  <c r="F549" i="6"/>
  <c r="J549" i="6"/>
  <c r="A550" i="6"/>
  <c r="B550" i="6"/>
  <c r="C550" i="6" s="1"/>
  <c r="F550" i="6"/>
  <c r="J550" i="6"/>
  <c r="A551" i="6"/>
  <c r="B551" i="6"/>
  <c r="F551" i="6"/>
  <c r="J551" i="6"/>
  <c r="A552" i="6"/>
  <c r="B552" i="6"/>
  <c r="F552" i="6"/>
  <c r="J552" i="6"/>
  <c r="A553" i="6"/>
  <c r="B553" i="6"/>
  <c r="F553" i="6"/>
  <c r="J553" i="6"/>
  <c r="A554" i="6"/>
  <c r="B554" i="6"/>
  <c r="C554" i="6" s="1"/>
  <c r="F554" i="6"/>
  <c r="J554" i="6"/>
  <c r="A555" i="6"/>
  <c r="B555" i="6"/>
  <c r="F555" i="6"/>
  <c r="J555" i="6"/>
  <c r="A556" i="6"/>
  <c r="B556" i="6"/>
  <c r="F556" i="6"/>
  <c r="J556" i="6"/>
  <c r="A557" i="6"/>
  <c r="C557" i="6" s="1"/>
  <c r="B557" i="6"/>
  <c r="F557" i="6"/>
  <c r="J557" i="6"/>
  <c r="A558" i="6"/>
  <c r="C558" i="6" s="1"/>
  <c r="B558" i="6"/>
  <c r="F558" i="6"/>
  <c r="J558" i="6"/>
  <c r="A559" i="6"/>
  <c r="C559" i="6" s="1"/>
  <c r="B559" i="6"/>
  <c r="F559" i="6"/>
  <c r="J559" i="6"/>
  <c r="A560" i="6"/>
  <c r="B560" i="6"/>
  <c r="F560" i="6"/>
  <c r="J560" i="6"/>
  <c r="A561" i="6"/>
  <c r="B561" i="6"/>
  <c r="F561" i="6"/>
  <c r="J561" i="6"/>
  <c r="A562" i="6"/>
  <c r="C562" i="6" s="1"/>
  <c r="B562" i="6"/>
  <c r="F562" i="6"/>
  <c r="J562" i="6"/>
  <c r="A563" i="6"/>
  <c r="C563" i="6" s="1"/>
  <c r="B563" i="6"/>
  <c r="F563" i="6"/>
  <c r="J563" i="6"/>
  <c r="A564" i="6"/>
  <c r="B564" i="6"/>
  <c r="F564" i="6"/>
  <c r="J564" i="6"/>
  <c r="A565" i="6"/>
  <c r="C565" i="6" s="1"/>
  <c r="B565" i="6"/>
  <c r="F565" i="6"/>
  <c r="J565" i="6"/>
  <c r="A566" i="6"/>
  <c r="B566" i="6"/>
  <c r="C566" i="6" s="1"/>
  <c r="F566" i="6"/>
  <c r="J566" i="6"/>
  <c r="A567" i="6"/>
  <c r="B567" i="6"/>
  <c r="F567" i="6"/>
  <c r="J567" i="6"/>
  <c r="A568" i="6"/>
  <c r="B568" i="6"/>
  <c r="F568" i="6"/>
  <c r="J568" i="6"/>
  <c r="A569" i="6"/>
  <c r="B569" i="6"/>
  <c r="F569" i="6"/>
  <c r="J569" i="6"/>
  <c r="A570" i="6"/>
  <c r="B570" i="6"/>
  <c r="C570" i="6"/>
  <c r="F570" i="6"/>
  <c r="J570" i="6"/>
  <c r="A571" i="6"/>
  <c r="B571" i="6"/>
  <c r="C571" i="6" s="1"/>
  <c r="F571" i="6"/>
  <c r="J571" i="6"/>
  <c r="A572" i="6"/>
  <c r="B572" i="6"/>
  <c r="F572" i="6"/>
  <c r="J572" i="6"/>
  <c r="A573" i="6"/>
  <c r="B573" i="6"/>
  <c r="F573" i="6"/>
  <c r="J573" i="6"/>
  <c r="A574" i="6"/>
  <c r="B574" i="6"/>
  <c r="F574" i="6"/>
  <c r="J574" i="6"/>
  <c r="A575" i="6"/>
  <c r="B575" i="6"/>
  <c r="C575" i="6" s="1"/>
  <c r="F575" i="6"/>
  <c r="J575" i="6"/>
  <c r="A576" i="6"/>
  <c r="B576" i="6"/>
  <c r="F576" i="6"/>
  <c r="J576" i="6"/>
  <c r="A577" i="6"/>
  <c r="B577" i="6"/>
  <c r="F577" i="6"/>
  <c r="J577" i="6"/>
  <c r="A578" i="6"/>
  <c r="C578" i="6" s="1"/>
  <c r="B578" i="6"/>
  <c r="F578" i="6"/>
  <c r="J578" i="6"/>
  <c r="A579" i="6"/>
  <c r="C579" i="6" s="1"/>
  <c r="B579" i="6"/>
  <c r="F579" i="6"/>
  <c r="J579" i="6"/>
  <c r="A580" i="6"/>
  <c r="B580" i="6"/>
  <c r="F580" i="6"/>
  <c r="J580" i="6"/>
  <c r="A581" i="6"/>
  <c r="C581" i="6" s="1"/>
  <c r="B581" i="6"/>
  <c r="F581" i="6"/>
  <c r="J581" i="6"/>
  <c r="A582" i="6"/>
  <c r="B582" i="6"/>
  <c r="F582" i="6"/>
  <c r="J582" i="6"/>
  <c r="A583" i="6"/>
  <c r="C583" i="6" s="1"/>
  <c r="B583" i="6"/>
  <c r="F583" i="6"/>
  <c r="J583" i="6"/>
  <c r="A584" i="6"/>
  <c r="B584" i="6"/>
  <c r="F584" i="6"/>
  <c r="J584" i="6"/>
  <c r="A585" i="6"/>
  <c r="C585" i="6" s="1"/>
  <c r="B585" i="6"/>
  <c r="F585" i="6"/>
  <c r="J585" i="6"/>
  <c r="A586" i="6"/>
  <c r="C586" i="6" s="1"/>
  <c r="B586" i="6"/>
  <c r="F586" i="6"/>
  <c r="J586" i="6"/>
  <c r="A587" i="6"/>
  <c r="B587" i="6"/>
  <c r="C587" i="6" s="1"/>
  <c r="F587" i="6"/>
  <c r="J587" i="6"/>
  <c r="A588" i="6"/>
  <c r="B588" i="6"/>
  <c r="F588" i="6"/>
  <c r="J588" i="6"/>
  <c r="A589" i="6"/>
  <c r="B589" i="6"/>
  <c r="F589" i="6"/>
  <c r="J589" i="6"/>
  <c r="A590" i="6"/>
  <c r="B590" i="6"/>
  <c r="F590" i="6"/>
  <c r="J590" i="6"/>
  <c r="A591" i="6"/>
  <c r="B591" i="6"/>
  <c r="C591" i="6"/>
  <c r="F591" i="6"/>
  <c r="J591" i="6"/>
  <c r="A592" i="6"/>
  <c r="B592" i="6"/>
  <c r="F592" i="6"/>
  <c r="J592" i="6"/>
  <c r="A593" i="6"/>
  <c r="B593" i="6"/>
  <c r="C593" i="6" s="1"/>
  <c r="F593" i="6"/>
  <c r="J593" i="6"/>
  <c r="A594" i="6"/>
  <c r="B594" i="6"/>
  <c r="F594" i="6"/>
  <c r="J594" i="6"/>
  <c r="A595" i="6"/>
  <c r="B595" i="6"/>
  <c r="F595" i="6"/>
  <c r="J595" i="6"/>
  <c r="A596" i="6"/>
  <c r="B596" i="6"/>
  <c r="F596" i="6"/>
  <c r="J596" i="6"/>
  <c r="A597" i="6"/>
  <c r="B597" i="6"/>
  <c r="C597" i="6" s="1"/>
  <c r="F597" i="6"/>
  <c r="J597" i="6"/>
  <c r="A598" i="6"/>
  <c r="B598" i="6"/>
  <c r="F598" i="6"/>
  <c r="J598" i="6"/>
  <c r="A599" i="6"/>
  <c r="C599" i="6" s="1"/>
  <c r="B599" i="6"/>
  <c r="F599" i="6"/>
  <c r="J599" i="6"/>
  <c r="A600" i="6"/>
  <c r="B600" i="6"/>
  <c r="F600" i="6"/>
  <c r="J600" i="6"/>
  <c r="A601" i="6"/>
  <c r="C601" i="6" s="1"/>
  <c r="B601" i="6"/>
  <c r="F601" i="6"/>
  <c r="J601" i="6"/>
  <c r="A602" i="6"/>
  <c r="C602" i="6" s="1"/>
  <c r="B602" i="6"/>
  <c r="F602" i="6"/>
  <c r="J602" i="6"/>
  <c r="A603" i="6"/>
  <c r="B603" i="6"/>
  <c r="F603" i="6"/>
  <c r="J603" i="6"/>
  <c r="A604" i="6"/>
  <c r="B604" i="6"/>
  <c r="F604" i="6"/>
  <c r="J604" i="6"/>
  <c r="A605" i="6"/>
  <c r="C605" i="6" s="1"/>
  <c r="B605" i="6"/>
  <c r="F605" i="6"/>
  <c r="J605" i="6"/>
  <c r="A606" i="6"/>
  <c r="C606" i="6" s="1"/>
  <c r="B606" i="6"/>
  <c r="F606" i="6"/>
  <c r="J606" i="6"/>
  <c r="A607" i="6"/>
  <c r="C607" i="6" s="1"/>
  <c r="B607" i="6"/>
  <c r="F607" i="6"/>
  <c r="J607" i="6"/>
  <c r="A608" i="6"/>
  <c r="B608" i="6"/>
  <c r="F608" i="6"/>
  <c r="J608" i="6"/>
  <c r="A609" i="6"/>
  <c r="B609" i="6"/>
  <c r="C609" i="6" s="1"/>
  <c r="F609" i="6"/>
  <c r="J609" i="6"/>
  <c r="A610" i="6"/>
  <c r="B610" i="6"/>
  <c r="F610" i="6"/>
  <c r="J610" i="6"/>
  <c r="A611" i="6"/>
  <c r="B611" i="6"/>
  <c r="F611" i="6"/>
  <c r="J611" i="6"/>
  <c r="A612" i="6"/>
  <c r="B612" i="6"/>
  <c r="F612" i="6"/>
  <c r="J612" i="6"/>
  <c r="A613" i="6"/>
  <c r="B613" i="6"/>
  <c r="C613" i="6"/>
  <c r="F613" i="6"/>
  <c r="J613" i="6"/>
  <c r="A614" i="6"/>
  <c r="B614" i="6"/>
  <c r="C614" i="6" s="1"/>
  <c r="F614" i="6"/>
  <c r="J614" i="6"/>
  <c r="A615" i="6"/>
  <c r="B615" i="6"/>
  <c r="F615" i="6"/>
  <c r="J615" i="6"/>
  <c r="A616" i="6"/>
  <c r="B616" i="6"/>
  <c r="F616" i="6"/>
  <c r="J616" i="6"/>
  <c r="A617" i="6"/>
  <c r="B617" i="6"/>
  <c r="F617" i="6"/>
  <c r="J617" i="6"/>
  <c r="A618" i="6"/>
  <c r="B618" i="6"/>
  <c r="C618" i="6" s="1"/>
  <c r="F618" i="6"/>
  <c r="J618" i="6"/>
  <c r="A619" i="6"/>
  <c r="B619" i="6"/>
  <c r="F619" i="6"/>
  <c r="J619" i="6"/>
  <c r="A620" i="6"/>
  <c r="B620" i="6"/>
  <c r="F620" i="6"/>
  <c r="J620" i="6"/>
  <c r="A621" i="6"/>
  <c r="C621" i="6" s="1"/>
  <c r="B621" i="6"/>
  <c r="F621" i="6"/>
  <c r="J621" i="6"/>
  <c r="A622" i="6"/>
  <c r="C622" i="6" s="1"/>
  <c r="B622" i="6"/>
  <c r="F622" i="6"/>
  <c r="J622" i="6"/>
  <c r="A623" i="6"/>
  <c r="C623" i="6" s="1"/>
  <c r="B623" i="6"/>
  <c r="F623" i="6"/>
  <c r="J623" i="6"/>
  <c r="A624" i="6"/>
  <c r="B624" i="6"/>
  <c r="F624" i="6"/>
  <c r="J624" i="6"/>
  <c r="A625" i="6"/>
  <c r="B625" i="6"/>
  <c r="F625" i="6"/>
  <c r="J625" i="6"/>
  <c r="A626" i="6"/>
  <c r="C626" i="6" s="1"/>
  <c r="B626" i="6"/>
  <c r="F626" i="6"/>
  <c r="J626" i="6"/>
  <c r="A627" i="6"/>
  <c r="C627" i="6" s="1"/>
  <c r="B627" i="6"/>
  <c r="F627" i="6"/>
  <c r="J627" i="6"/>
  <c r="A628" i="6"/>
  <c r="B628" i="6"/>
  <c r="F628" i="6"/>
  <c r="J628" i="6"/>
  <c r="A629" i="6"/>
  <c r="C629" i="6" s="1"/>
  <c r="B629" i="6"/>
  <c r="F629" i="6"/>
  <c r="J629" i="6"/>
  <c r="A630" i="6"/>
  <c r="B630" i="6"/>
  <c r="C630" i="6" s="1"/>
  <c r="F630" i="6"/>
  <c r="J630" i="6"/>
  <c r="A631" i="6"/>
  <c r="B631" i="6"/>
  <c r="F631" i="6"/>
  <c r="J631" i="6"/>
  <c r="A632" i="6"/>
  <c r="B632" i="6"/>
  <c r="F632" i="6"/>
  <c r="J632" i="6"/>
  <c r="A633" i="6"/>
  <c r="B633" i="6"/>
  <c r="F633" i="6"/>
  <c r="J633" i="6"/>
  <c r="A634" i="6"/>
  <c r="B634" i="6"/>
  <c r="C634" i="6"/>
  <c r="F634" i="6"/>
  <c r="J634" i="6"/>
  <c r="A635" i="6"/>
  <c r="B635" i="6"/>
  <c r="C635" i="6" s="1"/>
  <c r="F635" i="6"/>
  <c r="J635" i="6"/>
  <c r="A636" i="6"/>
  <c r="B636" i="6"/>
  <c r="F636" i="6"/>
  <c r="J636" i="6"/>
  <c r="A637" i="6"/>
  <c r="B637" i="6"/>
  <c r="F637" i="6"/>
  <c r="J637" i="6"/>
  <c r="A638" i="6"/>
  <c r="B638" i="6"/>
  <c r="F638" i="6"/>
  <c r="J638" i="6"/>
  <c r="A639" i="6"/>
  <c r="B639" i="6"/>
  <c r="C639" i="6" s="1"/>
  <c r="F639" i="6"/>
  <c r="J639" i="6"/>
  <c r="A640" i="6"/>
  <c r="B640" i="6"/>
  <c r="F640" i="6"/>
  <c r="J640" i="6"/>
  <c r="A641" i="6"/>
  <c r="B641" i="6"/>
  <c r="F641" i="6"/>
  <c r="J641" i="6"/>
  <c r="A642" i="6"/>
  <c r="C642" i="6" s="1"/>
  <c r="B642" i="6"/>
  <c r="F642" i="6"/>
  <c r="J642" i="6"/>
  <c r="A643" i="6"/>
  <c r="C643" i="6" s="1"/>
  <c r="B643" i="6"/>
  <c r="F643" i="6"/>
  <c r="J643" i="6"/>
  <c r="A644" i="6"/>
  <c r="B644" i="6"/>
  <c r="F644" i="6"/>
  <c r="J644" i="6"/>
  <c r="A645" i="6"/>
  <c r="C645" i="6" s="1"/>
  <c r="B645" i="6"/>
  <c r="F645" i="6"/>
  <c r="J645" i="6"/>
  <c r="A646" i="6"/>
  <c r="B646" i="6"/>
  <c r="F646" i="6"/>
  <c r="J646" i="6"/>
  <c r="A647" i="6"/>
  <c r="C647" i="6" s="1"/>
  <c r="B647" i="6"/>
  <c r="F647" i="6"/>
  <c r="J647" i="6"/>
  <c r="A648" i="6"/>
  <c r="B648" i="6"/>
  <c r="F648" i="6"/>
  <c r="J648" i="6"/>
  <c r="A649" i="6"/>
  <c r="C649" i="6" s="1"/>
  <c r="B649" i="6"/>
  <c r="F649" i="6"/>
  <c r="J649" i="6"/>
  <c r="A650" i="6"/>
  <c r="C650" i="6" s="1"/>
  <c r="B650" i="6"/>
  <c r="F650" i="6"/>
  <c r="J650" i="6"/>
  <c r="A651" i="6"/>
  <c r="B651" i="6"/>
  <c r="C651" i="6" s="1"/>
  <c r="F651" i="6"/>
  <c r="J651" i="6"/>
  <c r="A652" i="6"/>
  <c r="B652" i="6"/>
  <c r="F652" i="6"/>
  <c r="J652" i="6"/>
  <c r="A653" i="6"/>
  <c r="B653" i="6"/>
  <c r="F653" i="6"/>
  <c r="J653" i="6"/>
  <c r="A654" i="6"/>
  <c r="B654" i="6"/>
  <c r="F654" i="6"/>
  <c r="J654" i="6"/>
  <c r="A655" i="6"/>
  <c r="B655" i="6"/>
  <c r="C655" i="6"/>
  <c r="F655" i="6"/>
  <c r="J655" i="6"/>
  <c r="A656" i="6"/>
  <c r="B656" i="6"/>
  <c r="F656" i="6"/>
  <c r="J656" i="6"/>
  <c r="A657" i="6"/>
  <c r="B657" i="6"/>
  <c r="C657" i="6" s="1"/>
  <c r="F657" i="6"/>
  <c r="J657" i="6"/>
  <c r="A658" i="6"/>
  <c r="B658" i="6"/>
  <c r="F658" i="6"/>
  <c r="J658" i="6"/>
  <c r="A659" i="6"/>
  <c r="B659" i="6"/>
  <c r="F659" i="6"/>
  <c r="J659" i="6"/>
  <c r="A660" i="6"/>
  <c r="B660" i="6"/>
  <c r="F660" i="6"/>
  <c r="J660" i="6"/>
  <c r="A661" i="6"/>
  <c r="B661" i="6"/>
  <c r="C661" i="6" s="1"/>
  <c r="F661" i="6"/>
  <c r="J661" i="6"/>
  <c r="A662" i="6"/>
  <c r="B662" i="6"/>
  <c r="F662" i="6"/>
  <c r="J662" i="6"/>
  <c r="A663" i="6"/>
  <c r="C663" i="6" s="1"/>
  <c r="B663" i="6"/>
  <c r="F663" i="6"/>
  <c r="J663" i="6"/>
  <c r="A664" i="6"/>
  <c r="B664" i="6"/>
  <c r="F664" i="6"/>
  <c r="J664" i="6"/>
  <c r="A665" i="6"/>
  <c r="C665" i="6" s="1"/>
  <c r="B665" i="6"/>
  <c r="F665" i="6"/>
  <c r="J665" i="6"/>
  <c r="A666" i="6"/>
  <c r="C666" i="6" s="1"/>
  <c r="B666" i="6"/>
  <c r="F666" i="6"/>
  <c r="J666" i="6"/>
  <c r="A667" i="6"/>
  <c r="B667" i="6"/>
  <c r="F667" i="6"/>
  <c r="J667" i="6"/>
  <c r="A668" i="6"/>
  <c r="B668" i="6"/>
  <c r="F668" i="6"/>
  <c r="J668" i="6"/>
  <c r="A669" i="6"/>
  <c r="C669" i="6" s="1"/>
  <c r="B669" i="6"/>
  <c r="F669" i="6"/>
  <c r="J669" i="6"/>
  <c r="A670" i="6"/>
  <c r="C670" i="6" s="1"/>
  <c r="B670" i="6"/>
  <c r="F670" i="6"/>
  <c r="J670" i="6"/>
  <c r="A671" i="6"/>
  <c r="C671" i="6" s="1"/>
  <c r="B671" i="6"/>
  <c r="F671" i="6"/>
  <c r="J671" i="6"/>
  <c r="A672" i="6"/>
  <c r="B672" i="6"/>
  <c r="F672" i="6"/>
  <c r="J672" i="6"/>
  <c r="A673" i="6"/>
  <c r="B673" i="6"/>
  <c r="C673" i="6" s="1"/>
  <c r="F673" i="6"/>
  <c r="J673" i="6"/>
  <c r="A674" i="6"/>
  <c r="B674" i="6"/>
  <c r="F674" i="6"/>
  <c r="J674" i="6"/>
  <c r="A675" i="6"/>
  <c r="B675" i="6"/>
  <c r="F675" i="6"/>
  <c r="J675" i="6"/>
  <c r="A676" i="6"/>
  <c r="B676" i="6"/>
  <c r="F676" i="6"/>
  <c r="J676" i="6"/>
  <c r="A677" i="6"/>
  <c r="B677" i="6"/>
  <c r="C677" i="6"/>
  <c r="F677" i="6"/>
  <c r="J677" i="6"/>
  <c r="A678" i="6"/>
  <c r="B678" i="6"/>
  <c r="C678" i="6" s="1"/>
  <c r="F678" i="6"/>
  <c r="J678" i="6"/>
  <c r="A679" i="6"/>
  <c r="B679" i="6"/>
  <c r="F679" i="6"/>
  <c r="J679" i="6"/>
  <c r="A680" i="6"/>
  <c r="B680" i="6"/>
  <c r="F680" i="6"/>
  <c r="J680" i="6"/>
  <c r="A681" i="6"/>
  <c r="B681" i="6"/>
  <c r="F681" i="6"/>
  <c r="J681" i="6"/>
  <c r="A682" i="6"/>
  <c r="B682" i="6"/>
  <c r="C682" i="6" s="1"/>
  <c r="F682" i="6"/>
  <c r="J682" i="6"/>
  <c r="A683" i="6"/>
  <c r="B683" i="6"/>
  <c r="F683" i="6"/>
  <c r="J683" i="6"/>
  <c r="A684" i="6"/>
  <c r="B684" i="6"/>
  <c r="F684" i="6"/>
  <c r="J684" i="6"/>
  <c r="A685" i="6"/>
  <c r="C685" i="6" s="1"/>
  <c r="B685" i="6"/>
  <c r="F685" i="6"/>
  <c r="J685" i="6"/>
  <c r="A686" i="6"/>
  <c r="C686" i="6" s="1"/>
  <c r="B686" i="6"/>
  <c r="F686" i="6"/>
  <c r="J686" i="6"/>
  <c r="A687" i="6"/>
  <c r="C687" i="6" s="1"/>
  <c r="B687" i="6"/>
  <c r="F687" i="6"/>
  <c r="J687" i="6"/>
  <c r="A688" i="6"/>
  <c r="B688" i="6"/>
  <c r="F688" i="6"/>
  <c r="J688" i="6"/>
  <c r="A689" i="6"/>
  <c r="B689" i="6"/>
  <c r="F689" i="6"/>
  <c r="J689" i="6"/>
  <c r="A690" i="6"/>
  <c r="C690" i="6" s="1"/>
  <c r="B690" i="6"/>
  <c r="F690" i="6"/>
  <c r="J690" i="6"/>
  <c r="A691" i="6"/>
  <c r="C691" i="6" s="1"/>
  <c r="B691" i="6"/>
  <c r="F691" i="6"/>
  <c r="J691" i="6"/>
  <c r="A692" i="6"/>
  <c r="B692" i="6"/>
  <c r="F692" i="6"/>
  <c r="J692" i="6"/>
  <c r="A693" i="6"/>
  <c r="C693" i="6" s="1"/>
  <c r="B693" i="6"/>
  <c r="F693" i="6"/>
  <c r="J693" i="6"/>
  <c r="A694" i="6"/>
  <c r="B694" i="6"/>
  <c r="C694" i="6" s="1"/>
  <c r="F694" i="6"/>
  <c r="J694" i="6"/>
  <c r="A695" i="6"/>
  <c r="B695" i="6"/>
  <c r="F695" i="6"/>
  <c r="J695" i="6"/>
  <c r="A696" i="6"/>
  <c r="B696" i="6"/>
  <c r="F696" i="6"/>
  <c r="J696" i="6"/>
  <c r="A697" i="6"/>
  <c r="B697" i="6"/>
  <c r="F697" i="6"/>
  <c r="J697" i="6"/>
  <c r="A698" i="6"/>
  <c r="B698" i="6"/>
  <c r="C698" i="6"/>
  <c r="F698" i="6"/>
  <c r="J698" i="6"/>
  <c r="A699" i="6"/>
  <c r="B699" i="6"/>
  <c r="C699" i="6" s="1"/>
  <c r="F699" i="6"/>
  <c r="J699" i="6"/>
  <c r="A700" i="6"/>
  <c r="B700" i="6"/>
  <c r="F700" i="6"/>
  <c r="J700" i="6"/>
  <c r="A701" i="6"/>
  <c r="B701" i="6"/>
  <c r="F701" i="6"/>
  <c r="J701" i="6"/>
  <c r="A702" i="6"/>
  <c r="B702" i="6"/>
  <c r="F702" i="6"/>
  <c r="J702" i="6"/>
  <c r="A703" i="6"/>
  <c r="B703" i="6"/>
  <c r="C703" i="6" s="1"/>
  <c r="F703" i="6"/>
  <c r="J703" i="6"/>
  <c r="A704" i="6"/>
  <c r="B704" i="6"/>
  <c r="F704" i="6"/>
  <c r="J704" i="6"/>
  <c r="A705" i="6"/>
  <c r="B705" i="6"/>
  <c r="F705" i="6"/>
  <c r="J705" i="6"/>
  <c r="A706" i="6"/>
  <c r="C706" i="6" s="1"/>
  <c r="B706" i="6"/>
  <c r="F706" i="6"/>
  <c r="J706" i="6"/>
  <c r="A707" i="6"/>
  <c r="C707" i="6" s="1"/>
  <c r="B707" i="6"/>
  <c r="F707" i="6"/>
  <c r="J707" i="6"/>
  <c r="A708" i="6"/>
  <c r="B708" i="6"/>
  <c r="F708" i="6"/>
  <c r="J708" i="6"/>
  <c r="A709" i="6"/>
  <c r="C709" i="6" s="1"/>
  <c r="B709" i="6"/>
  <c r="F709" i="6"/>
  <c r="J709" i="6"/>
  <c r="A710" i="6"/>
  <c r="B710" i="6"/>
  <c r="F710" i="6"/>
  <c r="J710" i="6"/>
  <c r="A711" i="6"/>
  <c r="C711" i="6" s="1"/>
  <c r="B711" i="6"/>
  <c r="F711" i="6"/>
  <c r="J711" i="6"/>
  <c r="A712" i="6"/>
  <c r="B712" i="6"/>
  <c r="F712" i="6"/>
  <c r="J712" i="6"/>
  <c r="A713" i="6"/>
  <c r="C713" i="6" s="1"/>
  <c r="B713" i="6"/>
  <c r="F713" i="6"/>
  <c r="J713" i="6"/>
  <c r="A714" i="6"/>
  <c r="C714" i="6" s="1"/>
  <c r="B714" i="6"/>
  <c r="F714" i="6"/>
  <c r="J714" i="6"/>
  <c r="A715" i="6"/>
  <c r="B715" i="6"/>
  <c r="C715" i="6" s="1"/>
  <c r="F715" i="6"/>
  <c r="J715" i="6"/>
  <c r="A716" i="6"/>
  <c r="B716" i="6"/>
  <c r="F716" i="6"/>
  <c r="J716" i="6"/>
  <c r="A717" i="6"/>
  <c r="B717" i="6"/>
  <c r="F717" i="6"/>
  <c r="J717" i="6"/>
  <c r="A718" i="6"/>
  <c r="B718" i="6"/>
  <c r="F718" i="6"/>
  <c r="J718" i="6"/>
  <c r="A719" i="6"/>
  <c r="B719" i="6"/>
  <c r="C719" i="6"/>
  <c r="F719" i="6"/>
  <c r="J719" i="6"/>
  <c r="A720" i="6"/>
  <c r="B720" i="6"/>
  <c r="F720" i="6"/>
  <c r="J720" i="6"/>
  <c r="A721" i="6"/>
  <c r="B721" i="6"/>
  <c r="C721" i="6" s="1"/>
  <c r="F721" i="6"/>
  <c r="J721" i="6"/>
  <c r="A722" i="6"/>
  <c r="B722" i="6"/>
  <c r="F722" i="6"/>
  <c r="J722" i="6"/>
  <c r="A723" i="6"/>
  <c r="B723" i="6"/>
  <c r="F723" i="6"/>
  <c r="J723" i="6"/>
  <c r="A724" i="6"/>
  <c r="B724" i="6"/>
  <c r="F724" i="6"/>
  <c r="J724" i="6"/>
  <c r="A725" i="6"/>
  <c r="B725" i="6"/>
  <c r="C725" i="6" s="1"/>
  <c r="F725" i="6"/>
  <c r="J725" i="6"/>
  <c r="A726" i="6"/>
  <c r="B726" i="6"/>
  <c r="F726" i="6"/>
  <c r="J726" i="6"/>
  <c r="A727" i="6"/>
  <c r="C727" i="6" s="1"/>
  <c r="B727" i="6"/>
  <c r="F727" i="6"/>
  <c r="J727" i="6"/>
  <c r="A728" i="6"/>
  <c r="B728" i="6"/>
  <c r="F728" i="6"/>
  <c r="J728" i="6"/>
  <c r="A729" i="6"/>
  <c r="C729" i="6" s="1"/>
  <c r="B729" i="6"/>
  <c r="F729" i="6"/>
  <c r="J729" i="6"/>
  <c r="A730" i="6"/>
  <c r="C730" i="6" s="1"/>
  <c r="B730" i="6"/>
  <c r="F730" i="6"/>
  <c r="J730" i="6"/>
  <c r="A731" i="6"/>
  <c r="B731" i="6"/>
  <c r="F731" i="6"/>
  <c r="J731" i="6"/>
  <c r="A732" i="6"/>
  <c r="B732" i="6"/>
  <c r="F732" i="6"/>
  <c r="J732" i="6"/>
  <c r="A733" i="6"/>
  <c r="C733" i="6" s="1"/>
  <c r="B733" i="6"/>
  <c r="F733" i="6"/>
  <c r="J733" i="6"/>
  <c r="A734" i="6"/>
  <c r="C734" i="6" s="1"/>
  <c r="B734" i="6"/>
  <c r="F734" i="6"/>
  <c r="J734" i="6"/>
  <c r="A735" i="6"/>
  <c r="C735" i="6" s="1"/>
  <c r="B735" i="6"/>
  <c r="F735" i="6"/>
  <c r="J735" i="6"/>
  <c r="A736" i="6"/>
  <c r="B736" i="6"/>
  <c r="F736" i="6"/>
  <c r="J736" i="6"/>
  <c r="A737" i="6"/>
  <c r="B737" i="6"/>
  <c r="C737" i="6" s="1"/>
  <c r="F737" i="6"/>
  <c r="J737" i="6"/>
  <c r="A738" i="6"/>
  <c r="B738" i="6"/>
  <c r="F738" i="6"/>
  <c r="J738" i="6"/>
  <c r="A739" i="6"/>
  <c r="B739" i="6"/>
  <c r="F739" i="6"/>
  <c r="J739" i="6"/>
  <c r="A740" i="6"/>
  <c r="B740" i="6"/>
  <c r="F740" i="6"/>
  <c r="J740" i="6"/>
  <c r="A741" i="6"/>
  <c r="B741" i="6"/>
  <c r="C741" i="6"/>
  <c r="F741" i="6"/>
  <c r="J741" i="6"/>
  <c r="A742" i="6"/>
  <c r="B742" i="6"/>
  <c r="C742" i="6" s="1"/>
  <c r="F742" i="6"/>
  <c r="J742" i="6"/>
  <c r="A743" i="6"/>
  <c r="B743" i="6"/>
  <c r="F743" i="6"/>
  <c r="J743" i="6"/>
  <c r="A744" i="6"/>
  <c r="B744" i="6"/>
  <c r="F744" i="6"/>
  <c r="J744" i="6"/>
  <c r="A745" i="6"/>
  <c r="B745" i="6"/>
  <c r="F745" i="6"/>
  <c r="J745" i="6"/>
  <c r="A746" i="6"/>
  <c r="B746" i="6"/>
  <c r="C746" i="6" s="1"/>
  <c r="F746" i="6"/>
  <c r="J746" i="6"/>
  <c r="A747" i="6"/>
  <c r="B747" i="6"/>
  <c r="F747" i="6"/>
  <c r="J747" i="6"/>
  <c r="A748" i="6"/>
  <c r="B748" i="6"/>
  <c r="F748" i="6"/>
  <c r="J748" i="6"/>
  <c r="A749" i="6"/>
  <c r="C749" i="6" s="1"/>
  <c r="B749" i="6"/>
  <c r="F749" i="6"/>
  <c r="J749" i="6"/>
  <c r="A750" i="6"/>
  <c r="C750" i="6" s="1"/>
  <c r="B750" i="6"/>
  <c r="F750" i="6"/>
  <c r="J750" i="6"/>
  <c r="A751" i="6"/>
  <c r="C751" i="6" s="1"/>
  <c r="B751" i="6"/>
  <c r="F751" i="6"/>
  <c r="J751" i="6"/>
  <c r="A752" i="6"/>
  <c r="B752" i="6"/>
  <c r="F752" i="6"/>
  <c r="J752" i="6"/>
  <c r="A753" i="6"/>
  <c r="B753" i="6"/>
  <c r="F753" i="6"/>
  <c r="J753" i="6"/>
  <c r="A754" i="6"/>
  <c r="C754" i="6" s="1"/>
  <c r="B754" i="6"/>
  <c r="F754" i="6"/>
  <c r="J754" i="6"/>
  <c r="A755" i="6"/>
  <c r="C755" i="6" s="1"/>
  <c r="B755" i="6"/>
  <c r="F755" i="6"/>
  <c r="J755" i="6"/>
  <c r="A756" i="6"/>
  <c r="B756" i="6"/>
  <c r="F756" i="6"/>
  <c r="J756" i="6"/>
  <c r="A757" i="6"/>
  <c r="C757" i="6" s="1"/>
  <c r="B757" i="6"/>
  <c r="F757" i="6"/>
  <c r="J757" i="6"/>
  <c r="A758" i="6"/>
  <c r="B758" i="6"/>
  <c r="C758" i="6"/>
  <c r="F758" i="6"/>
  <c r="J758" i="6"/>
  <c r="A759" i="6"/>
  <c r="B759" i="6"/>
  <c r="F759" i="6"/>
  <c r="J759" i="6"/>
  <c r="A760" i="6"/>
  <c r="B760" i="6"/>
  <c r="F760" i="6"/>
  <c r="J760" i="6"/>
  <c r="A761" i="6"/>
  <c r="B761" i="6"/>
  <c r="F761" i="6"/>
  <c r="J761" i="6"/>
  <c r="A762" i="6"/>
  <c r="B762" i="6"/>
  <c r="C762" i="6" s="1"/>
  <c r="F762" i="6"/>
  <c r="J762" i="6"/>
  <c r="A763" i="6"/>
  <c r="B763" i="6"/>
  <c r="F763" i="6"/>
  <c r="J763" i="6"/>
  <c r="A764" i="6"/>
  <c r="B764" i="6"/>
  <c r="F764" i="6"/>
  <c r="J764" i="6"/>
  <c r="A765" i="6"/>
  <c r="C765" i="6" s="1"/>
  <c r="B765" i="6"/>
  <c r="F765" i="6"/>
  <c r="J765" i="6"/>
  <c r="A766" i="6"/>
  <c r="C766" i="6" s="1"/>
  <c r="B766" i="6"/>
  <c r="F766" i="6"/>
  <c r="J766" i="6"/>
  <c r="A767" i="6"/>
  <c r="C767" i="6" s="1"/>
  <c r="B767" i="6"/>
  <c r="F767" i="6"/>
  <c r="J767" i="6"/>
  <c r="A768" i="6"/>
  <c r="B768" i="6"/>
  <c r="F768" i="6"/>
  <c r="J768" i="6"/>
  <c r="A769" i="6"/>
  <c r="B769" i="6"/>
  <c r="F769" i="6"/>
  <c r="J769" i="6"/>
  <c r="A770" i="6"/>
  <c r="B770" i="6"/>
  <c r="F770" i="6"/>
  <c r="J770" i="6"/>
  <c r="A771" i="6"/>
  <c r="C771" i="6" s="1"/>
  <c r="B771" i="6"/>
  <c r="F771" i="6"/>
  <c r="J771" i="6"/>
  <c r="A772" i="6"/>
  <c r="B772" i="6"/>
  <c r="F772" i="6"/>
  <c r="J772" i="6"/>
  <c r="A773" i="6"/>
  <c r="B773" i="6"/>
  <c r="F773" i="6"/>
  <c r="J773" i="6"/>
  <c r="A774" i="6"/>
  <c r="B774" i="6"/>
  <c r="F774" i="6"/>
  <c r="J774" i="6"/>
  <c r="A775" i="6"/>
  <c r="B775" i="6"/>
  <c r="C775" i="6" s="1"/>
  <c r="F775" i="6"/>
  <c r="J775" i="6"/>
  <c r="A776" i="6"/>
  <c r="B776" i="6"/>
  <c r="F776" i="6"/>
  <c r="J776" i="6"/>
  <c r="A777" i="6"/>
  <c r="B777" i="6"/>
  <c r="C777" i="6" s="1"/>
  <c r="F777" i="6"/>
  <c r="J777" i="6"/>
  <c r="A778" i="6"/>
  <c r="B778" i="6"/>
  <c r="F778" i="6"/>
  <c r="J778" i="6"/>
  <c r="A779" i="6"/>
  <c r="B779" i="6"/>
  <c r="F779" i="6"/>
  <c r="J779" i="6"/>
  <c r="A780" i="6"/>
  <c r="B780" i="6"/>
  <c r="F780" i="6"/>
  <c r="J780" i="6"/>
  <c r="A781" i="6"/>
  <c r="B781" i="6"/>
  <c r="F781" i="6"/>
  <c r="J781" i="6"/>
  <c r="A782" i="6"/>
  <c r="B782" i="6"/>
  <c r="F782" i="6"/>
  <c r="J782" i="6"/>
  <c r="A783" i="6"/>
  <c r="B783" i="6"/>
  <c r="C783" i="6" s="1"/>
  <c r="F783" i="6"/>
  <c r="J783" i="6"/>
  <c r="A784" i="6"/>
  <c r="B784" i="6"/>
  <c r="F784" i="6"/>
  <c r="J784" i="6"/>
  <c r="A785" i="6"/>
  <c r="C785" i="6" s="1"/>
  <c r="B785" i="6"/>
  <c r="F785" i="6"/>
  <c r="J785" i="6"/>
  <c r="A786" i="6"/>
  <c r="B786" i="6"/>
  <c r="F786" i="6"/>
  <c r="J786" i="6"/>
  <c r="A787" i="6"/>
  <c r="C787" i="6" s="1"/>
  <c r="B787" i="6"/>
  <c r="F787" i="6"/>
  <c r="J787" i="6"/>
  <c r="A788" i="6"/>
  <c r="B788" i="6"/>
  <c r="F788" i="6"/>
  <c r="J788" i="6"/>
  <c r="A789" i="6"/>
  <c r="C789" i="6" s="1"/>
  <c r="B789" i="6"/>
  <c r="F789" i="6"/>
  <c r="J789" i="6"/>
  <c r="A790" i="6"/>
  <c r="B790" i="6"/>
  <c r="F790" i="6"/>
  <c r="J790" i="6"/>
  <c r="A791" i="6"/>
  <c r="C791" i="6" s="1"/>
  <c r="B791" i="6"/>
  <c r="F791" i="6"/>
  <c r="J791" i="6"/>
  <c r="A792" i="6"/>
  <c r="B792" i="6"/>
  <c r="F792" i="6"/>
  <c r="J792" i="6"/>
  <c r="A793" i="6"/>
  <c r="C793" i="6" s="1"/>
  <c r="B793" i="6"/>
  <c r="F793" i="6"/>
  <c r="J793" i="6"/>
  <c r="A794" i="6"/>
  <c r="C794" i="6" s="1"/>
  <c r="B794" i="6"/>
  <c r="F794" i="6"/>
  <c r="J794" i="6"/>
  <c r="A795" i="6"/>
  <c r="B795" i="6"/>
  <c r="C795" i="6" s="1"/>
  <c r="F795" i="6"/>
  <c r="J795" i="6"/>
  <c r="A796" i="6"/>
  <c r="B796" i="6"/>
  <c r="F796" i="6"/>
  <c r="J796" i="6"/>
  <c r="A797" i="6"/>
  <c r="C797" i="6" s="1"/>
  <c r="B797" i="6"/>
  <c r="F797" i="6"/>
  <c r="J797" i="6"/>
  <c r="A798" i="6"/>
  <c r="B798" i="6"/>
  <c r="F798" i="6"/>
  <c r="J798" i="6"/>
  <c r="A799" i="6"/>
  <c r="B799" i="6"/>
  <c r="F799" i="6"/>
  <c r="J799" i="6"/>
  <c r="A800" i="6"/>
  <c r="B800" i="6"/>
  <c r="F800" i="6"/>
  <c r="J800" i="6"/>
  <c r="A801" i="6"/>
  <c r="B801" i="6"/>
  <c r="C801" i="6" s="1"/>
  <c r="F801" i="6"/>
  <c r="J801" i="6"/>
  <c r="A802" i="6"/>
  <c r="B802" i="6"/>
  <c r="F802" i="6"/>
  <c r="J802" i="6"/>
  <c r="A803" i="6"/>
  <c r="C803" i="6"/>
  <c r="B803" i="6"/>
  <c r="F803" i="6"/>
  <c r="J803" i="6"/>
  <c r="A804" i="6"/>
  <c r="B804" i="6"/>
  <c r="F804" i="6"/>
  <c r="J804" i="6"/>
  <c r="A805" i="6"/>
  <c r="C805" i="6" s="1"/>
  <c r="B805" i="6"/>
  <c r="F805" i="6"/>
  <c r="J805" i="6"/>
  <c r="A806" i="6"/>
  <c r="B806" i="6"/>
  <c r="F806" i="6"/>
  <c r="J806" i="6"/>
  <c r="A807" i="6"/>
  <c r="C807" i="6" s="1"/>
  <c r="B807" i="6"/>
  <c r="F807" i="6"/>
  <c r="J807" i="6"/>
  <c r="A808" i="6"/>
  <c r="B808" i="6"/>
  <c r="F808" i="6"/>
  <c r="J808" i="6"/>
  <c r="A809" i="6"/>
  <c r="B809" i="6"/>
  <c r="F809" i="6"/>
  <c r="J809" i="6"/>
  <c r="A810" i="6"/>
  <c r="B810" i="6"/>
  <c r="F810" i="6"/>
  <c r="J810" i="6"/>
  <c r="A811" i="6"/>
  <c r="B811" i="6"/>
  <c r="F811" i="6"/>
  <c r="J811" i="6"/>
  <c r="A812" i="6"/>
  <c r="B812" i="6"/>
  <c r="F812" i="6"/>
  <c r="J812" i="6"/>
  <c r="A813" i="6"/>
  <c r="C813" i="6" s="1"/>
  <c r="B813" i="6"/>
  <c r="F813" i="6"/>
  <c r="J813" i="6"/>
  <c r="A814" i="6"/>
  <c r="B814" i="6"/>
  <c r="F814" i="6"/>
  <c r="J814" i="6"/>
  <c r="A815" i="6"/>
  <c r="B815" i="6"/>
  <c r="F815" i="6"/>
  <c r="J815" i="6"/>
  <c r="A816" i="6"/>
  <c r="B816" i="6"/>
  <c r="F816" i="6"/>
  <c r="J816" i="6"/>
  <c r="A817" i="6"/>
  <c r="B817" i="6"/>
  <c r="C817" i="6" s="1"/>
  <c r="F817" i="6"/>
  <c r="J817" i="6"/>
  <c r="A818" i="6"/>
  <c r="B818" i="6"/>
  <c r="F818" i="6"/>
  <c r="J818" i="6"/>
  <c r="A819" i="6"/>
  <c r="B819" i="6"/>
  <c r="C819" i="6" s="1"/>
  <c r="F819" i="6"/>
  <c r="J819" i="6"/>
  <c r="A820" i="6"/>
  <c r="B820" i="6"/>
  <c r="F820" i="6"/>
  <c r="J820" i="6"/>
  <c r="A821" i="6"/>
  <c r="B821" i="6"/>
  <c r="F821" i="6"/>
  <c r="J821" i="6"/>
  <c r="A822" i="6"/>
  <c r="B822" i="6"/>
  <c r="F822" i="6"/>
  <c r="J822" i="6"/>
  <c r="A823" i="6"/>
  <c r="B823" i="6"/>
  <c r="F823" i="6"/>
  <c r="J823" i="6"/>
  <c r="A824" i="6"/>
  <c r="B824" i="6"/>
  <c r="F824" i="6"/>
  <c r="J824" i="6"/>
  <c r="A825" i="6"/>
  <c r="B825" i="6"/>
  <c r="C825" i="6" s="1"/>
  <c r="F825" i="6"/>
  <c r="J825" i="6"/>
  <c r="A826" i="6"/>
  <c r="B826" i="6"/>
  <c r="F826" i="6"/>
  <c r="J826" i="6"/>
  <c r="A827" i="6"/>
  <c r="B827" i="6"/>
  <c r="C827" i="6" s="1"/>
  <c r="F827" i="6"/>
  <c r="J827" i="6"/>
  <c r="A828" i="6"/>
  <c r="B828" i="6"/>
  <c r="F828" i="6"/>
  <c r="J828" i="6"/>
  <c r="A829" i="6"/>
  <c r="C829" i="6"/>
  <c r="B829" i="6"/>
  <c r="F829" i="6"/>
  <c r="J829" i="6"/>
  <c r="A830" i="6"/>
  <c r="B830" i="6"/>
  <c r="F830" i="6"/>
  <c r="J830" i="6"/>
  <c r="A831" i="6"/>
  <c r="C831" i="6" s="1"/>
  <c r="B831" i="6"/>
  <c r="F831" i="6"/>
  <c r="J831" i="6"/>
  <c r="A832" i="6"/>
  <c r="B832" i="6"/>
  <c r="F832" i="6"/>
  <c r="J832" i="6"/>
  <c r="A833" i="6"/>
  <c r="B833" i="6"/>
  <c r="F833" i="6"/>
  <c r="J833" i="6"/>
  <c r="A834" i="6"/>
  <c r="B834" i="6"/>
  <c r="F834" i="6"/>
  <c r="J834" i="6"/>
  <c r="A835" i="6"/>
  <c r="C835" i="6" s="1"/>
  <c r="B835" i="6"/>
  <c r="F835" i="6"/>
  <c r="J835" i="6"/>
  <c r="A836" i="6"/>
  <c r="B836" i="6"/>
  <c r="F836" i="6"/>
  <c r="J836" i="6"/>
  <c r="A837" i="6"/>
  <c r="C837" i="6" s="1"/>
  <c r="B837" i="6"/>
  <c r="F837" i="6"/>
  <c r="J837" i="6"/>
  <c r="A838" i="6"/>
  <c r="B838" i="6"/>
  <c r="F838" i="6"/>
  <c r="J838" i="6"/>
  <c r="A839" i="6"/>
  <c r="C839" i="6" s="1"/>
  <c r="B839" i="6"/>
  <c r="F839" i="6"/>
  <c r="J839" i="6"/>
  <c r="A840" i="6"/>
  <c r="B840" i="6"/>
  <c r="F840" i="6"/>
  <c r="J840" i="6"/>
  <c r="A841" i="6"/>
  <c r="B841" i="6"/>
  <c r="F841" i="6"/>
  <c r="J841" i="6"/>
  <c r="A842" i="6"/>
  <c r="B842" i="6"/>
  <c r="F842" i="6"/>
  <c r="J842" i="6"/>
  <c r="A843" i="6"/>
  <c r="B843" i="6"/>
  <c r="F843" i="6"/>
  <c r="J843" i="6"/>
  <c r="A844" i="6"/>
  <c r="B844" i="6"/>
  <c r="F844" i="6"/>
  <c r="J844" i="6"/>
  <c r="A845" i="6"/>
  <c r="B845" i="6"/>
  <c r="F845" i="6"/>
  <c r="J845" i="6"/>
  <c r="A846" i="6"/>
  <c r="B846" i="6"/>
  <c r="F846" i="6"/>
  <c r="J846" i="6"/>
  <c r="A847" i="6"/>
  <c r="B847" i="6"/>
  <c r="F847" i="6"/>
  <c r="J847" i="6"/>
  <c r="A848" i="6"/>
  <c r="B848" i="6"/>
  <c r="F848" i="6"/>
  <c r="J848" i="6"/>
  <c r="A849" i="6"/>
  <c r="B849" i="6"/>
  <c r="C849" i="6" s="1"/>
  <c r="F849" i="6"/>
  <c r="J849" i="6"/>
  <c r="A850" i="6"/>
  <c r="B850" i="6"/>
  <c r="F850" i="6"/>
  <c r="J850" i="6"/>
  <c r="A851" i="6"/>
  <c r="C851" i="6"/>
  <c r="B851" i="6"/>
  <c r="F851" i="6"/>
  <c r="J851" i="6"/>
  <c r="A852" i="6"/>
  <c r="B852" i="6"/>
  <c r="F852" i="6"/>
  <c r="J852" i="6"/>
  <c r="A853" i="6"/>
  <c r="C853" i="6" s="1"/>
  <c r="B853" i="6"/>
  <c r="F853" i="6"/>
  <c r="J853" i="6"/>
  <c r="A854" i="6"/>
  <c r="B854" i="6"/>
  <c r="F854" i="6"/>
  <c r="J854" i="6"/>
  <c r="A855" i="6"/>
  <c r="C855" i="6" s="1"/>
  <c r="B855" i="6"/>
  <c r="F855" i="6"/>
  <c r="J855" i="6"/>
  <c r="A856" i="6"/>
  <c r="B856" i="6"/>
  <c r="F856" i="6"/>
  <c r="J856" i="6"/>
  <c r="A857" i="6"/>
  <c r="B857" i="6"/>
  <c r="F857" i="6"/>
  <c r="J857" i="6"/>
  <c r="A858" i="6"/>
  <c r="B858" i="6"/>
  <c r="F858" i="6"/>
  <c r="J858" i="6"/>
  <c r="A859" i="6"/>
  <c r="B859" i="6"/>
  <c r="F859" i="6"/>
  <c r="J859" i="6"/>
  <c r="A860" i="6"/>
  <c r="B860" i="6"/>
  <c r="F860" i="6"/>
  <c r="J860" i="6"/>
  <c r="A861" i="6"/>
  <c r="C861" i="6" s="1"/>
  <c r="B861" i="6"/>
  <c r="F861" i="6"/>
  <c r="J861" i="6"/>
  <c r="A862" i="6"/>
  <c r="B862" i="6"/>
  <c r="F862" i="6"/>
  <c r="J862" i="6"/>
  <c r="A863" i="6"/>
  <c r="B863" i="6"/>
  <c r="F863" i="6"/>
  <c r="J863" i="6"/>
  <c r="A864" i="6"/>
  <c r="B864" i="6"/>
  <c r="F864" i="6"/>
  <c r="J864" i="6"/>
  <c r="A865" i="6"/>
  <c r="B865" i="6"/>
  <c r="C865" i="6" s="1"/>
  <c r="F865" i="6"/>
  <c r="J865" i="6"/>
  <c r="A866" i="6"/>
  <c r="B866" i="6"/>
  <c r="F866" i="6"/>
  <c r="J866" i="6"/>
  <c r="A867" i="6"/>
  <c r="C867" i="6"/>
  <c r="B867" i="6"/>
  <c r="F867" i="6"/>
  <c r="J867" i="6"/>
  <c r="A868" i="6"/>
  <c r="B868" i="6"/>
  <c r="F868" i="6"/>
  <c r="J868" i="6"/>
  <c r="A869" i="6"/>
  <c r="C869" i="6" s="1"/>
  <c r="B869" i="6"/>
  <c r="F869" i="6"/>
  <c r="J869" i="6"/>
  <c r="A870" i="6"/>
  <c r="B870" i="6"/>
  <c r="F870" i="6"/>
  <c r="J870" i="6"/>
  <c r="A871" i="6"/>
  <c r="C871" i="6" s="1"/>
  <c r="B871" i="6"/>
  <c r="F871" i="6"/>
  <c r="J871" i="6"/>
  <c r="A872" i="6"/>
  <c r="B872" i="6"/>
  <c r="F872" i="6"/>
  <c r="J872" i="6"/>
  <c r="A873" i="6"/>
  <c r="B873" i="6"/>
  <c r="F873" i="6"/>
  <c r="J873" i="6"/>
  <c r="A874" i="6"/>
  <c r="B874" i="6"/>
  <c r="F874" i="6"/>
  <c r="J874" i="6"/>
  <c r="A875" i="6"/>
  <c r="B875" i="6"/>
  <c r="F875" i="6"/>
  <c r="J875" i="6"/>
  <c r="A876" i="6"/>
  <c r="B876" i="6"/>
  <c r="F876" i="6"/>
  <c r="J876" i="6"/>
  <c r="A877" i="6"/>
  <c r="C877" i="6" s="1"/>
  <c r="B877" i="6"/>
  <c r="F877" i="6"/>
  <c r="J877" i="6"/>
  <c r="A878" i="6"/>
  <c r="B878" i="6"/>
  <c r="F878" i="6"/>
  <c r="J878" i="6"/>
  <c r="A879" i="6"/>
  <c r="B879" i="6"/>
  <c r="F879" i="6"/>
  <c r="J879" i="6"/>
  <c r="A880" i="6"/>
  <c r="B880" i="6"/>
  <c r="F880" i="6"/>
  <c r="J880" i="6"/>
  <c r="A881" i="6"/>
  <c r="B881" i="6"/>
  <c r="C881" i="6" s="1"/>
  <c r="F881" i="6"/>
  <c r="J881" i="6"/>
  <c r="A882" i="6"/>
  <c r="B882" i="6"/>
  <c r="F882" i="6"/>
  <c r="J882" i="6"/>
  <c r="A883" i="6"/>
  <c r="C883" i="6"/>
  <c r="B883" i="6"/>
  <c r="F883" i="6"/>
  <c r="J883" i="6"/>
  <c r="A884" i="6"/>
  <c r="B884" i="6"/>
  <c r="F884" i="6"/>
  <c r="J884" i="6"/>
  <c r="A885" i="6"/>
  <c r="C885" i="6" s="1"/>
  <c r="B885" i="6"/>
  <c r="F885" i="6"/>
  <c r="J885" i="6"/>
  <c r="A886" i="6"/>
  <c r="B886" i="6"/>
  <c r="F886" i="6"/>
  <c r="J886" i="6"/>
  <c r="A887" i="6"/>
  <c r="C887" i="6" s="1"/>
  <c r="B887" i="6"/>
  <c r="F887" i="6"/>
  <c r="J887" i="6"/>
  <c r="A888" i="6"/>
  <c r="B888" i="6"/>
  <c r="F888" i="6"/>
  <c r="J888" i="6"/>
  <c r="A889" i="6"/>
  <c r="B889" i="6"/>
  <c r="F889" i="6"/>
  <c r="J889" i="6"/>
  <c r="A890" i="6"/>
  <c r="B890" i="6"/>
  <c r="F890" i="6"/>
  <c r="J890" i="6"/>
  <c r="A891" i="6"/>
  <c r="B891" i="6"/>
  <c r="F891" i="6"/>
  <c r="J891" i="6"/>
  <c r="A892" i="6"/>
  <c r="B892" i="6"/>
  <c r="F892" i="6"/>
  <c r="J892" i="6"/>
  <c r="A893" i="6"/>
  <c r="C893" i="6" s="1"/>
  <c r="B893" i="6"/>
  <c r="F893" i="6"/>
  <c r="J893" i="6"/>
  <c r="A894" i="6"/>
  <c r="B894" i="6"/>
  <c r="F894" i="6"/>
  <c r="J894" i="6"/>
  <c r="A895" i="6"/>
  <c r="B895" i="6"/>
  <c r="F895" i="6"/>
  <c r="J895" i="6"/>
  <c r="A896" i="6"/>
  <c r="B896" i="6"/>
  <c r="F896" i="6"/>
  <c r="J896" i="6"/>
  <c r="A897" i="6"/>
  <c r="C897" i="6"/>
  <c r="B897" i="6"/>
  <c r="F897" i="6"/>
  <c r="J897" i="6"/>
  <c r="A898" i="6"/>
  <c r="B898" i="6"/>
  <c r="F898" i="6"/>
  <c r="J898" i="6"/>
  <c r="A899" i="6"/>
  <c r="C899" i="6" s="1"/>
  <c r="B899" i="6"/>
  <c r="F899" i="6"/>
  <c r="J899" i="6"/>
  <c r="A900" i="6"/>
  <c r="B900" i="6"/>
  <c r="F900" i="6"/>
  <c r="J900" i="6"/>
  <c r="A901" i="6"/>
  <c r="C901" i="6" s="1"/>
  <c r="B901" i="6"/>
  <c r="F901" i="6"/>
  <c r="J901" i="6"/>
  <c r="A902" i="6"/>
  <c r="B902" i="6"/>
  <c r="F902" i="6"/>
  <c r="J902" i="6"/>
  <c r="A903" i="6"/>
  <c r="B903" i="6"/>
  <c r="F903" i="6"/>
  <c r="J903" i="6"/>
  <c r="A904" i="6"/>
  <c r="B904" i="6"/>
  <c r="F904" i="6"/>
  <c r="J904" i="6"/>
  <c r="A905" i="6"/>
  <c r="C905" i="6"/>
  <c r="B905" i="6"/>
  <c r="F905" i="6"/>
  <c r="J905" i="6"/>
  <c r="A906" i="6"/>
  <c r="B906" i="6"/>
  <c r="F906" i="6"/>
  <c r="J906" i="6"/>
  <c r="A907" i="6"/>
  <c r="C907" i="6" s="1"/>
  <c r="B907" i="6"/>
  <c r="F907" i="6"/>
  <c r="J907" i="6"/>
  <c r="A908" i="6"/>
  <c r="B908" i="6"/>
  <c r="F908" i="6"/>
  <c r="J908" i="6"/>
  <c r="A909" i="6"/>
  <c r="C909" i="6" s="1"/>
  <c r="B909" i="6"/>
  <c r="F909" i="6"/>
  <c r="J909" i="6"/>
  <c r="A910" i="6"/>
  <c r="B910" i="6"/>
  <c r="F910" i="6"/>
  <c r="J910" i="6"/>
  <c r="A911" i="6"/>
  <c r="B911" i="6"/>
  <c r="F911" i="6"/>
  <c r="J911" i="6"/>
  <c r="A912" i="6"/>
  <c r="B912" i="6"/>
  <c r="F912" i="6"/>
  <c r="J912" i="6"/>
  <c r="A913" i="6"/>
  <c r="B913" i="6"/>
  <c r="F913" i="6"/>
  <c r="J913" i="6"/>
  <c r="A914" i="6"/>
  <c r="B914" i="6"/>
  <c r="F914" i="6"/>
  <c r="J914" i="6"/>
  <c r="A915" i="6"/>
  <c r="C915" i="6" s="1"/>
  <c r="B915" i="6"/>
  <c r="F915" i="6"/>
  <c r="J915" i="6"/>
  <c r="A916" i="6"/>
  <c r="B916" i="6"/>
  <c r="F916" i="6"/>
  <c r="J916" i="6"/>
  <c r="A917" i="6"/>
  <c r="B917" i="6"/>
  <c r="F917" i="6"/>
  <c r="J917" i="6"/>
  <c r="A918" i="6"/>
  <c r="B918" i="6"/>
  <c r="F918" i="6"/>
  <c r="J918" i="6"/>
  <c r="A919" i="6"/>
  <c r="B919" i="6"/>
  <c r="F919" i="6"/>
  <c r="J919" i="6"/>
  <c r="A920" i="6"/>
  <c r="B920" i="6"/>
  <c r="F920" i="6"/>
  <c r="J920" i="6"/>
  <c r="A921" i="6"/>
  <c r="B921" i="6"/>
  <c r="C921" i="6" s="1"/>
  <c r="F921" i="6"/>
  <c r="J921" i="6"/>
  <c r="A922" i="6"/>
  <c r="B922" i="6"/>
  <c r="F922" i="6"/>
  <c r="J922" i="6"/>
  <c r="A923" i="6"/>
  <c r="B923" i="6"/>
  <c r="C923" i="6" s="1"/>
  <c r="F923" i="6"/>
  <c r="J923" i="6"/>
  <c r="A924" i="6"/>
  <c r="B924" i="6"/>
  <c r="F924" i="6"/>
  <c r="J924" i="6"/>
  <c r="A925" i="6"/>
  <c r="C925" i="6"/>
  <c r="B925" i="6"/>
  <c r="F925" i="6"/>
  <c r="J925" i="6"/>
  <c r="A926" i="6"/>
  <c r="B926" i="6"/>
  <c r="F926" i="6"/>
  <c r="J926" i="6"/>
  <c r="A927" i="6"/>
  <c r="C927" i="6" s="1"/>
  <c r="B927" i="6"/>
  <c r="F927" i="6"/>
  <c r="J927" i="6"/>
  <c r="A928" i="6"/>
  <c r="B928" i="6"/>
  <c r="F928" i="6"/>
  <c r="J928" i="6"/>
  <c r="A929" i="6"/>
  <c r="C929" i="6" s="1"/>
  <c r="B929" i="6"/>
  <c r="F929" i="6"/>
  <c r="J929" i="6"/>
  <c r="A930" i="6"/>
  <c r="B930" i="6"/>
  <c r="F930" i="6"/>
  <c r="J930" i="6"/>
  <c r="A931" i="6"/>
  <c r="B931" i="6"/>
  <c r="F931" i="6"/>
  <c r="J931" i="6"/>
  <c r="A932" i="6"/>
  <c r="B932" i="6"/>
  <c r="F932" i="6"/>
  <c r="J932" i="6"/>
  <c r="A933" i="6"/>
  <c r="C933" i="6"/>
  <c r="B933" i="6"/>
  <c r="F933" i="6"/>
  <c r="J933" i="6"/>
  <c r="A934" i="6"/>
  <c r="B934" i="6"/>
  <c r="F934" i="6"/>
  <c r="J934" i="6"/>
  <c r="A935" i="6"/>
  <c r="B935" i="6"/>
  <c r="F935" i="6"/>
  <c r="J935" i="6"/>
  <c r="A936" i="6"/>
  <c r="B936" i="6"/>
  <c r="F936" i="6"/>
  <c r="J936" i="6"/>
  <c r="A937" i="6"/>
  <c r="C937" i="6" s="1"/>
  <c r="B937" i="6"/>
  <c r="F937" i="6"/>
  <c r="J937" i="6"/>
  <c r="A938" i="6"/>
  <c r="B938" i="6"/>
  <c r="F938" i="6"/>
  <c r="J938" i="6"/>
  <c r="A939" i="6"/>
  <c r="B939" i="6"/>
  <c r="F939" i="6"/>
  <c r="J939" i="6"/>
  <c r="A940" i="6"/>
  <c r="B940" i="6"/>
  <c r="F940" i="6"/>
  <c r="J940" i="6"/>
  <c r="A941" i="6"/>
  <c r="B941" i="6"/>
  <c r="F941" i="6"/>
  <c r="J941" i="6"/>
  <c r="A942" i="6"/>
  <c r="B942" i="6"/>
  <c r="F942" i="6"/>
  <c r="J942" i="6"/>
  <c r="A943" i="6"/>
  <c r="B943" i="6"/>
  <c r="F943" i="6"/>
  <c r="J943" i="6"/>
  <c r="A944" i="6"/>
  <c r="B944" i="6"/>
  <c r="F944" i="6"/>
  <c r="J944" i="6"/>
  <c r="A945" i="6"/>
  <c r="B945" i="6"/>
  <c r="C945" i="6" s="1"/>
  <c r="F945" i="6"/>
  <c r="J945" i="6"/>
  <c r="A946" i="6"/>
  <c r="B946" i="6"/>
  <c r="F946" i="6"/>
  <c r="J946" i="6"/>
  <c r="A947" i="6"/>
  <c r="C947" i="6"/>
  <c r="B947" i="6"/>
  <c r="F947" i="6"/>
  <c r="J947" i="6"/>
  <c r="A948" i="6"/>
  <c r="B948" i="6"/>
  <c r="F948" i="6"/>
  <c r="J948" i="6"/>
  <c r="A949" i="6"/>
  <c r="C949" i="6" s="1"/>
  <c r="B949" i="6"/>
  <c r="F949" i="6"/>
  <c r="J949" i="6"/>
  <c r="A950" i="6"/>
  <c r="B950" i="6"/>
  <c r="F950" i="6"/>
  <c r="J950" i="6"/>
  <c r="A951" i="6"/>
  <c r="C951" i="6" s="1"/>
  <c r="B951" i="6"/>
  <c r="F951" i="6"/>
  <c r="J951" i="6"/>
  <c r="A952" i="6"/>
  <c r="B952" i="6"/>
  <c r="F952" i="6"/>
  <c r="J952" i="6"/>
  <c r="A953" i="6"/>
  <c r="B953" i="6"/>
  <c r="F953" i="6"/>
  <c r="J953" i="6"/>
  <c r="A954" i="6"/>
  <c r="B954" i="6"/>
  <c r="F954" i="6"/>
  <c r="J954" i="6"/>
  <c r="A955" i="6"/>
  <c r="B955" i="6"/>
  <c r="F955" i="6"/>
  <c r="J955" i="6"/>
  <c r="A956" i="6"/>
  <c r="B956" i="6"/>
  <c r="F956" i="6"/>
  <c r="J956" i="6"/>
  <c r="A957" i="6"/>
  <c r="C957" i="6" s="1"/>
  <c r="B957" i="6"/>
  <c r="F957" i="6"/>
  <c r="J957" i="6"/>
  <c r="A958" i="6"/>
  <c r="B958" i="6"/>
  <c r="F958" i="6"/>
  <c r="J958" i="6"/>
  <c r="A959" i="6"/>
  <c r="B959" i="6"/>
  <c r="F959" i="6"/>
  <c r="J959" i="6"/>
  <c r="A960" i="6"/>
  <c r="B960" i="6"/>
  <c r="F960" i="6"/>
  <c r="J960" i="6"/>
  <c r="A961" i="6"/>
  <c r="C961" i="6"/>
  <c r="B961" i="6"/>
  <c r="F961" i="6"/>
  <c r="J961" i="6"/>
  <c r="A962" i="6"/>
  <c r="B962" i="6"/>
  <c r="F962" i="6"/>
  <c r="J962" i="6"/>
  <c r="A963" i="6"/>
  <c r="C963" i="6" s="1"/>
  <c r="B963" i="6"/>
  <c r="F963" i="6"/>
  <c r="J963" i="6"/>
  <c r="A964" i="6"/>
  <c r="B964" i="6"/>
  <c r="F964" i="6"/>
  <c r="J964" i="6"/>
  <c r="A965" i="6"/>
  <c r="C965" i="6" s="1"/>
  <c r="B965" i="6"/>
  <c r="F965" i="6"/>
  <c r="J965" i="6"/>
  <c r="A966" i="6"/>
  <c r="B966" i="6"/>
  <c r="F966" i="6"/>
  <c r="J966" i="6"/>
  <c r="A967" i="6"/>
  <c r="B967" i="6"/>
  <c r="F967" i="6"/>
  <c r="J967" i="6"/>
  <c r="A968" i="6"/>
  <c r="B968" i="6"/>
  <c r="F968" i="6"/>
  <c r="J968" i="6"/>
  <c r="A969" i="6"/>
  <c r="C969" i="6"/>
  <c r="B969" i="6"/>
  <c r="F969" i="6"/>
  <c r="J969" i="6"/>
  <c r="A970" i="6"/>
  <c r="B970" i="6"/>
  <c r="F970" i="6"/>
  <c r="J970" i="6"/>
  <c r="A971" i="6"/>
  <c r="C971" i="6" s="1"/>
  <c r="B971" i="6"/>
  <c r="F971" i="6"/>
  <c r="J971" i="6"/>
  <c r="A972" i="6"/>
  <c r="B972" i="6"/>
  <c r="F972" i="6"/>
  <c r="J972" i="6"/>
  <c r="A973" i="6"/>
  <c r="C973" i="6" s="1"/>
  <c r="B973" i="6"/>
  <c r="F973" i="6"/>
  <c r="J973" i="6"/>
  <c r="A974" i="6"/>
  <c r="B974" i="6"/>
  <c r="F974" i="6"/>
  <c r="J974" i="6"/>
  <c r="A975" i="6"/>
  <c r="B975" i="6"/>
  <c r="F975" i="6"/>
  <c r="J975" i="6"/>
  <c r="A976" i="6"/>
  <c r="B976" i="6"/>
  <c r="F976" i="6"/>
  <c r="J976" i="6"/>
  <c r="A977" i="6"/>
  <c r="B977" i="6"/>
  <c r="F977" i="6"/>
  <c r="J977" i="6"/>
  <c r="A978" i="6"/>
  <c r="B978" i="6"/>
  <c r="F978" i="6"/>
  <c r="J978" i="6"/>
  <c r="A979" i="6"/>
  <c r="C979" i="6" s="1"/>
  <c r="B979" i="6"/>
  <c r="F979" i="6"/>
  <c r="J979" i="6"/>
  <c r="A980" i="6"/>
  <c r="B980" i="6"/>
  <c r="F980" i="6"/>
  <c r="J980" i="6"/>
  <c r="A981" i="6"/>
  <c r="B981" i="6"/>
  <c r="F981" i="6"/>
  <c r="J981" i="6"/>
  <c r="A982" i="6"/>
  <c r="B982" i="6"/>
  <c r="F982" i="6"/>
  <c r="J982" i="6"/>
  <c r="A983" i="6"/>
  <c r="B983" i="6"/>
  <c r="F983" i="6"/>
  <c r="J983" i="6"/>
  <c r="A984" i="6"/>
  <c r="B984" i="6"/>
  <c r="F984" i="6"/>
  <c r="J984" i="6"/>
  <c r="A985" i="6"/>
  <c r="B985" i="6"/>
  <c r="C985" i="6" s="1"/>
  <c r="F985" i="6"/>
  <c r="J985" i="6"/>
  <c r="A986" i="6"/>
  <c r="B986" i="6"/>
  <c r="F986" i="6"/>
  <c r="J986" i="6"/>
  <c r="A987" i="6"/>
  <c r="B987" i="6"/>
  <c r="C987" i="6" s="1"/>
  <c r="F987" i="6"/>
  <c r="J987" i="6"/>
  <c r="A988" i="6"/>
  <c r="B988" i="6"/>
  <c r="F988" i="6"/>
  <c r="J988" i="6"/>
  <c r="A989" i="6"/>
  <c r="C989" i="6"/>
  <c r="B989" i="6"/>
  <c r="F989" i="6"/>
  <c r="J989" i="6"/>
  <c r="A990" i="6"/>
  <c r="B990" i="6"/>
  <c r="F990" i="6"/>
  <c r="J990" i="6"/>
  <c r="A991" i="6"/>
  <c r="C991" i="6" s="1"/>
  <c r="B991" i="6"/>
  <c r="F991" i="6"/>
  <c r="J991" i="6"/>
  <c r="A992" i="6"/>
  <c r="B992" i="6"/>
  <c r="F992" i="6"/>
  <c r="J992" i="6"/>
  <c r="A993" i="6"/>
  <c r="C993" i="6" s="1"/>
  <c r="B993" i="6"/>
  <c r="F993" i="6"/>
  <c r="J993" i="6"/>
  <c r="A994" i="6"/>
  <c r="B994" i="6"/>
  <c r="F994" i="6"/>
  <c r="J994" i="6"/>
  <c r="A995" i="6"/>
  <c r="B995" i="6"/>
  <c r="F995" i="6"/>
  <c r="J995" i="6"/>
  <c r="A996" i="6"/>
  <c r="B996" i="6"/>
  <c r="F996" i="6"/>
  <c r="J996" i="6"/>
  <c r="A997" i="6"/>
  <c r="C997" i="6"/>
  <c r="B997" i="6"/>
  <c r="F997" i="6"/>
  <c r="J997" i="6"/>
  <c r="A998" i="6"/>
  <c r="B998" i="6"/>
  <c r="F998" i="6"/>
  <c r="J998" i="6"/>
  <c r="A999" i="6"/>
  <c r="B999" i="6"/>
  <c r="F999" i="6"/>
  <c r="J999" i="6"/>
  <c r="A1000" i="6"/>
  <c r="B1000" i="6"/>
  <c r="F1000" i="6"/>
  <c r="J1000" i="6"/>
  <c r="C1000" i="6"/>
  <c r="C998" i="6"/>
  <c r="C996" i="6"/>
  <c r="C994" i="6"/>
  <c r="C992" i="6"/>
  <c r="C990" i="6"/>
  <c r="C988" i="6"/>
  <c r="C986" i="6"/>
  <c r="C984" i="6"/>
  <c r="C982" i="6"/>
  <c r="C980" i="6"/>
  <c r="C978" i="6"/>
  <c r="C976" i="6"/>
  <c r="C974" i="6"/>
  <c r="C972" i="6"/>
  <c r="C970" i="6"/>
  <c r="C968" i="6"/>
  <c r="C966" i="6"/>
  <c r="C964" i="6"/>
  <c r="C962" i="6"/>
  <c r="C960" i="6"/>
  <c r="C958" i="6"/>
  <c r="C956" i="6"/>
  <c r="C954" i="6"/>
  <c r="C952" i="6"/>
  <c r="C950" i="6"/>
  <c r="C948" i="6"/>
  <c r="C946" i="6"/>
  <c r="C944" i="6"/>
  <c r="C942" i="6"/>
  <c r="C940" i="6"/>
  <c r="C938" i="6"/>
  <c r="C936" i="6"/>
  <c r="C934" i="6"/>
  <c r="C932" i="6"/>
  <c r="C930" i="6"/>
  <c r="C928" i="6"/>
  <c r="C926" i="6"/>
  <c r="C924" i="6"/>
  <c r="C922" i="6"/>
  <c r="C920" i="6"/>
  <c r="C918" i="6"/>
  <c r="C916" i="6"/>
  <c r="C914" i="6"/>
  <c r="C912" i="6"/>
  <c r="C910" i="6"/>
  <c r="C908" i="6"/>
  <c r="C906" i="6"/>
  <c r="C904" i="6"/>
  <c r="C902" i="6"/>
  <c r="C900" i="6"/>
  <c r="C898" i="6"/>
  <c r="C896" i="6"/>
  <c r="C894" i="6"/>
  <c r="C892" i="6"/>
  <c r="C890" i="6"/>
  <c r="C888" i="6"/>
  <c r="C886" i="6"/>
  <c r="C884" i="6"/>
  <c r="C882" i="6"/>
  <c r="C880" i="6"/>
  <c r="C878" i="6"/>
  <c r="C876" i="6"/>
  <c r="C874" i="6"/>
  <c r="C872" i="6"/>
  <c r="C870" i="6"/>
  <c r="C868" i="6"/>
  <c r="C866" i="6"/>
  <c r="C864" i="6"/>
  <c r="C862" i="6"/>
  <c r="C860" i="6"/>
  <c r="C858" i="6"/>
  <c r="C856" i="6"/>
  <c r="C854" i="6"/>
  <c r="C852" i="6"/>
  <c r="C850" i="6"/>
  <c r="C848" i="6"/>
  <c r="C846" i="6"/>
  <c r="C844" i="6"/>
  <c r="C842" i="6"/>
  <c r="C840" i="6"/>
  <c r="C838" i="6"/>
  <c r="C836" i="6"/>
  <c r="C834" i="6"/>
  <c r="C832" i="6"/>
  <c r="C830" i="6"/>
  <c r="C828" i="6"/>
  <c r="C826" i="6"/>
  <c r="C824" i="6"/>
  <c r="C822" i="6"/>
  <c r="C820" i="6"/>
  <c r="C818" i="6"/>
  <c r="C816" i="6"/>
  <c r="C814" i="6"/>
  <c r="C812" i="6"/>
  <c r="C810" i="6"/>
  <c r="C808" i="6"/>
  <c r="C806" i="6"/>
  <c r="C804" i="6"/>
  <c r="C802" i="6"/>
  <c r="C800" i="6"/>
  <c r="C798" i="6"/>
  <c r="C796" i="6"/>
  <c r="C792" i="6"/>
  <c r="C788" i="6"/>
  <c r="C784" i="6"/>
  <c r="C782" i="6"/>
  <c r="C780" i="6"/>
  <c r="C778" i="6"/>
  <c r="C776" i="6"/>
  <c r="C774" i="6"/>
  <c r="C772" i="6"/>
  <c r="C770" i="6"/>
  <c r="C768" i="6"/>
  <c r="C764" i="6"/>
  <c r="C760" i="6"/>
  <c r="C756" i="6"/>
  <c r="C752" i="6"/>
  <c r="C748" i="6"/>
  <c r="C744" i="6"/>
  <c r="C740" i="6"/>
  <c r="C736" i="6"/>
  <c r="C732" i="6"/>
  <c r="C728" i="6"/>
  <c r="C724" i="6"/>
  <c r="C720" i="6"/>
  <c r="C716" i="6"/>
  <c r="C712" i="6"/>
  <c r="C708" i="6"/>
  <c r="C704" i="6"/>
  <c r="C700" i="6"/>
  <c r="C696" i="6"/>
  <c r="C692" i="6"/>
  <c r="C688" i="6"/>
  <c r="C684" i="6"/>
  <c r="C680" i="6"/>
  <c r="C676" i="6"/>
  <c r="C672" i="6"/>
  <c r="C668" i="6"/>
  <c r="C664" i="6"/>
  <c r="C660" i="6"/>
  <c r="C656" i="6"/>
  <c r="C652" i="6"/>
  <c r="C648" i="6"/>
  <c r="C644" i="6"/>
  <c r="C640" i="6"/>
  <c r="C636" i="6"/>
  <c r="C632" i="6"/>
  <c r="C628" i="6"/>
  <c r="C624" i="6"/>
  <c r="C620" i="6"/>
  <c r="C616" i="6"/>
  <c r="C612" i="6"/>
  <c r="C608" i="6"/>
  <c r="C604" i="6"/>
  <c r="C600" i="6"/>
  <c r="C596" i="6"/>
  <c r="C592" i="6"/>
  <c r="C588" i="6"/>
  <c r="C584" i="6"/>
  <c r="C580" i="6"/>
  <c r="C576" i="6"/>
  <c r="C572" i="6"/>
  <c r="C568" i="6"/>
  <c r="C564" i="6"/>
  <c r="C560" i="6"/>
  <c r="C556" i="6"/>
  <c r="C552" i="6"/>
  <c r="C548" i="6"/>
  <c r="C544" i="6"/>
  <c r="C540" i="6"/>
  <c r="C536" i="6"/>
  <c r="C532" i="6"/>
  <c r="C528" i="6"/>
  <c r="C524" i="6"/>
  <c r="C520" i="6"/>
  <c r="C516" i="6"/>
  <c r="C512" i="6"/>
  <c r="C508" i="6"/>
  <c r="C504" i="6"/>
  <c r="C500" i="6"/>
  <c r="C496" i="6"/>
  <c r="C492" i="6"/>
  <c r="C488" i="6"/>
  <c r="C484" i="6"/>
  <c r="C480" i="6"/>
  <c r="C476" i="6"/>
  <c r="C472" i="6"/>
  <c r="C468" i="6"/>
  <c r="C464" i="6"/>
  <c r="C460" i="6"/>
  <c r="C456" i="6"/>
  <c r="C452" i="6"/>
  <c r="C448" i="6"/>
  <c r="C444" i="6"/>
  <c r="C440" i="6"/>
  <c r="C436" i="6"/>
  <c r="C432" i="6"/>
  <c r="C428" i="6"/>
  <c r="C424" i="6"/>
  <c r="C420" i="6"/>
  <c r="C416" i="6"/>
  <c r="C412" i="6"/>
  <c r="C408" i="6"/>
  <c r="C404" i="6"/>
  <c r="C400" i="6"/>
  <c r="C396" i="6"/>
  <c r="C392" i="6"/>
  <c r="C388" i="6"/>
  <c r="C384" i="6"/>
  <c r="C380" i="6"/>
  <c r="C376" i="6"/>
  <c r="C372" i="6"/>
  <c r="C368" i="6"/>
  <c r="C364" i="6"/>
  <c r="C360" i="6"/>
  <c r="C356" i="6"/>
  <c r="C352" i="6"/>
  <c r="C348" i="6"/>
  <c r="C344" i="6"/>
  <c r="C340" i="6"/>
  <c r="C336" i="6"/>
  <c r="C332" i="6"/>
  <c r="C328" i="6"/>
  <c r="C324" i="6"/>
  <c r="C320" i="6"/>
  <c r="C316" i="6"/>
  <c r="C312" i="6"/>
  <c r="C308" i="6"/>
  <c r="C304" i="6"/>
  <c r="C300" i="6"/>
  <c r="C296" i="6"/>
  <c r="C292" i="6"/>
  <c r="C288" i="6"/>
  <c r="C284" i="6"/>
  <c r="C280" i="6"/>
  <c r="C276" i="6"/>
  <c r="C272" i="6"/>
  <c r="C268" i="6"/>
  <c r="C264" i="6"/>
  <c r="C260" i="6"/>
  <c r="C256" i="6"/>
  <c r="C252" i="6"/>
  <c r="C248" i="6"/>
  <c r="C244" i="6"/>
  <c r="C240" i="6"/>
  <c r="C236" i="6"/>
  <c r="C232" i="6"/>
  <c r="C228" i="6"/>
  <c r="C224" i="6"/>
  <c r="C220" i="6"/>
  <c r="C216" i="6"/>
  <c r="C212" i="6"/>
  <c r="C208" i="6"/>
  <c r="C204" i="6"/>
  <c r="C200" i="6"/>
  <c r="C196" i="6"/>
  <c r="C192" i="6"/>
  <c r="C188" i="6"/>
  <c r="C184" i="6"/>
  <c r="C180" i="6"/>
  <c r="C176" i="6"/>
  <c r="C172" i="6"/>
  <c r="C168" i="6"/>
  <c r="C164" i="6"/>
  <c r="C160" i="6"/>
  <c r="C156" i="6"/>
  <c r="C152" i="6"/>
  <c r="C148" i="6"/>
  <c r="C144" i="6"/>
  <c r="C140" i="6"/>
  <c r="C136" i="6"/>
  <c r="C132" i="6"/>
  <c r="C128" i="6"/>
  <c r="C124" i="6"/>
  <c r="C120" i="6"/>
  <c r="C116" i="6"/>
  <c r="C112" i="6"/>
  <c r="C108" i="6"/>
  <c r="C104" i="6"/>
  <c r="C100" i="6"/>
  <c r="C96" i="6"/>
  <c r="C92" i="6"/>
  <c r="C88" i="6"/>
  <c r="C84" i="6"/>
  <c r="C80" i="6"/>
  <c r="C76" i="6"/>
  <c r="C72" i="6"/>
  <c r="C68" i="6"/>
  <c r="C64" i="6"/>
  <c r="C60" i="6"/>
  <c r="C56" i="6"/>
  <c r="C52" i="6"/>
  <c r="C48" i="6"/>
  <c r="C44" i="6"/>
  <c r="C40" i="6"/>
  <c r="C36" i="6"/>
  <c r="C32" i="6"/>
  <c r="C28" i="6"/>
  <c r="C24" i="6"/>
  <c r="C10" i="7"/>
  <c r="B15" i="7"/>
  <c r="C4" i="7"/>
  <c r="C8" i="7"/>
  <c r="C5" i="7"/>
  <c r="C983" i="6" l="1"/>
  <c r="C981" i="6"/>
  <c r="C977" i="6"/>
  <c r="C959" i="6"/>
  <c r="C955" i="6"/>
  <c r="C953" i="6"/>
  <c r="C931" i="6"/>
  <c r="C879" i="6"/>
  <c r="C875" i="6"/>
  <c r="C873" i="6"/>
  <c r="C845" i="6"/>
  <c r="C833" i="6"/>
  <c r="C799" i="6"/>
  <c r="C781" i="6"/>
  <c r="C779" i="6"/>
  <c r="C763" i="6"/>
  <c r="C726" i="6"/>
  <c r="C683" i="6"/>
  <c r="C641" i="6"/>
  <c r="C598" i="6"/>
  <c r="C555" i="6"/>
  <c r="C995" i="6"/>
  <c r="C941" i="6"/>
  <c r="C939" i="6"/>
  <c r="C919" i="6"/>
  <c r="C917" i="6"/>
  <c r="C913" i="6"/>
  <c r="C895" i="6"/>
  <c r="C891" i="6"/>
  <c r="C889" i="6"/>
  <c r="C863" i="6"/>
  <c r="C859" i="6"/>
  <c r="C857" i="6"/>
  <c r="C823" i="6"/>
  <c r="C821" i="6"/>
  <c r="C761" i="6"/>
  <c r="C747" i="6"/>
  <c r="C705" i="6"/>
  <c r="C662" i="6"/>
  <c r="C619" i="6"/>
  <c r="C577" i="6"/>
  <c r="C533" i="6"/>
  <c r="C847" i="6"/>
  <c r="C843" i="6"/>
  <c r="C841" i="6"/>
  <c r="C815" i="6"/>
  <c r="C811" i="6"/>
  <c r="C809" i="6"/>
  <c r="C790" i="6"/>
  <c r="C773" i="6"/>
  <c r="C769" i="6"/>
  <c r="C753" i="6"/>
  <c r="C739" i="6"/>
  <c r="C738" i="6"/>
  <c r="C731" i="6"/>
  <c r="C718" i="6"/>
  <c r="C717" i="6"/>
  <c r="C710" i="6"/>
  <c r="C697" i="6"/>
  <c r="C695" i="6"/>
  <c r="C689" i="6"/>
  <c r="C675" i="6"/>
  <c r="C674" i="6"/>
  <c r="C667" i="6"/>
  <c r="C654" i="6"/>
  <c r="C653" i="6"/>
  <c r="C646" i="6"/>
  <c r="C633" i="6"/>
  <c r="C631" i="6"/>
  <c r="C625" i="6"/>
  <c r="C611" i="6"/>
  <c r="C610" i="6"/>
  <c r="C603" i="6"/>
  <c r="C590" i="6"/>
  <c r="C589" i="6"/>
  <c r="C582" i="6"/>
  <c r="C569" i="6"/>
  <c r="C567" i="6"/>
  <c r="C561" i="6"/>
  <c r="C547" i="6"/>
  <c r="C546" i="6"/>
  <c r="C539" i="6"/>
  <c r="C522" i="6"/>
  <c r="C509" i="6"/>
  <c r="C482" i="6"/>
  <c r="C479" i="6"/>
  <c r="C458" i="6"/>
  <c r="C413" i="6"/>
  <c r="C355" i="6"/>
  <c r="C286" i="6"/>
  <c r="C255" i="6"/>
  <c r="C185" i="6"/>
  <c r="C115" i="6"/>
  <c r="C85" i="6"/>
  <c r="C447" i="6"/>
  <c r="C426" i="6"/>
  <c r="C377" i="6"/>
  <c r="C745" i="6"/>
  <c r="C743" i="6"/>
  <c r="C723" i="6"/>
  <c r="C722" i="6"/>
  <c r="C702" i="6"/>
  <c r="C701" i="6"/>
  <c r="C681" i="6"/>
  <c r="C679" i="6"/>
  <c r="C659" i="6"/>
  <c r="C658" i="6"/>
  <c r="C638" i="6"/>
  <c r="C637" i="6"/>
  <c r="C617" i="6"/>
  <c r="C615" i="6"/>
  <c r="C595" i="6"/>
  <c r="C594" i="6"/>
  <c r="C574" i="6"/>
  <c r="C573" i="6"/>
  <c r="C553" i="6"/>
  <c r="C551" i="6"/>
  <c r="C530" i="6"/>
  <c r="C529" i="6"/>
  <c r="C527" i="6"/>
  <c r="C514" i="6"/>
  <c r="C513" i="6"/>
  <c r="C467" i="6"/>
  <c r="C466" i="6"/>
  <c r="C465" i="6"/>
  <c r="C463" i="6"/>
  <c r="C445" i="6"/>
  <c r="C443" i="6"/>
  <c r="C442" i="6"/>
  <c r="C397" i="6"/>
  <c r="C394" i="6"/>
  <c r="C373" i="6"/>
  <c r="C345" i="6"/>
  <c r="C343" i="6"/>
  <c r="C342" i="6"/>
  <c r="C306" i="6"/>
  <c r="C275" i="6"/>
  <c r="C274" i="6"/>
  <c r="C273" i="6"/>
  <c r="C271" i="6"/>
  <c r="C239" i="6"/>
  <c r="C205" i="6"/>
  <c r="C202" i="6"/>
  <c r="C174" i="6"/>
  <c r="C173" i="6"/>
  <c r="C171" i="6"/>
  <c r="C135" i="6"/>
  <c r="C105" i="6"/>
  <c r="C103" i="6"/>
  <c r="C102" i="6"/>
  <c r="C101" i="6"/>
  <c r="C66" i="6"/>
  <c r="C362" i="6"/>
  <c r="C307" i="6"/>
  <c r="C291" i="6"/>
  <c r="C277" i="6"/>
  <c r="C222" i="6"/>
  <c r="C206" i="6"/>
  <c r="C191" i="6"/>
  <c r="C137" i="6"/>
  <c r="C121" i="6"/>
  <c r="C106" i="6"/>
  <c r="C73" i="6"/>
  <c r="C67" i="6"/>
  <c r="C51" i="6"/>
  <c r="C46" i="6"/>
  <c r="C30" i="6"/>
  <c r="C25" i="6"/>
  <c r="C507" i="6"/>
  <c r="C506" i="6"/>
  <c r="C499" i="6"/>
  <c r="C493" i="6"/>
  <c r="C491" i="6"/>
  <c r="C483" i="6"/>
  <c r="C469" i="6"/>
  <c r="C437" i="6"/>
  <c r="C423" i="6"/>
  <c r="C422" i="6"/>
  <c r="C421" i="6"/>
  <c r="C414" i="6"/>
  <c r="C407" i="6"/>
  <c r="C406" i="6"/>
  <c r="C398" i="6"/>
  <c r="C383" i="6"/>
  <c r="C351" i="6"/>
  <c r="C338" i="6"/>
  <c r="C337" i="6"/>
  <c r="C335" i="6"/>
  <c r="C329" i="6"/>
  <c r="C322" i="6"/>
  <c r="C321" i="6"/>
  <c r="C313" i="6"/>
  <c r="C298" i="6"/>
  <c r="C266" i="6"/>
  <c r="C253" i="6"/>
  <c r="C251" i="6"/>
  <c r="C250" i="6"/>
  <c r="C243" i="6"/>
  <c r="C237" i="6"/>
  <c r="C235" i="6"/>
  <c r="C227" i="6"/>
  <c r="C213" i="6"/>
  <c r="C181" i="6"/>
  <c r="C167" i="6"/>
  <c r="C166" i="6"/>
  <c r="C165" i="6"/>
  <c r="C158" i="6"/>
  <c r="C151" i="6"/>
  <c r="C150" i="6"/>
  <c r="C142" i="6"/>
  <c r="C127" i="6"/>
  <c r="C95" i="6"/>
  <c r="C82" i="6"/>
  <c r="C81" i="6"/>
  <c r="C79" i="6"/>
  <c r="C61" i="6"/>
  <c r="C59" i="6"/>
  <c r="C58" i="6"/>
  <c r="C39" i="6"/>
  <c r="C38" i="6"/>
  <c r="C37" i="6"/>
  <c r="C975" i="6"/>
  <c r="C943" i="6"/>
  <c r="C911" i="6"/>
  <c r="C999" i="6"/>
  <c r="C967" i="6"/>
  <c r="C935" i="6"/>
  <c r="C903" i="6"/>
  <c r="C786" i="6"/>
  <c r="C759" i="6"/>
  <c r="J1001" i="6"/>
  <c r="B4" i="7" s="1"/>
  <c r="C523" i="6"/>
  <c r="C502" i="6"/>
  <c r="C481" i="6"/>
  <c r="C459" i="6"/>
  <c r="C438" i="6"/>
  <c r="C417" i="6"/>
  <c r="C395" i="6"/>
  <c r="C374" i="6"/>
  <c r="C353" i="6"/>
  <c r="C331" i="6"/>
  <c r="C310" i="6"/>
  <c r="C289" i="6"/>
  <c r="C267" i="6"/>
  <c r="C246" i="6"/>
  <c r="C225" i="6"/>
  <c r="C203" i="6"/>
  <c r="C182" i="6"/>
  <c r="C161" i="6"/>
  <c r="C139" i="6"/>
  <c r="C118" i="6"/>
  <c r="C97" i="6"/>
  <c r="C518" i="6"/>
  <c r="C497" i="6"/>
  <c r="C475" i="6"/>
  <c r="C454" i="6"/>
  <c r="C433" i="6"/>
  <c r="C411" i="6"/>
  <c r="C390" i="6"/>
  <c r="C369" i="6"/>
  <c r="C347" i="6"/>
  <c r="C326" i="6"/>
  <c r="C305" i="6"/>
  <c r="C283" i="6"/>
  <c r="C262" i="6"/>
  <c r="C241" i="6"/>
  <c r="C219" i="6"/>
  <c r="C198" i="6"/>
  <c r="C177" i="6"/>
  <c r="C155" i="6"/>
  <c r="C134" i="6"/>
  <c r="C113" i="6"/>
  <c r="C91" i="6"/>
  <c r="C75" i="6"/>
  <c r="C65" i="6"/>
  <c r="C54" i="6"/>
  <c r="C43" i="6"/>
  <c r="C33" i="6"/>
  <c r="C22" i="6"/>
  <c r="A3" i="34" l="1"/>
  <c r="B5" i="34"/>
  <c r="B44" i="34"/>
  <c r="C45" i="34"/>
  <c r="B24" i="34"/>
  <c r="A29" i="34"/>
  <c r="C14" i="34"/>
  <c r="A4" i="34"/>
  <c r="C36" i="34"/>
  <c r="A39" i="34"/>
  <c r="B31" i="34"/>
  <c r="C20" i="34"/>
  <c r="C23" i="34"/>
  <c r="A7" i="34"/>
  <c r="B18" i="34"/>
  <c r="A49" i="34"/>
  <c r="C27" i="34"/>
  <c r="B6" i="34"/>
  <c r="A30" i="34"/>
  <c r="C8" i="34"/>
  <c r="B32" i="34"/>
  <c r="A11" i="34"/>
  <c r="C34" i="34"/>
  <c r="B13" i="34"/>
  <c r="A28" i="34"/>
  <c r="C25" i="34"/>
  <c r="B23" i="34"/>
  <c r="A21" i="34"/>
  <c r="C35" i="34"/>
  <c r="A38" i="34"/>
  <c r="B40" i="34"/>
  <c r="C42" i="34"/>
  <c r="A12" i="34"/>
  <c r="B7" i="34"/>
  <c r="A2" i="34"/>
  <c r="A9" i="34"/>
  <c r="C13" i="34"/>
  <c r="B20" i="34"/>
  <c r="A41" i="34"/>
  <c r="A37" i="34"/>
  <c r="B12" i="34"/>
  <c r="C46" i="34"/>
  <c r="A13" i="34"/>
  <c r="C17" i="34"/>
  <c r="C39" i="34"/>
  <c r="C47" i="34"/>
  <c r="A45" i="34"/>
  <c r="C30" i="34"/>
  <c r="A26" i="34"/>
  <c r="A47" i="34"/>
  <c r="A33" i="34"/>
  <c r="C11" i="34"/>
  <c r="B35" i="34"/>
  <c r="A14" i="34"/>
  <c r="C37" i="34"/>
  <c r="B16" i="34"/>
  <c r="A40" i="34"/>
  <c r="C18" i="34"/>
  <c r="B17" i="34"/>
  <c r="A15" i="34"/>
  <c r="C12" i="34"/>
  <c r="B10" i="34"/>
  <c r="A48" i="34"/>
  <c r="C3" i="34"/>
  <c r="A6" i="34"/>
  <c r="B8" i="34"/>
  <c r="C10" i="34"/>
  <c r="A31" i="34"/>
  <c r="B26" i="34"/>
  <c r="B30" i="34"/>
  <c r="A35" i="34"/>
  <c r="C22" i="34"/>
  <c r="C48" i="34"/>
  <c r="B39" i="34"/>
  <c r="C26" i="34"/>
  <c r="A10" i="34"/>
  <c r="B34" i="34"/>
  <c r="B41" i="34"/>
  <c r="A42" i="34"/>
  <c r="A36" i="34"/>
  <c r="B25" i="34"/>
  <c r="F25" i="34" s="1"/>
  <c r="B9" i="34"/>
  <c r="C4" i="34"/>
  <c r="C49" i="34"/>
  <c r="B38" i="34"/>
  <c r="A17" i="34"/>
  <c r="C40" i="34"/>
  <c r="F40" i="34" s="1"/>
  <c r="B19" i="34"/>
  <c r="A43" i="34"/>
  <c r="C21" i="34"/>
  <c r="B45" i="34"/>
  <c r="A24" i="34"/>
  <c r="C6" i="34"/>
  <c r="F6" i="34" s="1"/>
  <c r="B4" i="34"/>
  <c r="B2" i="34"/>
  <c r="C44" i="34"/>
  <c r="B42" i="34"/>
  <c r="B14" i="34"/>
  <c r="C16" i="34"/>
  <c r="A19" i="34"/>
  <c r="B21" i="34"/>
  <c r="C9" i="34"/>
  <c r="A5" i="34"/>
  <c r="B49" i="34"/>
  <c r="B11" i="34"/>
  <c r="A16" i="34"/>
  <c r="C15" i="34"/>
  <c r="B43" i="34"/>
  <c r="C41" i="34"/>
  <c r="C7" i="34"/>
  <c r="F7" i="34" s="1"/>
  <c r="B48" i="34"/>
  <c r="F48" i="34" s="1"/>
  <c r="A20" i="34"/>
  <c r="B15" i="34"/>
  <c r="C33" i="34"/>
  <c r="A23" i="34"/>
  <c r="C2" i="34"/>
  <c r="B28" i="34"/>
  <c r="B47" i="34"/>
  <c r="C43" i="34"/>
  <c r="B22" i="34"/>
  <c r="F22" i="34" s="1"/>
  <c r="A46" i="34"/>
  <c r="C24" i="34"/>
  <c r="F24" i="34" s="1"/>
  <c r="B3" i="34"/>
  <c r="A27" i="34"/>
  <c r="C5" i="34"/>
  <c r="F5" i="34" s="1"/>
  <c r="B29" i="34"/>
  <c r="A8" i="34"/>
  <c r="C38" i="34"/>
  <c r="B36" i="34"/>
  <c r="A34" i="34"/>
  <c r="C31" i="34"/>
  <c r="A25" i="34"/>
  <c r="B27" i="34"/>
  <c r="C29" i="34"/>
  <c r="A32" i="34"/>
  <c r="B33" i="34"/>
  <c r="C28" i="34"/>
  <c r="B46" i="34"/>
  <c r="C32" i="34"/>
  <c r="F32" i="34" s="1"/>
  <c r="B37" i="34"/>
  <c r="A18" i="34"/>
  <c r="C19" i="34"/>
  <c r="A44" i="34"/>
  <c r="A22" i="34"/>
  <c r="F34" i="34" l="1"/>
  <c r="F38" i="34"/>
  <c r="F29" i="34"/>
  <c r="F26" i="34"/>
  <c r="F16" i="34"/>
  <c r="F19" i="34"/>
  <c r="F13" i="34"/>
  <c r="F15" i="34"/>
  <c r="F2" i="34"/>
  <c r="F43" i="34"/>
  <c r="F10" i="34"/>
  <c r="F28" i="34"/>
  <c r="F4" i="34"/>
  <c r="F37" i="34"/>
  <c r="F39" i="34"/>
  <c r="F12" i="34"/>
  <c r="F35" i="34"/>
  <c r="F27" i="34"/>
  <c r="F18" i="34"/>
  <c r="F23" i="34"/>
  <c r="F31" i="34"/>
  <c r="F36" i="34"/>
  <c r="F14" i="34"/>
  <c r="F44" i="34"/>
  <c r="F33" i="34"/>
  <c r="F21" i="34"/>
  <c r="F49" i="34"/>
  <c r="F9" i="34"/>
  <c r="F41" i="34"/>
  <c r="F3" i="34"/>
  <c r="F11" i="34"/>
  <c r="F30" i="34"/>
  <c r="F47" i="34"/>
  <c r="F17" i="34"/>
  <c r="F46" i="34"/>
  <c r="F42" i="34"/>
  <c r="F8" i="34"/>
  <c r="F20" i="34"/>
  <c r="F45" i="34"/>
</calcChain>
</file>

<file path=xl/sharedStrings.xml><?xml version="1.0" encoding="utf-8"?>
<sst xmlns="http://schemas.openxmlformats.org/spreadsheetml/2006/main" count="155" uniqueCount="88">
  <si>
    <t>Code</t>
  </si>
  <si>
    <t>Désignation</t>
  </si>
  <si>
    <t>Contact</t>
  </si>
  <si>
    <t>Fournisseur</t>
  </si>
  <si>
    <t>Code fournisseur</t>
  </si>
  <si>
    <t>Conditionnement</t>
  </si>
  <si>
    <t>Date</t>
  </si>
  <si>
    <t>Type mvt</t>
  </si>
  <si>
    <t>Qté (kg)</t>
  </si>
  <si>
    <t>Client</t>
  </si>
  <si>
    <t>Commentaires</t>
  </si>
  <si>
    <t>Année</t>
  </si>
  <si>
    <t>Mois</t>
  </si>
  <si>
    <t>Entrée</t>
  </si>
  <si>
    <t>Sortie</t>
  </si>
  <si>
    <t>N° Ct</t>
  </si>
  <si>
    <t>AnnéeMois</t>
  </si>
  <si>
    <t>Qté mvt</t>
  </si>
  <si>
    <t>Nature mvt</t>
  </si>
  <si>
    <t>Réception</t>
  </si>
  <si>
    <t>Expédition</t>
  </si>
  <si>
    <t>Freinte</t>
  </si>
  <si>
    <t>Bonis</t>
  </si>
  <si>
    <t>Rebus</t>
  </si>
  <si>
    <t>Stock Départ</t>
  </si>
  <si>
    <t>Cumul mouvements</t>
  </si>
  <si>
    <t>Stock au (date dernier mouvement) :</t>
  </si>
  <si>
    <t>Totaux</t>
  </si>
  <si>
    <t>Coût (€/T)</t>
  </si>
  <si>
    <t>Valeur €</t>
  </si>
  <si>
    <t>Nbre article stock</t>
  </si>
  <si>
    <t>Nbre article fichier</t>
  </si>
  <si>
    <t>Interro stock</t>
  </si>
  <si>
    <t>Qté en stock</t>
  </si>
  <si>
    <t>Valeur</t>
  </si>
  <si>
    <t>Quantité</t>
  </si>
  <si>
    <t>Conditions contrat</t>
  </si>
  <si>
    <t>RUFFRA ET CONDITIONS PARTICULIERES</t>
  </si>
  <si>
    <t>Elle sont celles du RUFRA modifiées par nos propres conditions générales de vente et éventuellement par des conditions particulières stipulées sur notre confirmation de vente.</t>
  </si>
  <si>
    <t>1. Transfert de propriété et des risques : Le transfert de propriétés des marchandises est suspendu au paiement intégral du prix par l'acheteur. Nos marchandises sont, sauf convention contraire expressément acceptée par nous, vendues livrées et agréées départ usine, port ou magasin et voyages aux risques et périls du destinataire (même lorsqu'elles sont expédiées franco).</t>
  </si>
  <si>
    <t>2. Droits et taxes : Les droits, taxes et impôts pesant sur les marchandises sont à la charge ou au profit de l'acheteur pour autant qu'ils soient entrés en vigueur ou qu'ils soient modifiés entre la date de vente et celle de livraion. Il est également entendu par terme "marchandises" la matière première utilisée pour la fabrication des dites marchandises.</t>
  </si>
  <si>
    <t>3. Prix : Nos prix s'entendent toujours : poids net pour livraison vrac.</t>
  </si>
  <si>
    <t>4. Livraison : Nos livraisons s'entendent (sauf stipulation contraire) départ d'un lieu convenu ou parité. Les délais de livraison n'ont qu'un caractère indicatif et les retards éventuels ne pourront donner lieu à un refus des marchandises ou à une annulation de la vente.</t>
  </si>
  <si>
    <t>5. Paiement : Sauf stipulation contraire, nos factures sont payables à quinze jours, par traite. Quelles que soient les conditions de paiments convenues, nous nous réservons toujours le droit d'exiger le paiement "comptant net" au moment du chargement, moyennent bonification des frais ou agios. Toute somme non payée à sa date d'exigibilité produira de plein droit et sans mise en demeure préalable, des pénalités de retard au taux de 0,75 % par mois soit 9 % l'an, appliqués sur le montant hors taxes. En cas d'impayés, le vendeur à la faculté après mise en demeure comportant un délai minimum de deux jours ouvrables, de résilier le tonnage restant à exécuter sur l'ensemble du contrat sans préjudice de droits à dommage-intérêts prévus à l'article défaut de RUFRA. Insolvabilité de l'une des deux parties : Si l'une des parties est en état de cessation de paiement, règlement judiciaire, liquidation de biens ou tout autre évènement juridique similaire, l'autre partie à le droit de demander, par mise en demeure au syndic ou à l'administrateur amiable ou judiciaire de la partie en cessation de paiement de lui faire connaître immédiatement ses intentions relatives  l'éxécution du contrat. Si cette mise en demeure reste sans effet pendant 2 jours ouvrables ou si le syndic, l'administrateur amiable ou judiciaire déclare ne pas exécuter les obligations de l'administré, la partie adverse pourra user des droits conférés à l'article "défaut". Dans le cas contraire, l'engagement d'exécution de l'administrateur pour l'intégralité du contrat est réputé pour cette masse et est pris en charge par la masse créancière.</t>
  </si>
  <si>
    <t>6. Exécution : Les mois d'exécution, livraison ou enlèvements, s'entendent exécution dernier délai le dernier jour ouvrable du ou des mois considérés, ce qui dispense les vendeurs de toute mise en demeure. Enlèvement au plus tard le dernier jour de la période d'exécution. Au delà, une participation forfaitaire aux frais de stockage sera facturée à l'acheteur (5€/T/mois). En cas de contrat longueur, chaque mensualité est réputée période d'exécution.</t>
  </si>
  <si>
    <t>7. Clause attributive de juridiction : Tous les litiges survenant à l'occasion de la conclusion ou de l'exécution des contrats sont de la compétence exclusive du Tribunal de Commerce de ……..qui les résoudra en dernier ressort conformément à son règlement que les parties déclarent connaître et accepter.</t>
  </si>
  <si>
    <t>Elles sont définitives à la conclusion du contrat.</t>
  </si>
  <si>
    <t>Toutes les autres conditions générales sont celles des règles et usages français pour le commerce des graines, produits du sol et dérivés, code RUFRA et à l'exception des conditions stipulés sur le présent contrat amenant celles de RUFRA et à l'exception de l'article 28 "force majeure" qui stipulera : En cas d'évènement imprévisible empêchant l'exécution et l'obligation (grève, innondation, panne de machine, prohibition, interdit, ...) celle-ci sera prolongée de la durée de l'empêchement.</t>
  </si>
  <si>
    <t>OLISEFI</t>
  </si>
  <si>
    <t>Parc 175-176</t>
  </si>
  <si>
    <t>(Tous)</t>
  </si>
  <si>
    <t>Somme de CA HT</t>
  </si>
  <si>
    <t>Somme de Volume marge</t>
  </si>
  <si>
    <t>Total Somme de CA HT</t>
  </si>
  <si>
    <t>Total Somme de Volume marge</t>
  </si>
  <si>
    <t>Tonnage</t>
  </si>
  <si>
    <t>Total général</t>
  </si>
  <si>
    <t xml:space="preserve"> </t>
  </si>
  <si>
    <t>Étiquettes de colonnes</t>
  </si>
  <si>
    <t>Étiquettes de lignes</t>
  </si>
  <si>
    <t>Départ</t>
  </si>
  <si>
    <t>Pol ind "baix ebre". Avda del japon</t>
  </si>
  <si>
    <t>43897 CAMPREDO-TORTOSA</t>
  </si>
  <si>
    <t>OFFRE DE RECUPERATION DE CO-PRODUITS ALIMENTAIRES POUR LA FABRICATION DE MATIERES POUR L'ALIMENTATION ANIMALE</t>
  </si>
  <si>
    <t>Produits</t>
  </si>
  <si>
    <t>Fraction emballages</t>
  </si>
  <si>
    <t>OFFRE D'ACHAT PAR TONNE DE PRODUIT ENLEVE Départ</t>
  </si>
  <si>
    <t>* Transport
* Facturation par tonne 
* Les produits emballés</t>
  </si>
  <si>
    <r>
      <rPr>
        <b/>
        <u/>
        <sz val="12"/>
        <rFont val="Arial"/>
        <family val="2"/>
      </rPr>
      <t>Engagement du producteur</t>
    </r>
    <r>
      <rPr>
        <sz val="12"/>
        <rFont val="Arial"/>
        <family val="2"/>
      </rPr>
      <t xml:space="preserve"> :</t>
    </r>
  </si>
  <si>
    <r>
      <rPr>
        <b/>
        <u/>
        <sz val="12"/>
        <rFont val="Arial"/>
        <family val="2"/>
      </rPr>
      <t>Remarque</t>
    </r>
    <r>
      <rPr>
        <sz val="12"/>
        <rFont val="Arial"/>
        <family val="2"/>
      </rPr>
      <t xml:space="preserve"> :</t>
    </r>
  </si>
  <si>
    <t xml:space="preserve">Bon pour accord du producteur      </t>
  </si>
  <si>
    <t xml:space="preserve">Nom, Date, tampon et signature      </t>
  </si>
  <si>
    <r>
      <rPr>
        <b/>
        <u/>
        <sz val="12"/>
        <rFont val="Arial"/>
        <family val="2"/>
      </rPr>
      <t>Traçabilité</t>
    </r>
    <r>
      <rPr>
        <u/>
        <sz val="12"/>
        <rFont val="Arial"/>
        <family val="2"/>
      </rPr>
      <t xml:space="preserve"> </t>
    </r>
    <r>
      <rPr>
        <sz val="12"/>
        <rFont val="Arial"/>
        <family val="2"/>
      </rPr>
      <t xml:space="preserve">: </t>
    </r>
  </si>
  <si>
    <t>Année Mois</t>
  </si>
  <si>
    <t>Exercice</t>
  </si>
  <si>
    <t>CA</t>
  </si>
  <si>
    <t>Marge</t>
  </si>
  <si>
    <t>Marge €/T</t>
  </si>
  <si>
    <t>A1</t>
  </si>
  <si>
    <t>A2</t>
  </si>
  <si>
    <t>A3</t>
  </si>
  <si>
    <t>A4</t>
  </si>
  <si>
    <t>Somme de Marge €/T</t>
  </si>
  <si>
    <t>A5</t>
  </si>
  <si>
    <t>A6</t>
  </si>
  <si>
    <t>A7</t>
  </si>
  <si>
    <t>TRIBALLAT</t>
  </si>
  <si>
    <t>Philippe MORICE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</si>
</sst>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 #,##0.00\ &quot;€&quot;_-;\-* #,##0.00\ &quot;€&quot;_-;_-* &quot;-&quot;??\ &quot;€&quot;_-;_-@_-"/>
    <numFmt numFmtId="43" formatCode="_-* #,##0.00\ _€_-;\-* #,##0.00\ _€_-;_-* &quot;-&quot;??\ _€_-;_-@_-"/>
    <numFmt numFmtId="164" formatCode="#,##0_ ;[Red]\-#,##0\ "/>
    <numFmt numFmtId="165" formatCode="00"/>
  </numFmts>
  <fonts count="19">
    <font>
      <sz val="10"/>
      <name val="Arial"/>
    </font>
    <font>
      <sz val="8"/>
      <name val="Arial"/>
      <family val="2"/>
    </font>
    <font>
      <b/>
      <sz val="10"/>
      <name val="Arial"/>
      <family val="2"/>
    </font>
    <font>
      <b/>
      <sz val="10"/>
      <name val="Arial"/>
      <family val="2"/>
    </font>
    <font>
      <b/>
      <sz val="14"/>
      <name val="Arial"/>
      <family val="2"/>
    </font>
    <font>
      <b/>
      <sz val="16"/>
      <name val="Arial"/>
      <family val="2"/>
    </font>
    <font>
      <b/>
      <sz val="12"/>
      <name val="Arial"/>
      <family val="2"/>
    </font>
    <font>
      <b/>
      <sz val="20"/>
      <name val="Arial"/>
      <family val="2"/>
    </font>
    <font>
      <b/>
      <u/>
      <sz val="14"/>
      <name val="Arial"/>
      <family val="2"/>
    </font>
    <font>
      <b/>
      <sz val="10"/>
      <name val="Verdana"/>
      <family val="2"/>
    </font>
    <font>
      <sz val="10"/>
      <name val="Arial"/>
      <family val="2"/>
    </font>
    <font>
      <sz val="8"/>
      <name val="Arial"/>
      <family val="2"/>
    </font>
    <font>
      <sz val="10"/>
      <name val="Arial"/>
      <family val="2"/>
    </font>
    <font>
      <b/>
      <sz val="12"/>
      <name val="Aharoni"/>
      <charset val="177"/>
    </font>
    <font>
      <sz val="12"/>
      <name val="Arial"/>
      <family val="2"/>
    </font>
    <font>
      <sz val="10"/>
      <name val="Arial"/>
      <family val="2"/>
    </font>
    <font>
      <b/>
      <u/>
      <sz val="12"/>
      <name val="Arial"/>
      <family val="2"/>
    </font>
    <font>
      <b/>
      <sz val="14"/>
      <name val="Calibri"/>
      <family val="2"/>
    </font>
    <font>
      <u/>
      <sz val="12"/>
      <name val="Arial"/>
      <family val="2"/>
    </font>
  </fonts>
  <fills count="9">
    <fill>
      <patternFill patternType="none"/>
    </fill>
    <fill>
      <patternFill patternType="gray125"/>
    </fill>
    <fill>
      <patternFill patternType="solid">
        <fgColor indexed="11"/>
        <bgColor indexed="64"/>
      </patternFill>
    </fill>
    <fill>
      <patternFill patternType="solid">
        <fgColor indexed="13"/>
        <bgColor indexed="64"/>
      </patternFill>
    </fill>
    <fill>
      <patternFill patternType="solid">
        <fgColor indexed="41"/>
        <bgColor indexed="64"/>
      </patternFill>
    </fill>
    <fill>
      <patternFill patternType="solid">
        <fgColor indexed="55"/>
        <bgColor indexed="64"/>
      </patternFill>
    </fill>
    <fill>
      <patternFill patternType="solid">
        <fgColor indexed="22"/>
        <bgColor indexed="64"/>
      </patternFill>
    </fill>
    <fill>
      <patternFill patternType="solid">
        <fgColor theme="0" tint="-4.9989318521683403E-2"/>
        <bgColor indexed="64"/>
      </patternFill>
    </fill>
    <fill>
      <patternFill patternType="solid">
        <fgColor rgb="FFFFC000"/>
        <bgColor indexed="64"/>
      </patternFill>
    </fill>
  </fills>
  <borders count="16">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s>
  <cellStyleXfs count="3">
    <xf numFmtId="0" fontId="0" fillId="0" borderId="0"/>
    <xf numFmtId="43" fontId="15" fillId="0" borderId="0" applyFont="0" applyFill="0" applyBorder="0" applyAlignment="0" applyProtection="0"/>
    <xf numFmtId="0" fontId="10" fillId="0" borderId="0"/>
  </cellStyleXfs>
  <cellXfs count="98">
    <xf numFmtId="0" fontId="0" fillId="0" borderId="0" xfId="0"/>
    <xf numFmtId="0" fontId="0" fillId="0" borderId="0" xfId="0" applyAlignment="1">
      <alignment vertical="center"/>
    </xf>
    <xf numFmtId="0" fontId="0" fillId="0" borderId="1" xfId="0" applyBorder="1" applyAlignment="1">
      <alignment horizontal="center" vertical="center"/>
    </xf>
    <xf numFmtId="0" fontId="0" fillId="0" borderId="2" xfId="0" applyBorder="1" applyAlignment="1">
      <alignment vertical="center"/>
    </xf>
    <xf numFmtId="0" fontId="0" fillId="0" borderId="0" xfId="0" applyAlignment="1">
      <alignment horizontal="center" vertical="center"/>
    </xf>
    <xf numFmtId="0" fontId="0" fillId="0" borderId="2" xfId="0" applyBorder="1" applyAlignment="1">
      <alignment horizontal="center" vertical="center"/>
    </xf>
    <xf numFmtId="0" fontId="0" fillId="0" borderId="7" xfId="0" applyBorder="1" applyAlignment="1">
      <alignment vertical="center"/>
    </xf>
    <xf numFmtId="0" fontId="3" fillId="3" borderId="0" xfId="0" applyFont="1" applyFill="1" applyAlignment="1">
      <alignment horizontal="center" vertical="center"/>
    </xf>
    <xf numFmtId="0" fontId="0" fillId="0" borderId="5" xfId="0" applyBorder="1" applyAlignment="1">
      <alignment vertical="center"/>
    </xf>
    <xf numFmtId="0" fontId="3" fillId="3" borderId="4"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6" xfId="0" applyFont="1" applyFill="1" applyBorder="1" applyAlignment="1">
      <alignment horizontal="center" vertical="center"/>
    </xf>
    <xf numFmtId="14" fontId="3" fillId="3" borderId="5" xfId="0" applyNumberFormat="1" applyFont="1" applyFill="1" applyBorder="1" applyAlignment="1">
      <alignment horizontal="center" vertical="center"/>
    </xf>
    <xf numFmtId="14" fontId="0" fillId="0" borderId="0" xfId="0" applyNumberFormat="1" applyAlignment="1">
      <alignment horizontal="center" vertical="center"/>
    </xf>
    <xf numFmtId="14" fontId="0" fillId="4" borderId="2" xfId="0" applyNumberFormat="1" applyFill="1" applyBorder="1" applyAlignment="1">
      <alignment horizontal="center" vertical="center"/>
    </xf>
    <xf numFmtId="0" fontId="0" fillId="4" borderId="2" xfId="0" applyFill="1" applyBorder="1" applyAlignment="1">
      <alignment horizontal="center" vertical="center"/>
    </xf>
    <xf numFmtId="14" fontId="0" fillId="4" borderId="7" xfId="0" applyNumberFormat="1" applyFill="1" applyBorder="1" applyAlignment="1">
      <alignment horizontal="center" vertical="center"/>
    </xf>
    <xf numFmtId="0" fontId="0" fillId="4" borderId="7" xfId="0" applyFill="1" applyBorder="1" applyAlignment="1">
      <alignment horizontal="center" vertical="center"/>
    </xf>
    <xf numFmtId="0" fontId="0" fillId="4" borderId="2" xfId="0" applyFill="1" applyBorder="1" applyAlignment="1">
      <alignment vertical="center"/>
    </xf>
    <xf numFmtId="0" fontId="0" fillId="4" borderId="3" xfId="0" applyFill="1" applyBorder="1" applyAlignment="1">
      <alignment vertical="center"/>
    </xf>
    <xf numFmtId="0" fontId="0" fillId="4" borderId="7" xfId="0" applyFill="1" applyBorder="1" applyAlignment="1">
      <alignment vertical="center"/>
    </xf>
    <xf numFmtId="0" fontId="0" fillId="4" borderId="8" xfId="0" applyFill="1" applyBorder="1" applyAlignment="1">
      <alignment vertical="center"/>
    </xf>
    <xf numFmtId="164" fontId="3" fillId="0" borderId="2" xfId="0" applyNumberFormat="1" applyFont="1" applyFill="1" applyBorder="1" applyAlignment="1">
      <alignment vertical="center"/>
    </xf>
    <xf numFmtId="0" fontId="3" fillId="0" borderId="0" xfId="0" applyFont="1" applyAlignment="1">
      <alignment vertical="center"/>
    </xf>
    <xf numFmtId="164" fontId="3" fillId="0" borderId="0" xfId="0" applyNumberFormat="1" applyFont="1" applyAlignment="1">
      <alignment vertical="center"/>
    </xf>
    <xf numFmtId="0" fontId="3" fillId="3" borderId="0" xfId="0" applyFont="1" applyFill="1" applyAlignment="1">
      <alignment vertical="center" wrapText="1"/>
    </xf>
    <xf numFmtId="0" fontId="0" fillId="0" borderId="0" xfId="0" applyAlignment="1">
      <alignment horizontal="center" vertical="center" wrapText="1"/>
    </xf>
    <xf numFmtId="0" fontId="3" fillId="0" borderId="0" xfId="0" applyFont="1" applyAlignment="1">
      <alignment vertical="center" wrapText="1"/>
    </xf>
    <xf numFmtId="0" fontId="3" fillId="0" borderId="0" xfId="0" applyFont="1" applyAlignment="1">
      <alignment horizontal="center" vertical="center"/>
    </xf>
    <xf numFmtId="0" fontId="3" fillId="5" borderId="0" xfId="0" applyFont="1" applyFill="1" applyAlignment="1">
      <alignment vertical="center" wrapText="1"/>
    </xf>
    <xf numFmtId="0" fontId="0" fillId="5" borderId="0" xfId="0" applyFill="1" applyAlignment="1">
      <alignment vertical="center"/>
    </xf>
    <xf numFmtId="0" fontId="3" fillId="5" borderId="0" xfId="0" applyFont="1" applyFill="1" applyAlignment="1">
      <alignment vertical="center"/>
    </xf>
    <xf numFmtId="0" fontId="3" fillId="3" borderId="4" xfId="0" applyFont="1" applyFill="1" applyBorder="1" applyAlignment="1">
      <alignment vertical="center" wrapText="1"/>
    </xf>
    <xf numFmtId="0" fontId="3" fillId="0" borderId="5" xfId="0" applyFont="1" applyBorder="1" applyAlignment="1">
      <alignment horizontal="center" vertical="center"/>
    </xf>
    <xf numFmtId="0" fontId="3" fillId="4" borderId="5" xfId="0" applyFont="1" applyFill="1" applyBorder="1" applyAlignment="1">
      <alignment horizontal="center" vertical="center"/>
    </xf>
    <xf numFmtId="0" fontId="3" fillId="3" borderId="1" xfId="0" applyFont="1" applyFill="1" applyBorder="1" applyAlignment="1">
      <alignment horizontal="left" vertical="center" wrapText="1"/>
    </xf>
    <xf numFmtId="0" fontId="0" fillId="0" borderId="2" xfId="0" applyBorder="1" applyAlignment="1">
      <alignment horizontal="center" vertical="center" wrapText="1"/>
    </xf>
    <xf numFmtId="0" fontId="3" fillId="3" borderId="1" xfId="0" applyFont="1" applyFill="1" applyBorder="1" applyAlignment="1">
      <alignment vertical="center" wrapText="1"/>
    </xf>
    <xf numFmtId="164" fontId="3" fillId="0" borderId="2" xfId="0" applyNumberFormat="1" applyFont="1" applyBorder="1" applyAlignment="1">
      <alignment vertical="center"/>
    </xf>
    <xf numFmtId="164" fontId="3" fillId="4" borderId="2" xfId="0" applyNumberFormat="1" applyFont="1" applyFill="1" applyBorder="1" applyAlignment="1">
      <alignment vertical="center"/>
    </xf>
    <xf numFmtId="14" fontId="3" fillId="0" borderId="2" xfId="0" applyNumberFormat="1" applyFont="1" applyBorder="1" applyAlignment="1">
      <alignment horizontal="center" vertical="center"/>
    </xf>
    <xf numFmtId="0" fontId="3" fillId="0" borderId="1" xfId="0" applyFont="1" applyBorder="1" applyAlignment="1">
      <alignment vertical="center" wrapText="1"/>
    </xf>
    <xf numFmtId="0" fontId="3" fillId="0" borderId="2" xfId="0" applyFont="1" applyBorder="1" applyAlignment="1">
      <alignment vertical="center"/>
    </xf>
    <xf numFmtId="44" fontId="3" fillId="4" borderId="2" xfId="0" applyNumberFormat="1" applyFont="1" applyFill="1" applyBorder="1" applyAlignment="1">
      <alignment vertical="center"/>
    </xf>
    <xf numFmtId="0" fontId="3" fillId="3" borderId="9" xfId="0" applyFont="1" applyFill="1" applyBorder="1" applyAlignment="1">
      <alignment vertical="center" wrapText="1"/>
    </xf>
    <xf numFmtId="44" fontId="3" fillId="0" borderId="7" xfId="0" applyNumberFormat="1" applyFont="1" applyBorder="1" applyAlignment="1">
      <alignment vertical="center"/>
    </xf>
    <xf numFmtId="0" fontId="8" fillId="3" borderId="2" xfId="0" applyFont="1" applyFill="1" applyBorder="1" applyAlignment="1">
      <alignment vertical="center" wrapText="1"/>
    </xf>
    <xf numFmtId="0" fontId="3" fillId="0" borderId="2" xfId="0" applyFont="1" applyBorder="1" applyAlignment="1">
      <alignment horizontal="center" vertical="center"/>
    </xf>
    <xf numFmtId="0" fontId="7" fillId="4" borderId="2" xfId="0" applyFont="1" applyFill="1" applyBorder="1" applyAlignment="1">
      <alignment vertical="center"/>
    </xf>
    <xf numFmtId="0" fontId="3" fillId="3" borderId="2" xfId="0" applyFont="1" applyFill="1" applyBorder="1" applyAlignment="1">
      <alignment vertical="center" wrapText="1"/>
    </xf>
    <xf numFmtId="0" fontId="3" fillId="0" borderId="2" xfId="0" applyFont="1" applyBorder="1" applyAlignment="1">
      <alignment horizontal="center" vertical="center" wrapText="1"/>
    </xf>
    <xf numFmtId="0" fontId="5" fillId="6" borderId="2" xfId="0" applyFont="1" applyFill="1" applyBorder="1" applyAlignment="1">
      <alignment horizontal="center" vertical="center" wrapText="1"/>
    </xf>
    <xf numFmtId="0" fontId="0" fillId="0" borderId="0" xfId="0" applyAlignment="1">
      <alignment horizontal="center"/>
    </xf>
    <xf numFmtId="0" fontId="9" fillId="0" borderId="0" xfId="0" applyFont="1" applyAlignment="1">
      <alignment vertical="center" wrapText="1"/>
    </xf>
    <xf numFmtId="0" fontId="13" fillId="0" borderId="0" xfId="0" applyFont="1"/>
    <xf numFmtId="0" fontId="0" fillId="0" borderId="0" xfId="0" pivotButton="1"/>
    <xf numFmtId="0" fontId="0" fillId="0" borderId="0" xfId="0" applyNumberFormat="1"/>
    <xf numFmtId="4" fontId="0" fillId="0" borderId="0" xfId="0" applyNumberFormat="1"/>
    <xf numFmtId="0" fontId="4" fillId="0" borderId="0" xfId="0" applyFont="1" applyAlignment="1">
      <alignment vertical="center"/>
    </xf>
    <xf numFmtId="0" fontId="14" fillId="0" borderId="0" xfId="0" applyFont="1" applyAlignment="1">
      <alignment vertical="center"/>
    </xf>
    <xf numFmtId="0" fontId="14" fillId="0" borderId="0" xfId="0" applyFont="1" applyAlignment="1">
      <alignment horizontal="right" vertical="center"/>
    </xf>
    <xf numFmtId="14" fontId="14" fillId="0" borderId="0" xfId="0" applyNumberFormat="1" applyFont="1" applyAlignment="1">
      <alignment vertical="center"/>
    </xf>
    <xf numFmtId="0" fontId="17" fillId="0" borderId="0" xfId="0" applyFont="1"/>
    <xf numFmtId="0" fontId="14" fillId="0" borderId="2" xfId="0" applyFont="1" applyBorder="1" applyAlignment="1">
      <alignment vertical="center"/>
    </xf>
    <xf numFmtId="0" fontId="14" fillId="0" borderId="0" xfId="0" applyFont="1" applyAlignment="1">
      <alignment vertical="top"/>
    </xf>
    <xf numFmtId="0" fontId="14" fillId="0" borderId="0" xfId="0" applyFont="1" applyAlignment="1">
      <alignment horizontal="right" vertical="top"/>
    </xf>
    <xf numFmtId="0" fontId="14" fillId="8" borderId="0" xfId="0" applyFont="1" applyFill="1" applyAlignment="1">
      <alignment vertical="center"/>
    </xf>
    <xf numFmtId="0" fontId="14" fillId="0" borderId="0" xfId="0" applyFont="1" applyAlignment="1">
      <alignment vertical="center" wrapText="1"/>
    </xf>
    <xf numFmtId="0" fontId="0" fillId="0" borderId="2" xfId="0" applyBorder="1" applyAlignment="1">
      <alignment horizontal="center"/>
    </xf>
    <xf numFmtId="4" fontId="0" fillId="0" borderId="2" xfId="0" applyNumberFormat="1" applyBorder="1"/>
    <xf numFmtId="4" fontId="2" fillId="0" borderId="2" xfId="0" applyNumberFormat="1" applyFont="1" applyBorder="1" applyAlignment="1">
      <alignment horizontal="center" vertical="center"/>
    </xf>
    <xf numFmtId="0" fontId="2" fillId="0" borderId="2" xfId="0" applyFont="1" applyBorder="1" applyAlignment="1">
      <alignment horizontal="center" vertical="center"/>
    </xf>
    <xf numFmtId="4" fontId="0" fillId="7" borderId="2" xfId="0" applyNumberFormat="1" applyFill="1" applyBorder="1"/>
    <xf numFmtId="4" fontId="2" fillId="0" borderId="0" xfId="0" applyNumberFormat="1" applyFont="1" applyBorder="1" applyAlignment="1">
      <alignment horizontal="center" vertical="center"/>
    </xf>
    <xf numFmtId="4" fontId="0" fillId="0" borderId="0" xfId="0" applyNumberFormat="1" applyBorder="1"/>
    <xf numFmtId="0" fontId="0" fillId="0" borderId="0" xfId="0" applyAlignment="1">
      <alignment horizontal="left"/>
    </xf>
    <xf numFmtId="0" fontId="0" fillId="0" borderId="0" xfId="0"/>
    <xf numFmtId="164" fontId="2" fillId="4" borderId="2" xfId="0" applyNumberFormat="1" applyFont="1" applyFill="1" applyBorder="1" applyAlignment="1">
      <alignment vertical="center"/>
    </xf>
    <xf numFmtId="0" fontId="0" fillId="0" borderId="0" xfId="0" applyAlignment="1">
      <alignment horizontal="left"/>
    </xf>
    <xf numFmtId="0" fontId="0" fillId="0" borderId="0" xfId="0"/>
    <xf numFmtId="0" fontId="0" fillId="0" borderId="0" xfId="0" applyAlignment="1">
      <alignment horizontal="center" vertical="center"/>
    </xf>
    <xf numFmtId="0" fontId="6" fillId="2" borderId="0" xfId="0" applyFont="1" applyFill="1" applyAlignment="1">
      <alignment horizontal="center" vertical="center" wrapText="1"/>
    </xf>
    <xf numFmtId="0" fontId="4" fillId="6" borderId="2" xfId="0" applyFont="1" applyFill="1" applyBorder="1" applyAlignment="1">
      <alignment horizontal="center" vertical="center"/>
    </xf>
    <xf numFmtId="164" fontId="6" fillId="0" borderId="2" xfId="0" applyNumberFormat="1" applyFont="1" applyBorder="1" applyAlignment="1">
      <alignment horizontal="center" vertical="center"/>
    </xf>
    <xf numFmtId="44" fontId="6" fillId="0" borderId="2" xfId="0" applyNumberFormat="1" applyFont="1" applyBorder="1" applyAlignment="1">
      <alignment horizontal="center" vertical="center"/>
    </xf>
    <xf numFmtId="0" fontId="11" fillId="0" borderId="0" xfId="0" applyFont="1" applyAlignment="1">
      <alignment wrapText="1"/>
    </xf>
    <xf numFmtId="0" fontId="12" fillId="0" borderId="0" xfId="0" applyFont="1" applyAlignment="1">
      <alignment horizontal="left" vertical="center"/>
    </xf>
    <xf numFmtId="0" fontId="11" fillId="0" borderId="0" xfId="0" applyFont="1" applyAlignment="1">
      <alignment horizontal="left" wrapText="1"/>
    </xf>
    <xf numFmtId="0" fontId="14" fillId="0" borderId="10" xfId="0" applyFont="1" applyBorder="1" applyAlignment="1">
      <alignment horizontal="center" vertical="center"/>
    </xf>
    <xf numFmtId="0" fontId="14" fillId="0" borderId="11" xfId="0" applyFont="1" applyBorder="1" applyAlignment="1">
      <alignment horizontal="center" vertical="center"/>
    </xf>
    <xf numFmtId="0" fontId="14" fillId="0" borderId="12" xfId="0" applyFont="1" applyBorder="1" applyAlignment="1">
      <alignment horizontal="center" vertical="center"/>
    </xf>
    <xf numFmtId="0" fontId="14" fillId="0" borderId="0" xfId="0" applyFont="1" applyAlignment="1">
      <alignment horizontal="left" vertical="top" wrapText="1"/>
    </xf>
    <xf numFmtId="0" fontId="18" fillId="0" borderId="0" xfId="0" applyFont="1" applyAlignment="1">
      <alignment horizontal="left" vertical="top" wrapText="1"/>
    </xf>
    <xf numFmtId="0" fontId="14" fillId="0" borderId="0" xfId="0" applyFont="1" applyAlignment="1">
      <alignment horizontal="left" vertical="top"/>
    </xf>
    <xf numFmtId="0" fontId="14" fillId="0" borderId="2" xfId="0" applyFont="1" applyBorder="1" applyAlignment="1">
      <alignment horizontal="center" vertical="center"/>
    </xf>
    <xf numFmtId="0" fontId="4" fillId="0" borderId="13" xfId="0" applyFont="1" applyBorder="1" applyAlignment="1">
      <alignment horizontal="center" vertical="center" wrapText="1"/>
    </xf>
    <xf numFmtId="0" fontId="4" fillId="0" borderId="14" xfId="0" applyFont="1" applyBorder="1" applyAlignment="1">
      <alignment horizontal="center" vertical="center" wrapText="1"/>
    </xf>
    <xf numFmtId="0" fontId="4" fillId="0" borderId="15" xfId="0" applyFont="1" applyBorder="1" applyAlignment="1">
      <alignment horizontal="center" vertical="center" wrapText="1"/>
    </xf>
  </cellXfs>
  <cellStyles count="3">
    <cellStyle name="Milliers 2" xfId="1" xr:uid="{00000000-0005-0000-0000-000001000000}"/>
    <cellStyle name="Normal" xfId="0" builtinId="0"/>
    <cellStyle name="Normal 2" xfId="2" xr:uid="{00000000-0005-0000-0000-000003000000}"/>
  </cellStyles>
  <dxfs count="4">
    <dxf>
      <fill>
        <patternFill>
          <bgColor indexed="10"/>
        </patternFill>
      </fill>
    </dxf>
    <dxf>
      <fill>
        <patternFill>
          <bgColor indexed="9"/>
        </patternFill>
      </fill>
    </dxf>
    <dxf>
      <fill>
        <patternFill>
          <bgColor indexed="10"/>
        </patternFill>
      </fill>
    </dxf>
    <dxf>
      <fill>
        <patternFill>
          <bgColor indexed="1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pivotCacheDefinition" Target="pivotCache/pivotCacheDefinition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[Tableau de synthèse.xlsm]Graphe 2012-2017!Tableau croisé dynamique1</c:name>
    <c:fmtId val="2"/>
  </c:pivotSource>
  <c:chart>
    <c:autoTitleDeleted val="0"/>
    <c:pivotFmts>
      <c:pivotFmt>
        <c:idx val="0"/>
        <c:spPr>
          <a:solidFill>
            <a:schemeClr val="accent1"/>
          </a:solidFill>
          <a:ln>
            <a:noFill/>
          </a:ln>
          <a:effectLst/>
        </c:spPr>
        <c:marker>
          <c:symbol val="none"/>
        </c:marker>
      </c:pivotFmt>
      <c:pivotFmt>
        <c:idx val="1"/>
        <c:spPr>
          <a:ln w="28575" cap="rnd">
            <a:solidFill>
              <a:schemeClr val="accent1"/>
            </a:solidFill>
            <a:round/>
          </a:ln>
          <a:effectLst/>
        </c:spPr>
        <c:marker>
          <c:symbol val="none"/>
        </c:marker>
      </c:pivotFmt>
      <c:pivotFmt>
        <c:idx val="2"/>
        <c:spPr>
          <a:solidFill>
            <a:schemeClr val="accent1"/>
          </a:solidFill>
          <a:ln>
            <a:noFill/>
          </a:ln>
          <a:effectLst/>
        </c:spPr>
        <c:marker>
          <c:symbol val="none"/>
        </c:marker>
      </c:pivotFmt>
      <c:pivotFmt>
        <c:idx val="3"/>
        <c:spPr>
          <a:ln w="28575" cap="rnd">
            <a:solidFill>
              <a:schemeClr val="accent1"/>
            </a:solidFill>
            <a:round/>
          </a:ln>
          <a:effectLst/>
        </c:spPr>
        <c:marker>
          <c:symbol val="none"/>
        </c:marker>
      </c:pivotFmt>
      <c:pivotFmt>
        <c:idx val="4"/>
        <c:spPr>
          <a:solidFill>
            <a:schemeClr val="accent1"/>
          </a:solidFill>
          <a:ln>
            <a:noFill/>
          </a:ln>
          <a:effectLst/>
        </c:spPr>
        <c:marker>
          <c:symbol val="none"/>
        </c:marker>
      </c:pivotFmt>
      <c:pivotFmt>
        <c:idx val="5"/>
        <c:spPr>
          <a:ln w="28575" cap="rnd">
            <a:solidFill>
              <a:schemeClr val="accent1"/>
            </a:solidFill>
            <a:round/>
          </a:ln>
          <a:effectLst/>
        </c:spPr>
        <c:marker>
          <c:symbol val="none"/>
        </c:marker>
      </c:pivotFmt>
      <c:pivotFmt>
        <c:idx val="6"/>
        <c:spPr>
          <a:solidFill>
            <a:schemeClr val="accent1"/>
          </a:solidFill>
          <a:ln>
            <a:noFill/>
          </a:ln>
          <a:effectLst/>
        </c:spPr>
        <c:marker>
          <c:symbol val="none"/>
        </c:marker>
      </c:pivotFmt>
      <c:pivotFmt>
        <c:idx val="7"/>
        <c:spPr>
          <a:ln w="28575" cap="rnd">
            <a:solidFill>
              <a:schemeClr val="accent1"/>
            </a:solidFill>
            <a:round/>
          </a:ln>
          <a:effectLst/>
        </c:spPr>
        <c:marker>
          <c:symbol val="none"/>
        </c:marker>
      </c:pivotFmt>
    </c:pivotFmts>
    <c:plotArea>
      <c:layout/>
      <c:barChart>
        <c:barDir val="col"/>
        <c:grouping val="clustered"/>
        <c:varyColors val="0"/>
        <c:ser>
          <c:idx val="0"/>
          <c:order val="0"/>
          <c:tx>
            <c:strRef>
              <c:f>'Graphe 2012-2017'!$B$3:$B$5</c:f>
              <c:strCache>
                <c:ptCount val="1"/>
                <c:pt idx="0">
                  <c:v>2015 - Somme de CA HT</c:v>
                </c:pt>
              </c:strCache>
            </c:strRef>
          </c:tx>
          <c:spPr>
            <a:solidFill>
              <a:schemeClr val="accent1"/>
            </a:solidFill>
            <a:ln>
              <a:noFill/>
            </a:ln>
            <a:effectLst/>
          </c:spPr>
          <c:invertIfNegative val="0"/>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2012-2017'!$B$6:$B$18</c:f>
              <c:numCache>
                <c:formatCode>General</c:formatCode>
                <c:ptCount val="12"/>
                <c:pt idx="0">
                  <c:v>52404.320999999996</c:v>
                </c:pt>
                <c:pt idx="1">
                  <c:v>76803.890000000014</c:v>
                </c:pt>
                <c:pt idx="2">
                  <c:v>54560.800000000003</c:v>
                </c:pt>
                <c:pt idx="3">
                  <c:v>101624.54000000001</c:v>
                </c:pt>
                <c:pt idx="4">
                  <c:v>68026.900000000009</c:v>
                </c:pt>
                <c:pt idx="5">
                  <c:v>92281.450000000012</c:v>
                </c:pt>
                <c:pt idx="6">
                  <c:v>77660.619999999981</c:v>
                </c:pt>
                <c:pt idx="7">
                  <c:v>39897.179999999993</c:v>
                </c:pt>
                <c:pt idx="8">
                  <c:v>95352.05</c:v>
                </c:pt>
                <c:pt idx="9">
                  <c:v>59971.79</c:v>
                </c:pt>
                <c:pt idx="10">
                  <c:v>62528.210000000014</c:v>
                </c:pt>
                <c:pt idx="11">
                  <c:v>90428.50999999998</c:v>
                </c:pt>
              </c:numCache>
            </c:numRef>
          </c:val>
          <c:extLst>
            <c:ext xmlns:c16="http://schemas.microsoft.com/office/drawing/2014/chart" uri="{C3380CC4-5D6E-409C-BE32-E72D297353CC}">
              <c16:uniqueId val="{00000000-6EE8-404C-AC56-A679AB1BB5C1}"/>
            </c:ext>
          </c:extLst>
        </c:ser>
        <c:ser>
          <c:idx val="2"/>
          <c:order val="2"/>
          <c:tx>
            <c:strRef>
              <c:f>'Graphe 2012-2017'!$D$3:$D$5</c:f>
              <c:strCache>
                <c:ptCount val="1"/>
                <c:pt idx="0">
                  <c:v>2016 - Somme de CA HT</c:v>
                </c:pt>
              </c:strCache>
            </c:strRef>
          </c:tx>
          <c:spPr>
            <a:solidFill>
              <a:schemeClr val="accent3"/>
            </a:solidFill>
            <a:ln>
              <a:noFill/>
            </a:ln>
            <a:effectLst/>
          </c:spPr>
          <c:invertIfNegative val="0"/>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2012-2017'!$D$6:$D$18</c:f>
              <c:numCache>
                <c:formatCode>General</c:formatCode>
                <c:ptCount val="12"/>
                <c:pt idx="0">
                  <c:v>111754.79999999999</c:v>
                </c:pt>
                <c:pt idx="1">
                  <c:v>57902.589999999989</c:v>
                </c:pt>
                <c:pt idx="2">
                  <c:v>96919.56</c:v>
                </c:pt>
                <c:pt idx="3">
                  <c:v>59423.8</c:v>
                </c:pt>
                <c:pt idx="4">
                  <c:v>84015.300000000032</c:v>
                </c:pt>
                <c:pt idx="5">
                  <c:v>88575.360000000001</c:v>
                </c:pt>
                <c:pt idx="6">
                  <c:v>91689.53</c:v>
                </c:pt>
                <c:pt idx="7">
                  <c:v>111102.22999999998</c:v>
                </c:pt>
                <c:pt idx="8">
                  <c:v>150074.30200000005</c:v>
                </c:pt>
                <c:pt idx="9">
                  <c:v>173662.01</c:v>
                </c:pt>
                <c:pt idx="10">
                  <c:v>161888.98000000001</c:v>
                </c:pt>
                <c:pt idx="11">
                  <c:v>328756.82999999996</c:v>
                </c:pt>
              </c:numCache>
            </c:numRef>
          </c:val>
          <c:extLst>
            <c:ext xmlns:c16="http://schemas.microsoft.com/office/drawing/2014/chart" uri="{C3380CC4-5D6E-409C-BE32-E72D297353CC}">
              <c16:uniqueId val="{00000002-6EE8-404C-AC56-A679AB1BB5C1}"/>
            </c:ext>
          </c:extLst>
        </c:ser>
        <c:ser>
          <c:idx val="4"/>
          <c:order val="4"/>
          <c:tx>
            <c:strRef>
              <c:f>'Graphe 2012-2017'!$F$3:$F$5</c:f>
              <c:strCache>
                <c:ptCount val="1"/>
                <c:pt idx="0">
                  <c:v>2017 - Somme de CA HT</c:v>
                </c:pt>
              </c:strCache>
            </c:strRef>
          </c:tx>
          <c:spPr>
            <a:solidFill>
              <a:schemeClr val="accent5"/>
            </a:solidFill>
            <a:ln>
              <a:noFill/>
            </a:ln>
            <a:effectLst/>
          </c:spPr>
          <c:invertIfNegative val="0"/>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2012-2017'!$F$6:$F$18</c:f>
              <c:numCache>
                <c:formatCode>General</c:formatCode>
                <c:ptCount val="12"/>
                <c:pt idx="0">
                  <c:v>172844.56</c:v>
                </c:pt>
                <c:pt idx="1">
                  <c:v>181966.59000000003</c:v>
                </c:pt>
                <c:pt idx="2">
                  <c:v>212157.02000000005</c:v>
                </c:pt>
                <c:pt idx="3">
                  <c:v>226037.21000000002</c:v>
                </c:pt>
                <c:pt idx="4">
                  <c:v>253876.66999999998</c:v>
                </c:pt>
                <c:pt idx="5">
                  <c:v>180747.69000000009</c:v>
                </c:pt>
                <c:pt idx="6">
                  <c:v>165592.94999999995</c:v>
                </c:pt>
                <c:pt idx="7">
                  <c:v>167691.65000000002</c:v>
                </c:pt>
                <c:pt idx="8">
                  <c:v>318221.19000000006</c:v>
                </c:pt>
                <c:pt idx="9">
                  <c:v>230872.19</c:v>
                </c:pt>
                <c:pt idx="10">
                  <c:v>212592.02</c:v>
                </c:pt>
                <c:pt idx="11">
                  <c:v>215421.34999999995</c:v>
                </c:pt>
              </c:numCache>
            </c:numRef>
          </c:val>
          <c:extLst>
            <c:ext xmlns:c16="http://schemas.microsoft.com/office/drawing/2014/chart" uri="{C3380CC4-5D6E-409C-BE32-E72D297353CC}">
              <c16:uniqueId val="{00000004-6EE8-404C-AC56-A679AB1BB5C1}"/>
            </c:ext>
          </c:extLst>
        </c:ser>
        <c:ser>
          <c:idx val="6"/>
          <c:order val="6"/>
          <c:tx>
            <c:strRef>
              <c:f>'Graphe 2012-2017'!$H$3:$H$5</c:f>
              <c:strCache>
                <c:ptCount val="1"/>
                <c:pt idx="0">
                  <c:v>2018 - Somme de CA HT</c:v>
                </c:pt>
              </c:strCache>
            </c:strRef>
          </c:tx>
          <c:spPr>
            <a:solidFill>
              <a:schemeClr val="accent1">
                <a:lumMod val="60000"/>
              </a:schemeClr>
            </a:solidFill>
            <a:ln>
              <a:noFill/>
            </a:ln>
            <a:effectLst/>
          </c:spPr>
          <c:invertIfNegative val="0"/>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2012-2017'!$H$6:$H$18</c:f>
              <c:numCache>
                <c:formatCode>General</c:formatCode>
                <c:ptCount val="12"/>
                <c:pt idx="0">
                  <c:v>227168.20999999996</c:v>
                </c:pt>
              </c:numCache>
            </c:numRef>
          </c:val>
          <c:extLst>
            <c:ext xmlns:c16="http://schemas.microsoft.com/office/drawing/2014/chart" uri="{C3380CC4-5D6E-409C-BE32-E72D297353CC}">
              <c16:uniqueId val="{00000006-6EE8-404C-AC56-A679AB1BB5C1}"/>
            </c:ext>
          </c:extLst>
        </c:ser>
        <c:dLbls>
          <c:showLegendKey val="0"/>
          <c:showVal val="0"/>
          <c:showCatName val="0"/>
          <c:showSerName val="0"/>
          <c:showPercent val="0"/>
          <c:showBubbleSize val="0"/>
        </c:dLbls>
        <c:gapWidth val="219"/>
        <c:axId val="698886464"/>
        <c:axId val="698884496"/>
      </c:barChart>
      <c:lineChart>
        <c:grouping val="standard"/>
        <c:varyColors val="0"/>
        <c:ser>
          <c:idx val="1"/>
          <c:order val="1"/>
          <c:tx>
            <c:strRef>
              <c:f>'Graphe 2012-2017'!$C$3:$C$5</c:f>
              <c:strCache>
                <c:ptCount val="1"/>
                <c:pt idx="0">
                  <c:v>2015 - Somme de Volume marge</c:v>
                </c:pt>
              </c:strCache>
            </c:strRef>
          </c:tx>
          <c:spPr>
            <a:ln w="28575" cap="rnd">
              <a:solidFill>
                <a:schemeClr val="accent2"/>
              </a:solidFill>
              <a:round/>
            </a:ln>
            <a:effectLst/>
          </c:spPr>
          <c:marker>
            <c:symbol val="none"/>
          </c:marker>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2012-2017'!$C$6:$C$18</c:f>
              <c:numCache>
                <c:formatCode>General</c:formatCode>
                <c:ptCount val="12"/>
                <c:pt idx="0">
                  <c:v>19122.478459999998</c:v>
                </c:pt>
                <c:pt idx="1">
                  <c:v>21686.596049999993</c:v>
                </c:pt>
                <c:pt idx="2">
                  <c:v>24621.688319999997</c:v>
                </c:pt>
                <c:pt idx="3">
                  <c:v>39413.524799999992</c:v>
                </c:pt>
                <c:pt idx="4">
                  <c:v>25158.029379999996</c:v>
                </c:pt>
                <c:pt idx="5">
                  <c:v>26398.948820000001</c:v>
                </c:pt>
                <c:pt idx="6">
                  <c:v>25292.528640000008</c:v>
                </c:pt>
                <c:pt idx="7">
                  <c:v>17681.733099999998</c:v>
                </c:pt>
                <c:pt idx="8">
                  <c:v>22778.348550000002</c:v>
                </c:pt>
                <c:pt idx="9">
                  <c:v>20208.251809999998</c:v>
                </c:pt>
                <c:pt idx="10">
                  <c:v>25690.1823</c:v>
                </c:pt>
                <c:pt idx="11">
                  <c:v>20437.473959999996</c:v>
                </c:pt>
              </c:numCache>
            </c:numRef>
          </c:val>
          <c:smooth val="0"/>
          <c:extLst>
            <c:ext xmlns:c16="http://schemas.microsoft.com/office/drawing/2014/chart" uri="{C3380CC4-5D6E-409C-BE32-E72D297353CC}">
              <c16:uniqueId val="{00000001-6EE8-404C-AC56-A679AB1BB5C1}"/>
            </c:ext>
          </c:extLst>
        </c:ser>
        <c:ser>
          <c:idx val="3"/>
          <c:order val="3"/>
          <c:tx>
            <c:strRef>
              <c:f>'Graphe 2012-2017'!$E$3:$E$5</c:f>
              <c:strCache>
                <c:ptCount val="1"/>
                <c:pt idx="0">
                  <c:v>2016 - Somme de Volume marge</c:v>
                </c:pt>
              </c:strCache>
            </c:strRef>
          </c:tx>
          <c:spPr>
            <a:ln w="28575" cap="rnd">
              <a:solidFill>
                <a:schemeClr val="accent4"/>
              </a:solidFill>
              <a:round/>
            </a:ln>
            <a:effectLst/>
          </c:spPr>
          <c:marker>
            <c:symbol val="none"/>
          </c:marker>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2012-2017'!$E$6:$E$18</c:f>
              <c:numCache>
                <c:formatCode>General</c:formatCode>
                <c:ptCount val="12"/>
                <c:pt idx="0">
                  <c:v>31930.583519999996</c:v>
                </c:pt>
                <c:pt idx="1">
                  <c:v>24447.093049999999</c:v>
                </c:pt>
                <c:pt idx="2">
                  <c:v>31729.241069999996</c:v>
                </c:pt>
                <c:pt idx="3">
                  <c:v>20914.021799999995</c:v>
                </c:pt>
                <c:pt idx="4">
                  <c:v>23472.412019999992</c:v>
                </c:pt>
                <c:pt idx="5">
                  <c:v>22722.899520000003</c:v>
                </c:pt>
                <c:pt idx="6">
                  <c:v>25762.050729999999</c:v>
                </c:pt>
                <c:pt idx="7">
                  <c:v>24754.240000000013</c:v>
                </c:pt>
                <c:pt idx="8">
                  <c:v>38719.667719999983</c:v>
                </c:pt>
                <c:pt idx="9">
                  <c:v>44168.773530000006</c:v>
                </c:pt>
                <c:pt idx="10">
                  <c:v>29131.982529999997</c:v>
                </c:pt>
                <c:pt idx="11">
                  <c:v>50276.905359999997</c:v>
                </c:pt>
              </c:numCache>
            </c:numRef>
          </c:val>
          <c:smooth val="0"/>
          <c:extLst>
            <c:ext xmlns:c16="http://schemas.microsoft.com/office/drawing/2014/chart" uri="{C3380CC4-5D6E-409C-BE32-E72D297353CC}">
              <c16:uniqueId val="{00000003-6EE8-404C-AC56-A679AB1BB5C1}"/>
            </c:ext>
          </c:extLst>
        </c:ser>
        <c:ser>
          <c:idx val="5"/>
          <c:order val="5"/>
          <c:tx>
            <c:strRef>
              <c:f>'Graphe 2012-2017'!$G$3:$G$5</c:f>
              <c:strCache>
                <c:ptCount val="1"/>
                <c:pt idx="0">
                  <c:v>2017 - Somme de Volume marge</c:v>
                </c:pt>
              </c:strCache>
            </c:strRef>
          </c:tx>
          <c:spPr>
            <a:ln w="28575" cap="rnd">
              <a:solidFill>
                <a:schemeClr val="accent6"/>
              </a:solidFill>
              <a:round/>
            </a:ln>
            <a:effectLst/>
          </c:spPr>
          <c:marker>
            <c:symbol val="none"/>
          </c:marker>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2012-2017'!$G$6:$G$18</c:f>
              <c:numCache>
                <c:formatCode>General</c:formatCode>
                <c:ptCount val="12"/>
                <c:pt idx="0">
                  <c:v>30321.689209999993</c:v>
                </c:pt>
                <c:pt idx="1">
                  <c:v>32855.527220000004</c:v>
                </c:pt>
                <c:pt idx="2">
                  <c:v>35471.887999999999</c:v>
                </c:pt>
                <c:pt idx="3">
                  <c:v>30808.659999999989</c:v>
                </c:pt>
                <c:pt idx="4">
                  <c:v>37250.509999999995</c:v>
                </c:pt>
                <c:pt idx="5">
                  <c:v>32043.120000000017</c:v>
                </c:pt>
                <c:pt idx="6">
                  <c:v>34057.5</c:v>
                </c:pt>
                <c:pt idx="7">
                  <c:v>31951.260000000013</c:v>
                </c:pt>
                <c:pt idx="8">
                  <c:v>60279.93</c:v>
                </c:pt>
                <c:pt idx="9">
                  <c:v>45832.249999999993</c:v>
                </c:pt>
                <c:pt idx="10">
                  <c:v>42666.720000000001</c:v>
                </c:pt>
                <c:pt idx="11">
                  <c:v>54481.91</c:v>
                </c:pt>
              </c:numCache>
            </c:numRef>
          </c:val>
          <c:smooth val="0"/>
          <c:extLst>
            <c:ext xmlns:c16="http://schemas.microsoft.com/office/drawing/2014/chart" uri="{C3380CC4-5D6E-409C-BE32-E72D297353CC}">
              <c16:uniqueId val="{00000005-6EE8-404C-AC56-A679AB1BB5C1}"/>
            </c:ext>
          </c:extLst>
        </c:ser>
        <c:ser>
          <c:idx val="7"/>
          <c:order val="7"/>
          <c:tx>
            <c:strRef>
              <c:f>'Graphe 2012-2017'!$I$3:$I$5</c:f>
              <c:strCache>
                <c:ptCount val="1"/>
                <c:pt idx="0">
                  <c:v>2018 - Somme de Volume marge</c:v>
                </c:pt>
              </c:strCache>
            </c:strRef>
          </c:tx>
          <c:spPr>
            <a:ln w="28575" cap="rnd">
              <a:solidFill>
                <a:schemeClr val="accent2">
                  <a:lumMod val="60000"/>
                </a:schemeClr>
              </a:solidFill>
              <a:round/>
            </a:ln>
            <a:effectLst/>
          </c:spPr>
          <c:marker>
            <c:symbol val="none"/>
          </c:marker>
          <c:cat>
            <c:strRef>
              <c:f>'Graphe 2012-2017'!$A$6:$A$18</c:f>
              <c:strCache>
                <c:ptCount val="12"/>
                <c:pt idx="0">
                  <c:v>1</c:v>
                </c:pt>
                <c:pt idx="1">
                  <c:v>2</c:v>
                </c:pt>
                <c:pt idx="2">
                  <c:v>3</c:v>
                </c:pt>
                <c:pt idx="3">
                  <c:v>4</c:v>
                </c:pt>
                <c:pt idx="4">
                  <c:v>5</c:v>
                </c:pt>
                <c:pt idx="5">
                  <c:v>6</c:v>
                </c:pt>
                <c:pt idx="6">
                  <c:v>7</c:v>
                </c:pt>
                <c:pt idx="7">
                  <c:v>8</c:v>
                </c:pt>
                <c:pt idx="8">
                  <c:v>9</c:v>
                </c:pt>
                <c:pt idx="9">
                  <c:v>10</c:v>
                </c:pt>
                <c:pt idx="10">
                  <c:v>11</c:v>
                </c:pt>
                <c:pt idx="11">
                  <c:v>12</c:v>
                </c:pt>
              </c:strCache>
            </c:strRef>
          </c:cat>
          <c:val>
            <c:numRef>
              <c:f>'Graphe 2012-2017'!$I$6:$I$18</c:f>
              <c:numCache>
                <c:formatCode>General</c:formatCode>
                <c:ptCount val="12"/>
                <c:pt idx="0">
                  <c:v>50671.849999999991</c:v>
                </c:pt>
              </c:numCache>
            </c:numRef>
          </c:val>
          <c:smooth val="0"/>
          <c:extLst>
            <c:ext xmlns:c16="http://schemas.microsoft.com/office/drawing/2014/chart" uri="{C3380CC4-5D6E-409C-BE32-E72D297353CC}">
              <c16:uniqueId val="{00000007-6EE8-404C-AC56-A679AB1BB5C1}"/>
            </c:ext>
          </c:extLst>
        </c:ser>
        <c:dLbls>
          <c:showLegendKey val="0"/>
          <c:showVal val="0"/>
          <c:showCatName val="0"/>
          <c:showSerName val="0"/>
          <c:showPercent val="0"/>
          <c:showBubbleSize val="0"/>
        </c:dLbls>
        <c:marker val="1"/>
        <c:smooth val="0"/>
        <c:axId val="558355488"/>
        <c:axId val="558353192"/>
      </c:lineChart>
      <c:valAx>
        <c:axId val="698884496"/>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98886464"/>
        <c:crosses val="max"/>
        <c:crossBetween val="between"/>
      </c:valAx>
      <c:catAx>
        <c:axId val="698886464"/>
        <c:scaling>
          <c:orientation val="minMax"/>
        </c:scaling>
        <c:delete val="1"/>
        <c:axPos val="b"/>
        <c:numFmt formatCode="General" sourceLinked="1"/>
        <c:majorTickMark val="out"/>
        <c:minorTickMark val="none"/>
        <c:tickLblPos val="nextTo"/>
        <c:crossAx val="698884496"/>
        <c:crosses val="autoZero"/>
        <c:auto val="1"/>
        <c:lblAlgn val="ctr"/>
        <c:lblOffset val="100"/>
        <c:noMultiLvlLbl val="0"/>
      </c:catAx>
      <c:valAx>
        <c:axId val="558353192"/>
        <c:scaling>
          <c:orientation val="minMax"/>
        </c:scaling>
        <c:delete val="0"/>
        <c:axPos val="l"/>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58355488"/>
        <c:crosses val="autoZero"/>
        <c:crossBetween val="between"/>
      </c:valAx>
      <c:catAx>
        <c:axId val="558355488"/>
        <c:scaling>
          <c:orientation val="minMax"/>
        </c:scaling>
        <c:delete val="1"/>
        <c:axPos val="b"/>
        <c:numFmt formatCode="General" sourceLinked="1"/>
        <c:majorTickMark val="out"/>
        <c:minorTickMark val="none"/>
        <c:tickLblPos val="nextTo"/>
        <c:crossAx val="558353192"/>
        <c:crosses val="autoZero"/>
        <c:auto val="1"/>
        <c:lblAlgn val="ctr"/>
        <c:lblOffset val="100"/>
        <c:noMultiLvlLbl val="0"/>
      </c:cat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[Tableau de synthèse.xlsm]Graphe 2009-2012!Tableau croisé dynamique1</c:name>
    <c:fmtId val="0"/>
  </c:pivotSource>
  <c:chart>
    <c:autoTitleDeleted val="0"/>
    <c:pivotFmts>
      <c:pivotFmt>
        <c:idx val="0"/>
        <c:marker>
          <c:symbol val="none"/>
        </c:marker>
      </c:pivotFmt>
      <c:pivotFmt>
        <c:idx val="1"/>
        <c:marker>
          <c:symbol val="none"/>
        </c:marker>
      </c:pivotFmt>
      <c:pivotFmt>
        <c:idx val="2"/>
      </c:pivotFmt>
      <c:pivotFmt>
        <c:idx val="3"/>
      </c:pivotFmt>
      <c:pivotFmt>
        <c:idx val="4"/>
        <c:marker>
          <c:symbol val="none"/>
        </c:marker>
      </c:pivotFmt>
      <c:pivotFmt>
        <c:idx val="5"/>
        <c:marker>
          <c:symbol val="none"/>
        </c:marker>
      </c:pivotFmt>
      <c:pivotFmt>
        <c:idx val="6"/>
      </c:pivotFmt>
      <c:pivotFmt>
        <c:idx val="7"/>
        <c:spPr>
          <a:ln w="63500">
            <a:noFill/>
          </a:ln>
        </c:spPr>
        <c:marker>
          <c:symbol val="none"/>
        </c:marker>
      </c:pivotFmt>
      <c:pivotFmt>
        <c:idx val="8"/>
        <c:spPr>
          <a:ln w="28575">
            <a:solidFill>
              <a:srgbClr val="FF0000"/>
            </a:solidFill>
          </a:ln>
        </c:spPr>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s>
    <c:plotArea>
      <c:layout>
        <c:manualLayout>
          <c:layoutTarget val="inner"/>
          <c:xMode val="edge"/>
          <c:yMode val="edge"/>
          <c:x val="3.5539119253928872E-2"/>
          <c:y val="1.318754510524894E-2"/>
          <c:w val="0.77836931890967365"/>
          <c:h val="0.90581656223280027"/>
        </c:manualLayout>
      </c:layout>
      <c:barChart>
        <c:barDir val="col"/>
        <c:grouping val="clustered"/>
        <c:varyColors val="0"/>
        <c:ser>
          <c:idx val="1"/>
          <c:order val="1"/>
          <c:tx>
            <c:strRef>
              <c:f>'Graphe 2009-2012'!$C$5:$C$7</c:f>
              <c:strCache>
                <c:ptCount val="1"/>
                <c:pt idx="0">
                  <c:v>Total Somme de Volume marge</c:v>
                </c:pt>
              </c:strCache>
            </c:strRef>
          </c:tx>
          <c:invertIfNegative val="0"/>
          <c:cat>
            <c:strRef>
              <c:f>'Graphe 2009-2012'!$A$8</c:f>
              <c:strCache>
                <c:ptCount val="1"/>
                <c:pt idx="0">
                  <c:v>Total général</c:v>
                </c:pt>
              </c:strCache>
            </c:strRef>
          </c:cat>
          <c:val>
            <c:numRef>
              <c:f>'Graphe 2009-2012'!$C$8</c:f>
              <c:numCache>
                <c:formatCode>General</c:formatCode>
                <c:ptCount val="1"/>
              </c:numCache>
            </c:numRef>
          </c:val>
          <c:extLst>
            <c:ext xmlns:c16="http://schemas.microsoft.com/office/drawing/2014/chart" uri="{C3380CC4-5D6E-409C-BE32-E72D297353CC}">
              <c16:uniqueId val="{00000000-61F4-4605-9E95-2F25AAE54AE2}"/>
            </c:ext>
          </c:extLst>
        </c:ser>
        <c:ser>
          <c:idx val="0"/>
          <c:order val="0"/>
          <c:tx>
            <c:strRef>
              <c:f>'Graphe 2009-2012'!$B$5:$B$7</c:f>
              <c:strCache>
                <c:ptCount val="1"/>
                <c:pt idx="0">
                  <c:v>Total Somme de CA HT</c:v>
                </c:pt>
              </c:strCache>
            </c:strRef>
          </c:tx>
          <c:invertIfNegative val="0"/>
          <c:cat>
            <c:strRef>
              <c:f>'Graphe 2009-2012'!$A$8</c:f>
              <c:strCache>
                <c:ptCount val="1"/>
                <c:pt idx="0">
                  <c:v>Total général</c:v>
                </c:pt>
              </c:strCache>
            </c:strRef>
          </c:cat>
          <c:val>
            <c:numRef>
              <c:f>'Graphe 2009-2012'!$B$8</c:f>
              <c:numCache>
                <c:formatCode>General</c:formatCode>
                <c:ptCount val="1"/>
              </c:numCache>
            </c:numRef>
          </c:val>
          <c:extLst>
            <c:ext xmlns:c16="http://schemas.microsoft.com/office/drawing/2014/chart" uri="{C3380CC4-5D6E-409C-BE32-E72D297353CC}">
              <c16:uniqueId val="{00000004-61F4-4605-9E95-2F25AAE54AE2}"/>
            </c:ext>
          </c:extLst>
        </c:ser>
        <c:dLbls>
          <c:showLegendKey val="0"/>
          <c:showVal val="0"/>
          <c:showCatName val="0"/>
          <c:showSerName val="0"/>
          <c:showPercent val="0"/>
          <c:showBubbleSize val="0"/>
        </c:dLbls>
        <c:gapWidth val="150"/>
        <c:axId val="138736768"/>
        <c:axId val="138738304"/>
      </c:barChart>
      <c:catAx>
        <c:axId val="138736768"/>
        <c:scaling>
          <c:orientation val="minMax"/>
        </c:scaling>
        <c:delete val="0"/>
        <c:axPos val="b"/>
        <c:numFmt formatCode="General" sourceLinked="0"/>
        <c:majorTickMark val="out"/>
        <c:minorTickMark val="none"/>
        <c:tickLblPos val="nextTo"/>
        <c:crossAx val="138738304"/>
        <c:crosses val="autoZero"/>
        <c:auto val="1"/>
        <c:lblAlgn val="ctr"/>
        <c:lblOffset val="100"/>
        <c:noMultiLvlLbl val="0"/>
      </c:catAx>
      <c:valAx>
        <c:axId val="138738304"/>
        <c:scaling>
          <c:orientation val="minMax"/>
        </c:scaling>
        <c:delete val="0"/>
        <c:axPos val="l"/>
        <c:majorGridlines/>
        <c:numFmt formatCode="General" sourceLinked="1"/>
        <c:majorTickMark val="out"/>
        <c:minorTickMark val="none"/>
        <c:tickLblPos val="nextTo"/>
        <c:crossAx val="138736768"/>
        <c:crosses val="autoZero"/>
        <c:crossBetween val="between"/>
      </c:valAx>
    </c:plotArea>
    <c:legend>
      <c:legendPos val="r"/>
      <c:overlay val="0"/>
    </c:legend>
    <c:plotVisOnly val="1"/>
    <c:dispBlanksAs val="gap"/>
    <c:showDLblsOverMax val="0"/>
  </c:chart>
  <c:printSettings>
    <c:headerFooter/>
    <c:pageMargins b="0.75000000000001465" l="0.70000000000000062" r="0.70000000000000062" t="0.75000000000001465" header="0.30000000000000032" footer="0.30000000000000032"/>
    <c:pageSetup paperSize="9" orientation="landscape" horizontalDpi="0" verticalDpi="0"/>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[Tableau de synthèse.xlsm]Marge € tonne!Tableau croisé dynamique3</c:name>
    <c:fmtId val="0"/>
  </c:pivotSource>
  <c:chart>
    <c:title>
      <c:tx>
        <c:rich>
          <a:bodyPr/>
          <a:lstStyle/>
          <a:p>
            <a:pPr>
              <a:defRPr/>
            </a:pPr>
            <a:r>
              <a:rPr lang="en-US"/>
              <a:t>Marges € / Tonne</a:t>
            </a:r>
          </a:p>
        </c:rich>
      </c:tx>
      <c:overlay val="0"/>
    </c:title>
    <c:autoTitleDeleted val="0"/>
    <c:pivotFmts>
      <c:pivotFmt>
        <c:idx val="0"/>
        <c:marker>
          <c:symbol val="none"/>
        </c:marker>
      </c:pivotFmt>
    </c:pivotFmts>
    <c:plotArea>
      <c:layout/>
      <c:lineChart>
        <c:grouping val="standard"/>
        <c:varyColors val="0"/>
        <c:ser>
          <c:idx val="0"/>
          <c:order val="0"/>
          <c:tx>
            <c:strRef>
              <c:f>'Marge € tonne'!$J$3</c:f>
              <c:strCache>
                <c:ptCount val="1"/>
                <c:pt idx="0">
                  <c:v>Total</c:v>
                </c:pt>
              </c:strCache>
            </c:strRef>
          </c:tx>
          <c:marker>
            <c:symbol val="none"/>
          </c:marker>
          <c:cat>
            <c:strRef>
              <c:f>'Marge € tonne'!$I$4:$I$52</c:f>
              <c:strCache>
                <c:ptCount val="48"/>
                <c:pt idx="0">
                  <c:v>200901</c:v>
                </c:pt>
                <c:pt idx="1">
                  <c:v>200902</c:v>
                </c:pt>
                <c:pt idx="2">
                  <c:v>200903</c:v>
                </c:pt>
                <c:pt idx="3">
                  <c:v>200904</c:v>
                </c:pt>
                <c:pt idx="4">
                  <c:v>200905</c:v>
                </c:pt>
                <c:pt idx="5">
                  <c:v>200906</c:v>
                </c:pt>
                <c:pt idx="6">
                  <c:v>200907</c:v>
                </c:pt>
                <c:pt idx="7">
                  <c:v>200908</c:v>
                </c:pt>
                <c:pt idx="8">
                  <c:v>200909</c:v>
                </c:pt>
                <c:pt idx="9">
                  <c:v>200910</c:v>
                </c:pt>
                <c:pt idx="10">
                  <c:v>200911</c:v>
                </c:pt>
                <c:pt idx="11">
                  <c:v>200912</c:v>
                </c:pt>
                <c:pt idx="12">
                  <c:v>201001</c:v>
                </c:pt>
                <c:pt idx="13">
                  <c:v>201002</c:v>
                </c:pt>
                <c:pt idx="14">
                  <c:v>201003</c:v>
                </c:pt>
                <c:pt idx="15">
                  <c:v>201004</c:v>
                </c:pt>
                <c:pt idx="16">
                  <c:v>201005</c:v>
                </c:pt>
                <c:pt idx="17">
                  <c:v>201006</c:v>
                </c:pt>
                <c:pt idx="18">
                  <c:v>201007</c:v>
                </c:pt>
                <c:pt idx="19">
                  <c:v>201008</c:v>
                </c:pt>
                <c:pt idx="20">
                  <c:v>201009</c:v>
                </c:pt>
                <c:pt idx="21">
                  <c:v>201010</c:v>
                </c:pt>
                <c:pt idx="22">
                  <c:v>201011</c:v>
                </c:pt>
                <c:pt idx="23">
                  <c:v>201012</c:v>
                </c:pt>
                <c:pt idx="24">
                  <c:v>201101</c:v>
                </c:pt>
                <c:pt idx="25">
                  <c:v>201102</c:v>
                </c:pt>
                <c:pt idx="26">
                  <c:v>201103</c:v>
                </c:pt>
                <c:pt idx="27">
                  <c:v>201104</c:v>
                </c:pt>
                <c:pt idx="28">
                  <c:v>201105</c:v>
                </c:pt>
                <c:pt idx="29">
                  <c:v>201106</c:v>
                </c:pt>
                <c:pt idx="30">
                  <c:v>201107</c:v>
                </c:pt>
                <c:pt idx="31">
                  <c:v>201108</c:v>
                </c:pt>
                <c:pt idx="32">
                  <c:v>201109</c:v>
                </c:pt>
                <c:pt idx="33">
                  <c:v>201110</c:v>
                </c:pt>
                <c:pt idx="34">
                  <c:v>201111</c:v>
                </c:pt>
                <c:pt idx="35">
                  <c:v>201112</c:v>
                </c:pt>
                <c:pt idx="36">
                  <c:v>201201</c:v>
                </c:pt>
                <c:pt idx="37">
                  <c:v>201202</c:v>
                </c:pt>
                <c:pt idx="38">
                  <c:v>201203</c:v>
                </c:pt>
                <c:pt idx="39">
                  <c:v>201204</c:v>
                </c:pt>
                <c:pt idx="40">
                  <c:v>201205</c:v>
                </c:pt>
                <c:pt idx="41">
                  <c:v>201206</c:v>
                </c:pt>
                <c:pt idx="42">
                  <c:v>201207</c:v>
                </c:pt>
                <c:pt idx="43">
                  <c:v>201208</c:v>
                </c:pt>
                <c:pt idx="44">
                  <c:v>201209</c:v>
                </c:pt>
                <c:pt idx="45">
                  <c:v>201210</c:v>
                </c:pt>
                <c:pt idx="46">
                  <c:v>201211</c:v>
                </c:pt>
                <c:pt idx="47">
                  <c:v>201212</c:v>
                </c:pt>
              </c:strCache>
            </c:strRef>
          </c:cat>
          <c:val>
            <c:numRef>
              <c:f>'Marge € tonne'!$J$4:$J$52</c:f>
              <c:numCache>
                <c:formatCode>#,##0.00</c:formatCode>
                <c:ptCount val="48"/>
                <c:pt idx="0">
                  <c:v>282.90858725761768</c:v>
                </c:pt>
                <c:pt idx="1">
                  <c:v>67.584987033878321</c:v>
                </c:pt>
                <c:pt idx="2">
                  <c:v>85.505829059699579</c:v>
                </c:pt>
                <c:pt idx="3">
                  <c:v>137.13219329775259</c:v>
                </c:pt>
                <c:pt idx="4">
                  <c:v>84.383980144404319</c:v>
                </c:pt>
                <c:pt idx="5">
                  <c:v>75.88054043662666</c:v>
                </c:pt>
                <c:pt idx="6">
                  <c:v>106.14152352033327</c:v>
                </c:pt>
                <c:pt idx="7">
                  <c:v>18.946455829643682</c:v>
                </c:pt>
                <c:pt idx="8">
                  <c:v>25.956387319842939</c:v>
                </c:pt>
                <c:pt idx="9">
                  <c:v>32.518215346184661</c:v>
                </c:pt>
                <c:pt idx="10">
                  <c:v>30.739035172350256</c:v>
                </c:pt>
                <c:pt idx="11">
                  <c:v>39.973835627178048</c:v>
                </c:pt>
                <c:pt idx="12">
                  <c:v>24.410642433894658</c:v>
                </c:pt>
                <c:pt idx="13">
                  <c:v>32.260628356055278</c:v>
                </c:pt>
                <c:pt idx="14">
                  <c:v>36.596195676594427</c:v>
                </c:pt>
                <c:pt idx="15">
                  <c:v>34.62567156171896</c:v>
                </c:pt>
                <c:pt idx="16">
                  <c:v>33.895150843309594</c:v>
                </c:pt>
                <c:pt idx="17">
                  <c:v>52.829121050222362</c:v>
                </c:pt>
                <c:pt idx="18">
                  <c:v>43.812807288255733</c:v>
                </c:pt>
                <c:pt idx="19">
                  <c:v>27.933133318915516</c:v>
                </c:pt>
                <c:pt idx="20">
                  <c:v>41.361795787629411</c:v>
                </c:pt>
                <c:pt idx="21">
                  <c:v>34.705686182051871</c:v>
                </c:pt>
                <c:pt idx="22">
                  <c:v>43.936751937446772</c:v>
                </c:pt>
                <c:pt idx="23">
                  <c:v>40.760505264353164</c:v>
                </c:pt>
                <c:pt idx="24">
                  <c:v>39.078122631557669</c:v>
                </c:pt>
                <c:pt idx="25">
                  <c:v>43.814932259766401</c:v>
                </c:pt>
                <c:pt idx="26">
                  <c:v>53.703022016713014</c:v>
                </c:pt>
                <c:pt idx="27">
                  <c:v>46.146463942320757</c:v>
                </c:pt>
                <c:pt idx="28">
                  <c:v>37.148285454328189</c:v>
                </c:pt>
                <c:pt idx="29">
                  <c:v>44.638506541307059</c:v>
                </c:pt>
                <c:pt idx="30">
                  <c:v>35.543912972679962</c:v>
                </c:pt>
                <c:pt idx="31">
                  <c:v>40.998090416191779</c:v>
                </c:pt>
                <c:pt idx="32">
                  <c:v>39.008399972921573</c:v>
                </c:pt>
                <c:pt idx="33">
                  <c:v>37.767759863246766</c:v>
                </c:pt>
                <c:pt idx="34">
                  <c:v>59.967121596512534</c:v>
                </c:pt>
                <c:pt idx="35">
                  <c:v>56.030409251916907</c:v>
                </c:pt>
                <c:pt idx="36">
                  <c:v>47.344716366871815</c:v>
                </c:pt>
                <c:pt idx="37">
                  <c:v>69.114466311051999</c:v>
                </c:pt>
                <c:pt idx="38">
                  <c:v>18.648840849789266</c:v>
                </c:pt>
                <c:pt idx="39">
                  <c:v>35.19844527960278</c:v>
                </c:pt>
                <c:pt idx="40">
                  <c:v>41.54600327391779</c:v>
                </c:pt>
                <c:pt idx="41">
                  <c:v>39.529956578987438</c:v>
                </c:pt>
                <c:pt idx="42">
                  <c:v>36.262935266324753</c:v>
                </c:pt>
                <c:pt idx="43">
                  <c:v>31.402264713898404</c:v>
                </c:pt>
                <c:pt idx="44">
                  <c:v>39.337273710161696</c:v>
                </c:pt>
                <c:pt idx="45">
                  <c:v>32.434451307076557</c:v>
                </c:pt>
                <c:pt idx="46">
                  <c:v>43.7250395080884</c:v>
                </c:pt>
                <c:pt idx="47">
                  <c:v>48.92833713866866</c:v>
                </c:pt>
              </c:numCache>
            </c:numRef>
          </c:val>
          <c:smooth val="0"/>
          <c:extLst>
            <c:ext xmlns:c16="http://schemas.microsoft.com/office/drawing/2014/chart" uri="{C3380CC4-5D6E-409C-BE32-E72D297353CC}">
              <c16:uniqueId val="{00000000-90C4-46F6-962B-8E2888347456}"/>
            </c:ext>
          </c:extLst>
        </c:ser>
        <c:dLbls>
          <c:showLegendKey val="0"/>
          <c:showVal val="0"/>
          <c:showCatName val="0"/>
          <c:showSerName val="0"/>
          <c:showPercent val="0"/>
          <c:showBubbleSize val="0"/>
        </c:dLbls>
        <c:smooth val="0"/>
        <c:axId val="117881472"/>
        <c:axId val="140272000"/>
      </c:lineChart>
      <c:catAx>
        <c:axId val="117881472"/>
        <c:scaling>
          <c:orientation val="minMax"/>
        </c:scaling>
        <c:delete val="0"/>
        <c:axPos val="b"/>
        <c:numFmt formatCode="General" sourceLinked="0"/>
        <c:majorTickMark val="out"/>
        <c:minorTickMark val="none"/>
        <c:tickLblPos val="nextTo"/>
        <c:crossAx val="140272000"/>
        <c:crosses val="autoZero"/>
        <c:auto val="1"/>
        <c:lblAlgn val="ctr"/>
        <c:lblOffset val="100"/>
        <c:noMultiLvlLbl val="0"/>
      </c:catAx>
      <c:valAx>
        <c:axId val="140272000"/>
        <c:scaling>
          <c:orientation val="minMax"/>
        </c:scaling>
        <c:delete val="0"/>
        <c:axPos val="l"/>
        <c:majorGridlines/>
        <c:numFmt formatCode="#,##0.00" sourceLinked="1"/>
        <c:majorTickMark val="out"/>
        <c:minorTickMark val="none"/>
        <c:tickLblPos val="nextTo"/>
        <c:crossAx val="117881472"/>
        <c:crosses val="autoZero"/>
        <c:crossBetween val="between"/>
      </c:valAx>
    </c:plotArea>
    <c:plotVisOnly val="1"/>
    <c:dispBlanksAs val="gap"/>
    <c:showDLblsOverMax val="0"/>
  </c:chart>
  <c:printSettings>
    <c:headerFooter/>
    <c:pageMargins b="0.75000000000001465" l="0.70000000000000062" r="0.70000000000000062" t="0.75000000000001465" header="0.30000000000000032" footer="0.30000000000000032"/>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0</xdr:col>
      <xdr:colOff>9525</xdr:colOff>
      <xdr:row>0</xdr:row>
      <xdr:rowOff>0</xdr:rowOff>
    </xdr:from>
    <xdr:to>
      <xdr:col>2</xdr:col>
      <xdr:colOff>571500</xdr:colOff>
      <xdr:row>6</xdr:row>
      <xdr:rowOff>28575</xdr:rowOff>
    </xdr:to>
    <xdr:pic>
      <xdr:nvPicPr>
        <xdr:cNvPr id="29451" name="Image 1" descr="logo.jpg">
          <a:extLst>
            <a:ext uri="{FF2B5EF4-FFF2-40B4-BE49-F238E27FC236}">
              <a16:creationId xmlns:a16="http://schemas.microsoft.com/office/drawing/2014/main" id="{00000000-0008-0000-0A00-00000B730000}"/>
            </a:ext>
          </a:extLst>
        </xdr:cNvPr>
        <xdr:cNvPicPr>
          <a:picLocks noChangeAspect="1"/>
        </xdr:cNvPicPr>
      </xdr:nvPicPr>
      <xdr:blipFill>
        <a:blip xmlns:r="http://schemas.openxmlformats.org/officeDocument/2006/relationships" r:embed="rId1" cstate="print"/>
        <a:srcRect/>
        <a:stretch>
          <a:fillRect/>
        </a:stretch>
      </xdr:blipFill>
      <xdr:spPr bwMode="auto">
        <a:xfrm>
          <a:off x="9525" y="0"/>
          <a:ext cx="2114550" cy="1190625"/>
        </a:xfrm>
        <a:prstGeom prst="rect">
          <a:avLst/>
        </a:prstGeom>
        <a:noFill/>
        <a:ln w="9525">
          <a:noFill/>
          <a:miter lim="800000"/>
          <a:headEnd/>
          <a:tailEnd/>
        </a:ln>
      </xdr:spPr>
    </xdr:pic>
    <xdr:clientData/>
  </xdr:twoCellAnchor>
  <xdr:twoCellAnchor editAs="oneCell">
    <xdr:from>
      <xdr:col>0</xdr:col>
      <xdr:colOff>19050</xdr:colOff>
      <xdr:row>17</xdr:row>
      <xdr:rowOff>66675</xdr:rowOff>
    </xdr:from>
    <xdr:to>
      <xdr:col>7</xdr:col>
      <xdr:colOff>1066800</xdr:colOff>
      <xdr:row>24</xdr:row>
      <xdr:rowOff>19050</xdr:rowOff>
    </xdr:to>
    <xdr:pic>
      <xdr:nvPicPr>
        <xdr:cNvPr id="29452" name="Image 2" descr="pied de page.jpg">
          <a:extLst>
            <a:ext uri="{FF2B5EF4-FFF2-40B4-BE49-F238E27FC236}">
              <a16:creationId xmlns:a16="http://schemas.microsoft.com/office/drawing/2014/main" id="{00000000-0008-0000-0A00-00000C730000}"/>
            </a:ext>
          </a:extLst>
        </xdr:cNvPr>
        <xdr:cNvPicPr>
          <a:picLocks noChangeAspect="1"/>
        </xdr:cNvPicPr>
      </xdr:nvPicPr>
      <xdr:blipFill>
        <a:blip xmlns:r="http://schemas.openxmlformats.org/officeDocument/2006/relationships" r:embed="rId2" cstate="print"/>
        <a:srcRect/>
        <a:stretch>
          <a:fillRect/>
        </a:stretch>
      </xdr:blipFill>
      <xdr:spPr bwMode="auto">
        <a:xfrm>
          <a:off x="19050" y="8753475"/>
          <a:ext cx="6086475" cy="1085850"/>
        </a:xfrm>
        <a:prstGeom prst="rect">
          <a:avLst/>
        </a:prstGeom>
        <a:noFill/>
        <a:ln w="9525">
          <a:noFill/>
          <a:miter lim="800000"/>
          <a:headEnd/>
          <a:tailEnd/>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219075</xdr:colOff>
      <xdr:row>19</xdr:row>
      <xdr:rowOff>28575</xdr:rowOff>
    </xdr:from>
    <xdr:to>
      <xdr:col>9</xdr:col>
      <xdr:colOff>1495424</xdr:colOff>
      <xdr:row>53</xdr:row>
      <xdr:rowOff>9525</xdr:rowOff>
    </xdr:to>
    <xdr:graphicFrame macro="">
      <xdr:nvGraphicFramePr>
        <xdr:cNvPr id="2" name="Graphique 1">
          <a:extLst>
            <a:ext uri="{FF2B5EF4-FFF2-40B4-BE49-F238E27FC236}">
              <a16:creationId xmlns:a16="http://schemas.microsoft.com/office/drawing/2014/main" id="{ACCCD9E4-EE77-4ABF-838D-A6BD69C0A01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0</xdr:col>
      <xdr:colOff>142875</xdr:colOff>
      <xdr:row>34</xdr:row>
      <xdr:rowOff>9525</xdr:rowOff>
    </xdr:from>
    <xdr:to>
      <xdr:col>10</xdr:col>
      <xdr:colOff>628649</xdr:colOff>
      <xdr:row>77</xdr:row>
      <xdr:rowOff>142875</xdr:rowOff>
    </xdr:to>
    <xdr:graphicFrame macro="">
      <xdr:nvGraphicFramePr>
        <xdr:cNvPr id="3" name="Graphique 2">
          <a:extLst>
            <a:ext uri="{FF2B5EF4-FFF2-40B4-BE49-F238E27FC236}">
              <a16:creationId xmlns:a16="http://schemas.microsoft.com/office/drawing/2014/main" id="{00000000-0008-0000-13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10</xdr:col>
      <xdr:colOff>95249</xdr:colOff>
      <xdr:row>7</xdr:row>
      <xdr:rowOff>66674</xdr:rowOff>
    </xdr:from>
    <xdr:to>
      <xdr:col>20</xdr:col>
      <xdr:colOff>466724</xdr:colOff>
      <xdr:row>33</xdr:row>
      <xdr:rowOff>95250</xdr:rowOff>
    </xdr:to>
    <xdr:graphicFrame macro="">
      <xdr:nvGraphicFramePr>
        <xdr:cNvPr id="3" name="Graphique 2">
          <a:extLst>
            <a:ext uri="{FF2B5EF4-FFF2-40B4-BE49-F238E27FC236}">
              <a16:creationId xmlns:a16="http://schemas.microsoft.com/office/drawing/2014/main" id="{00000000-0008-0000-15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contrats%20trade%20alliance%20200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Contrats"/>
    </sheetNames>
    <sheetDataSet>
      <sheetData sheetId="0">
        <row r="7">
          <cell r="D7" t="str">
            <v>aa 20</v>
          </cell>
          <cell r="H7" t="str">
            <v>a.e.d</v>
          </cell>
          <cell r="K7" t="str">
            <v>agromi s.a</v>
          </cell>
          <cell r="N7" t="str">
            <v>-</v>
          </cell>
        </row>
        <row r="8">
          <cell r="D8" t="str">
            <v>alicake</v>
          </cell>
          <cell r="H8" t="str">
            <v>actalim</v>
          </cell>
          <cell r="K8" t="str">
            <v>alpro sojinal</v>
          </cell>
          <cell r="N8" t="str">
            <v>courtagrain</v>
          </cell>
        </row>
        <row r="9">
          <cell r="D9" t="str">
            <v>alipâte</v>
          </cell>
          <cell r="H9" t="str">
            <v>agralys</v>
          </cell>
          <cell r="K9" t="str">
            <v>amora maille si</v>
          </cell>
          <cell r="N9" t="str">
            <v>courtoise</v>
          </cell>
        </row>
        <row r="10">
          <cell r="D10" t="str">
            <v>amidon alimentaire</v>
          </cell>
          <cell r="H10" t="str">
            <v>agrimix</v>
          </cell>
          <cell r="K10" t="str">
            <v>as aliment</v>
          </cell>
          <cell r="N10" t="str">
            <v>cybélia</v>
          </cell>
        </row>
        <row r="11">
          <cell r="D11" t="str">
            <v>aperali</v>
          </cell>
          <cell r="H11" t="str">
            <v>agro 01</v>
          </cell>
          <cell r="K11" t="str">
            <v>barry callebault france</v>
          </cell>
          <cell r="N11" t="str">
            <v>dalsace</v>
          </cell>
        </row>
        <row r="12">
          <cell r="D12" t="str">
            <v>beneo ff</v>
          </cell>
          <cell r="H12" t="str">
            <v>alicoop civray</v>
          </cell>
          <cell r="K12" t="str">
            <v>basf nutrition animale</v>
          </cell>
          <cell r="N12" t="str">
            <v>feed-alliance</v>
          </cell>
        </row>
        <row r="13">
          <cell r="D13" t="str">
            <v>biscali</v>
          </cell>
          <cell r="H13" t="str">
            <v>alicoop pamproux</v>
          </cell>
          <cell r="K13" t="str">
            <v>brenntag</v>
          </cell>
          <cell r="N13" t="str">
            <v>in vivo</v>
          </cell>
        </row>
        <row r="14">
          <cell r="D14" t="str">
            <v>biscuit fourré emballé</v>
          </cell>
          <cell r="H14" t="str">
            <v>alicoop parsac</v>
          </cell>
          <cell r="K14" t="str">
            <v>bretagne chimie fine</v>
          </cell>
          <cell r="N14" t="str">
            <v>intercoutage</v>
          </cell>
        </row>
        <row r="15">
          <cell r="D15" t="str">
            <v>biscuits emballés</v>
          </cell>
          <cell r="H15" t="str">
            <v>alix patrice</v>
          </cell>
          <cell r="K15" t="str">
            <v>bridor</v>
          </cell>
          <cell r="N15" t="str">
            <v>thierry merlen</v>
          </cell>
        </row>
        <row r="16">
          <cell r="D16" t="str">
            <v>ble broye</v>
          </cell>
          <cell r="H16" t="str">
            <v>alliance nutrition animale</v>
          </cell>
          <cell r="K16" t="str">
            <v>canisciences</v>
          </cell>
          <cell r="N16"/>
        </row>
        <row r="17">
          <cell r="D17" t="str">
            <v>ble extrude</v>
          </cell>
          <cell r="H17" t="str">
            <v>arc</v>
          </cell>
          <cell r="K17" t="str">
            <v>cargill haubourdin</v>
          </cell>
          <cell r="N17"/>
        </row>
        <row r="18">
          <cell r="D18" t="str">
            <v>blénali</v>
          </cell>
          <cell r="H18" t="str">
            <v>as aliment</v>
          </cell>
          <cell r="K18" t="str">
            <v>communaute communes château gontier</v>
          </cell>
          <cell r="N18"/>
        </row>
        <row r="19">
          <cell r="D19" t="str">
            <v>blerine</v>
          </cell>
          <cell r="H19" t="str">
            <v>atm</v>
          </cell>
          <cell r="K19" t="str">
            <v>continental biscuits</v>
          </cell>
          <cell r="N19"/>
        </row>
        <row r="20">
          <cell r="D20" t="str">
            <v>boudoirs emballes</v>
          </cell>
          <cell r="H20" t="str">
            <v>belletre</v>
          </cell>
          <cell r="K20" t="str">
            <v>coop distillation</v>
          </cell>
          <cell r="N20"/>
        </row>
        <row r="21">
          <cell r="D21" t="str">
            <v>boudoirs et biscuits emballes</v>
          </cell>
          <cell r="H21" t="str">
            <v>cadsar</v>
          </cell>
          <cell r="K21" t="str">
            <v>coopédom</v>
          </cell>
          <cell r="N21"/>
        </row>
        <row r="22">
          <cell r="D22" t="str">
            <v>boudoirs non emballes</v>
          </cell>
          <cell r="H22" t="str">
            <v>calcialiment</v>
          </cell>
          <cell r="K22" t="str">
            <v>courtagrain</v>
          </cell>
          <cell r="N22"/>
        </row>
        <row r="23">
          <cell r="D23" t="str">
            <v>briotherm</v>
          </cell>
          <cell r="H23" t="str">
            <v>calvet</v>
          </cell>
          <cell r="K23" t="str">
            <v>courtoise</v>
          </cell>
          <cell r="N23"/>
        </row>
        <row r="24">
          <cell r="D24" t="str">
            <v>cereali</v>
          </cell>
          <cell r="H24" t="str">
            <v>canisciences</v>
          </cell>
          <cell r="K24" t="str">
            <v>covinor</v>
          </cell>
          <cell r="N24"/>
        </row>
        <row r="25">
          <cell r="D25" t="str">
            <v>chlorure de sodium</v>
          </cell>
          <cell r="H25" t="str">
            <v>cap seine</v>
          </cell>
          <cell r="K25" t="str">
            <v>cybelia</v>
          </cell>
          <cell r="N25"/>
        </row>
        <row r="26">
          <cell r="D26" t="str">
            <v>chocali</v>
          </cell>
          <cell r="H26" t="str">
            <v>cavac</v>
          </cell>
          <cell r="K26" t="str">
            <v>dalsace freres</v>
          </cell>
          <cell r="N26"/>
        </row>
        <row r="27">
          <cell r="D27" t="str">
            <v>chocolat bloc</v>
          </cell>
          <cell r="H27" t="str">
            <v>ccpa</v>
          </cell>
          <cell r="K27" t="str">
            <v>danis n.v.</v>
          </cell>
          <cell r="N27"/>
        </row>
        <row r="28">
          <cell r="D28" t="str">
            <v>chocolat tablette</v>
          </cell>
          <cell r="H28" t="str">
            <v>celtic</v>
          </cell>
          <cell r="K28" t="str">
            <v>daunat picardie</v>
          </cell>
          <cell r="N28"/>
        </row>
        <row r="29">
          <cell r="D29" t="str">
            <v>confiture</v>
          </cell>
          <cell r="H29" t="str">
            <v>cobrena</v>
          </cell>
          <cell r="K29" t="str">
            <v>deshyouest</v>
          </cell>
          <cell r="N29"/>
        </row>
        <row r="30">
          <cell r="D30" t="str">
            <v>coques de soja</v>
          </cell>
          <cell r="H30" t="str">
            <v>coop de baigneux</v>
          </cell>
          <cell r="K30" t="str">
            <v>desialis</v>
          </cell>
          <cell r="N30"/>
        </row>
        <row r="31">
          <cell r="D31" t="str">
            <v>creme chocolat et confiture de fraise</v>
          </cell>
          <cell r="H31" t="str">
            <v>coop flandre</v>
          </cell>
          <cell r="K31" t="str">
            <v>dialzo</v>
          </cell>
          <cell r="N31"/>
        </row>
        <row r="32">
          <cell r="D32" t="str">
            <v>crocali</v>
          </cell>
          <cell r="H32" t="str">
            <v>copam</v>
          </cell>
          <cell r="K32" t="str">
            <v>distillerie de marcillac</v>
          </cell>
          <cell r="N32"/>
        </row>
        <row r="33">
          <cell r="D33" t="str">
            <v>crocali emballé</v>
          </cell>
          <cell r="H33" t="str">
            <v>coréal</v>
          </cell>
          <cell r="K33" t="str">
            <v>distillerie douence</v>
          </cell>
          <cell r="N33"/>
        </row>
        <row r="34">
          <cell r="D34" t="str">
            <v>crunchali</v>
          </cell>
          <cell r="H34" t="str">
            <v>costal</v>
          </cell>
          <cell r="K34" t="str">
            <v>earl bournaison</v>
          </cell>
          <cell r="N34"/>
        </row>
        <row r="35">
          <cell r="D35" t="str">
            <v>decrali</v>
          </cell>
          <cell r="H35" t="str">
            <v>deltagrans</v>
          </cell>
          <cell r="K35" t="str">
            <v>earl des 4 saisons</v>
          </cell>
          <cell r="N35"/>
        </row>
        <row r="36">
          <cell r="D36" t="str">
            <v>decrali emballé</v>
          </cell>
          <cell r="H36" t="str">
            <v>desialis</v>
          </cell>
          <cell r="K36" t="str">
            <v>eurofins</v>
          </cell>
          <cell r="N36"/>
        </row>
        <row r="37">
          <cell r="D37" t="str">
            <v>delifeed</v>
          </cell>
          <cell r="H37" t="str">
            <v>dialzo</v>
          </cell>
          <cell r="K37" t="str">
            <v>fallot</v>
          </cell>
          <cell r="N37"/>
        </row>
        <row r="38">
          <cell r="D38" t="str">
            <v>ecoli</v>
          </cell>
          <cell r="H38" t="str">
            <v>districera</v>
          </cell>
          <cell r="K38" t="str">
            <v>ferico s.a.</v>
          </cell>
          <cell r="N38"/>
        </row>
        <row r="39">
          <cell r="D39" t="str">
            <v xml:space="preserve">ecoli emballes </v>
          </cell>
          <cell r="H39" t="str">
            <v>dna - côte st andré</v>
          </cell>
          <cell r="K39" t="str">
            <v>finedoc vauvert</v>
          </cell>
          <cell r="N39"/>
        </row>
        <row r="40">
          <cell r="D40" t="str">
            <v>ecoli leg</v>
          </cell>
          <cell r="H40" t="str">
            <v>duriez</v>
          </cell>
          <cell r="K40" t="str">
            <v>finedoc villemereuil</v>
          </cell>
          <cell r="N40"/>
        </row>
        <row r="41">
          <cell r="D41" t="str">
            <v>ecoli pate</v>
          </cell>
          <cell r="H41" t="str">
            <v>earl des 4 saisons</v>
          </cell>
          <cell r="K41" t="str">
            <v>fit</v>
          </cell>
          <cell r="N41"/>
        </row>
        <row r="42">
          <cell r="D42" t="str">
            <v>exlali 0 - 20 - 40</v>
          </cell>
          <cell r="H42" t="str">
            <v>earl d'hem</v>
          </cell>
          <cell r="K42" t="str">
            <v>frandex - europe snacks</v>
          </cell>
          <cell r="N42"/>
        </row>
        <row r="43">
          <cell r="D43" t="str">
            <v>extrait sec de soja</v>
          </cell>
          <cell r="H43" t="str">
            <v>earl houdayer</v>
          </cell>
          <cell r="K43" t="str">
            <v>ge commercial finance</v>
          </cell>
          <cell r="N43"/>
        </row>
        <row r="44">
          <cell r="D44" t="str">
            <v>graine soja danex 501</v>
          </cell>
          <cell r="H44" t="str">
            <v>etienne</v>
          </cell>
          <cell r="K44" t="str">
            <v>gemef industries</v>
          </cell>
          <cell r="N44"/>
        </row>
        <row r="45">
          <cell r="D45" t="str">
            <v>graine soja danex moulu 502</v>
          </cell>
          <cell r="H45" t="str">
            <v>ets grelard</v>
          </cell>
          <cell r="K45" t="str">
            <v>glon sanders</v>
          </cell>
          <cell r="N45"/>
        </row>
        <row r="46">
          <cell r="D46" t="str">
            <v>graine soja danex moulu pcr505</v>
          </cell>
          <cell r="H46" t="str">
            <v>ets michel</v>
          </cell>
          <cell r="K46" t="str">
            <v>grands moulins paris</v>
          </cell>
          <cell r="N46"/>
        </row>
        <row r="47">
          <cell r="D47" t="str">
            <v>graine soja danex pcr 504</v>
          </cell>
          <cell r="H47" t="str">
            <v>ets serien</v>
          </cell>
          <cell r="K47" t="str">
            <v>gueydon michel &amp; cie</v>
          </cell>
          <cell r="N47"/>
        </row>
        <row r="48">
          <cell r="D48" t="str">
            <v>graine soja forta 520</v>
          </cell>
          <cell r="H48" t="str">
            <v>euronutrition</v>
          </cell>
          <cell r="K48" t="str">
            <v>kerry ingrédients</v>
          </cell>
          <cell r="N48"/>
        </row>
        <row r="49">
          <cell r="D49" t="str">
            <v>graines de couscous</v>
          </cell>
          <cell r="H49" t="str">
            <v>evialis sermix (questembert)</v>
          </cell>
          <cell r="K49" t="str">
            <v>lachere denis</v>
          </cell>
          <cell r="N49"/>
        </row>
        <row r="50">
          <cell r="D50" t="str">
            <v>granisoy/germasoy</v>
          </cell>
          <cell r="H50" t="str">
            <v>fadier pierrick</v>
          </cell>
          <cell r="K50" t="str">
            <v>lactocom</v>
          </cell>
          <cell r="N50"/>
        </row>
        <row r="51">
          <cell r="D51" t="str">
            <v>innofiber 1000 (pulpe chicorée)</v>
          </cell>
          <cell r="H51" t="str">
            <v>farmor</v>
          </cell>
          <cell r="K51" t="str">
            <v>lactoproduction</v>
          </cell>
          <cell r="N51"/>
        </row>
        <row r="52">
          <cell r="D52" t="str">
            <v>innofiber 500 (pulpe chicorée)</v>
          </cell>
          <cell r="H52" t="str">
            <v>feedex</v>
          </cell>
          <cell r="K52" t="str">
            <v>leroux</v>
          </cell>
        </row>
        <row r="53">
          <cell r="D53" t="str">
            <v>innofiber 6000 (pulpe chicorée)</v>
          </cell>
          <cell r="H53" t="str">
            <v>fournier courtage</v>
          </cell>
          <cell r="K53" t="str">
            <v>lesaffre normandie</v>
          </cell>
        </row>
        <row r="54">
          <cell r="D54" t="str">
            <v>kerali</v>
          </cell>
          <cell r="H54" t="str">
            <v>franvet</v>
          </cell>
          <cell r="K54" t="str">
            <v>lester le patissier</v>
          </cell>
        </row>
        <row r="55">
          <cell r="D55" t="str">
            <v>lactoserum acide</v>
          </cell>
          <cell r="H55" t="str">
            <v>goutière</v>
          </cell>
          <cell r="K55" t="str">
            <v>letetrel s.a.</v>
          </cell>
        </row>
        <row r="56">
          <cell r="D56" t="str">
            <v>lactoserum doux</v>
          </cell>
          <cell r="H56" t="str">
            <v>herbauges scea</v>
          </cell>
          <cell r="K56" t="str">
            <v>lor biscuits</v>
          </cell>
        </row>
        <row r="57">
          <cell r="D57" t="str">
            <v>lait maternise</v>
          </cell>
          <cell r="H57" t="str">
            <v>jp. guilloteau</v>
          </cell>
          <cell r="K57" t="str">
            <v>lu</v>
          </cell>
        </row>
        <row r="58">
          <cell r="D58" t="str">
            <v>marc de pomme</v>
          </cell>
          <cell r="H58" t="str">
            <v>lacheré denis</v>
          </cell>
          <cell r="K58" t="str">
            <v>lustucru</v>
          </cell>
        </row>
        <row r="59">
          <cell r="D59" t="str">
            <v>marc de pomme humide</v>
          </cell>
          <cell r="H59" t="str">
            <v>lactocom</v>
          </cell>
          <cell r="K59" t="str">
            <v>matralan biscaliment</v>
          </cell>
        </row>
        <row r="60">
          <cell r="D60" t="str">
            <v>marc de raisin déshydraté</v>
          </cell>
          <cell r="H60" t="str">
            <v>lactoproduction</v>
          </cell>
          <cell r="K60" t="str">
            <v>montenay</v>
          </cell>
        </row>
        <row r="61">
          <cell r="D61" t="str">
            <v>marc de raisin humide</v>
          </cell>
          <cell r="H61" t="str">
            <v>le men</v>
          </cell>
          <cell r="K61" t="str">
            <v>nestle france sas</v>
          </cell>
        </row>
        <row r="62">
          <cell r="D62" t="str">
            <v>marible</v>
          </cell>
          <cell r="H62" t="str">
            <v>le ster</v>
          </cell>
          <cell r="K62" t="str">
            <v>nutrima production</v>
          </cell>
        </row>
        <row r="63">
          <cell r="D63" t="str">
            <v>melange panali/blenali</v>
          </cell>
          <cell r="H63" t="str">
            <v>martin</v>
          </cell>
          <cell r="K63" t="str">
            <v>onyx est</v>
          </cell>
        </row>
        <row r="64">
          <cell r="D64" t="str">
            <v>okara</v>
          </cell>
          <cell r="H64" t="str">
            <v>mixofarm</v>
          </cell>
          <cell r="K64" t="str">
            <v>onyx grandjouan</v>
          </cell>
        </row>
        <row r="65">
          <cell r="D65" t="str">
            <v>panali</v>
          </cell>
          <cell r="H65" t="str">
            <v>moulin delsalle</v>
          </cell>
          <cell r="K65" t="str">
            <v>operator</v>
          </cell>
        </row>
        <row r="66">
          <cell r="D66" t="str">
            <v>panitherm</v>
          </cell>
          <cell r="H66" t="str">
            <v>moulin guenard</v>
          </cell>
          <cell r="K66" t="str">
            <v>orafti animal nutrition</v>
          </cell>
        </row>
        <row r="67">
          <cell r="D67" t="str">
            <v>patali</v>
          </cell>
          <cell r="H67" t="str">
            <v>moulin jacquot</v>
          </cell>
          <cell r="K67" t="str">
            <v>piton courtage</v>
          </cell>
        </row>
        <row r="68">
          <cell r="D68" t="str">
            <v>pâte de biscuits</v>
          </cell>
          <cell r="H68" t="str">
            <v>npna</v>
          </cell>
          <cell r="K68" t="str">
            <v>poult</v>
          </cell>
        </row>
        <row r="69">
          <cell r="D69" t="str">
            <v>pepin de raisin</v>
          </cell>
          <cell r="H69" t="str">
            <v>nukamel</v>
          </cell>
          <cell r="K69" t="str">
            <v>raffinerie notre-dame sa</v>
          </cell>
        </row>
        <row r="70">
          <cell r="D70" t="str">
            <v>poudre de cacao 'déclassée'</v>
          </cell>
          <cell r="H70" t="str">
            <v>nutalest</v>
          </cell>
          <cell r="K70" t="str">
            <v>recup food</v>
          </cell>
        </row>
        <row r="71">
          <cell r="D71" t="str">
            <v>poudre de lait ecreme</v>
          </cell>
          <cell r="H71" t="str">
            <v>nutréa</v>
          </cell>
          <cell r="K71" t="str">
            <v>sanders bretagne</v>
          </cell>
        </row>
        <row r="72">
          <cell r="D72" t="str">
            <v>protéines de pommes de terre</v>
          </cell>
          <cell r="H72" t="str">
            <v>nutribourgogne chailley</v>
          </cell>
          <cell r="K72" t="str">
            <v>sanders centre auvergne</v>
          </cell>
        </row>
        <row r="73">
          <cell r="D73" t="str">
            <v>proteines de serum 35</v>
          </cell>
          <cell r="H73" t="str">
            <v>nutrima</v>
          </cell>
          <cell r="K73" t="str">
            <v>sanders ouest chateaubourg</v>
          </cell>
        </row>
        <row r="74">
          <cell r="D74" t="str">
            <v>provasoy</v>
          </cell>
          <cell r="H74" t="str">
            <v>olisefi sa</v>
          </cell>
          <cell r="K74" t="str">
            <v>sanders ouest thouars</v>
          </cell>
        </row>
        <row r="75">
          <cell r="D75" t="str">
            <v>pulpes de betteraves</v>
          </cell>
          <cell r="H75" t="str">
            <v>prisma (questembert)</v>
          </cell>
          <cell r="K75" t="str">
            <v>sanders sas</v>
          </cell>
        </row>
        <row r="76">
          <cell r="D76" t="str">
            <v>sirop de glucose</v>
          </cell>
          <cell r="H76" t="str">
            <v>ragt</v>
          </cell>
          <cell r="K76" t="str">
            <v>scaemb ivry en montagne</v>
          </cell>
        </row>
        <row r="77">
          <cell r="D77" t="str">
            <v>son de moutarde deshydrate</v>
          </cell>
          <cell r="H77" t="str">
            <v>récupfood</v>
          </cell>
          <cell r="K77" t="str">
            <v>scd baigneux</v>
          </cell>
        </row>
        <row r="78">
          <cell r="D78" t="str">
            <v>son de moutarde humide</v>
          </cell>
          <cell r="H78" t="str">
            <v>sanders aurore</v>
          </cell>
          <cell r="K78" t="str">
            <v>sfa olisefi</v>
          </cell>
        </row>
        <row r="79">
          <cell r="D79" t="str">
            <v>soypreme</v>
          </cell>
          <cell r="H79" t="str">
            <v>sanders bretagne</v>
          </cell>
          <cell r="K79" t="str">
            <v>sita centre ouest</v>
          </cell>
        </row>
        <row r="80">
          <cell r="D80" t="str">
            <v>sterali</v>
          </cell>
          <cell r="H80" t="str">
            <v>sanders centre auvergne</v>
          </cell>
          <cell r="K80" t="str">
            <v>sita dectra</v>
          </cell>
        </row>
        <row r="81">
          <cell r="D81" t="str">
            <v>substrat de champignon</v>
          </cell>
          <cell r="H81" t="str">
            <v>sanders grand est</v>
          </cell>
          <cell r="K81" t="str">
            <v>sita sud ouest</v>
          </cell>
        </row>
        <row r="82">
          <cell r="D82" t="str">
            <v>sucre de biscuiterie</v>
          </cell>
          <cell r="H82" t="str">
            <v>sanders nord</v>
          </cell>
          <cell r="K82" t="str">
            <v>sita sud perpignan</v>
          </cell>
        </row>
        <row r="83">
          <cell r="D83" t="str">
            <v>sucre de confiture</v>
          </cell>
          <cell r="H83" t="str">
            <v>sanders ouest</v>
          </cell>
          <cell r="K83" t="str">
            <v>sita surca</v>
          </cell>
        </row>
        <row r="84">
          <cell r="D84" t="str">
            <v>sucre ex-boudoir</v>
          </cell>
          <cell r="H84" t="str">
            <v>sanders périgord</v>
          </cell>
          <cell r="K84" t="str">
            <v>société coop. de déshydratation de la haute seine</v>
          </cell>
        </row>
        <row r="85">
          <cell r="D85" t="str">
            <v>ttx de soja micronise</v>
          </cell>
          <cell r="H85" t="str">
            <v>sanders sas</v>
          </cell>
          <cell r="K85" t="str">
            <v>socofag</v>
          </cell>
        </row>
        <row r="86">
          <cell r="D86" t="str">
            <v>germasoy</v>
          </cell>
          <cell r="H86" t="str">
            <v>sarl de l'alval</v>
          </cell>
          <cell r="K86" t="str">
            <v>spf</v>
          </cell>
        </row>
        <row r="87">
          <cell r="D87" t="str">
            <v>mais plante entière</v>
          </cell>
          <cell r="H87" t="str">
            <v>sarl nature</v>
          </cell>
          <cell r="K87" t="str">
            <v>sunfeed</v>
          </cell>
        </row>
        <row r="88">
          <cell r="D88" t="str">
            <v>biscali 44</v>
          </cell>
          <cell r="H88" t="str">
            <v>sas jacques cœur</v>
          </cell>
          <cell r="K88" t="str">
            <v>tate &amp; lyle</v>
          </cell>
        </row>
        <row r="89">
          <cell r="D89" t="str">
            <v>phosphate monocalcique</v>
          </cell>
          <cell r="H89" t="str">
            <v>sas jean le floch</v>
          </cell>
          <cell r="K89" t="str">
            <v>tereos</v>
          </cell>
        </row>
        <row r="90">
          <cell r="D90" t="str">
            <v>farine de blé</v>
          </cell>
          <cell r="H90" t="str">
            <v>scd baigneux</v>
          </cell>
          <cell r="K90" t="str">
            <v>terralys</v>
          </cell>
        </row>
        <row r="91">
          <cell r="D91" t="str">
            <v>lactose</v>
          </cell>
          <cell r="H91" t="str">
            <v>scea la martinière</v>
          </cell>
          <cell r="K91" t="str">
            <v>tipiak</v>
          </cell>
        </row>
        <row r="92">
          <cell r="D92" t="str">
            <v>poudre granulé de jus clair de peche</v>
          </cell>
          <cell r="H92" t="str">
            <v>scea les garioles</v>
          </cell>
          <cell r="K92" t="str">
            <v>tp argentais</v>
          </cell>
        </row>
        <row r="93">
          <cell r="D93" t="str">
            <v>sucre cristallisé</v>
          </cell>
          <cell r="H93" t="str">
            <v>serveau loïc</v>
          </cell>
          <cell r="K93" t="str">
            <v>tp bonnart</v>
          </cell>
        </row>
        <row r="94">
          <cell r="D94" t="str">
            <v>deballage</v>
          </cell>
          <cell r="H94" t="str">
            <v>sfa/olisefi</v>
          </cell>
          <cell r="K94" t="str">
            <v>tp bouvert-passard</v>
          </cell>
        </row>
        <row r="95">
          <cell r="D95" t="str">
            <v>poudre de mangue</v>
          </cell>
          <cell r="H95" t="str">
            <v>sfna montargis</v>
          </cell>
          <cell r="K95" t="str">
            <v>tp bray</v>
          </cell>
        </row>
        <row r="96">
          <cell r="D96" t="str">
            <v>pulpe de pommes de terre</v>
          </cell>
          <cell r="H96" t="str">
            <v>sfna noyelles (bures en bray)</v>
          </cell>
          <cell r="K96" t="str">
            <v>tp brot michel village</v>
          </cell>
        </row>
        <row r="97">
          <cell r="D97" t="str">
            <v>remy flo r200</v>
          </cell>
          <cell r="H97" t="str">
            <v>sfna noyelles (site de neuville)</v>
          </cell>
          <cell r="K97" t="str">
            <v>tp buffet père et fils</v>
          </cell>
        </row>
        <row r="98">
          <cell r="D98" t="str">
            <v>levure</v>
          </cell>
          <cell r="H98" t="str">
            <v>sfna noyelles 1</v>
          </cell>
          <cell r="K98" t="str">
            <v>tp collong</v>
          </cell>
        </row>
        <row r="99">
          <cell r="D99" t="str">
            <v>fine de cossette</v>
          </cell>
          <cell r="H99" t="str">
            <v>sfna noyelles 2</v>
          </cell>
          <cell r="K99" t="str">
            <v>tp coquemont</v>
          </cell>
        </row>
        <row r="100">
          <cell r="D100"/>
          <cell r="H100" t="str">
            <v>sfna polliat (site de polliat - 01310)</v>
          </cell>
          <cell r="K100" t="str">
            <v>tp denoual</v>
          </cell>
        </row>
        <row r="101">
          <cell r="D101"/>
          <cell r="H101" t="str">
            <v>sfna polliat (site de st martin d'estréaux - 42620)</v>
          </cell>
          <cell r="K101" t="str">
            <v>tp dentressangle</v>
          </cell>
        </row>
        <row r="102">
          <cell r="D102"/>
          <cell r="H102" t="str">
            <v>sfna sorcy</v>
          </cell>
          <cell r="K102" t="str">
            <v>tp désert</v>
          </cell>
        </row>
        <row r="103">
          <cell r="D103"/>
          <cell r="H103" t="str">
            <v>sirugue</v>
          </cell>
          <cell r="K103" t="str">
            <v>tp drouin europe</v>
          </cell>
        </row>
        <row r="104">
          <cell r="D104"/>
          <cell r="H104" t="str">
            <v>sna calcialiment</v>
          </cell>
          <cell r="K104" t="str">
            <v>tp galland legros</v>
          </cell>
        </row>
        <row r="105">
          <cell r="D105"/>
          <cell r="H105" t="str">
            <v>snps-trouw nutrition (clety)</v>
          </cell>
          <cell r="K105" t="str">
            <v>tp garnier</v>
          </cell>
        </row>
        <row r="106">
          <cell r="D106"/>
          <cell r="H106" t="str">
            <v>snps-trouw nutrition (vigny)</v>
          </cell>
          <cell r="K106" t="str">
            <v>tp gst</v>
          </cell>
        </row>
        <row r="107">
          <cell r="D107"/>
          <cell r="H107" t="str">
            <v>socomash</v>
          </cell>
          <cell r="K107" t="str">
            <v>tp jurasciure</v>
          </cell>
        </row>
        <row r="108">
          <cell r="D108"/>
          <cell r="H108" t="str">
            <v>sogal</v>
          </cell>
          <cell r="K108" t="str">
            <v>tp jurasciure</v>
          </cell>
        </row>
        <row r="109">
          <cell r="D109"/>
          <cell r="H109" t="str">
            <v>sogeval</v>
          </cell>
          <cell r="K109" t="str">
            <v>tp nicolas</v>
          </cell>
        </row>
        <row r="110">
          <cell r="D110"/>
          <cell r="H110" t="str">
            <v>soprovib (22)</v>
          </cell>
          <cell r="K110" t="str">
            <v>tp petit</v>
          </cell>
        </row>
        <row r="111">
          <cell r="H111" t="str">
            <v>sunfeed</v>
          </cell>
          <cell r="K111" t="str">
            <v>tp piron</v>
          </cell>
        </row>
        <row r="112">
          <cell r="H112" t="str">
            <v>terres du sud</v>
          </cell>
          <cell r="K112" t="str">
            <v>tp polin</v>
          </cell>
        </row>
        <row r="113">
          <cell r="H113" t="str">
            <v>thivat feurs</v>
          </cell>
          <cell r="K113" t="str">
            <v>tp quoniam</v>
          </cell>
        </row>
        <row r="114">
          <cell r="D114"/>
          <cell r="H114" t="str">
            <v>thivat pouligny</v>
          </cell>
          <cell r="K114" t="str">
            <v>tp renouard</v>
          </cell>
        </row>
        <row r="115">
          <cell r="D115"/>
          <cell r="H115" t="str">
            <v>thivat st germain</v>
          </cell>
          <cell r="K115" t="str">
            <v>tp samatrans</v>
          </cell>
        </row>
        <row r="116">
          <cell r="D116"/>
          <cell r="H116" t="str">
            <v>thoreau</v>
          </cell>
          <cell r="K116" t="str">
            <v>tp savam</v>
          </cell>
        </row>
        <row r="117">
          <cell r="D117"/>
          <cell r="H117" t="str">
            <v>tp argentais</v>
          </cell>
          <cell r="K117" t="str">
            <v>tp seli</v>
          </cell>
        </row>
        <row r="118">
          <cell r="D118"/>
          <cell r="H118" t="str">
            <v>tp galland</v>
          </cell>
          <cell r="K118" t="str">
            <v>tp sgt</v>
          </cell>
        </row>
        <row r="119">
          <cell r="D119"/>
          <cell r="H119" t="str">
            <v>tp jurasciure</v>
          </cell>
          <cell r="K119" t="str">
            <v>tp sntl</v>
          </cell>
        </row>
        <row r="120">
          <cell r="D120"/>
          <cell r="H120" t="str">
            <v>tp nicolas</v>
          </cell>
          <cell r="K120" t="str">
            <v>trade alliance</v>
          </cell>
        </row>
        <row r="121">
          <cell r="D121"/>
          <cell r="H121" t="str">
            <v>tp samatrans</v>
          </cell>
          <cell r="K121" t="str">
            <v>triballat</v>
          </cell>
        </row>
        <row r="122">
          <cell r="D122"/>
          <cell r="H122" t="str">
            <v>trade alliance</v>
          </cell>
          <cell r="K122" t="str">
            <v>union in vivo</v>
          </cell>
        </row>
        <row r="123">
          <cell r="D123"/>
          <cell r="H123" t="str">
            <v>uapl</v>
          </cell>
          <cell r="K123" t="str">
            <v>united biscuits</v>
          </cell>
        </row>
        <row r="124">
          <cell r="D124"/>
          <cell r="H124" t="str">
            <v>ucalpi</v>
          </cell>
          <cell r="K124" t="str">
            <v>les vergers de chateaubourg</v>
          </cell>
        </row>
        <row r="125">
          <cell r="D125"/>
          <cell r="H125" t="str">
            <v>uneal</v>
          </cell>
          <cell r="K125" t="str">
            <v>alfalfa</v>
          </cell>
        </row>
        <row r="126">
          <cell r="D126"/>
          <cell r="H126" t="str">
            <v>union in vivo</v>
          </cell>
          <cell r="K126" t="str">
            <v>valma</v>
          </cell>
        </row>
        <row r="127">
          <cell r="D127"/>
          <cell r="H127" t="str">
            <v>united biscuits</v>
          </cell>
          <cell r="K127" t="str">
            <v>yara</v>
          </cell>
        </row>
        <row r="128">
          <cell r="D128"/>
          <cell r="H128" t="str">
            <v>urcoopa</v>
          </cell>
          <cell r="K128" t="str">
            <v>sita sud la penne/huveaune</v>
          </cell>
        </row>
        <row r="129">
          <cell r="D129"/>
          <cell r="H129" t="str">
            <v>vanal</v>
          </cell>
          <cell r="K129" t="str">
            <v>here and there</v>
          </cell>
        </row>
        <row r="130">
          <cell r="D130"/>
          <cell r="H130" t="str">
            <v>vitalac</v>
          </cell>
          <cell r="K130" t="str">
            <v>arba</v>
          </cell>
        </row>
        <row r="131">
          <cell r="D131"/>
          <cell r="H131" t="str">
            <v>nutrilac</v>
          </cell>
          <cell r="K131" t="str">
            <v>tp jaffredo</v>
          </cell>
        </row>
        <row r="132">
          <cell r="D132"/>
          <cell r="H132" t="str">
            <v>here and there</v>
          </cell>
          <cell r="K132" t="str">
            <v>tp montiel</v>
          </cell>
        </row>
        <row r="133">
          <cell r="D133"/>
          <cell r="H133" t="str">
            <v>sps négoce</v>
          </cell>
          <cell r="K133" t="str">
            <v>tp delcroix</v>
          </cell>
        </row>
        <row r="134">
          <cell r="D134"/>
          <cell r="H134" t="str">
            <v>evl distribution</v>
          </cell>
          <cell r="K134" t="str">
            <v>diana naturals</v>
          </cell>
        </row>
        <row r="135">
          <cell r="D135"/>
          <cell r="H135" t="str">
            <v>bonvalet ets</v>
          </cell>
          <cell r="K135" t="str">
            <v>cat château gontier</v>
          </cell>
        </row>
        <row r="136">
          <cell r="D136"/>
          <cell r="H136"/>
          <cell r="K136" t="str">
            <v>tp alloin</v>
          </cell>
        </row>
        <row r="137">
          <cell r="D137"/>
          <cell r="H137"/>
          <cell r="K137" t="str">
            <v>margaron</v>
          </cell>
        </row>
        <row r="138">
          <cell r="D138"/>
          <cell r="H138"/>
          <cell r="K138" t="str">
            <v>biospringer</v>
          </cell>
        </row>
        <row r="139">
          <cell r="D139"/>
          <cell r="H139"/>
          <cell r="K139" t="str">
            <v>chicoree le roux</v>
          </cell>
        </row>
        <row r="140">
          <cell r="D140"/>
          <cell r="H140"/>
          <cell r="K140" t="str">
            <v>tp logwin</v>
          </cell>
        </row>
        <row r="141">
          <cell r="D141"/>
          <cell r="H141"/>
          <cell r="K141"/>
        </row>
        <row r="142">
          <cell r="D142"/>
          <cell r="H142"/>
          <cell r="K142"/>
        </row>
        <row r="143">
          <cell r="D143"/>
          <cell r="H143"/>
          <cell r="K143"/>
        </row>
        <row r="144">
          <cell r="D144"/>
          <cell r="H144"/>
          <cell r="K144"/>
        </row>
        <row r="145">
          <cell r="D145"/>
          <cell r="H145"/>
          <cell r="K145"/>
        </row>
        <row r="146">
          <cell r="D146"/>
          <cell r="H146"/>
          <cell r="K146"/>
        </row>
        <row r="147">
          <cell r="D147"/>
          <cell r="H147"/>
          <cell r="K147"/>
        </row>
        <row r="148">
          <cell r="D148"/>
          <cell r="H148"/>
          <cell r="K148"/>
        </row>
        <row r="149">
          <cell r="D149"/>
          <cell r="H149"/>
          <cell r="K149"/>
        </row>
        <row r="150">
          <cell r="D150"/>
          <cell r="H150"/>
          <cell r="K150"/>
        </row>
        <row r="151">
          <cell r="D151"/>
          <cell r="H151"/>
          <cell r="K151"/>
        </row>
        <row r="152">
          <cell r="D152"/>
          <cell r="H152"/>
          <cell r="K152"/>
        </row>
        <row r="153">
          <cell r="D153"/>
          <cell r="H153"/>
          <cell r="K153"/>
        </row>
        <row r="154">
          <cell r="D154"/>
          <cell r="H154"/>
          <cell r="K154"/>
        </row>
        <row r="155">
          <cell r="D155"/>
          <cell r="H155"/>
          <cell r="K155"/>
        </row>
        <row r="156">
          <cell r="D156"/>
          <cell r="H156"/>
          <cell r="K156"/>
        </row>
        <row r="157">
          <cell r="D157"/>
          <cell r="H157"/>
          <cell r="K157"/>
        </row>
        <row r="158">
          <cell r="D158"/>
          <cell r="H158"/>
          <cell r="K158"/>
        </row>
        <row r="159">
          <cell r="D159"/>
          <cell r="H159"/>
          <cell r="K159"/>
        </row>
        <row r="160">
          <cell r="D160"/>
          <cell r="H160"/>
          <cell r="K160"/>
        </row>
        <row r="161">
          <cell r="D161"/>
          <cell r="H161"/>
          <cell r="K161"/>
        </row>
        <row r="162">
          <cell r="D162"/>
          <cell r="H162"/>
          <cell r="K162"/>
        </row>
        <row r="163">
          <cell r="D163"/>
          <cell r="H163"/>
          <cell r="K163"/>
        </row>
        <row r="164">
          <cell r="D164"/>
          <cell r="H164"/>
          <cell r="K164"/>
        </row>
        <row r="165">
          <cell r="D165"/>
          <cell r="H165"/>
          <cell r="K165"/>
        </row>
        <row r="166">
          <cell r="D166"/>
          <cell r="H166"/>
          <cell r="K166"/>
        </row>
        <row r="167">
          <cell r="D167"/>
          <cell r="H167"/>
          <cell r="K167"/>
        </row>
        <row r="168">
          <cell r="D168"/>
          <cell r="H168"/>
          <cell r="K168"/>
        </row>
        <row r="169">
          <cell r="D169"/>
          <cell r="H169"/>
          <cell r="K169"/>
        </row>
        <row r="170">
          <cell r="D170"/>
          <cell r="H170"/>
          <cell r="K170"/>
        </row>
        <row r="171">
          <cell r="D171"/>
          <cell r="H171"/>
          <cell r="K171"/>
        </row>
        <row r="172">
          <cell r="D172"/>
          <cell r="H172"/>
          <cell r="K172"/>
        </row>
        <row r="173">
          <cell r="D173"/>
          <cell r="H173"/>
          <cell r="K173"/>
        </row>
        <row r="174">
          <cell r="D174"/>
          <cell r="H174"/>
          <cell r="K174"/>
        </row>
        <row r="175">
          <cell r="D175"/>
          <cell r="H175"/>
          <cell r="K175"/>
        </row>
        <row r="176">
          <cell r="D176"/>
          <cell r="H176"/>
          <cell r="K176"/>
        </row>
        <row r="177">
          <cell r="D177"/>
          <cell r="H177"/>
          <cell r="K177"/>
        </row>
        <row r="178">
          <cell r="D178"/>
          <cell r="H178"/>
          <cell r="K178"/>
        </row>
        <row r="179">
          <cell r="D179"/>
          <cell r="H179"/>
          <cell r="K179"/>
        </row>
        <row r="180">
          <cell r="D180"/>
          <cell r="H180"/>
          <cell r="K180"/>
        </row>
        <row r="181">
          <cell r="D181"/>
          <cell r="H181"/>
          <cell r="K181"/>
        </row>
        <row r="182">
          <cell r="D182"/>
          <cell r="H182"/>
          <cell r="K182"/>
        </row>
        <row r="183">
          <cell r="D183"/>
          <cell r="H183"/>
          <cell r="K183"/>
        </row>
        <row r="184">
          <cell r="D184"/>
          <cell r="H184"/>
          <cell r="K184"/>
        </row>
        <row r="185">
          <cell r="D185"/>
          <cell r="H185"/>
          <cell r="K185"/>
        </row>
        <row r="186">
          <cell r="D186"/>
          <cell r="H186"/>
          <cell r="K186"/>
        </row>
        <row r="187">
          <cell r="D187"/>
          <cell r="H187"/>
          <cell r="K187"/>
        </row>
        <row r="188">
          <cell r="D188"/>
          <cell r="H188"/>
          <cell r="K188"/>
        </row>
        <row r="189">
          <cell r="D189"/>
          <cell r="H189"/>
          <cell r="K189"/>
        </row>
        <row r="190">
          <cell r="D190"/>
          <cell r="H190"/>
          <cell r="K190"/>
        </row>
        <row r="191">
          <cell r="D191"/>
          <cell r="H191"/>
          <cell r="K191"/>
        </row>
        <row r="192">
          <cell r="D192"/>
          <cell r="H192"/>
          <cell r="K192"/>
        </row>
        <row r="193">
          <cell r="D193"/>
          <cell r="H193"/>
          <cell r="K193"/>
        </row>
        <row r="194">
          <cell r="D194"/>
          <cell r="H194"/>
          <cell r="K194"/>
        </row>
        <row r="195">
          <cell r="D195"/>
          <cell r="H195"/>
          <cell r="K195"/>
        </row>
        <row r="196">
          <cell r="D196"/>
          <cell r="H196"/>
          <cell r="K196"/>
        </row>
        <row r="197">
          <cell r="D197"/>
          <cell r="H197"/>
          <cell r="K197"/>
        </row>
        <row r="198">
          <cell r="D198"/>
          <cell r="H198"/>
          <cell r="K198"/>
        </row>
        <row r="199">
          <cell r="D199"/>
          <cell r="H199"/>
          <cell r="K199"/>
        </row>
        <row r="200">
          <cell r="D200"/>
          <cell r="H200"/>
          <cell r="K200"/>
        </row>
        <row r="201">
          <cell r="D201"/>
          <cell r="H201"/>
          <cell r="K201"/>
        </row>
        <row r="202">
          <cell r="D202"/>
          <cell r="H202"/>
          <cell r="K202"/>
        </row>
        <row r="203">
          <cell r="D203"/>
          <cell r="H203"/>
          <cell r="K203"/>
        </row>
        <row r="204">
          <cell r="D204"/>
          <cell r="H204"/>
          <cell r="K204"/>
        </row>
        <row r="205">
          <cell r="D205"/>
          <cell r="H205"/>
          <cell r="K205"/>
        </row>
        <row r="206">
          <cell r="D206"/>
          <cell r="H206"/>
          <cell r="K206"/>
        </row>
        <row r="207">
          <cell r="D207"/>
          <cell r="H207"/>
          <cell r="K207"/>
        </row>
        <row r="208">
          <cell r="D208"/>
          <cell r="H208"/>
          <cell r="K208"/>
        </row>
        <row r="209">
          <cell r="D209"/>
          <cell r="H209"/>
          <cell r="K209"/>
        </row>
        <row r="210">
          <cell r="D210"/>
          <cell r="H210"/>
          <cell r="K210"/>
        </row>
        <row r="211">
          <cell r="D211"/>
          <cell r="H211"/>
          <cell r="K211"/>
        </row>
        <row r="212">
          <cell r="D212"/>
          <cell r="H212"/>
          <cell r="K212"/>
        </row>
        <row r="213">
          <cell r="D213"/>
          <cell r="H213"/>
          <cell r="K213"/>
        </row>
        <row r="214">
          <cell r="D214"/>
          <cell r="H214"/>
          <cell r="K214"/>
        </row>
        <row r="215">
          <cell r="D215"/>
          <cell r="H215"/>
          <cell r="K215"/>
        </row>
        <row r="216">
          <cell r="D216"/>
          <cell r="H216"/>
          <cell r="K216"/>
        </row>
        <row r="217">
          <cell r="D217"/>
          <cell r="H217"/>
          <cell r="K217"/>
        </row>
        <row r="218">
          <cell r="D218"/>
          <cell r="H218"/>
          <cell r="K218"/>
        </row>
        <row r="219">
          <cell r="D219"/>
          <cell r="H219"/>
          <cell r="K219"/>
        </row>
        <row r="220">
          <cell r="D220"/>
          <cell r="H220"/>
          <cell r="K220"/>
        </row>
        <row r="221">
          <cell r="D221"/>
          <cell r="H221"/>
          <cell r="K221"/>
        </row>
        <row r="222">
          <cell r="D222"/>
          <cell r="H222"/>
          <cell r="K222"/>
        </row>
        <row r="223">
          <cell r="D223"/>
          <cell r="H223"/>
          <cell r="K223"/>
        </row>
        <row r="224">
          <cell r="D224"/>
          <cell r="H224"/>
          <cell r="K224"/>
        </row>
        <row r="225">
          <cell r="D225"/>
          <cell r="H225"/>
          <cell r="K225"/>
        </row>
        <row r="226">
          <cell r="D226"/>
          <cell r="H226"/>
          <cell r="K226"/>
        </row>
        <row r="227">
          <cell r="D227"/>
          <cell r="H227"/>
          <cell r="K227"/>
        </row>
        <row r="228">
          <cell r="D228"/>
          <cell r="H228"/>
          <cell r="K228"/>
        </row>
        <row r="229">
          <cell r="D229"/>
          <cell r="H229"/>
          <cell r="K229"/>
        </row>
        <row r="230">
          <cell r="D230"/>
          <cell r="H230"/>
          <cell r="K230"/>
        </row>
        <row r="231">
          <cell r="D231"/>
          <cell r="H231"/>
          <cell r="K231"/>
        </row>
        <row r="232">
          <cell r="D232"/>
          <cell r="H232"/>
          <cell r="K232"/>
        </row>
        <row r="233">
          <cell r="D233"/>
          <cell r="H233"/>
          <cell r="K233"/>
        </row>
        <row r="234">
          <cell r="D234"/>
          <cell r="H234"/>
          <cell r="K234"/>
        </row>
        <row r="235">
          <cell r="D235"/>
          <cell r="H235"/>
          <cell r="K235"/>
        </row>
        <row r="236">
          <cell r="D236"/>
          <cell r="H236"/>
          <cell r="K236"/>
        </row>
        <row r="237">
          <cell r="D237"/>
          <cell r="H237"/>
          <cell r="K237"/>
        </row>
        <row r="238">
          <cell r="D238"/>
          <cell r="H238"/>
          <cell r="K238"/>
        </row>
        <row r="239">
          <cell r="D239"/>
          <cell r="H239"/>
          <cell r="K239"/>
        </row>
        <row r="240">
          <cell r="D240"/>
          <cell r="H240"/>
          <cell r="K240"/>
        </row>
        <row r="241">
          <cell r="D241"/>
          <cell r="H241"/>
          <cell r="K241"/>
        </row>
        <row r="242">
          <cell r="D242"/>
          <cell r="H242"/>
          <cell r="K242"/>
        </row>
        <row r="243">
          <cell r="D243"/>
          <cell r="H243"/>
          <cell r="K243"/>
        </row>
        <row r="244">
          <cell r="D244"/>
          <cell r="H244"/>
          <cell r="K244"/>
        </row>
        <row r="245">
          <cell r="D245"/>
          <cell r="H245"/>
          <cell r="K245"/>
        </row>
        <row r="246">
          <cell r="D246"/>
          <cell r="H246"/>
          <cell r="K246"/>
        </row>
        <row r="247">
          <cell r="D247"/>
          <cell r="H247"/>
          <cell r="K247"/>
        </row>
        <row r="248">
          <cell r="D248"/>
          <cell r="H248"/>
          <cell r="K248"/>
        </row>
        <row r="249">
          <cell r="D249"/>
          <cell r="H249"/>
          <cell r="K249"/>
        </row>
        <row r="250">
          <cell r="D250"/>
          <cell r="H250"/>
          <cell r="K250"/>
        </row>
        <row r="251">
          <cell r="D251"/>
          <cell r="H251"/>
          <cell r="K251"/>
        </row>
        <row r="252">
          <cell r="D252"/>
          <cell r="H252"/>
          <cell r="K252"/>
        </row>
        <row r="253">
          <cell r="D253"/>
          <cell r="H253"/>
          <cell r="K253"/>
        </row>
        <row r="254">
          <cell r="D254"/>
          <cell r="H254"/>
          <cell r="K254"/>
        </row>
        <row r="255">
          <cell r="D255"/>
          <cell r="H255"/>
          <cell r="K255"/>
        </row>
        <row r="256">
          <cell r="D256"/>
          <cell r="H256"/>
          <cell r="K256"/>
        </row>
        <row r="257">
          <cell r="D257"/>
          <cell r="H257"/>
          <cell r="K257"/>
        </row>
        <row r="258">
          <cell r="D258"/>
          <cell r="H258"/>
          <cell r="K258"/>
        </row>
        <row r="259">
          <cell r="D259"/>
          <cell r="H259"/>
          <cell r="K259"/>
        </row>
        <row r="260">
          <cell r="D260"/>
          <cell r="H260"/>
          <cell r="K260"/>
        </row>
        <row r="261">
          <cell r="D261"/>
          <cell r="H261"/>
          <cell r="K261"/>
        </row>
        <row r="262">
          <cell r="D262"/>
          <cell r="H262"/>
          <cell r="K262"/>
        </row>
        <row r="263">
          <cell r="D263"/>
          <cell r="H263"/>
          <cell r="K263"/>
        </row>
        <row r="264">
          <cell r="D264"/>
          <cell r="H264"/>
          <cell r="K264"/>
        </row>
        <row r="265">
          <cell r="D265"/>
          <cell r="H265"/>
          <cell r="K265"/>
        </row>
        <row r="266">
          <cell r="D266"/>
          <cell r="H266"/>
          <cell r="K266"/>
        </row>
        <row r="267">
          <cell r="D267"/>
          <cell r="H267"/>
          <cell r="K267"/>
        </row>
        <row r="268">
          <cell r="D268"/>
          <cell r="H268"/>
          <cell r="K268"/>
        </row>
        <row r="269">
          <cell r="D269"/>
          <cell r="H269"/>
          <cell r="K269"/>
        </row>
        <row r="270">
          <cell r="D270"/>
          <cell r="H270"/>
          <cell r="K270"/>
        </row>
        <row r="271">
          <cell r="D271"/>
          <cell r="H271"/>
          <cell r="K271"/>
        </row>
        <row r="272">
          <cell r="D272"/>
          <cell r="H272"/>
          <cell r="K272"/>
        </row>
        <row r="273">
          <cell r="D273"/>
          <cell r="H273"/>
          <cell r="K273"/>
        </row>
        <row r="274">
          <cell r="D274"/>
          <cell r="H274"/>
          <cell r="K274"/>
        </row>
        <row r="275">
          <cell r="D275"/>
          <cell r="H275"/>
          <cell r="K275"/>
        </row>
        <row r="276">
          <cell r="D276"/>
          <cell r="H276"/>
          <cell r="K276"/>
        </row>
        <row r="277">
          <cell r="D277"/>
          <cell r="H277"/>
          <cell r="K277"/>
        </row>
        <row r="278">
          <cell r="D278"/>
          <cell r="H278"/>
          <cell r="K278"/>
        </row>
        <row r="279">
          <cell r="D279"/>
          <cell r="H279"/>
          <cell r="K279"/>
        </row>
        <row r="280">
          <cell r="D280"/>
          <cell r="H280"/>
          <cell r="K280"/>
        </row>
        <row r="281">
          <cell r="D281"/>
          <cell r="H281"/>
          <cell r="K281"/>
        </row>
        <row r="282">
          <cell r="D282"/>
          <cell r="H282"/>
          <cell r="K282"/>
        </row>
        <row r="283">
          <cell r="D283"/>
          <cell r="H283"/>
          <cell r="K283"/>
        </row>
        <row r="284">
          <cell r="D284"/>
          <cell r="H284"/>
          <cell r="K284"/>
        </row>
        <row r="285">
          <cell r="D285"/>
          <cell r="H285"/>
          <cell r="K285"/>
        </row>
        <row r="286">
          <cell r="D286"/>
          <cell r="H286"/>
          <cell r="K286"/>
        </row>
        <row r="287">
          <cell r="D287"/>
          <cell r="H287"/>
          <cell r="K287"/>
        </row>
        <row r="288">
          <cell r="D288"/>
          <cell r="H288"/>
          <cell r="K288"/>
        </row>
        <row r="289">
          <cell r="D289"/>
          <cell r="H289"/>
          <cell r="K289"/>
        </row>
        <row r="290">
          <cell r="D290"/>
          <cell r="H290"/>
          <cell r="K290"/>
        </row>
        <row r="291">
          <cell r="D291"/>
          <cell r="H291"/>
          <cell r="K291"/>
        </row>
        <row r="292">
          <cell r="D292"/>
          <cell r="H292"/>
          <cell r="K292"/>
        </row>
        <row r="293">
          <cell r="D293"/>
          <cell r="H293"/>
          <cell r="K293"/>
        </row>
        <row r="294">
          <cell r="D294"/>
          <cell r="H294"/>
          <cell r="K294"/>
        </row>
        <row r="295">
          <cell r="D295"/>
          <cell r="H295"/>
          <cell r="K295"/>
        </row>
        <row r="296">
          <cell r="D296"/>
          <cell r="H296"/>
          <cell r="K296"/>
        </row>
        <row r="297">
          <cell r="D297"/>
          <cell r="H297"/>
          <cell r="K297"/>
        </row>
        <row r="298">
          <cell r="D298"/>
          <cell r="H298"/>
          <cell r="K298"/>
        </row>
        <row r="299">
          <cell r="D299"/>
          <cell r="H299"/>
          <cell r="K299"/>
        </row>
        <row r="300">
          <cell r="D300"/>
          <cell r="H300"/>
          <cell r="K300"/>
        </row>
        <row r="301">
          <cell r="D301"/>
          <cell r="H301"/>
          <cell r="K301"/>
        </row>
        <row r="302">
          <cell r="D302"/>
          <cell r="H302"/>
          <cell r="K302"/>
        </row>
        <row r="303">
          <cell r="D303"/>
          <cell r="H303"/>
          <cell r="K303"/>
        </row>
        <row r="304">
          <cell r="D304"/>
          <cell r="H304"/>
          <cell r="K304"/>
        </row>
        <row r="305">
          <cell r="D305"/>
        </row>
      </sheetData>
      <sheetData sheetId="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ICLES"/>
      <sheetName val="CLIENTS"/>
      <sheetName val="FOURNISSEURS"/>
      <sheetName val="CONTRAT ACHAT (Edition)"/>
      <sheetName val="CONTRAT ACHAT (saisie)"/>
      <sheetName val="Journal des mouvements"/>
      <sheetName val="Stocks"/>
      <sheetName val="Suivi contrat"/>
      <sheetName val="CONTRAT VENTE (saisie)"/>
      <sheetName val="CONTRAT VENTE (Edition)"/>
      <sheetName val="RUFRA"/>
      <sheetName val="Bx livraison (saisie)"/>
      <sheetName val="Bx livraison (Edition)"/>
      <sheetName val="Facture ESPAGNE"/>
      <sheetName val="Facture produit"/>
      <sheetName val="Facture prestation service"/>
      <sheetName val="Synthèse TONNAGE CA MARGE"/>
      <sheetName val="Feuil1"/>
      <sheetName val="Enregistrement factures"/>
      <sheetName val="Graphe"/>
      <sheetName val="Feuil6"/>
      <sheetName val="Marge € tonne"/>
      <sheetName val="Feuil2"/>
    </sheetNames>
    <sheetDataSet>
      <sheetData sheetId="0"/>
      <sheetData sheetId="1">
        <row r="2">
          <cell r="D2" t="str">
            <v>LE COMPTOIR DES ALIMENTS</v>
          </cell>
        </row>
        <row r="3">
          <cell r="D3" t="str">
            <v>LACTOPRODUCTION</v>
          </cell>
        </row>
        <row r="4">
          <cell r="D4" t="str">
            <v>SFA</v>
          </cell>
        </row>
        <row r="5">
          <cell r="D5" t="str">
            <v>FARMOR</v>
          </cell>
        </row>
        <row r="6">
          <cell r="D6" t="str">
            <v>CALCIALIMENT</v>
          </cell>
        </row>
        <row r="7">
          <cell r="D7" t="str">
            <v>OLISEFI</v>
          </cell>
        </row>
        <row r="8">
          <cell r="D8" t="str">
            <v>DELICES DU PALAIS</v>
          </cell>
        </row>
        <row r="9">
          <cell r="D9" t="str">
            <v>VITALAC</v>
          </cell>
        </row>
        <row r="10">
          <cell r="D10" t="str">
            <v>DELTAGRANS, S.L</v>
          </cell>
        </row>
        <row r="11">
          <cell r="D11" t="str">
            <v xml:space="preserve">Chocolaterie CANTALOU  </v>
          </cell>
        </row>
        <row r="12">
          <cell r="D12" t="str">
            <v>E.S.A</v>
          </cell>
        </row>
        <row r="13">
          <cell r="D13" t="str">
            <v>HERE &amp; THERE</v>
          </cell>
        </row>
        <row r="14">
          <cell r="D14" t="str">
            <v>AGEFOS PME</v>
          </cell>
        </row>
        <row r="15">
          <cell r="D15" t="str">
            <v>POULLEAU Christian</v>
          </cell>
        </row>
        <row r="16">
          <cell r="D16" t="str">
            <v>ARBA</v>
          </cell>
        </row>
        <row r="17">
          <cell r="D17" t="str">
            <v>ONYX EST</v>
          </cell>
        </row>
        <row r="18">
          <cell r="D18" t="str">
            <v>LEJAY-LAGOUTE</v>
          </cell>
        </row>
        <row r="19">
          <cell r="D19" t="str">
            <v>DFP NUTRALIANCE</v>
          </cell>
        </row>
        <row r="20">
          <cell r="D20" t="str">
            <v>COVINOR</v>
          </cell>
        </row>
        <row r="21">
          <cell r="D21" t="str">
            <v>ALICOOP</v>
          </cell>
        </row>
        <row r="22">
          <cell r="D22" t="str">
            <v>TRANSPORTS BEYNEY</v>
          </cell>
        </row>
        <row r="23">
          <cell r="D23" t="str">
            <v>GAEC  DE BESSEY</v>
          </cell>
        </row>
        <row r="24">
          <cell r="D24" t="str">
            <v>GAEC TERRAND</v>
          </cell>
        </row>
        <row r="25">
          <cell r="D25" t="str">
            <v>EARL  DE LA COTTERIE</v>
          </cell>
        </row>
        <row r="26">
          <cell r="D26" t="str">
            <v>PAGES VEDRENNE</v>
          </cell>
        </row>
        <row r="27">
          <cell r="D27" t="str">
            <v>OLMIX</v>
          </cell>
        </row>
        <row r="28">
          <cell r="D28" t="str">
            <v>BELLANNE   ALIMENTS</v>
          </cell>
        </row>
        <row r="29">
          <cell r="D29" t="str">
            <v>GAEC BOCCARD</v>
          </cell>
        </row>
        <row r="30">
          <cell r="D30" t="str">
            <v>MONBANA</v>
          </cell>
        </row>
        <row r="31">
          <cell r="D31" t="str">
            <v>SCEA BALUSSON</v>
          </cell>
        </row>
        <row r="32">
          <cell r="D32" t="str">
            <v>SCEA LES HAYES</v>
          </cell>
        </row>
      </sheetData>
      <sheetData sheetId="2">
        <row r="1">
          <cell r="C1" t="str">
            <v>Code</v>
          </cell>
        </row>
        <row r="2">
          <cell r="D2" t="str">
            <v>LE COMPTOIR DES ALIMENTS</v>
          </cell>
        </row>
        <row r="3">
          <cell r="D3" t="str">
            <v>BIOSPRINGER</v>
          </cell>
        </row>
        <row r="4">
          <cell r="D4" t="str">
            <v>TRIBALLAT</v>
          </cell>
        </row>
        <row r="5">
          <cell r="D5" t="str">
            <v>CEMOI</v>
          </cell>
        </row>
        <row r="6">
          <cell r="D6" t="str">
            <v>DELICES DU PALAIS</v>
          </cell>
        </row>
        <row r="7">
          <cell r="D7" t="str">
            <v>BARRY CALLEBAULT</v>
          </cell>
        </row>
        <row r="8">
          <cell r="D8" t="str">
            <v>MOULIN GARDON</v>
          </cell>
        </row>
        <row r="9">
          <cell r="D9" t="str">
            <v>BRENNTAG  NORD</v>
          </cell>
        </row>
        <row r="10">
          <cell r="D10" t="str">
            <v>BRENNTAG MIDI-PYRENEES</v>
          </cell>
        </row>
        <row r="11">
          <cell r="D11" t="str">
            <v>BRENNTAG RHONE-ALPES</v>
          </cell>
        </row>
        <row r="12">
          <cell r="D12" t="str">
            <v>SCAEMB</v>
          </cell>
        </row>
        <row r="13">
          <cell r="D13" t="str">
            <v>AGROMI  SAS</v>
          </cell>
        </row>
        <row r="14">
          <cell r="D14" t="str">
            <v>ONYX EST</v>
          </cell>
        </row>
        <row r="15">
          <cell r="D15" t="str">
            <v>LEJAY LAGOUTE</v>
          </cell>
        </row>
        <row r="16">
          <cell r="D16" t="str">
            <v>ARBA</v>
          </cell>
        </row>
        <row r="17">
          <cell r="D17" t="str">
            <v>BRENNTAG MAINE  BRETAGNE</v>
          </cell>
        </row>
        <row r="18">
          <cell r="D18" t="str">
            <v>COVINOR</v>
          </cell>
        </row>
        <row r="19">
          <cell r="D19" t="str">
            <v>RECUP FOOD</v>
          </cell>
        </row>
        <row r="20">
          <cell r="D20" t="str">
            <v>BRENNTAG ARDENNES</v>
          </cell>
        </row>
        <row r="21">
          <cell r="D21" t="str">
            <v>CHOCOLATERIE D'AQUITAINE</v>
          </cell>
        </row>
        <row r="22">
          <cell r="D22" t="str">
            <v>PAGES VEDRENNE</v>
          </cell>
        </row>
        <row r="23">
          <cell r="D23" t="str">
            <v>PHOSCAO</v>
          </cell>
        </row>
        <row r="24">
          <cell r="D24" t="str">
            <v>SOPROPECHE</v>
          </cell>
        </row>
        <row r="25">
          <cell r="D25" t="str">
            <v>CHOCOLATERIE MATHEZ</v>
          </cell>
        </row>
        <row r="26">
          <cell r="D26" t="str">
            <v>S N P</v>
          </cell>
        </row>
        <row r="27">
          <cell r="D27" t="str">
            <v>MONBANA</v>
          </cell>
        </row>
        <row r="28">
          <cell r="D28" t="str">
            <v>SUPREX</v>
          </cell>
        </row>
        <row r="29">
          <cell r="D29" t="str">
            <v>DANIS</v>
          </cell>
        </row>
      </sheetData>
      <sheetData sheetId="3"/>
      <sheetData sheetId="4"/>
      <sheetData sheetId="5">
        <row r="1001">
          <cell r="J1001">
            <v>0</v>
          </cell>
        </row>
      </sheetData>
      <sheetData sheetId="6">
        <row r="4">
          <cell r="C4">
            <v>0</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ccueil" refreshedDate="41299.653533680554" createdVersion="3" refreshedVersion="3" minRefreshableVersion="3" recordCount="48" xr:uid="{00000000-000A-0000-FFFF-FFFF00000000}">
  <cacheSource type="worksheet">
    <worksheetSource ref="D1:F49" sheet="Marge € tonne"/>
  </cacheSource>
  <cacheFields count="3">
    <cacheField name="Exercice" numFmtId="0">
      <sharedItems count="7">
        <s v="A1"/>
        <s v="A2"/>
        <s v="A3"/>
        <s v="A4"/>
        <s v="A5"/>
        <s v="A6"/>
        <s v="A7"/>
      </sharedItems>
    </cacheField>
    <cacheField name="Année Mois" numFmtId="0">
      <sharedItems containsSemiMixedTypes="0" containsString="0" containsNumber="1" containsInteger="1" minValue="200901" maxValue="201212" count="48">
        <n v="200901"/>
        <n v="200902"/>
        <n v="200903"/>
        <n v="200904"/>
        <n v="200905"/>
        <n v="200906"/>
        <n v="200907"/>
        <n v="200908"/>
        <n v="200909"/>
        <n v="200910"/>
        <n v="200911"/>
        <n v="200912"/>
        <n v="201001"/>
        <n v="201002"/>
        <n v="201003"/>
        <n v="201004"/>
        <n v="201005"/>
        <n v="201006"/>
        <n v="201007"/>
        <n v="201008"/>
        <n v="201009"/>
        <n v="201010"/>
        <n v="201011"/>
        <n v="201012"/>
        <n v="201101"/>
        <n v="201102"/>
        <n v="201103"/>
        <n v="201104"/>
        <n v="201105"/>
        <n v="201106"/>
        <n v="201107"/>
        <n v="201108"/>
        <n v="201109"/>
        <n v="201110"/>
        <n v="201111"/>
        <n v="201112"/>
        <n v="201201"/>
        <n v="201202"/>
        <n v="201203"/>
        <n v="201204"/>
        <n v="201205"/>
        <n v="201206"/>
        <n v="201207"/>
        <n v="201208"/>
        <n v="201209"/>
        <n v="201210"/>
        <n v="201211"/>
        <n v="201212"/>
      </sharedItems>
    </cacheField>
    <cacheField name="Marge €/T" numFmtId="4">
      <sharedItems containsSemiMixedTypes="0" containsString="0" containsNumber="1" minValue="18.648840849789266" maxValue="282.90858725761768"/>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Didier CHAUVEAU" refreshedDate="43164.767089120367" createdVersion="3" refreshedVersion="6" minRefreshableVersion="3" recordCount="2528" xr:uid="{00000000-000A-0000-FFFF-FFFF02000000}">
  <cacheSource type="worksheet">
    <worksheetSource ref="A1:T1048576" sheet="Enregistrement factures"/>
  </cacheSource>
  <cacheFields count="20">
    <cacheField name="Type facture" numFmtId="0">
      <sharedItems containsBlank="1"/>
    </cacheField>
    <cacheField name="Exercice" numFmtId="0">
      <sharedItems containsNonDate="0" containsString="0" containsBlank="1"/>
    </cacheField>
    <cacheField name="Année num" numFmtId="0">
      <sharedItems containsNonDate="0" containsString="0" containsBlank="1"/>
    </cacheField>
    <cacheField name="Année Mois" numFmtId="0">
      <sharedItems containsNonDate="0" containsString="0" containsBlank="1"/>
    </cacheField>
    <cacheField name="Facture / Avoir" numFmtId="0">
      <sharedItems containsBlank="1"/>
    </cacheField>
    <cacheField name="Mois" numFmtId="165">
      <sharedItems containsString="0" containsBlank="1" containsNumber="1" containsInteger="1" minValue="1" maxValue="12" count="13">
        <n v="1"/>
        <n v="2"/>
        <n v="3"/>
        <n v="4"/>
        <n v="5"/>
        <n v="6"/>
        <n v="7"/>
        <n v="8"/>
        <n v="9"/>
        <n v="10"/>
        <n v="12"/>
        <n v="11"/>
        <m/>
      </sharedItems>
    </cacheField>
    <cacheField name="Année" numFmtId="1">
      <sharedItems containsString="0" containsBlank="1" containsNumber="1" containsInteger="1" minValue="2009" maxValue="2020" count="12">
        <n v="2015"/>
        <n v="2016"/>
        <n v="2017"/>
        <n v="2018"/>
        <m/>
        <n v="2020" u="1"/>
        <n v="2013" u="1"/>
        <n v="2011" u="1"/>
        <n v="2009" u="1"/>
        <n v="2014" u="1"/>
        <n v="2012" u="1"/>
        <n v="2010" u="1"/>
      </sharedItems>
    </cacheField>
    <cacheField name="Date facture" numFmtId="0">
      <sharedItems containsNonDate="0" containsDate="1" containsString="0" containsBlank="1" minDate="2015-01-07T00:00:00" maxDate="2018-02-01T00:00:00"/>
    </cacheField>
    <cacheField name="N° facture" numFmtId="0">
      <sharedItems containsBlank="1"/>
    </cacheField>
    <cacheField name="Code client" numFmtId="0">
      <sharedItems containsString="0" containsBlank="1" containsNumber="1" containsInteger="1" minValue="410002" maxValue="410165"/>
    </cacheField>
    <cacheField name="Client" numFmtId="0">
      <sharedItems containsBlank="1" count="291">
        <s v="SCEA BALUSSON"/>
        <s v="OLISEFI"/>
        <s v="EARL L'ERCAULT "/>
        <s v="SCEA DENIEUL"/>
        <s v="LACTOPRODUCTION"/>
        <s v="GAEC TERRAND"/>
        <s v="PAGES VEDRENNE"/>
        <s v="DELTAGRANS, S.L"/>
        <s v="SCEA DE LA VERRERIE"/>
        <s v="LABORATOIRE PHYSAN LA PROBIOLYSE"/>
        <s v="ORRION CHEMICALS METALCHEM"/>
        <s v="GAEC BOUSSARD"/>
        <s v="LEJAY-LAGOUTE"/>
        <s v="ETS TILET RECUPERATION"/>
        <s v="EARL POULLEAU C &amp; J"/>
        <s v="GAEC BOCCARD &amp;  TAIMTURIER"/>
        <s v="HERE &amp; THERE"/>
        <s v="SCEA DU MINERAI"/>
        <s v="EARL PITOIZET MACHURET"/>
        <s v="SCEA LA SAVONNETTE"/>
        <s v="OLISEFI  CENTRO, S.A.U"/>
        <s v="GAEC  DE BESSEY"/>
        <s v="EARL LE FRENE"/>
        <s v="GAEC LA VALLEE DE LA VIE"/>
        <s v="SCEA LA MARTINIERE"/>
        <s v="E.S.A"/>
        <s v="DELOUIS SA "/>
        <s v="GAEC JACOTOT"/>
        <s v="JOCELYN POULLEAU"/>
        <s v="SARL  LE MENE"/>
        <s v="SCEA ELEVAGE DE LA HOUSSAYE"/>
        <s v="SITA SUD"/>
        <s v="EARL  BRETAUD"/>
        <s v="SNC DOUX ALIMENTS VENDEE"/>
        <s v="VALOGRAIN"/>
        <s v="OLMIX"/>
        <s v="SCL LAIT PIS CARDE"/>
        <s v="EARL BRUNEAU"/>
        <s v="SCEA LE GRAND BOIS"/>
        <s v="GAEC DES VARENNES"/>
        <s v="GAEC DE LA BAUBIERE"/>
        <s v="GAEC LA ROSE DES VENTS"/>
        <s v="GAEC BERZILLIS"/>
        <s v="GAEC LAIT'VRE"/>
        <s v="GAEC DU CHENE"/>
        <s v="GAEC DAMERILAIT"/>
        <s v="GAEC LACT'AJOUX"/>
        <s v="GAEC DU PATIS"/>
        <s v="EARL LES COTEAUX NOUAIS"/>
        <s v="GAEC DES MOTTES"/>
        <s v="GAEC LES JONQUILLES"/>
        <s v="GAEC L2J FORTIN"/>
        <s v="EARL DU BOURG"/>
        <s v="EARL LE VAUGUERIN"/>
        <s v="GAEC DU LIEU BOURDEAUX"/>
        <s v="SCEA EUSKERA"/>
        <s v="GAEC DE LA COUR PEAN"/>
        <s v="GAEC DE LA FERME AUX CANARDS"/>
        <s v="GAEC CLOS DES SAPINS"/>
        <s v="SCEA DE LA BREHOULIERE"/>
        <s v="EARL DU  FRENE"/>
        <s v="DOUBLET STEPHANE"/>
        <s v="GAEC BEETS"/>
        <s v="GAEC  DE L AUNAY PIHAN"/>
        <s v="GAEC LA BONNE MARIE"/>
        <s v="GAEC DE L' OREE DU BOIS"/>
        <s v="GAEC DE SAINTE PAULINE"/>
        <s v="EARL DES 4 SAISONS"/>
        <s v="SCL DE LA NESLIERE"/>
        <s v="GAEC DE LA JAROSSE"/>
        <s v="GAEC DE LA GRAND MARE"/>
        <s v="GAEC DU LATHAN"/>
        <s v="EARL DES 3 J"/>
        <s v="SAS J.B.L"/>
        <s v="GAEC CHAMPVIL"/>
        <s v="GAEC DE ST ARMEL"/>
        <s v="GAEC DU HOUSSAIS"/>
        <s v="GAEC DES GRILLONS"/>
        <s v="GAEC DE LA MINE"/>
        <s v="GAEC DU VIEUX PUIT"/>
        <s v="GAEC DU BOIS ROUZE"/>
        <s v="GAEC GUITON"/>
        <s v="GAEC DE LA BASSE COUR"/>
        <s v="EARL DU BUISSON"/>
        <s v="EARL DES TULIPIERS"/>
        <s v="EARL VARE"/>
        <s v="GAEC DES CYPRES"/>
        <s v="EARL L ESPERANCE"/>
        <s v="SCL DE L'ERANDIERE"/>
        <s v="GAEC DE L'HOTEL D'OR"/>
        <s v="EARL DU VIGNEAU"/>
        <s v="GAEC BRUNET"/>
        <s v="GAEC DE LA VOIE"/>
        <s v="GAEC DU POMMIER"/>
        <s v="EARL LE PRINTEMPS"/>
        <s v="GAEC DES TOUCHES"/>
        <s v="GAEC DES CERISIERS"/>
        <s v="RICHARD PÈRE &amp; FILS"/>
        <s v="GAEC DE L’ALVERNE"/>
        <s v="GAEC BON VENT"/>
        <s v="SCEA LA COMTERIE"/>
        <s v="EARL DE LA PLAINE"/>
        <s v="GAEC ECOFERME DU GENNETAY"/>
        <s v="GAEC  MEZANGE"/>
        <s v="SCEA DE DODEVILLE"/>
        <s v="EARL DOLLEY"/>
        <s v="LAUNAY CHRISTOPHE"/>
        <s v="EARL PRE-HAUT"/>
        <s v="EARL DU GENETAY"/>
        <s v="GAEC DU BE"/>
        <s v="GAEC DE  L'ARRIVEE"/>
        <s v="EARL COUE"/>
        <s v="AGEFOS PME"/>
        <s v="CUQUEMELLE Jacques"/>
        <s v="SCA GROUPEMENT COPELVEAU"/>
        <s v="GAEC DE LA ROCHE AU VAL"/>
        <s v="GAEC DE LA CHETUSSIERE"/>
        <s v="EARL DES BOUTS DE PIERRY"/>
        <s v="SCL LA FONTAINE"/>
        <s v="EARL BAZIN"/>
        <s v="SCL  DES HAYES"/>
        <s v="PARIS  JEAN-PAUL"/>
        <s v="GAEC DE L'ENVOL"/>
        <s v="GAEC CHAIGNEAU"/>
        <s v="GAEC DE LA GAIGNARDIERE"/>
        <s v="GAEC QUENAULT"/>
        <s v="PANZANI"/>
        <s v="EARL DU BOURG D'OUILLY"/>
        <s v="EARL LES CŒURS VAILLANTS"/>
        <s v="EARL DE LA CONTERIE"/>
        <s v="GAEC DE LA CHAUVELIERE"/>
        <s v="GAEC DE L'OREE DU BOIS"/>
        <s v="SAS JBL"/>
        <s v="DELOUIS SA"/>
        <s v="SCEA LA MARANDIERE"/>
        <s v="EARL LES GUICHARDIERES"/>
        <s v="GAEC  CHAMPVIL"/>
        <s v="GAEC LACT' AJOUX"/>
        <s v="GAEC DE L'OUCHE A TOUS"/>
        <s v="GAEC MEZANGE"/>
        <s v="EARL DU  VIGNEAU"/>
        <s v="DELTAGRANS S.L"/>
        <s v="GAEC de L'HOTEL D 'OR"/>
        <s v="EARL DE LA HOUSSAIS"/>
        <s v="GAEC LAITVRE"/>
        <s v="EARL DES BOSQUETS"/>
        <s v="GAEC VANNOOTE"/>
        <s v="GAEC DE L'ANERAY"/>
        <s v="EARL DU PLESSIS"/>
        <s v="SARL LE MENE"/>
        <s v="GAEC  DES 4 SAISONS"/>
        <s v="GAEC GAUMAIN SARRAN"/>
        <s v="SCEA DE LA ROUGEAIS"/>
        <s v="GAEC LA COUR CIDREE"/>
        <s v="GAEC DU CHENE-53"/>
        <s v="GAEC LA COUR PEAN"/>
        <s v="GAEC LE CHENE VERT"/>
        <s v="EARL DE LA CHAPELLE"/>
        <s v="EARL DU BOIS D'AUNAY"/>
        <s v="GAEC DE BESSEY"/>
        <s v="GAEC LE BEAUGEARD"/>
        <s v="GAEC DU GUE AUX MERLES"/>
        <s v="SCHMIT Olivier"/>
        <s v="GAEC SEVIGNE"/>
        <s v="EARL LEVEQUE Yannick"/>
        <s v="GAEC FERME DU GRAND CHAUDRY"/>
        <s v="EARL L'ESPERANCE"/>
        <s v="GAEC DU LONG BUISSON"/>
        <s v="EARL DE LA MARFEE"/>
        <s v="SCL DU LOGIS"/>
        <s v="GAEC THELLIER"/>
        <s v="GAEC DE L'ARRIVEE"/>
        <s v="GAEC OUARY"/>
        <s v="GAEC DU BOSC"/>
        <s v="SCEA DE FORT MOVILLE"/>
        <s v="Stéphane DOUBLET"/>
        <s v="EARL DE LA TAFFORIERE"/>
        <s v="GAEC LE MOULIN DE LA MEILLERAIE"/>
        <s v="EARL  LES COTEAUX NOUAIS"/>
        <s v="GAEC BAUBIERE"/>
        <s v="GAEC DU VIEUX PUITS"/>
        <s v="GAEC ASDRUBAL Père &amp; Fils"/>
        <s v="SCEA  LA VILLE CHARLES"/>
        <s v="GAEC DES CHAMPS PERRIN"/>
        <s v="EARL MENARD"/>
        <s v="EARL  DES TULIPIERS"/>
        <s v="SCEA SIMAR ROGE"/>
        <s v="GAEC COIFFARD"/>
        <s v="GAEC  LA LOUETTIERE"/>
        <s v="EARL ROORDA"/>
        <s v="EARL GICQUEL"/>
        <s v="GAEC DESFONTAINES"/>
        <s v="EARL DE LA VIVANDIERE"/>
        <s v="EARL DE LA METAIRIE DE BLAYE"/>
        <s v="GAEC SAINT ARMEL"/>
        <s v="GAEC LA CORDERIE"/>
        <s v="POISSON Priscille"/>
        <s v="EARL BOUTIN"/>
        <s v="GAEC ALLARD"/>
        <s v="GAEC DE L'AUNAY PIHAN"/>
        <s v="EARL LE PETIT BOIS"/>
        <s v="GAEC JOUREL"/>
        <s v="GAEC DE TREVELOIS"/>
        <s v="GAEC DE L'ALOUETTE"/>
        <s v="EARL JACQUEMART"/>
        <s v="GAEC DES CHENES"/>
        <s v="EARL BOIS DE LA LANDE"/>
        <s v="GAEC DE L'ELEVAGE MOREAU"/>
        <s v="David SEBAULT"/>
        <s v="GAEC ALLARD Frères"/>
        <s v="GAEC LES PUYS"/>
        <s v="EARL CAMUS-ROUGEGREZ"/>
        <s v="GAEC DU FORT MANTEAU"/>
        <s v="GAEC DE L' ANDELLE"/>
        <s v="GAEC D'OUZEVILLE"/>
        <s v="GAEC DES GENETS DE L'AUBRAC"/>
        <s v="SAS TERRES D'AVENIR"/>
        <s v="GAEC SAINT ETIENNE"/>
        <s v="EARL SEGUIN"/>
        <s v="GAEC DU LAIT CRE'MEUH"/>
        <s v="GAEC  DES HAYETTES"/>
        <s v="MINOTERIE DESLANDES"/>
        <s v="FRANCE ALIPLUS"/>
        <s v="GAEC D'ECOUT PO"/>
        <s v="LUDOVIC BARREAU"/>
        <s v="GAEC BANSARD"/>
        <s v="GAEC CHLOROPHYLLE"/>
        <s v="GAEC FROGER-FORTIN"/>
        <s v="GAEC GIRARD FILS"/>
        <s v="GAEC DE LA CRETINIERE"/>
        <s v="GAEC DES LIBOREAUX"/>
        <s v="GAEC DE LA CHAPELLE BRESTOT"/>
        <s v="EARL DE SARIGNY"/>
        <s v="EARL DES VALLONS"/>
        <s v="OLMIX SA"/>
        <s v="EARL DU DOMAINE DE FONTGAILLARD"/>
        <s v="GAEC DE LA VALLEE BLANCHE"/>
        <s v="EARL DU CHEMIN"/>
        <s v="GAEC DE LA GRIFFOLET"/>
        <s v="EARL  MAUDET"/>
        <s v="Frédéric LEGENDRE"/>
        <s v="SCEA  DU VIEUX GRIMBOSQ"/>
        <s v="EARL DE L'EPINE"/>
        <m/>
        <s v="DFP NUTRALIANCE" u="1"/>
        <s v="DIFAGRI" u="1"/>
        <s v="EARL LE VIGNEAU" u="1"/>
        <s v="ONYX EST" u="1"/>
        <s v="EARL L'ERCAULT" u="1"/>
        <s v="SCEA LE MENE" u="1"/>
        <s v="Cyril JACOTOT" u="1"/>
        <s v="SAS MICHEL LE ROUX" u="1"/>
        <s v="SCEA LES HAYES" u="1"/>
        <s v="EARL L'OREE DU BOIS" u="1"/>
        <s v="OLISEFI CENTRO, S.A.U" u="1"/>
        <s v="VITALAC" u="1"/>
        <s v="SOCIETE FOUCTEAU" u="1"/>
        <s v="GAEC DE LA BONNE MARIE" u="1"/>
        <s v="ALICOOP" u="1"/>
        <s v="POULLEAU Christian" u="1"/>
        <s v="SCEA Laitière KIKO" u="1"/>
        <s v="TRANSPORTS BEYNEY" u="1"/>
        <s v="MONBANA" u="1"/>
        <s v="Chocolaterie CANTALOU  " u="1"/>
        <s v="GAEC LE CALME" u="1"/>
        <s v="PERROT Jean-Paul" u="1"/>
        <s v="SFA" u="1"/>
        <s v="LE COMPTOIR DES ALIMENTS" u="1"/>
        <s v="ESA ANGERS" u="1"/>
        <s v="GAEC DES POMMIERS" u="1"/>
        <s v="FARMOR" u="1"/>
        <s v="SCEA DU MINERAIS" u="1"/>
        <e v="#N/A" u="1"/>
        <s v="GAEC BOCCARD" u="1"/>
        <s v="GAEC PERROT " u="1"/>
        <s v="SUPREX" u="1"/>
        <s v="EARL L ERCAULT" u="1"/>
        <s v="EARL PIGNET" u="1"/>
        <s v="GAEC BAS RALAY" u="1"/>
        <s v="COVINOR" u="1"/>
        <s v="ARBA" u="1"/>
        <s v="EARL  DE LA COTTERIE" u="1"/>
        <s v="NEODIS" u="1"/>
        <s v="EARL DES 4 VENTS" u="1"/>
        <s v="DELICES DU PALAIS" u="1"/>
        <s v="BELLANNE   ALIMENTS" u="1"/>
        <s v="CALCIALIMENT" u="1"/>
        <s v="PRODIAL" u="1"/>
        <s v="P. GROEN" u="1"/>
        <s v="SCAEMB" u="1"/>
        <s v="P.J GROEN" u="1"/>
      </sharedItems>
    </cacheField>
    <cacheField name="Code produit" numFmtId="0">
      <sharedItems containsString="0" containsBlank="1" containsNumber="1" containsInteger="1" minValue="1001" maxValue="1085"/>
    </cacheField>
    <cacheField name="Produit" numFmtId="0">
      <sharedItems containsBlank="1"/>
    </cacheField>
    <cacheField name="Tonnage" numFmtId="0">
      <sharedItems containsBlank="1" containsMixedTypes="1" containsNumber="1" minValue="-8.1709999999999994" maxValue="595.48"/>
    </cacheField>
    <cacheField name="Date échéance" numFmtId="0">
      <sharedItems containsDate="1" containsBlank="1" containsMixedTypes="1" minDate="2015-01-03T00:00:00" maxDate="2017-04-10T00:00:00"/>
    </cacheField>
    <cacheField name="Encaissée" numFmtId="0">
      <sharedItems containsBlank="1"/>
    </cacheField>
    <cacheField name="TTC" numFmtId="0">
      <sharedItems containsString="0" containsBlank="1" containsNumber="1" minValue="-1536.62" maxValue="79111.72"/>
    </cacheField>
    <cacheField name="CA HT" numFmtId="0">
      <sharedItems containsString="0" containsBlank="1" containsNumber="1" minValue="-1396.93" maxValue="71919.75"/>
    </cacheField>
    <cacheField name="Marge / Tonne" numFmtId="0">
      <sharedItems containsString="0" containsBlank="1" containsNumber="1" minValue="-39.65" maxValue="1363.35"/>
    </cacheField>
    <cacheField name="Volume marge" numFmtId="0">
      <sharedItems containsBlank="1" containsMixedTypes="1" containsNumber="1" minValue="-1396.93" maxValue="9725"/>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8">
  <r>
    <x v="0"/>
    <x v="0"/>
    <n v="282.90858725761768"/>
  </r>
  <r>
    <x v="0"/>
    <x v="1"/>
    <n v="67.584987033878321"/>
  </r>
  <r>
    <x v="0"/>
    <x v="2"/>
    <n v="85.505829059699579"/>
  </r>
  <r>
    <x v="0"/>
    <x v="3"/>
    <n v="137.13219329775259"/>
  </r>
  <r>
    <x v="0"/>
    <x v="4"/>
    <n v="84.383980144404319"/>
  </r>
  <r>
    <x v="0"/>
    <x v="5"/>
    <n v="75.88054043662666"/>
  </r>
  <r>
    <x v="0"/>
    <x v="6"/>
    <n v="106.14152352033327"/>
  </r>
  <r>
    <x v="0"/>
    <x v="7"/>
    <n v="18.946455829643682"/>
  </r>
  <r>
    <x v="0"/>
    <x v="8"/>
    <n v="25.956387319842939"/>
  </r>
  <r>
    <x v="1"/>
    <x v="9"/>
    <n v="32.518215346184661"/>
  </r>
  <r>
    <x v="1"/>
    <x v="10"/>
    <n v="30.739035172350256"/>
  </r>
  <r>
    <x v="1"/>
    <x v="11"/>
    <n v="39.973835627178048"/>
  </r>
  <r>
    <x v="1"/>
    <x v="12"/>
    <n v="24.410642433894658"/>
  </r>
  <r>
    <x v="1"/>
    <x v="13"/>
    <n v="32.260628356055278"/>
  </r>
  <r>
    <x v="1"/>
    <x v="14"/>
    <n v="36.596195676594427"/>
  </r>
  <r>
    <x v="1"/>
    <x v="15"/>
    <n v="34.62567156171896"/>
  </r>
  <r>
    <x v="1"/>
    <x v="16"/>
    <n v="33.895150843309594"/>
  </r>
  <r>
    <x v="1"/>
    <x v="17"/>
    <n v="52.829121050222362"/>
  </r>
  <r>
    <x v="1"/>
    <x v="18"/>
    <n v="43.812807288255733"/>
  </r>
  <r>
    <x v="1"/>
    <x v="19"/>
    <n v="27.933133318915516"/>
  </r>
  <r>
    <x v="1"/>
    <x v="20"/>
    <n v="41.361795787629411"/>
  </r>
  <r>
    <x v="2"/>
    <x v="21"/>
    <n v="34.705686182051871"/>
  </r>
  <r>
    <x v="2"/>
    <x v="22"/>
    <n v="43.936751937446772"/>
  </r>
  <r>
    <x v="2"/>
    <x v="23"/>
    <n v="40.760505264353164"/>
  </r>
  <r>
    <x v="2"/>
    <x v="24"/>
    <n v="39.078122631557669"/>
  </r>
  <r>
    <x v="2"/>
    <x v="25"/>
    <n v="43.814932259766401"/>
  </r>
  <r>
    <x v="2"/>
    <x v="26"/>
    <n v="53.703022016713014"/>
  </r>
  <r>
    <x v="2"/>
    <x v="27"/>
    <n v="46.146463942320757"/>
  </r>
  <r>
    <x v="2"/>
    <x v="28"/>
    <n v="37.148285454328189"/>
  </r>
  <r>
    <x v="2"/>
    <x v="29"/>
    <n v="44.638506541307059"/>
  </r>
  <r>
    <x v="2"/>
    <x v="30"/>
    <n v="35.543912972679962"/>
  </r>
  <r>
    <x v="2"/>
    <x v="31"/>
    <n v="40.998090416191779"/>
  </r>
  <r>
    <x v="2"/>
    <x v="32"/>
    <n v="39.008399972921573"/>
  </r>
  <r>
    <x v="3"/>
    <x v="33"/>
    <n v="37.767759863246766"/>
  </r>
  <r>
    <x v="3"/>
    <x v="34"/>
    <n v="59.967121596512534"/>
  </r>
  <r>
    <x v="3"/>
    <x v="35"/>
    <n v="56.030409251916907"/>
  </r>
  <r>
    <x v="3"/>
    <x v="36"/>
    <n v="47.344716366871815"/>
  </r>
  <r>
    <x v="3"/>
    <x v="37"/>
    <n v="69.114466311051999"/>
  </r>
  <r>
    <x v="3"/>
    <x v="38"/>
    <n v="18.648840849789266"/>
  </r>
  <r>
    <x v="3"/>
    <x v="39"/>
    <n v="35.19844527960278"/>
  </r>
  <r>
    <x v="3"/>
    <x v="40"/>
    <n v="41.54600327391779"/>
  </r>
  <r>
    <x v="3"/>
    <x v="41"/>
    <n v="39.529956578987438"/>
  </r>
  <r>
    <x v="3"/>
    <x v="42"/>
    <n v="36.262935266324753"/>
  </r>
  <r>
    <x v="3"/>
    <x v="43"/>
    <n v="31.402264713898404"/>
  </r>
  <r>
    <x v="3"/>
    <x v="44"/>
    <n v="39.337273710161696"/>
  </r>
  <r>
    <x v="4"/>
    <x v="45"/>
    <n v="32.434451307076557"/>
  </r>
  <r>
    <x v="5"/>
    <x v="46"/>
    <n v="43.7250395080884"/>
  </r>
  <r>
    <x v="6"/>
    <x v="47"/>
    <n v="48.92833713866866"/>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528">
  <r>
    <s v="Produit"/>
    <m/>
    <m/>
    <m/>
    <s v="F"/>
    <x v="0"/>
    <x v="0"/>
    <d v="2015-01-07T00:00:00"/>
    <s v="1501001-1"/>
    <n v="410030"/>
    <x v="0"/>
    <n v="1003"/>
    <s v="COQUE DE SOJA"/>
    <n v="13.5"/>
    <d v="2015-02-07T00:00:00"/>
    <s v="X"/>
    <n v="2227.5"/>
    <n v="2025"/>
    <n v="27.22"/>
    <n v="367.46999999999997"/>
  </r>
  <r>
    <s v="Déplacement"/>
    <m/>
    <m/>
    <m/>
    <s v="F"/>
    <x v="0"/>
    <x v="0"/>
    <d v="2015-01-07T00:00:00"/>
    <s v="1501002-1"/>
    <n v="410006"/>
    <x v="1"/>
    <n v="1009"/>
    <s v="FRAIS DEPLACEMENT"/>
    <m/>
    <d v="2015-01-15T00:00:00"/>
    <s v="X"/>
    <n v="1042.46"/>
    <n v="1042.46"/>
    <n v="0"/>
    <s v=" "/>
  </r>
  <r>
    <s v="Produit"/>
    <m/>
    <m/>
    <m/>
    <s v="F"/>
    <x v="0"/>
    <x v="0"/>
    <d v="2015-01-09T00:00:00"/>
    <s v="1501003-1"/>
    <n v="410052"/>
    <x v="2"/>
    <n v="1032"/>
    <s v="FARINE DE BLE TENDRE"/>
    <n v="25.34"/>
    <d v="2015-01-21T00:00:00"/>
    <s v="X"/>
    <n v="3205.51"/>
    <n v="2905.51"/>
    <n v="16.739999999999998"/>
    <n v="424.19159999999994"/>
  </r>
  <r>
    <s v="Produit"/>
    <m/>
    <m/>
    <m/>
    <s v="F"/>
    <x v="0"/>
    <x v="0"/>
    <d v="2015-01-12T00:00:00"/>
    <s v="1501004-1"/>
    <n v="410058"/>
    <x v="3"/>
    <n v="1030"/>
    <s v="COPRODUIT DE SEMOULE DE BLE DUR"/>
    <n v="15.43"/>
    <d v="2015-01-26T00:00:00"/>
    <s v="X"/>
    <n v="2376.2199999999998"/>
    <n v="2160.1999999999998"/>
    <n v="14.3"/>
    <n v="220.649"/>
  </r>
  <r>
    <s v="Produit"/>
    <m/>
    <m/>
    <m/>
    <s v="F"/>
    <x v="0"/>
    <x v="0"/>
    <d v="2015-01-12T00:00:00"/>
    <s v="1501005-1"/>
    <n v="410002"/>
    <x v="4"/>
    <n v="1032"/>
    <s v="FARINE DE BLE TENDRE"/>
    <n v="30.02"/>
    <d v="2015-02-12T00:00:00"/>
    <s v="X"/>
    <n v="5283.52"/>
    <n v="4803.2"/>
    <n v="18"/>
    <n v="540.36"/>
  </r>
  <r>
    <s v="Commissions"/>
    <m/>
    <m/>
    <m/>
    <s v="F"/>
    <x v="0"/>
    <x v="0"/>
    <d v="2015-01-13T00:00:00"/>
    <s v="1501006-1"/>
    <n v="410006"/>
    <x v="1"/>
    <n v="1010"/>
    <s v="COMMISSION"/>
    <m/>
    <d v="2015-02-13T00:00:00"/>
    <s v="X"/>
    <n v="2742.54"/>
    <n v="2742.54"/>
    <n v="0"/>
    <n v="2742.54"/>
  </r>
  <r>
    <s v="Produit"/>
    <m/>
    <m/>
    <m/>
    <s v="F"/>
    <x v="0"/>
    <x v="0"/>
    <d v="2015-01-13T00:00:00"/>
    <s v="1501007-1"/>
    <n v="410006"/>
    <x v="1"/>
    <n v="1042"/>
    <s v="FARINES,TRIAGE  DE GRAIN"/>
    <n v="22.645"/>
    <d v="2015-02-13T00:00:00"/>
    <s v="X"/>
    <n v="1992.76"/>
    <n v="1992.76"/>
    <n v="33.6"/>
    <n v="760.87200000000007"/>
  </r>
  <r>
    <s v="Produit"/>
    <m/>
    <m/>
    <m/>
    <s v="F"/>
    <x v="0"/>
    <x v="0"/>
    <d v="2015-01-16T00:00:00"/>
    <s v="1501008-1"/>
    <n v="410030"/>
    <x v="0"/>
    <n v="1003"/>
    <s v="COQUE DE SOJA"/>
    <n v="15.86"/>
    <d v="2015-02-16T00:00:00"/>
    <s v="X"/>
    <n v="2616.9"/>
    <n v="2379"/>
    <n v="29.86"/>
    <n v="473.57959999999997"/>
  </r>
  <r>
    <s v="Produit"/>
    <m/>
    <m/>
    <m/>
    <s v="F"/>
    <x v="0"/>
    <x v="0"/>
    <d v="2015-01-16T00:00:00"/>
    <s v="1501009-1"/>
    <n v="410030"/>
    <x v="0"/>
    <n v="1034"/>
    <s v="REMOULAGE"/>
    <n v="27.8"/>
    <d v="2015-02-16T00:00:00"/>
    <s v="X"/>
    <n v="5047.7"/>
    <n v="4587"/>
    <n v="5"/>
    <n v="139"/>
  </r>
  <r>
    <s v="Produit"/>
    <m/>
    <m/>
    <m/>
    <s v="F"/>
    <x v="1"/>
    <x v="0"/>
    <d v="2015-02-19T00:00:00"/>
    <s v="1501010-1"/>
    <n v="410030"/>
    <x v="0"/>
    <n v="1063"/>
    <s v="CHAPELURE ET PREPARATION D'ENROBAGE DE CHAPELURE"/>
    <n v="21.925000000000001"/>
    <d v="2015-02-19T00:00:00"/>
    <s v="X"/>
    <n v="2894.1"/>
    <n v="2631"/>
    <n v="30.87"/>
    <n v="676.82474999999999"/>
  </r>
  <r>
    <s v="Produit"/>
    <m/>
    <m/>
    <m/>
    <s v="F"/>
    <x v="0"/>
    <x v="0"/>
    <d v="2015-01-20T00:00:00"/>
    <s v="1501011-1"/>
    <n v="410030"/>
    <x v="0"/>
    <n v="1057"/>
    <s v="PERMEAT DE SERUM (28 à 30 % ms)"/>
    <n v="8.4710000000000001"/>
    <d v="2015-02-20T00:00:00"/>
    <s v="X"/>
    <n v="1257.94"/>
    <n v="1143.5899999999999"/>
    <n v="35"/>
    <n v="296.48500000000001"/>
  </r>
  <r>
    <s v="Produit"/>
    <m/>
    <m/>
    <m/>
    <s v="F"/>
    <x v="0"/>
    <x v="0"/>
    <d v="2015-01-20T00:00:00"/>
    <s v="1501011-2"/>
    <n v="410030"/>
    <x v="0"/>
    <n v="1057"/>
    <s v="PERMEAT DE SERUM (28 à 30 % ms)"/>
    <n v="7.2380000000000004"/>
    <d v="2015-02-20T00:00:00"/>
    <s v="X"/>
    <n v="1074.8399999999999"/>
    <n v="977.13"/>
    <n v="35"/>
    <n v="253.33"/>
  </r>
  <r>
    <s v="Produit"/>
    <m/>
    <m/>
    <m/>
    <s v="F"/>
    <x v="0"/>
    <x v="0"/>
    <d v="2015-01-21T00:00:00"/>
    <s v="1501012-1"/>
    <n v="410002"/>
    <x v="4"/>
    <n v="1001"/>
    <s v="LEVURE"/>
    <n v="14.82"/>
    <d v="2015-02-21T00:00:00"/>
    <s v="X"/>
    <n v="7335.9"/>
    <n v="6669"/>
    <n v="276.04000000000002"/>
    <n v="4090.9128000000005"/>
  </r>
  <r>
    <s v="Produit"/>
    <m/>
    <m/>
    <m/>
    <s v="F"/>
    <x v="0"/>
    <x v="0"/>
    <d v="2015-01-22T00:00:00"/>
    <s v="1501013-1"/>
    <n v="410023"/>
    <x v="5"/>
    <n v="1014"/>
    <s v="GÊNE DE CASSIS"/>
    <n v="10.38"/>
    <d v="2015-02-22T00:00:00"/>
    <s v="X"/>
    <n v="342.54"/>
    <n v="311.39999999999998"/>
    <n v="39.700000000000003"/>
    <n v="412.08600000000007"/>
  </r>
  <r>
    <s v="Produit"/>
    <m/>
    <m/>
    <m/>
    <s v="F"/>
    <x v="0"/>
    <x v="0"/>
    <d v="2015-01-22T00:00:00"/>
    <s v="1501014-1"/>
    <n v="410025"/>
    <x v="6"/>
    <n v="1014"/>
    <s v="GÊNE DE CASSIS"/>
    <m/>
    <d v="2015-02-22T00:00:00"/>
    <s v="X"/>
    <n v="627.99"/>
    <n v="570.9"/>
    <n v="0"/>
    <n v="0"/>
  </r>
  <r>
    <s v="Commissions"/>
    <m/>
    <m/>
    <m/>
    <s v="F"/>
    <x v="0"/>
    <x v="0"/>
    <d v="2015-01-22T00:00:00"/>
    <s v="1501015-1"/>
    <n v="410009"/>
    <x v="7"/>
    <n v="1010"/>
    <s v="COMMISSION"/>
    <m/>
    <d v="2015-01-30T00:00:00"/>
    <s v="X"/>
    <n v="1006.53"/>
    <n v="1006.53"/>
    <n v="0"/>
    <n v="1006.53"/>
  </r>
  <r>
    <s v="Commissions"/>
    <m/>
    <m/>
    <m/>
    <s v="F"/>
    <x v="0"/>
    <x v="0"/>
    <d v="2015-01-22T00:00:00"/>
    <s v="1501016-1"/>
    <n v="410006"/>
    <x v="1"/>
    <n v="1010"/>
    <s v="COMMISSION"/>
    <m/>
    <d v="2015-01-30T00:00:00"/>
    <s v="X"/>
    <n v="240.06"/>
    <n v="240.06"/>
    <n v="0"/>
    <n v="240.06"/>
  </r>
  <r>
    <s v="Produit"/>
    <m/>
    <m/>
    <m/>
    <s v="F"/>
    <x v="0"/>
    <x v="0"/>
    <d v="2015-01-22T00:00:00"/>
    <s v="1501017-1"/>
    <n v="410006"/>
    <x v="1"/>
    <n v="1030"/>
    <s v="COPRODUIT DE SEMOULE DE BLE DUR"/>
    <n v="19.004999999999999"/>
    <d v="2015-02-08T00:00:00"/>
    <s v="X"/>
    <n v="1520.4"/>
    <n v="1520.4"/>
    <n v="10"/>
    <n v="190.04999999999998"/>
  </r>
  <r>
    <s v="Produit"/>
    <m/>
    <m/>
    <m/>
    <s v="F"/>
    <x v="0"/>
    <x v="0"/>
    <d v="2015-01-23T00:00:00"/>
    <s v="1501018-1"/>
    <n v="410030"/>
    <x v="0"/>
    <n v="1003"/>
    <s v="COQUE DE SOJA"/>
    <n v="14.4"/>
    <d v="2015-02-23T00:00:00"/>
    <s v="X"/>
    <n v="2376"/>
    <n v="2160"/>
    <n v="28.33"/>
    <n v="407.952"/>
  </r>
  <r>
    <s v="Produit"/>
    <m/>
    <m/>
    <m/>
    <s v="F"/>
    <x v="0"/>
    <x v="0"/>
    <d v="2015-01-28T00:00:00"/>
    <s v="1501019-1"/>
    <n v="410051"/>
    <x v="8"/>
    <n v="1044"/>
    <s v="BLE FOURRAGER (petit blé)"/>
    <n v="20.100000000000001"/>
    <d v="2015-02-28T00:00:00"/>
    <s v="X"/>
    <n v="3537.6"/>
    <n v="3216"/>
    <n v="15"/>
    <n v="301.5"/>
  </r>
  <r>
    <s v="Produit"/>
    <m/>
    <m/>
    <m/>
    <s v="F"/>
    <x v="0"/>
    <x v="0"/>
    <d v="2015-01-28T00:00:00"/>
    <s v="1501021-1"/>
    <n v="410065"/>
    <x v="9"/>
    <n v="1008"/>
    <s v="DECLASSES"/>
    <n v="2.9750000000000001"/>
    <d v="2015-02-28T00:00:00"/>
    <s v="X"/>
    <n v="556.33000000000004"/>
    <n v="505.75"/>
    <n v="170"/>
    <n v="505.75"/>
  </r>
  <r>
    <s v="Produit"/>
    <m/>
    <m/>
    <m/>
    <s v="F"/>
    <x v="0"/>
    <x v="0"/>
    <d v="2015-01-28T00:00:00"/>
    <s v="1501022-1"/>
    <n v="410006"/>
    <x v="1"/>
    <n v="1021"/>
    <s v="TRUFFE"/>
    <n v="9.99"/>
    <d v="2015-02-28T00:00:00"/>
    <s v="X"/>
    <n v="599.4"/>
    <n v="599.4"/>
    <n v="45"/>
    <n v="449.55"/>
  </r>
  <r>
    <s v="Produit"/>
    <m/>
    <m/>
    <m/>
    <s v="F"/>
    <x v="0"/>
    <x v="0"/>
    <d v="2015-01-28T00:00:00"/>
    <s v="1501022-2"/>
    <n v="410006"/>
    <x v="1"/>
    <n v="1004"/>
    <s v="CHOCOLAT ( rebut)"/>
    <n v="3.95"/>
    <d v="2015-02-28T00:00:00"/>
    <s v="X"/>
    <n v="197.5"/>
    <n v="197.501"/>
    <n v="10"/>
    <n v="39.5"/>
  </r>
  <r>
    <s v="Produit"/>
    <m/>
    <m/>
    <m/>
    <s v="F"/>
    <x v="0"/>
    <x v="0"/>
    <d v="2015-01-28T00:00:00"/>
    <s v="1501023-1"/>
    <n v="410006"/>
    <x v="1"/>
    <n v="1004"/>
    <s v="CHOCOLAT ( rebut)"/>
    <n v="17.074999999999999"/>
    <d v="2015-02-28T00:00:00"/>
    <s v="X"/>
    <n v="2134.38"/>
    <n v="2134.38"/>
    <n v="34.1"/>
    <n v="582.25750000000005"/>
  </r>
  <r>
    <s v="Prestation"/>
    <m/>
    <m/>
    <m/>
    <s v="F"/>
    <x v="0"/>
    <x v="0"/>
    <d v="2015-01-30T00:00:00"/>
    <s v="1501024-1"/>
    <n v="410066"/>
    <x v="10"/>
    <n v="1011"/>
    <s v="PRESTATION DE SERVICE"/>
    <m/>
    <d v="2015-02-04T00:00:00"/>
    <s v="X"/>
    <n v="540"/>
    <n v="450"/>
    <n v="0"/>
    <n v="0"/>
  </r>
  <r>
    <s v="Produit"/>
    <m/>
    <m/>
    <m/>
    <s v="F"/>
    <x v="0"/>
    <x v="0"/>
    <d v="2015-01-30T00:00:00"/>
    <s v="1501025-1"/>
    <n v="410064"/>
    <x v="11"/>
    <n v="1014"/>
    <s v="GÊNE DE CASSIS"/>
    <n v="21.454000000000001"/>
    <d v="2015-02-28T00:00:00"/>
    <s v="X"/>
    <n v="707.98"/>
    <n v="643.62"/>
    <n v="26.24"/>
    <n v="562.95295999999996"/>
  </r>
  <r>
    <s v="Produit"/>
    <m/>
    <m/>
    <m/>
    <s v="F"/>
    <x v="0"/>
    <x v="0"/>
    <d v="2015-01-30T00:00:00"/>
    <s v="1501026-1"/>
    <n v="410017"/>
    <x v="12"/>
    <n v="1014"/>
    <s v="GÊNE DE CASSIS"/>
    <m/>
    <d v="2015-03-13T00:00:00"/>
    <s v="X"/>
    <n v="235.99"/>
    <n v="214.54"/>
    <n v="0"/>
    <n v="0"/>
  </r>
  <r>
    <s v="Produit"/>
    <m/>
    <m/>
    <m/>
    <s v="F"/>
    <x v="0"/>
    <x v="0"/>
    <d v="2015-01-30T00:00:00"/>
    <s v="1501027-1"/>
    <n v="410002"/>
    <x v="4"/>
    <n v="1062"/>
    <s v="LAIT INFANTILE"/>
    <n v="1.915"/>
    <d v="2015-01-28T00:00:00"/>
    <s v="X"/>
    <n v="1327.1"/>
    <n v="1206.45"/>
    <n v="60"/>
    <n v="114.9"/>
  </r>
  <r>
    <s v="Prestation"/>
    <m/>
    <m/>
    <m/>
    <s v="F"/>
    <x v="0"/>
    <x v="0"/>
    <d v="2015-01-30T00:00:00"/>
    <s v="1501028-1"/>
    <n v="410006"/>
    <x v="1"/>
    <n v="1011"/>
    <s v="PRESTATION DE SERVICE"/>
    <m/>
    <d v="2015-02-03T00:00:00"/>
    <s v="X"/>
    <n v="4000"/>
    <n v="4000"/>
    <n v="0"/>
    <n v="4000"/>
  </r>
  <r>
    <s v="Prestation"/>
    <m/>
    <m/>
    <m/>
    <s v="F"/>
    <x v="1"/>
    <x v="0"/>
    <d v="2015-02-02T00:00:00"/>
    <s v="1502001-1"/>
    <n v="410062"/>
    <x v="13"/>
    <n v="1011"/>
    <s v="PRESTATION DE SERVICE"/>
    <m/>
    <d v="2015-03-02T00:00:00"/>
    <s v="X"/>
    <n v="180"/>
    <n v="150"/>
    <n v="0"/>
    <n v="150"/>
  </r>
  <r>
    <s v="Produit"/>
    <m/>
    <m/>
    <m/>
    <s v="F"/>
    <x v="1"/>
    <x v="0"/>
    <d v="2015-02-02T00:00:00"/>
    <s v="1502002-1"/>
    <n v="410030"/>
    <x v="0"/>
    <n v="1057"/>
    <s v="PERMEAT DE SERUM (28 à 30 % ms)"/>
    <n v="7.4580000000000002"/>
    <d v="2015-03-02T00:00:00"/>
    <s v="X"/>
    <n v="1107.51"/>
    <n v="1006.83"/>
    <n v="35"/>
    <n v="261.03000000000003"/>
  </r>
  <r>
    <s v="Produit"/>
    <m/>
    <m/>
    <m/>
    <s v="F"/>
    <x v="1"/>
    <x v="0"/>
    <d v="2015-02-02T00:00:00"/>
    <s v="1502002-2"/>
    <n v="410030"/>
    <x v="0"/>
    <n v="1057"/>
    <s v="PERMEAT DE SERUM (28 à 30 % ms)"/>
    <n v="7.3819999999999997"/>
    <d v="2015-03-02T00:00:00"/>
    <s v="X"/>
    <n v="1096.23"/>
    <n v="996.57"/>
    <n v="35"/>
    <n v="258.37"/>
  </r>
  <r>
    <s v="Produit"/>
    <m/>
    <m/>
    <m/>
    <s v="F"/>
    <x v="1"/>
    <x v="0"/>
    <d v="2015-02-03T00:00:00"/>
    <s v="1502003-1"/>
    <n v="410006"/>
    <x v="1"/>
    <n v="1042"/>
    <s v="FARINES,TRIAGE  DE GRAIN"/>
    <n v="14.21"/>
    <d v="2015-03-03T00:00:00"/>
    <s v="X"/>
    <n v="1136.8"/>
    <n v="1136.8"/>
    <n v="30"/>
    <n v="426.3"/>
  </r>
  <r>
    <s v="Déplacement"/>
    <m/>
    <m/>
    <m/>
    <s v="F"/>
    <x v="1"/>
    <x v="0"/>
    <d v="2015-02-09T00:00:00"/>
    <s v="1502004-1"/>
    <n v="410006"/>
    <x v="1"/>
    <n v="1009"/>
    <s v="FRAIS DEPLACEMENT"/>
    <m/>
    <d v="2015-02-13T00:00:00"/>
    <s v="X"/>
    <n v="1632.42"/>
    <n v="1632.42"/>
    <n v="0"/>
    <n v="0"/>
  </r>
  <r>
    <s v="Produit"/>
    <m/>
    <m/>
    <m/>
    <s v="F"/>
    <x v="1"/>
    <x v="0"/>
    <d v="2015-02-09T00:00:00"/>
    <s v="1502005-1"/>
    <n v="410058"/>
    <x v="3"/>
    <n v="1030"/>
    <s v="COPRODUIT DE SEMOULE DE BLE DUR"/>
    <n v="20.350000000000001"/>
    <d v="2015-02-23T00:00:00"/>
    <s v="X"/>
    <n v="3021.98"/>
    <n v="2747.25"/>
    <n v="31.32"/>
    <n v="637.36200000000008"/>
  </r>
  <r>
    <s v="Produit"/>
    <m/>
    <m/>
    <m/>
    <s v="F"/>
    <x v="1"/>
    <x v="0"/>
    <d v="2015-02-09T00:00:00"/>
    <s v="1502006-1"/>
    <n v="410030"/>
    <x v="0"/>
    <n v="1003"/>
    <s v="COQUE DE SOJA"/>
    <n v="15.06"/>
    <d v="2015-03-09T00:00:00"/>
    <s v="X"/>
    <n v="2484.9"/>
    <n v="2259"/>
    <n v="29.06"/>
    <n v="437.64359999999999"/>
  </r>
  <r>
    <s v="Commissions"/>
    <m/>
    <m/>
    <m/>
    <s v="F"/>
    <x v="1"/>
    <x v="0"/>
    <d v="2015-02-09T00:00:00"/>
    <s v="1502007-1"/>
    <n v="410006"/>
    <x v="1"/>
    <n v="1010"/>
    <s v="COMMISSION"/>
    <m/>
    <d v="2015-02-28T00:00:00"/>
    <s v="X"/>
    <n v="2105.2399999999998"/>
    <n v="2105.2399999999998"/>
    <n v="0"/>
    <n v="2105.2399999999998"/>
  </r>
  <r>
    <s v="Produit"/>
    <m/>
    <m/>
    <m/>
    <s v="F"/>
    <x v="1"/>
    <x v="0"/>
    <d v="2015-02-12T00:00:00"/>
    <s v="1502008-1"/>
    <n v="410002"/>
    <x v="4"/>
    <n v="1001"/>
    <s v="LEVURE"/>
    <n v="7.28"/>
    <d v="2015-03-12T00:00:00"/>
    <s v="X"/>
    <n v="3043.04"/>
    <n v="2766.4"/>
    <n v="249.19"/>
    <n v="1814.1032"/>
  </r>
  <r>
    <s v="Commissions"/>
    <m/>
    <m/>
    <m/>
    <s v="F"/>
    <x v="1"/>
    <x v="0"/>
    <d v="2015-02-16T00:00:00"/>
    <s v="1502009-1"/>
    <n v="410006"/>
    <x v="1"/>
    <n v="1010"/>
    <s v="COMMISSION"/>
    <m/>
    <d v="2015-02-28T00:00:00"/>
    <s v="X"/>
    <n v="116.42"/>
    <n v="116.42"/>
    <n v="0"/>
    <n v="116.42"/>
  </r>
  <r>
    <s v="Commissions"/>
    <m/>
    <m/>
    <m/>
    <s v="F"/>
    <x v="1"/>
    <x v="0"/>
    <d v="2015-02-16T00:00:00"/>
    <s v="1502010-1"/>
    <n v="410009"/>
    <x v="7"/>
    <n v="1010"/>
    <s v="COMMISSION"/>
    <m/>
    <d v="2015-02-28T00:00:00"/>
    <s v="X"/>
    <n v="727.29"/>
    <n v="727.29"/>
    <n v="0"/>
    <n v="727.29"/>
  </r>
  <r>
    <s v="Produit"/>
    <m/>
    <m/>
    <m/>
    <s v="F"/>
    <x v="1"/>
    <x v="0"/>
    <d v="2015-02-16T00:00:00"/>
    <s v="1502011-1"/>
    <n v="410002"/>
    <x v="4"/>
    <n v="1008"/>
    <s v="DECLASSES"/>
    <n v="0.52500000000000002"/>
    <d v="2015-03-16T00:00:00"/>
    <s v="X"/>
    <n v="144.38"/>
    <n v="131.25"/>
    <n v="250"/>
    <n v="131.25"/>
  </r>
  <r>
    <s v="Produit"/>
    <m/>
    <m/>
    <m/>
    <s v="F"/>
    <x v="1"/>
    <x v="0"/>
    <d v="2015-02-17T00:00:00"/>
    <s v="1502012-1"/>
    <n v="410006"/>
    <x v="1"/>
    <n v="1004"/>
    <s v="CHOCOLAT ( rebut)"/>
    <n v="9.3699999999999992"/>
    <d v="2015-03-17T00:00:00"/>
    <s v="X"/>
    <n v="468.5"/>
    <n v="468.5"/>
    <n v="10"/>
    <n v="93.699999999999989"/>
  </r>
  <r>
    <s v="Produit"/>
    <m/>
    <m/>
    <m/>
    <s v="F"/>
    <x v="1"/>
    <x v="0"/>
    <d v="2015-02-17T00:00:00"/>
    <s v="1502012-2"/>
    <n v="410006"/>
    <x v="1"/>
    <n v="1032"/>
    <s v="FARINE DE BLE TENDRE"/>
    <n v="3.415"/>
    <d v="2015-03-17T00:00:00"/>
    <s v="X"/>
    <n v="221.98"/>
    <n v="221.98"/>
    <n v="15"/>
    <n v="51.225000000000001"/>
  </r>
  <r>
    <s v="Produit"/>
    <m/>
    <m/>
    <m/>
    <s v="F"/>
    <x v="1"/>
    <x v="0"/>
    <d v="2015-02-17T00:00:00"/>
    <s v="1502013-1"/>
    <n v="410002"/>
    <x v="4"/>
    <n v="1002"/>
    <s v="OKARA"/>
    <n v="14.62"/>
    <d v="2015-03-17T00:00:00"/>
    <s v="X"/>
    <n v="4744.1899999999996"/>
    <n v="4312.8999999999996"/>
    <n v="90"/>
    <n v="1315.8"/>
  </r>
  <r>
    <s v="Produit"/>
    <m/>
    <m/>
    <m/>
    <s v="F"/>
    <x v="1"/>
    <x v="0"/>
    <d v="2015-02-19T00:00:00"/>
    <s v="1502014-1"/>
    <n v="410030"/>
    <x v="0"/>
    <n v="1057"/>
    <s v="PERMEAT DE SERUM (28 à 30 % ms)"/>
    <n v="7.95"/>
    <d v="2015-03-19T00:00:00"/>
    <s v="X"/>
    <n v="1180.58"/>
    <n v="1073.25"/>
    <n v="35"/>
    <n v="278.25"/>
  </r>
  <r>
    <s v="Produit"/>
    <m/>
    <m/>
    <m/>
    <s v="F"/>
    <x v="1"/>
    <x v="0"/>
    <d v="2015-02-19T00:00:00"/>
    <s v="1502014-2"/>
    <n v="410030"/>
    <x v="0"/>
    <n v="1057"/>
    <s v="PERMEAT DE SERUM (28 à 30 % ms)"/>
    <n v="6.35"/>
    <d v="2015-03-19T00:00:00"/>
    <s v="X"/>
    <n v="942.98"/>
    <n v="857.25"/>
    <n v="35"/>
    <n v="222.25"/>
  </r>
  <r>
    <s v="Produit"/>
    <m/>
    <m/>
    <m/>
    <s v="F"/>
    <x v="1"/>
    <x v="0"/>
    <d v="2015-02-19T00:00:00"/>
    <s v="1502015-1"/>
    <n v="410030"/>
    <x v="0"/>
    <n v="1034"/>
    <s v="REMOULAGE"/>
    <n v="24.2"/>
    <d v="2015-03-19T00:00:00"/>
    <s v="X"/>
    <n v="4658.5"/>
    <n v="4235"/>
    <n v="7"/>
    <n v="169.4"/>
  </r>
  <r>
    <s v="Produit"/>
    <m/>
    <m/>
    <m/>
    <s v="F"/>
    <x v="1"/>
    <x v="0"/>
    <d v="2015-02-19T00:00:00"/>
    <s v="1502016-1"/>
    <n v="410030"/>
    <x v="0"/>
    <n v="1064"/>
    <s v="MELANGE TRITICALE ET SEIGLE"/>
    <n v="30.7"/>
    <d v="2015-03-19T00:00:00"/>
    <s v="X"/>
    <n v="5065.5"/>
    <n v="4605"/>
    <n v="7.5"/>
    <n v="230.25"/>
  </r>
  <r>
    <s v="Produit"/>
    <m/>
    <m/>
    <m/>
    <s v="F"/>
    <x v="1"/>
    <x v="0"/>
    <d v="2015-02-19T00:00:00"/>
    <s v="1502017-1"/>
    <n v="410014"/>
    <x v="14"/>
    <n v="1065"/>
    <s v="BLE TENDRE"/>
    <n v="28.56"/>
    <d v="2015-03-19T00:00:00"/>
    <s v="X"/>
    <n v="4084.08"/>
    <n v="3712.8"/>
    <n v="10"/>
    <n v="285.59999999999997"/>
  </r>
  <r>
    <s v="Produit"/>
    <m/>
    <m/>
    <m/>
    <s v="F"/>
    <x v="1"/>
    <x v="0"/>
    <d v="2015-02-24T00:00:00"/>
    <s v="1502018-1"/>
    <n v="410028"/>
    <x v="15"/>
    <n v="1065"/>
    <s v="BLE TENDRE"/>
    <n v="16.059999999999999"/>
    <d v="2015-03-24T00:00:00"/>
    <s v="X"/>
    <n v="2296.58"/>
    <n v="2087.8000000000002"/>
    <n v="10"/>
    <n v="160.6"/>
  </r>
  <r>
    <s v="Produit"/>
    <m/>
    <m/>
    <m/>
    <s v="F"/>
    <x v="1"/>
    <x v="0"/>
    <d v="2015-02-24T00:00:00"/>
    <s v="1502019-1"/>
    <n v="410058"/>
    <x v="3"/>
    <n v="1030"/>
    <s v="COPRODUIT DE SEMOULE DE BLE DUR"/>
    <n v="21.725000000000001"/>
    <d v="2015-03-10T00:00:00"/>
    <s v="X"/>
    <n v="3226.16"/>
    <n v="2932.88"/>
    <n v="32.5"/>
    <n v="706.0625"/>
  </r>
  <r>
    <s v="Produit"/>
    <m/>
    <m/>
    <m/>
    <s v="F"/>
    <x v="1"/>
    <x v="0"/>
    <d v="2015-02-24T00:00:00"/>
    <s v="1502021-1"/>
    <n v="410030"/>
    <x v="0"/>
    <n v="1003"/>
    <s v="COQUE DE SOJA"/>
    <n v="18.399999999999999"/>
    <d v="2015-03-24T00:00:00"/>
    <s v="X"/>
    <n v="3036"/>
    <n v="2760"/>
    <n v="31.95"/>
    <n v="587.88"/>
  </r>
  <r>
    <s v="Produit"/>
    <m/>
    <m/>
    <m/>
    <s v="F"/>
    <x v="1"/>
    <x v="0"/>
    <d v="2015-02-26T00:00:00"/>
    <s v="1502022-1"/>
    <n v="410006"/>
    <x v="1"/>
    <n v="1004"/>
    <s v="CHOCOLAT ( rebut)"/>
    <n v="19.2"/>
    <d v="2015-03-26T00:00:00"/>
    <s v="X"/>
    <n v="2400"/>
    <n v="2400"/>
    <n v="34.1"/>
    <n v="654.72"/>
  </r>
  <r>
    <s v="Produit"/>
    <m/>
    <m/>
    <m/>
    <s v="F"/>
    <x v="1"/>
    <x v="0"/>
    <d v="2015-02-26T00:00:00"/>
    <s v="1502023-1"/>
    <n v="410002"/>
    <x v="4"/>
    <n v="1002"/>
    <s v="OKARA"/>
    <n v="14.92"/>
    <d v="2015-03-26T00:00:00"/>
    <s v="X"/>
    <n v="4185.0600000000004"/>
    <n v="3804.6"/>
    <n v="50"/>
    <n v="746"/>
  </r>
  <r>
    <s v="Produit"/>
    <m/>
    <m/>
    <m/>
    <s v="F"/>
    <x v="1"/>
    <x v="0"/>
    <d v="2015-02-27T00:00:00"/>
    <s v="1502024-1"/>
    <n v="410012"/>
    <x v="16"/>
    <n v="1002"/>
    <s v="OKARA"/>
    <n v="14.38"/>
    <d v="2015-03-27T00:00:00"/>
    <s v="X"/>
    <n v="5176.8"/>
    <n v="5176.8"/>
    <n v="155"/>
    <n v="2228.9"/>
  </r>
  <r>
    <s v="Produit"/>
    <m/>
    <m/>
    <m/>
    <s v="F"/>
    <x v="1"/>
    <x v="0"/>
    <d v="2015-02-27T00:00:00"/>
    <s v="1502025-1"/>
    <n v="410002"/>
    <x v="4"/>
    <n v="1002"/>
    <s v="OKARA"/>
    <n v="14.76"/>
    <d v="2015-03-27T00:00:00"/>
    <s v="X"/>
    <n v="4140.18"/>
    <n v="3763.8"/>
    <n v="50"/>
    <n v="738"/>
  </r>
  <r>
    <s v="Produit"/>
    <m/>
    <m/>
    <m/>
    <s v="F"/>
    <x v="1"/>
    <x v="0"/>
    <d v="2015-02-27T00:00:00"/>
    <s v="1502026-1"/>
    <n v="410002"/>
    <x v="4"/>
    <n v="1002"/>
    <s v="OKARA"/>
    <n v="14.54"/>
    <d v="2015-02-27T00:00:00"/>
    <s v="X"/>
    <n v="4078.47"/>
    <n v="3707.7"/>
    <n v="50"/>
    <n v="727"/>
  </r>
  <r>
    <s v="Prestation"/>
    <m/>
    <m/>
    <m/>
    <s v="F"/>
    <x v="1"/>
    <x v="0"/>
    <d v="2015-02-27T00:00:00"/>
    <s v="1502027-1"/>
    <n v="410006"/>
    <x v="1"/>
    <n v="1011"/>
    <s v="PRESTATION DE SERVICE"/>
    <m/>
    <d v="2015-02-27T00:00:00"/>
    <s v="X"/>
    <n v="4000"/>
    <n v="4000"/>
    <n v="0"/>
    <n v="4000"/>
  </r>
  <r>
    <s v="Déplacement"/>
    <m/>
    <m/>
    <m/>
    <s v="F"/>
    <x v="1"/>
    <x v="0"/>
    <d v="2015-02-28T00:00:00"/>
    <s v="1502028-1"/>
    <n v="410006"/>
    <x v="1"/>
    <n v="1009"/>
    <s v="FRAIS DEPLACEMENT"/>
    <m/>
    <d v="2015-03-06T00:00:00"/>
    <s v="X"/>
    <n v="1251.55"/>
    <n v="1251.55"/>
    <n v="0"/>
    <n v="0"/>
  </r>
  <r>
    <s v="Produit"/>
    <m/>
    <m/>
    <m/>
    <s v="F"/>
    <x v="1"/>
    <x v="0"/>
    <d v="2015-02-28T00:00:00"/>
    <s v="1502029-1"/>
    <n v="410030"/>
    <x v="0"/>
    <n v="1034"/>
    <s v="REMOULAGE"/>
    <n v="27.26"/>
    <d v="2015-03-28T00:00:00"/>
    <s v="X"/>
    <n v="5187.58"/>
    <n v="5187.58"/>
    <n v="10"/>
    <n v="272.60000000000002"/>
  </r>
  <r>
    <s v="Produit"/>
    <m/>
    <m/>
    <m/>
    <s v="F"/>
    <x v="1"/>
    <x v="0"/>
    <d v="2015-02-28T00:00:00"/>
    <s v="1502030-1"/>
    <n v="410030"/>
    <x v="0"/>
    <n v="1057"/>
    <s v="PERMEAT DE SERUM (28 à 30 % ms)"/>
    <n v="7.6870000000000003"/>
    <d v="2015-03-28T00:00:00"/>
    <s v="X"/>
    <n v="1141.52"/>
    <n v="1037.75"/>
    <n v="35"/>
    <n v="269.04500000000002"/>
  </r>
  <r>
    <s v="Produit"/>
    <m/>
    <m/>
    <m/>
    <s v="F"/>
    <x v="1"/>
    <x v="0"/>
    <d v="2015-02-28T00:00:00"/>
    <s v="1502030-2"/>
    <n v="410030"/>
    <x v="0"/>
    <n v="1057"/>
    <s v="PERMEAT DE SERUM (28 à 30 % ms)"/>
    <n v="5.9279999999999999"/>
    <d v="2015-03-28T00:00:00"/>
    <s v="X"/>
    <n v="880.31"/>
    <n v="800.28"/>
    <n v="35"/>
    <n v="207.48"/>
  </r>
  <r>
    <s v="Produit"/>
    <m/>
    <m/>
    <m/>
    <s v="F"/>
    <x v="2"/>
    <x v="0"/>
    <d v="2015-03-03T00:00:00"/>
    <s v="1503001-1"/>
    <n v="410002"/>
    <x v="4"/>
    <n v="1002"/>
    <s v="OKARA"/>
    <n v="14.62"/>
    <d v="2015-05-03T00:00:00"/>
    <s v="X"/>
    <n v="4100.91"/>
    <n v="3728.1"/>
    <n v="50"/>
    <n v="731"/>
  </r>
  <r>
    <s v="Produit"/>
    <m/>
    <m/>
    <m/>
    <s v="F"/>
    <x v="2"/>
    <x v="0"/>
    <d v="2015-03-03T00:00:00"/>
    <s v="1503001-2"/>
    <n v="410002"/>
    <x v="4"/>
    <n v="1002"/>
    <s v="OKARA"/>
    <n v="14.44"/>
    <d v="2015-05-03T00:00:00"/>
    <s v="X"/>
    <n v="4050.42"/>
    <n v="3682.2"/>
    <n v="50"/>
    <n v="722"/>
  </r>
  <r>
    <s v="Produit"/>
    <m/>
    <m/>
    <m/>
    <s v="F"/>
    <x v="2"/>
    <x v="0"/>
    <d v="2015-03-04T00:00:00"/>
    <s v="1503002-1"/>
    <n v="410067"/>
    <x v="17"/>
    <n v="1003"/>
    <s v="COQUE DE SOJA"/>
    <n v="18.3"/>
    <d v="2015-04-04T00:00:00"/>
    <s v="X"/>
    <n v="3019.5"/>
    <n v="2745"/>
    <n v="31.88"/>
    <n v="583.404"/>
  </r>
  <r>
    <s v="Commissions"/>
    <m/>
    <m/>
    <m/>
    <s v="F"/>
    <x v="2"/>
    <x v="0"/>
    <d v="2015-03-05T00:00:00"/>
    <s v="1503003-1"/>
    <n v="410006"/>
    <x v="1"/>
    <n v="1010"/>
    <s v="COMMISSION"/>
    <m/>
    <d v="2015-03-31T00:00:00"/>
    <s v="X"/>
    <n v="2105.35"/>
    <n v="2105.35"/>
    <n v="0"/>
    <n v="2105.35"/>
  </r>
  <r>
    <s v="Produit"/>
    <m/>
    <m/>
    <m/>
    <s v="F"/>
    <x v="2"/>
    <x v="0"/>
    <d v="2015-03-09T00:00:00"/>
    <s v="1503004-1"/>
    <n v="410006"/>
    <x v="1"/>
    <n v="1032"/>
    <s v="FARINE DE BLE TENDRE"/>
    <n v="16.91"/>
    <d v="2015-04-09T00:00:00"/>
    <s v="X"/>
    <n v="1775.55"/>
    <n v="1775.55"/>
    <n v="15"/>
    <n v="253.65"/>
  </r>
  <r>
    <s v="Produit"/>
    <m/>
    <m/>
    <m/>
    <s v="F"/>
    <x v="2"/>
    <x v="0"/>
    <d v="2015-03-12T00:00:00"/>
    <s v="1503005-1"/>
    <n v="410058"/>
    <x v="3"/>
    <n v="1030"/>
    <s v="COPRODUIT DE SEMOULE DE BLE DUR"/>
    <n v="18.315000000000001"/>
    <d v="2015-03-26T00:00:00"/>
    <s v="X"/>
    <n v="2719.78"/>
    <n v="2472.5300000000002"/>
    <n v="34.25"/>
    <n v="627.28875000000005"/>
  </r>
  <r>
    <s v="Commissions"/>
    <m/>
    <m/>
    <m/>
    <s v="F"/>
    <x v="2"/>
    <x v="0"/>
    <d v="2015-03-16T00:00:00"/>
    <s v="1503006-1"/>
    <n v="410006"/>
    <x v="1"/>
    <n v="1010"/>
    <s v="COMMISSION"/>
    <m/>
    <d v="2015-03-31T00:00:00"/>
    <s v="X"/>
    <n v="289.17"/>
    <n v="289.17"/>
    <n v="0"/>
    <n v="289.17"/>
  </r>
  <r>
    <s v="Commissions"/>
    <m/>
    <m/>
    <m/>
    <s v="F"/>
    <x v="2"/>
    <x v="0"/>
    <d v="2015-03-16T00:00:00"/>
    <s v="1503007-1"/>
    <n v="410009"/>
    <x v="7"/>
    <n v="1010"/>
    <s v="COMMISSION"/>
    <m/>
    <d v="2015-03-31T00:00:00"/>
    <s v="X"/>
    <n v="712.17"/>
    <n v="712.17"/>
    <n v="0"/>
    <n v="712.17"/>
  </r>
  <r>
    <s v="Produit"/>
    <m/>
    <m/>
    <m/>
    <s v="F"/>
    <x v="2"/>
    <x v="0"/>
    <d v="2015-03-17T00:00:00"/>
    <s v="1503008-1"/>
    <n v="410030"/>
    <x v="0"/>
    <n v="1057"/>
    <s v="PERMEAT DE SERUM (28 à 30 % ms)"/>
    <n v="8.3439999999999994"/>
    <d v="2015-04-17T00:00:00"/>
    <s v="X"/>
    <n v="1239.08"/>
    <n v="1126.44"/>
    <n v="35"/>
    <n v="292.03999999999996"/>
  </r>
  <r>
    <s v="Produit"/>
    <m/>
    <m/>
    <m/>
    <s v="F"/>
    <x v="2"/>
    <x v="0"/>
    <d v="2015-03-17T00:00:00"/>
    <s v="1503008-2"/>
    <n v="410030"/>
    <x v="0"/>
    <n v="1057"/>
    <s v="PERMEAT DE SERUM (28 à 30 % ms)"/>
    <n v="7.9320000000000004"/>
    <d v="2015-04-17T00:00:00"/>
    <s v="X"/>
    <n v="1177.9000000000001"/>
    <n v="1070.82"/>
    <n v="35"/>
    <n v="277.62"/>
  </r>
  <r>
    <s v="Produit"/>
    <m/>
    <m/>
    <m/>
    <s v="F"/>
    <x v="2"/>
    <x v="0"/>
    <d v="2015-03-17T00:00:00"/>
    <s v="1503009-1"/>
    <n v="410002"/>
    <x v="4"/>
    <n v="1066"/>
    <s v="LACTOSERUM DOUX"/>
    <n v="6"/>
    <d v="2015-04-17T00:00:00"/>
    <s v="X"/>
    <n v="3300"/>
    <n v="3000"/>
    <n v="345"/>
    <n v="2070"/>
  </r>
  <r>
    <s v="Produit"/>
    <m/>
    <m/>
    <m/>
    <s v="F"/>
    <x v="2"/>
    <x v="0"/>
    <d v="2015-03-17T00:00:00"/>
    <s v="1503009-2"/>
    <n v="410002"/>
    <x v="4"/>
    <n v="1067"/>
    <s v="LAIT 0 %"/>
    <n v="2"/>
    <d v="2015-04-17T00:00:00"/>
    <s v="X"/>
    <n v="2640"/>
    <n v="2400"/>
    <n v="1045"/>
    <n v="2090"/>
  </r>
  <r>
    <s v="Produit"/>
    <m/>
    <m/>
    <m/>
    <s v="F"/>
    <x v="2"/>
    <x v="0"/>
    <d v="2015-03-18T00:00:00"/>
    <s v="1503010-1"/>
    <n v="410006"/>
    <x v="1"/>
    <n v="1004"/>
    <s v="CHOCOLAT ( rebut)"/>
    <n v="9.6950000000000003"/>
    <d v="2015-04-18T00:00:00"/>
    <s v="X"/>
    <n v="484.75"/>
    <n v="484.75"/>
    <n v="10"/>
    <n v="96.95"/>
  </r>
  <r>
    <s v="Produit"/>
    <m/>
    <m/>
    <m/>
    <s v="F"/>
    <x v="2"/>
    <x v="0"/>
    <d v="2015-03-20T00:00:00"/>
    <s v="1503011-1"/>
    <n v="410043"/>
    <x v="18"/>
    <n v="1014"/>
    <s v="GÊNE DE CASSIS"/>
    <n v="21.491"/>
    <d v="2015-04-20T00:00:00"/>
    <s v="X"/>
    <n v="709.2"/>
    <n v="644.73"/>
    <n v="26.27"/>
    <n v="564.56857000000002"/>
  </r>
  <r>
    <s v="Produit"/>
    <m/>
    <m/>
    <m/>
    <s v="F"/>
    <x v="2"/>
    <x v="0"/>
    <d v="2015-03-20T00:00:00"/>
    <s v="1503012-1"/>
    <n v="410017"/>
    <x v="12"/>
    <n v="1014"/>
    <s v="GÊNE DE CASSIS"/>
    <m/>
    <d v="2015-05-01T00:00:00"/>
    <s v="X"/>
    <n v="236.4"/>
    <n v="214.91"/>
    <n v="0"/>
    <n v="0"/>
  </r>
  <r>
    <s v="Produit"/>
    <m/>
    <m/>
    <m/>
    <s v="F"/>
    <x v="2"/>
    <x v="0"/>
    <d v="2015-03-20T00:00:00"/>
    <s v="1503013-1"/>
    <n v="410030"/>
    <x v="0"/>
    <n v="1003"/>
    <s v="COQUE DE SOJA"/>
    <n v="17.440000000000001"/>
    <d v="2015-04-20T00:00:00"/>
    <s v="X"/>
    <n v="2877.6"/>
    <n v="2616"/>
    <n v="31.23"/>
    <n v="544.65120000000002"/>
  </r>
  <r>
    <s v="Produit"/>
    <m/>
    <m/>
    <m/>
    <s v="F"/>
    <x v="2"/>
    <x v="0"/>
    <d v="2015-03-20T00:00:00"/>
    <s v="1503014-1"/>
    <n v="410058"/>
    <x v="3"/>
    <n v="1030"/>
    <s v="COPRODUIT DE SEMOULE DE BLE DUR"/>
    <n v="22.39"/>
    <d v="2015-04-03T00:00:00"/>
    <s v="X"/>
    <n v="3324.92"/>
    <n v="3022.65"/>
    <n v="33.020000000000003"/>
    <n v="739.31780000000003"/>
  </r>
  <r>
    <s v="Produit"/>
    <m/>
    <m/>
    <m/>
    <s v="F"/>
    <x v="2"/>
    <x v="0"/>
    <d v="2015-03-24T00:00:00"/>
    <s v="1503015-1"/>
    <n v="410030"/>
    <x v="0"/>
    <n v="1031"/>
    <s v="BLE &quot;NC&quot;  "/>
    <n v="29.14"/>
    <d v="2015-04-24T00:00:00"/>
    <s v="X"/>
    <n v="3205.4"/>
    <n v="2914"/>
    <n v="15"/>
    <n v="437.1"/>
  </r>
  <r>
    <s v="Produit"/>
    <m/>
    <m/>
    <m/>
    <s v="F"/>
    <x v="2"/>
    <x v="0"/>
    <d v="2015-03-25T00:00:00"/>
    <s v="1503016-1"/>
    <n v="410023"/>
    <x v="5"/>
    <n v="1014"/>
    <s v="GÊNE DE CASSIS"/>
    <n v="10.48"/>
    <d v="2015-04-25T00:00:00"/>
    <s v="X"/>
    <n v="345.84"/>
    <n v="314.39999999999998"/>
    <n v="40"/>
    <n v="419.20000000000005"/>
  </r>
  <r>
    <s v="Produit"/>
    <m/>
    <m/>
    <m/>
    <s v="F"/>
    <x v="2"/>
    <x v="0"/>
    <d v="2015-03-25T00:00:00"/>
    <s v="1503017-1"/>
    <n v="410025"/>
    <x v="6"/>
    <n v="1014"/>
    <s v="GÊNE DE CASSIS"/>
    <m/>
    <d v="2015-04-25T00:00:00"/>
    <s v="X"/>
    <n v="634.04"/>
    <n v="576.4"/>
    <n v="0"/>
    <n v="0"/>
  </r>
  <r>
    <s v="Produit"/>
    <m/>
    <m/>
    <m/>
    <s v="F"/>
    <x v="2"/>
    <x v="0"/>
    <d v="2015-03-26T00:00:00"/>
    <s v="1503018-1"/>
    <n v="410006"/>
    <x v="1"/>
    <n v="1004"/>
    <s v="CHOCOLAT ( rebut)"/>
    <n v="17.73"/>
    <d v="2015-04-26T00:00:00"/>
    <s v="X"/>
    <n v="2216.25"/>
    <n v="2216.25"/>
    <n v="34.1"/>
    <n v="604.59300000000007"/>
  </r>
  <r>
    <s v="Produit"/>
    <m/>
    <m/>
    <m/>
    <s v="F"/>
    <x v="2"/>
    <x v="0"/>
    <d v="2015-03-26T00:00:00"/>
    <s v="1503019-1"/>
    <n v="410030"/>
    <x v="0"/>
    <n v="1057"/>
    <s v="PERMEAT DE SERUM (28 à 30 % ms)"/>
    <n v="8.1170000000000009"/>
    <d v="2015-04-26T00:00:00"/>
    <s v="X"/>
    <n v="1205.3699999999999"/>
    <n v="1095.8"/>
    <n v="35"/>
    <n v="284.09500000000003"/>
  </r>
  <r>
    <s v="Produit"/>
    <m/>
    <m/>
    <m/>
    <s v="F"/>
    <x v="2"/>
    <x v="0"/>
    <d v="2015-03-26T00:00:00"/>
    <s v="1503019-2"/>
    <n v="410030"/>
    <x v="0"/>
    <n v="1057"/>
    <s v="PERMEAT DE SERUM (28 à 30 % ms)"/>
    <n v="7.468"/>
    <d v="2015-04-26T00:00:00"/>
    <s v="X"/>
    <n v="1109"/>
    <n v="1008.18"/>
    <n v="35"/>
    <n v="261.38"/>
  </r>
  <r>
    <s v="Produit"/>
    <m/>
    <m/>
    <m/>
    <s v="F"/>
    <x v="2"/>
    <x v="0"/>
    <d v="2015-03-31T00:00:00"/>
    <s v="1503020-1"/>
    <n v="410002"/>
    <x v="4"/>
    <n v="1001"/>
    <s v="LEVURE"/>
    <n v="19.2"/>
    <d v="2015-04-30T00:00:00"/>
    <s v="X"/>
    <n v="8870.4"/>
    <n v="8064"/>
    <n v="262.7"/>
    <n v="5043.8399999999992"/>
  </r>
  <r>
    <s v="Prestation"/>
    <m/>
    <m/>
    <m/>
    <s v="F"/>
    <x v="2"/>
    <x v="0"/>
    <d v="2015-03-31T00:00:00"/>
    <s v="1503021-1"/>
    <n v="410006"/>
    <x v="1"/>
    <n v="1011"/>
    <s v="PRESTATION DE SERVICE"/>
    <m/>
    <d v="2015-04-03T00:00:00"/>
    <s v="X"/>
    <n v="4000"/>
    <n v="4000"/>
    <n v="0"/>
    <n v="4000"/>
  </r>
  <r>
    <s v="Produit"/>
    <m/>
    <m/>
    <m/>
    <s v="F"/>
    <x v="2"/>
    <x v="0"/>
    <d v="2015-03-31T00:00:00"/>
    <s v="1503022-1"/>
    <n v="410002"/>
    <x v="4"/>
    <n v="1003"/>
    <s v="COQUE DE SOJA"/>
    <n v="13.42"/>
    <d v="2015-04-30T00:00:00"/>
    <s v="X"/>
    <n v="2509.54"/>
    <n v="2281.4"/>
    <n v="65"/>
    <n v="872.3"/>
  </r>
  <r>
    <s v="Prestation"/>
    <m/>
    <m/>
    <m/>
    <s v="F"/>
    <x v="3"/>
    <x v="0"/>
    <d v="2015-04-01T00:00:00"/>
    <s v="1504001-1"/>
    <n v="410066"/>
    <x v="10"/>
    <n v="1011"/>
    <s v="PRESTATION DE SERVICE"/>
    <m/>
    <d v="2015-04-08T00:00:00"/>
    <s v="X"/>
    <n v="504"/>
    <n v="420"/>
    <n v="0"/>
    <n v="0"/>
  </r>
  <r>
    <s v="Produit"/>
    <m/>
    <m/>
    <m/>
    <s v="F"/>
    <x v="3"/>
    <x v="0"/>
    <d v="2015-04-02T00:00:00"/>
    <s v="1504002-1"/>
    <n v="410051"/>
    <x v="8"/>
    <n v="1068"/>
    <s v="SEMOULE"/>
    <n v="29.88"/>
    <d v="2015-04-16T00:00:00"/>
    <s v="X"/>
    <n v="5587.56"/>
    <n v="5079.6000000000004"/>
    <n v="7.5"/>
    <n v="224.1"/>
  </r>
  <r>
    <s v="Produit"/>
    <m/>
    <m/>
    <m/>
    <s v="F"/>
    <x v="3"/>
    <x v="0"/>
    <d v="2015-04-02T00:00:00"/>
    <s v="1504002-2"/>
    <n v="410051"/>
    <x v="8"/>
    <n v="1068"/>
    <s v="SEMOULE"/>
    <n v="29.56"/>
    <d v="2015-04-16T00:00:00"/>
    <s v="X"/>
    <n v="5527.72"/>
    <n v="5025.2"/>
    <n v="7.5"/>
    <n v="221.7"/>
  </r>
  <r>
    <s v="Produit"/>
    <m/>
    <m/>
    <m/>
    <s v="F"/>
    <x v="3"/>
    <x v="0"/>
    <d v="2015-04-02T00:00:00"/>
    <s v="1504002-3"/>
    <n v="410051"/>
    <x v="8"/>
    <n v="1068"/>
    <s v="SEMOULE"/>
    <n v="30.04"/>
    <d v="2015-04-16T00:00:00"/>
    <s v="X"/>
    <n v="5617.48"/>
    <n v="5106.8"/>
    <n v="7.5"/>
    <n v="225.29999999999998"/>
  </r>
  <r>
    <s v="Produit"/>
    <m/>
    <m/>
    <m/>
    <s v="F"/>
    <x v="3"/>
    <x v="0"/>
    <d v="2015-04-03T00:00:00"/>
    <s v="1504003-1"/>
    <n v="410058"/>
    <x v="3"/>
    <n v="1032"/>
    <s v="FARINE DE BLE TENDRE"/>
    <n v="13.75"/>
    <d v="2015-04-17T00:00:00"/>
    <s v="X"/>
    <n v="2041.88"/>
    <n v="1856.25"/>
    <n v="32.36"/>
    <n v="444.95"/>
  </r>
  <r>
    <s v="Déplacement"/>
    <m/>
    <m/>
    <m/>
    <s v="F"/>
    <x v="3"/>
    <x v="0"/>
    <d v="2015-04-07T00:00:00"/>
    <s v="1504004-1"/>
    <n v="410006"/>
    <x v="1"/>
    <n v="1009"/>
    <s v="FRAIS DEPLACEMENT"/>
    <m/>
    <d v="2015-04-17T00:00:00"/>
    <s v="X"/>
    <n v="1153.45"/>
    <n v="1153.45"/>
    <n v="0"/>
    <n v="0"/>
  </r>
  <r>
    <s v="Produit"/>
    <m/>
    <m/>
    <m/>
    <s v="F"/>
    <x v="3"/>
    <x v="0"/>
    <d v="2015-04-08T00:00:00"/>
    <s v="1504005-1"/>
    <n v="410030"/>
    <x v="0"/>
    <n v="1003"/>
    <s v="COQUE DE SOJA"/>
    <n v="16.239999999999998"/>
    <d v="2015-05-08T00:00:00"/>
    <s v="X"/>
    <n v="2679.6"/>
    <n v="2436"/>
    <n v="30.22"/>
    <n v="490.77279999999996"/>
  </r>
  <r>
    <s v="Produit"/>
    <m/>
    <m/>
    <m/>
    <s v="F"/>
    <x v="3"/>
    <x v="0"/>
    <d v="2015-04-09T00:00:00"/>
    <s v="1504006-1"/>
    <n v="410030"/>
    <x v="0"/>
    <n v="1031"/>
    <s v="BLE &quot;NC&quot;  "/>
    <n v="21.68"/>
    <d v="2015-05-09T00:00:00"/>
    <s v="X"/>
    <n v="2384.8000000000002"/>
    <n v="2168"/>
    <n v="15"/>
    <n v="325.2"/>
  </r>
  <r>
    <s v="Commissions"/>
    <m/>
    <m/>
    <m/>
    <s v="F"/>
    <x v="3"/>
    <x v="0"/>
    <d v="2015-04-09T00:00:00"/>
    <s v="1504007-1"/>
    <n v="410006"/>
    <x v="1"/>
    <n v="1010"/>
    <s v="COMMISSION"/>
    <m/>
    <d v="2015-03-31T00:00:00"/>
    <s v="X"/>
    <n v="2279.9"/>
    <n v="2279.9"/>
    <n v="0"/>
    <n v="2279.9"/>
  </r>
  <r>
    <s v="Produit"/>
    <m/>
    <m/>
    <m/>
    <s v="F"/>
    <x v="3"/>
    <x v="0"/>
    <d v="2015-04-09T00:00:00"/>
    <s v="1504008-1"/>
    <n v="410030"/>
    <x v="0"/>
    <n v="1008"/>
    <s v="DECLASSES"/>
    <n v="2.5"/>
    <d v="2015-05-09T00:00:00"/>
    <s v="X"/>
    <n v="330"/>
    <n v="300"/>
    <n v="60"/>
    <n v="150"/>
  </r>
  <r>
    <s v="Produit"/>
    <m/>
    <m/>
    <m/>
    <s v="F"/>
    <x v="3"/>
    <x v="0"/>
    <d v="2015-04-13T00:00:00"/>
    <s v="1504009-1"/>
    <n v="410030"/>
    <x v="0"/>
    <n v="1057"/>
    <s v="PERMEAT DE SERUM (28 à 30 % ms)"/>
    <n v="7.085"/>
    <d v="2015-05-13T00:00:00"/>
    <s v="X"/>
    <n v="1052.1199999999999"/>
    <n v="956.48"/>
    <n v="35"/>
    <n v="247.97499999999999"/>
  </r>
  <r>
    <s v="Produit"/>
    <m/>
    <m/>
    <m/>
    <s v="F"/>
    <x v="3"/>
    <x v="0"/>
    <d v="2015-04-13T00:00:00"/>
    <s v="1504009-2"/>
    <n v="410030"/>
    <x v="0"/>
    <n v="1057"/>
    <s v="PERMEAT DE SERUM (28 à 30 % ms)"/>
    <n v="7.0830000000000002"/>
    <d v="2015-05-13T00:00:00"/>
    <s v="X"/>
    <n v="1051.83"/>
    <n v="956.21"/>
    <n v="35"/>
    <n v="247.905"/>
  </r>
  <r>
    <s v="Produit"/>
    <m/>
    <m/>
    <m/>
    <s v="F"/>
    <x v="3"/>
    <x v="0"/>
    <d v="2015-04-13T00:00:00"/>
    <s v="1504010-1"/>
    <n v="410052"/>
    <x v="2"/>
    <n v="1057"/>
    <s v="PERMEAT DE SERUM (28 à 30 % ms)"/>
    <n v="3.9470000000000001"/>
    <d v="2015-04-27T00:00:00"/>
    <s v="X"/>
    <n v="521"/>
    <n v="473.64"/>
    <n v="20"/>
    <n v="78.94"/>
  </r>
  <r>
    <s v="Produit"/>
    <m/>
    <m/>
    <m/>
    <s v="F"/>
    <x v="3"/>
    <x v="0"/>
    <d v="2015-04-13T00:00:00"/>
    <s v="1504011-1"/>
    <n v="410068"/>
    <x v="19"/>
    <n v="1057"/>
    <s v="PERMEAT DE SERUM (28 à 30 % ms)"/>
    <n v="8.06"/>
    <d v="2015-04-03T00:00:00"/>
    <s v="X"/>
    <n v="1108.25"/>
    <n v="1007.5"/>
    <n v="25"/>
    <n v="201.5"/>
  </r>
  <r>
    <s v="Produit"/>
    <m/>
    <m/>
    <m/>
    <s v="F"/>
    <x v="3"/>
    <x v="0"/>
    <d v="2015-04-15T00:00:00"/>
    <s v="1504012-1"/>
    <n v="410002"/>
    <x v="4"/>
    <n v="1001"/>
    <s v="LEVURE"/>
    <n v="18.585000000000001"/>
    <d v="2015-05-15T00:00:00"/>
    <s v="X"/>
    <n v="8177.4"/>
    <n v="7434"/>
    <n v="261"/>
    <n v="4850.6850000000004"/>
  </r>
  <r>
    <s v="Commissions"/>
    <m/>
    <m/>
    <m/>
    <s v="F"/>
    <x v="3"/>
    <x v="0"/>
    <d v="2015-04-15T00:00:00"/>
    <s v="1504013-1"/>
    <n v="410009"/>
    <x v="7"/>
    <n v="1010"/>
    <s v="COMMISSION"/>
    <m/>
    <d v="2015-04-30T00:00:00"/>
    <s v="X"/>
    <n v="778.83"/>
    <n v="778.83"/>
    <n v="0"/>
    <n v="778.83"/>
  </r>
  <r>
    <s v="Produit"/>
    <m/>
    <m/>
    <m/>
    <s v="F"/>
    <x v="3"/>
    <x v="0"/>
    <d v="2015-04-16T00:00:00"/>
    <s v="1504014-1"/>
    <n v="410058"/>
    <x v="3"/>
    <n v="1030"/>
    <s v="COPRODUIT DE SEMOULE DE BLE DUR"/>
    <n v="15.095000000000001"/>
    <d v="2015-04-30T00:00:00"/>
    <s v="X"/>
    <n v="2241.61"/>
    <n v="2037.83"/>
    <n v="24.82"/>
    <n v="374.65790000000004"/>
  </r>
  <r>
    <s v="Commissions"/>
    <m/>
    <m/>
    <m/>
    <s v="F"/>
    <x v="3"/>
    <x v="0"/>
    <d v="2015-04-16T00:00:00"/>
    <s v="1504015-1"/>
    <n v="410006"/>
    <x v="1"/>
    <n v="1010"/>
    <s v="COMMISSION"/>
    <m/>
    <d v="2015-04-30T00:00:00"/>
    <s v="X"/>
    <n v="174.5"/>
    <n v="174.5"/>
    <n v="0"/>
    <n v="174.5"/>
  </r>
  <r>
    <s v="Commissions"/>
    <m/>
    <m/>
    <m/>
    <s v="F"/>
    <x v="3"/>
    <x v="0"/>
    <d v="2015-04-16T00:00:00"/>
    <s v="1504016-1"/>
    <n v="410036"/>
    <x v="20"/>
    <n v="1010"/>
    <s v="COMMISSION"/>
    <m/>
    <d v="2015-04-30T00:00:00"/>
    <s v="X"/>
    <n v="149.58000000000001"/>
    <n v="149.58000000000001"/>
    <n v="0"/>
    <n v="149.58000000000001"/>
  </r>
  <r>
    <s v="Produit"/>
    <m/>
    <m/>
    <m/>
    <s v="F"/>
    <x v="3"/>
    <x v="0"/>
    <d v="2015-04-16T00:00:00"/>
    <s v="1504017-1"/>
    <n v="410006"/>
    <x v="1"/>
    <n v="1030"/>
    <s v="COPRODUIT DE SEMOULE DE BLE DUR"/>
    <n v="8.85"/>
    <d v="2015-05-16T00:00:00"/>
    <s v="X"/>
    <n v="929.25"/>
    <n v="929.25"/>
    <n v="22.74"/>
    <n v="201.24899999999997"/>
  </r>
  <r>
    <s v="Produit"/>
    <m/>
    <m/>
    <m/>
    <s v="F"/>
    <x v="3"/>
    <x v="0"/>
    <d v="2015-04-17T00:00:00"/>
    <s v="1504018-1"/>
    <n v="410058"/>
    <x v="3"/>
    <n v="1030"/>
    <s v="COPRODUIT DE SEMOULE DE BLE DUR"/>
    <n v="19.989999999999998"/>
    <d v="2015-05-04T00:00:00"/>
    <s v="X"/>
    <n v="2858.57"/>
    <n v="2598.6999999999998"/>
    <n v="25.99"/>
    <n v="519.54009999999994"/>
  </r>
  <r>
    <s v="Produit"/>
    <m/>
    <m/>
    <m/>
    <s v="F"/>
    <x v="3"/>
    <x v="0"/>
    <d v="2015-04-17T00:00:00"/>
    <s v="1504019-1"/>
    <n v="410006"/>
    <x v="1"/>
    <n v="1004"/>
    <s v="CHOCOLAT ( rebut)"/>
    <n v="11"/>
    <d v="2015-05-17T00:00:00"/>
    <s v="X"/>
    <n v="550"/>
    <n v="550"/>
    <n v="10"/>
    <n v="110"/>
  </r>
  <r>
    <s v="Produit"/>
    <m/>
    <m/>
    <m/>
    <s v="F"/>
    <x v="3"/>
    <x v="0"/>
    <d v="2015-04-20T00:00:00"/>
    <s v="1504020-1"/>
    <n v="410030"/>
    <x v="0"/>
    <n v="1057"/>
    <s v="PERMEAT DE SERUM (28 à 30 % ms)"/>
    <n v="7.8920000000000003"/>
    <d v="2015-05-20T00:00:00"/>
    <s v="X"/>
    <n v="1171.96"/>
    <n v="1065.42"/>
    <n v="35"/>
    <n v="276.22000000000003"/>
  </r>
  <r>
    <s v="Produit"/>
    <m/>
    <m/>
    <m/>
    <s v="F"/>
    <x v="3"/>
    <x v="0"/>
    <d v="2015-04-20T00:00:00"/>
    <s v="1504020-2"/>
    <n v="410030"/>
    <x v="0"/>
    <n v="1057"/>
    <s v="PERMEAT DE SERUM (28 à 30 % ms)"/>
    <n v="7.9930000000000003"/>
    <d v="2015-05-20T00:00:00"/>
    <s v="X"/>
    <n v="1186.96"/>
    <n v="1079.06"/>
    <n v="35"/>
    <n v="279.755"/>
  </r>
  <r>
    <s v="Produit"/>
    <m/>
    <m/>
    <m/>
    <s v="F"/>
    <x v="3"/>
    <x v="0"/>
    <d v="2015-04-20T00:00:00"/>
    <s v="1504020-3"/>
    <n v="410030"/>
    <x v="0"/>
    <n v="1057"/>
    <s v="PERMEAT DE SERUM (28 à 30 % ms)"/>
    <n v="8.2230000000000008"/>
    <d v="2015-05-20T00:00:00"/>
    <s v="X"/>
    <n v="1221.1199999999999"/>
    <n v="1110.1099999999999"/>
    <n v="35"/>
    <n v="287.80500000000001"/>
  </r>
  <r>
    <s v="Produit"/>
    <m/>
    <m/>
    <m/>
    <s v="F"/>
    <x v="3"/>
    <x v="0"/>
    <d v="2015-04-20T00:00:00"/>
    <s v="1504021-1"/>
    <n v="410002"/>
    <x v="4"/>
    <n v="1001"/>
    <s v="LEVURE"/>
    <n v="11.66"/>
    <d v="2015-05-20T00:00:00"/>
    <s v="X"/>
    <n v="5130.3999999999996"/>
    <n v="4664"/>
    <n v="227.97"/>
    <n v="2658.1302000000001"/>
  </r>
  <r>
    <s v="Produit"/>
    <m/>
    <m/>
    <m/>
    <s v="F"/>
    <x v="3"/>
    <x v="0"/>
    <d v="2015-04-20T00:00:00"/>
    <s v="1504021-2"/>
    <n v="410002"/>
    <x v="4"/>
    <n v="1001"/>
    <s v="LEVURE"/>
    <n v="12.02"/>
    <d v="2015-05-20T00:00:00"/>
    <s v="X"/>
    <n v="5288.8"/>
    <n v="4808"/>
    <n v="229.23"/>
    <n v="2755.3445999999999"/>
  </r>
  <r>
    <s v="Produit"/>
    <m/>
    <m/>
    <m/>
    <s v="F"/>
    <x v="3"/>
    <x v="0"/>
    <d v="2015-04-20T00:00:00"/>
    <s v="1504021-3"/>
    <n v="410002"/>
    <x v="4"/>
    <n v="1001"/>
    <s v="LEVURE"/>
    <n v="11.34"/>
    <d v="2015-05-20T00:00:00"/>
    <s v="X"/>
    <n v="4989.6000000000004"/>
    <n v="4535"/>
    <n v="226.79"/>
    <n v="2571.7986000000001"/>
  </r>
  <r>
    <s v="Produit"/>
    <m/>
    <m/>
    <m/>
    <s v="F"/>
    <x v="3"/>
    <x v="0"/>
    <d v="2015-04-20T00:00:00"/>
    <s v="1504021-4"/>
    <n v="410002"/>
    <x v="4"/>
    <n v="1001"/>
    <s v="LEVURE"/>
    <n v="11.46"/>
    <d v="2015-05-20T00:00:00"/>
    <s v="X"/>
    <n v="5042.3999999999996"/>
    <n v="4584"/>
    <n v="227.24"/>
    <n v="2604.1704000000004"/>
  </r>
  <r>
    <s v="Produit"/>
    <m/>
    <m/>
    <m/>
    <s v="F"/>
    <x v="3"/>
    <x v="0"/>
    <d v="2015-04-21T00:00:00"/>
    <s v="1504022-1"/>
    <n v="410002"/>
    <x v="4"/>
    <n v="1001"/>
    <s v="LEVURE"/>
    <n v="14.02"/>
    <d v="2015-05-21T00:00:00"/>
    <s v="X"/>
    <n v="6168.8"/>
    <n v="5608"/>
    <n v="262.33"/>
    <n v="3677.8665999999998"/>
  </r>
  <r>
    <s v="Produit"/>
    <m/>
    <m/>
    <m/>
    <s v="F"/>
    <x v="3"/>
    <x v="0"/>
    <d v="2015-04-21T00:00:00"/>
    <s v="1504023-1"/>
    <n v="410030"/>
    <x v="0"/>
    <n v="1003"/>
    <s v="COQUE DE SOJA"/>
    <n v="14.62"/>
    <d v="2015-05-21T00:00:00"/>
    <s v="X"/>
    <n v="2412.3000000000002"/>
    <n v="2193"/>
    <n v="28.58"/>
    <n v="417.83959999999996"/>
  </r>
  <r>
    <s v="Produit"/>
    <m/>
    <m/>
    <m/>
    <s v="F"/>
    <x v="3"/>
    <x v="0"/>
    <d v="2015-04-21T00:00:00"/>
    <s v="1504024-1"/>
    <n v="410002"/>
    <x v="4"/>
    <n v="1001"/>
    <s v="LEVURE"/>
    <n v="14.14"/>
    <d v="2015-05-21T00:00:00"/>
    <s v="X"/>
    <n v="6221.6"/>
    <n v="5656"/>
    <n v="254.08"/>
    <n v="3592.6912000000002"/>
  </r>
  <r>
    <s v="Produit"/>
    <m/>
    <m/>
    <m/>
    <s v="F"/>
    <x v="3"/>
    <x v="0"/>
    <d v="2015-04-23T00:00:00"/>
    <s v="1504025-1"/>
    <n v="410022"/>
    <x v="21"/>
    <n v="1014"/>
    <s v="GÊNE DE CASSIS"/>
    <n v="8.6999999999999993"/>
    <d v="2015-05-23T00:00:00"/>
    <s v="X"/>
    <n v="287.10000000000002"/>
    <n v="261"/>
    <n v="33.67"/>
    <n v="292.92899999999997"/>
  </r>
  <r>
    <s v="Produit"/>
    <m/>
    <m/>
    <m/>
    <s v="F"/>
    <x v="3"/>
    <x v="0"/>
    <d v="2015-04-23T00:00:00"/>
    <s v="1504026-1"/>
    <n v="410025"/>
    <x v="6"/>
    <n v="1014"/>
    <s v="GÊNE DE CASSIS"/>
    <m/>
    <d v="2015-05-23T00:00:00"/>
    <s v="X"/>
    <n v="526.35"/>
    <n v="478.5"/>
    <n v="0"/>
    <n v="0"/>
  </r>
  <r>
    <s v="Produit"/>
    <m/>
    <m/>
    <m/>
    <s v="F"/>
    <x v="3"/>
    <x v="0"/>
    <d v="2015-04-23T00:00:00"/>
    <s v="1504027-1"/>
    <n v="410052"/>
    <x v="2"/>
    <n v="1057"/>
    <s v="PERMEAT DE SERUM (28 à 30 % ms)"/>
    <n v="7.569"/>
    <d v="2015-05-07T00:00:00"/>
    <s v="X"/>
    <n v="1040.74"/>
    <n v="946.13"/>
    <n v="25"/>
    <n v="189.22499999999999"/>
  </r>
  <r>
    <s v="Produit"/>
    <m/>
    <m/>
    <m/>
    <s v="F"/>
    <x v="3"/>
    <x v="0"/>
    <d v="2015-04-23T00:00:00"/>
    <s v="1504027-2"/>
    <n v="410052"/>
    <x v="2"/>
    <n v="1057"/>
    <s v="PERMEAT DE SERUM (28 à 30 % ms)"/>
    <n v="7.9690000000000003"/>
    <d v="2015-05-07T00:00:00"/>
    <s v="X"/>
    <n v="1095.74"/>
    <n v="996.13"/>
    <n v="25"/>
    <n v="199.22499999999999"/>
  </r>
  <r>
    <s v="Produit"/>
    <m/>
    <m/>
    <m/>
    <s v="F"/>
    <x v="3"/>
    <x v="0"/>
    <d v="2015-04-23T00:00:00"/>
    <s v="1504028-1"/>
    <n v="410068"/>
    <x v="19"/>
    <n v="1057"/>
    <s v="PERMEAT DE SERUM (28 à 30 % ms)"/>
    <n v="8.2620000000000005"/>
    <d v="2015-05-07T00:00:00"/>
    <s v="X"/>
    <n v="1136.03"/>
    <n v="1032.75"/>
    <n v="25"/>
    <n v="206.55"/>
  </r>
  <r>
    <s v="Produit"/>
    <m/>
    <m/>
    <m/>
    <s v="F"/>
    <x v="3"/>
    <x v="0"/>
    <d v="2015-04-24T00:00:00"/>
    <s v="1504029-1"/>
    <n v="410030"/>
    <x v="0"/>
    <n v="1034"/>
    <s v="REMOULAGE"/>
    <n v="22.66"/>
    <d v="2015-05-24T00:00:00"/>
    <s v="X"/>
    <n v="4237.42"/>
    <n v="3852.2"/>
    <n v="6.63"/>
    <n v="150.23580000000001"/>
  </r>
  <r>
    <s v="Produit"/>
    <m/>
    <m/>
    <m/>
    <s v="F"/>
    <x v="3"/>
    <x v="0"/>
    <d v="2015-04-24T00:00:00"/>
    <s v="1504030-1"/>
    <n v="410002"/>
    <x v="4"/>
    <n v="1032"/>
    <s v="FARINE DE BLE TENDRE"/>
    <n v="9.36"/>
    <d v="2015-05-24T00:00:00"/>
    <s v="X"/>
    <n v="1956.24"/>
    <n v="1778.4"/>
    <n v="109.49"/>
    <n v="1024.8263999999999"/>
  </r>
  <r>
    <s v="Prestation"/>
    <m/>
    <m/>
    <m/>
    <s v="F"/>
    <x v="3"/>
    <x v="0"/>
    <d v="2015-04-30T00:00:00"/>
    <s v="1504031-1"/>
    <n v="410006"/>
    <x v="1"/>
    <n v="1011"/>
    <s v="PRESTATION DE SERVICE"/>
    <m/>
    <d v="2015-05-01T00:00:00"/>
    <s v="X"/>
    <n v="4000"/>
    <n v="4000"/>
    <n v="0"/>
    <n v="4000"/>
  </r>
  <r>
    <s v="Produit"/>
    <m/>
    <m/>
    <m/>
    <s v="F"/>
    <x v="3"/>
    <x v="0"/>
    <d v="2015-04-30T00:00:00"/>
    <s v="1504032-1"/>
    <n v="410030"/>
    <x v="0"/>
    <n v="1003"/>
    <s v="COQUE DE SOJA"/>
    <n v="18.04"/>
    <d v="2015-05-30T00:00:00"/>
    <s v="X"/>
    <n v="2976.6"/>
    <n v="2706"/>
    <n v="31.69"/>
    <n v="571.68759999999997"/>
  </r>
  <r>
    <s v="Produit"/>
    <m/>
    <m/>
    <m/>
    <s v="F"/>
    <x v="3"/>
    <x v="0"/>
    <d v="2015-04-30T00:00:00"/>
    <s v="1504033-1"/>
    <n v="410006"/>
    <x v="1"/>
    <n v="1030"/>
    <s v="COPRODUIT DE SEMOULE DE BLE DUR"/>
    <n v="23.06"/>
    <d v="2015-05-30T00:00:00"/>
    <s v="X"/>
    <n v="2598.1999999999998"/>
    <n v="2598.1999999999998"/>
    <n v="25"/>
    <n v="576.5"/>
  </r>
  <r>
    <s v="Produit"/>
    <m/>
    <m/>
    <m/>
    <s v="F"/>
    <x v="3"/>
    <x v="0"/>
    <d v="2015-04-30T00:00:00"/>
    <s v="1504034-1"/>
    <n v="410030"/>
    <x v="0"/>
    <n v="1057"/>
    <s v="PERMEAT DE SERUM (28 à 30 % ms)"/>
    <n v="7.4109999999999996"/>
    <d v="2015-05-30T00:00:00"/>
    <s v="X"/>
    <n v="1100.53"/>
    <n v="1000.49"/>
    <n v="35"/>
    <n v="259.38499999999999"/>
  </r>
  <r>
    <s v="Produit"/>
    <m/>
    <m/>
    <m/>
    <s v="F"/>
    <x v="3"/>
    <x v="0"/>
    <d v="2015-04-30T00:00:00"/>
    <s v="1504034-2"/>
    <n v="410030"/>
    <x v="0"/>
    <n v="1057"/>
    <s v="PERMEAT DE SERUM (28 à 30 % ms)"/>
    <n v="7.9059999999999997"/>
    <d v="2015-05-30T00:00:00"/>
    <s v="X"/>
    <n v="1174.04"/>
    <n v="1067.31"/>
    <n v="35"/>
    <n v="276.70999999999998"/>
  </r>
  <r>
    <s v="Produit"/>
    <m/>
    <m/>
    <m/>
    <s v="F"/>
    <x v="3"/>
    <x v="0"/>
    <d v="2015-04-30T00:00:00"/>
    <s v="1504034-3"/>
    <n v="410030"/>
    <x v="0"/>
    <n v="1057"/>
    <s v="PERMEAT DE SERUM (28 à 30 % ms)"/>
    <n v="7.0670000000000002"/>
    <d v="2015-05-30T00:00:00"/>
    <s v="X"/>
    <n v="1049.45"/>
    <n v="954.05"/>
    <n v="35"/>
    <n v="247.345"/>
  </r>
  <r>
    <s v="Déplacement"/>
    <m/>
    <m/>
    <m/>
    <s v="F"/>
    <x v="3"/>
    <x v="0"/>
    <d v="2015-04-30T00:00:00"/>
    <s v="1504035-1"/>
    <n v="410006"/>
    <x v="1"/>
    <n v="1009"/>
    <s v="FRAIS DEPLACEMENT"/>
    <m/>
    <d v="2015-05-04T00:00:00"/>
    <s v="X"/>
    <n v="779.07"/>
    <n v="779.07"/>
    <n v="0"/>
    <n v="0"/>
  </r>
  <r>
    <s v="Produit"/>
    <m/>
    <m/>
    <m/>
    <s v="F"/>
    <x v="4"/>
    <x v="0"/>
    <d v="2015-05-12T00:00:00"/>
    <s v="1505001-1"/>
    <n v="410006"/>
    <x v="1"/>
    <n v="1004"/>
    <s v="CHOCOLAT ( rebut)"/>
    <n v="17.91"/>
    <d v="2015-06-12T00:00:00"/>
    <s v="X"/>
    <n v="2238.75"/>
    <n v="2238.75"/>
    <n v="34.1"/>
    <n v="610.73099999999999"/>
  </r>
  <r>
    <s v="Produit"/>
    <m/>
    <m/>
    <m/>
    <s v="F"/>
    <x v="4"/>
    <x v="0"/>
    <d v="2015-05-12T00:00:00"/>
    <s v="1505002-1"/>
    <n v="410059"/>
    <x v="22"/>
    <n v="1069"/>
    <s v="PERMEAT DOUX LIQUIDE"/>
    <n v="1.244"/>
    <d v="2015-05-26T00:00:00"/>
    <s v="X"/>
    <n v="184.73"/>
    <n v="167.94"/>
    <n v="85"/>
    <n v="105.74"/>
  </r>
  <r>
    <s v="Produit"/>
    <m/>
    <m/>
    <m/>
    <s v="F"/>
    <x v="4"/>
    <x v="0"/>
    <d v="2015-05-12T00:00:00"/>
    <s v="1505002-2"/>
    <n v="410059"/>
    <x v="22"/>
    <n v="1069"/>
    <s v="PERMEAT DOUX LIQUIDE"/>
    <n v="1.3540000000000001"/>
    <d v="2015-05-26T00:00:00"/>
    <s v="X"/>
    <n v="201.07"/>
    <n v="182.79"/>
    <n v="85"/>
    <n v="115.09"/>
  </r>
  <r>
    <s v="Produit"/>
    <m/>
    <m/>
    <m/>
    <s v="F"/>
    <x v="4"/>
    <x v="0"/>
    <d v="2015-05-12T00:00:00"/>
    <s v="1505003-1"/>
    <n v="410069"/>
    <x v="23"/>
    <n v="1069"/>
    <s v="PERMEAT DOUX LIQUIDE"/>
    <n v="1.2010000000000001"/>
    <d v="2015-05-26T00:00:00"/>
    <s v="X"/>
    <n v="178.35"/>
    <n v="162.13999999999999"/>
    <n v="85"/>
    <n v="102.08500000000001"/>
  </r>
  <r>
    <s v="Produit"/>
    <m/>
    <m/>
    <m/>
    <s v="F"/>
    <x v="4"/>
    <x v="0"/>
    <d v="2015-05-12T00:00:00"/>
    <s v="1505003-2"/>
    <n v="410069"/>
    <x v="23"/>
    <n v="1069"/>
    <s v="PERMEAT DOUX LIQUIDE"/>
    <n v="1.2470000000000001"/>
    <d v="2015-05-26T00:00:00"/>
    <s v="X"/>
    <n v="185.18"/>
    <n v="168.35"/>
    <n v="85"/>
    <n v="105.995"/>
  </r>
  <r>
    <s v="Produit"/>
    <m/>
    <m/>
    <m/>
    <s v="F"/>
    <x v="4"/>
    <x v="0"/>
    <d v="2015-05-12T00:00:00"/>
    <s v="1505004-1"/>
    <n v="410049"/>
    <x v="24"/>
    <n v="1069"/>
    <s v="PERMEAT DOUX LIQUIDE"/>
    <n v="1.2529999999999999"/>
    <d v="2015-05-26T00:00:00"/>
    <s v="X"/>
    <n v="186.07"/>
    <n v="169.16"/>
    <n v="85"/>
    <n v="106.505"/>
  </r>
  <r>
    <s v="Produit"/>
    <m/>
    <m/>
    <m/>
    <s v="F"/>
    <x v="4"/>
    <x v="0"/>
    <d v="2015-05-12T00:00:00"/>
    <s v="1505004-2"/>
    <n v="410049"/>
    <x v="24"/>
    <n v="1069"/>
    <s v="PERMEAT DOUX LIQUIDE"/>
    <n v="1.2430000000000001"/>
    <d v="2015-05-26T00:00:00"/>
    <s v="X"/>
    <n v="184.59"/>
    <n v="167.81"/>
    <n v="85"/>
    <n v="105.65500000000002"/>
  </r>
  <r>
    <s v="Produit"/>
    <m/>
    <m/>
    <m/>
    <s v="F"/>
    <x v="4"/>
    <x v="0"/>
    <d v="2015-05-12T00:00:00"/>
    <s v="1505005-1"/>
    <n v="410030"/>
    <x v="0"/>
    <n v="1057"/>
    <s v="PERMEAT DE SERUM (28 à 30 % ms)"/>
    <n v="7.6459999999999999"/>
    <d v="2015-06-12T00:00:00"/>
    <s v="X"/>
    <n v="1135.43"/>
    <n v="1032.21"/>
    <n v="35"/>
    <n v="267.61"/>
  </r>
  <r>
    <s v="Produit"/>
    <m/>
    <m/>
    <m/>
    <s v="F"/>
    <x v="4"/>
    <x v="0"/>
    <d v="2015-05-12T00:00:00"/>
    <s v="1505005-2"/>
    <n v="410030"/>
    <x v="0"/>
    <n v="1057"/>
    <s v="PERMEAT DE SERUM (28 à 30 % ms)"/>
    <n v="8.3059999999999992"/>
    <d v="2015-06-12T00:00:00"/>
    <s v="X"/>
    <n v="1233.44"/>
    <n v="1121.31"/>
    <n v="35"/>
    <n v="290.70999999999998"/>
  </r>
  <r>
    <s v="Produit"/>
    <m/>
    <m/>
    <m/>
    <s v="F"/>
    <x v="4"/>
    <x v="0"/>
    <d v="2015-05-12T00:00:00"/>
    <s v="1505006-1"/>
    <n v="410052"/>
    <x v="2"/>
    <n v="1057"/>
    <s v="PERMEAT DE SERUM (28 à 30 % ms)"/>
    <n v="7.5970000000000004"/>
    <d v="2015-05-26T00:00:00"/>
    <s v="X"/>
    <n v="1128.1500000000001"/>
    <n v="1025.5999999999999"/>
    <n v="25"/>
    <n v="189.92500000000001"/>
  </r>
  <r>
    <s v="Produit"/>
    <m/>
    <m/>
    <m/>
    <s v="F"/>
    <x v="4"/>
    <x v="0"/>
    <d v="2015-05-12T00:00:00"/>
    <s v="1505007-1"/>
    <n v="410012"/>
    <x v="16"/>
    <n v="1002"/>
    <s v="OKARA"/>
    <n v="14.36"/>
    <d v="2015-06-12T00:00:00"/>
    <s v="X"/>
    <n v="5169.6000000000004"/>
    <n v="5169.6000000000004"/>
    <n v="110"/>
    <n v="1579.6"/>
  </r>
  <r>
    <s v="Produit"/>
    <m/>
    <m/>
    <m/>
    <s v="F"/>
    <x v="4"/>
    <x v="0"/>
    <d v="2015-05-12T00:00:00"/>
    <s v="1505008-1"/>
    <n v="410068"/>
    <x v="19"/>
    <n v="1032"/>
    <s v="FARINE DE BLE TENDRE"/>
    <n v="27.2"/>
    <d v="2015-05-26T00:00:00"/>
    <s v="X"/>
    <n v="3293.62"/>
    <n v="2994.2"/>
    <n v="15"/>
    <n v="408"/>
  </r>
  <r>
    <s v="Produit"/>
    <m/>
    <m/>
    <m/>
    <s v="F"/>
    <x v="4"/>
    <x v="0"/>
    <d v="2015-05-13T00:00:00"/>
    <s v="1505009-1"/>
    <n v="410006"/>
    <x v="1"/>
    <n v="1004"/>
    <s v="CHOCOLAT ( rebut)"/>
    <n v="9.89"/>
    <d v="2015-06-13T00:00:00"/>
    <s v="X"/>
    <n v="494.5"/>
    <n v="494.5"/>
    <n v="10"/>
    <n v="98.9"/>
  </r>
  <r>
    <s v="Produit"/>
    <m/>
    <m/>
    <m/>
    <s v="F"/>
    <x v="4"/>
    <x v="0"/>
    <d v="2015-05-13T00:00:00"/>
    <s v="1505010-1"/>
    <n v="410030"/>
    <x v="0"/>
    <n v="1035"/>
    <s v="FARINE BASSE DE BLE TENDRE"/>
    <n v="28.4"/>
    <d v="2015-06-13T00:00:00"/>
    <s v="X"/>
    <n v="4061.2"/>
    <n v="3692"/>
    <n v="20"/>
    <n v="568"/>
  </r>
  <r>
    <s v="Prestation"/>
    <m/>
    <m/>
    <m/>
    <s v="F"/>
    <x v="4"/>
    <x v="0"/>
    <d v="2015-05-13T00:00:00"/>
    <s v="1505011-1"/>
    <n v="410011"/>
    <x v="25"/>
    <n v="1011"/>
    <s v="PRESTATION DE SERVICE"/>
    <m/>
    <d v="2015-06-26T00:00:00"/>
    <s v="X"/>
    <n v="250"/>
    <n v="208.33"/>
    <n v="0"/>
    <n v="208.33"/>
  </r>
  <r>
    <s v="Produit"/>
    <m/>
    <m/>
    <m/>
    <s v="F"/>
    <x v="4"/>
    <x v="0"/>
    <d v="2015-05-13T00:00:00"/>
    <s v="1505012-1"/>
    <n v="410030"/>
    <x v="0"/>
    <n v="1057"/>
    <s v="PERMEAT DE SERUM (28 à 30 % ms)"/>
    <n v="8.1240000000000006"/>
    <d v="2015-06-13T00:00:00"/>
    <s v="X"/>
    <n v="1206.4100000000001"/>
    <n v="1096.74"/>
    <n v="35"/>
    <n v="284.34000000000003"/>
  </r>
  <r>
    <s v="Produit"/>
    <m/>
    <m/>
    <m/>
    <s v="F"/>
    <x v="4"/>
    <x v="0"/>
    <d v="2015-05-13T00:00:00"/>
    <s v="1505012-2"/>
    <n v="410030"/>
    <x v="0"/>
    <n v="1057"/>
    <s v="PERMEAT DE SERUM (28 à 30 % ms)"/>
    <n v="7.5570000000000004"/>
    <d v="2015-06-13T00:00:00"/>
    <s v="X"/>
    <n v="1122.21"/>
    <n v="1020.2"/>
    <n v="35"/>
    <n v="264.495"/>
  </r>
  <r>
    <s v="Produit"/>
    <m/>
    <m/>
    <m/>
    <s v="F"/>
    <x v="4"/>
    <x v="0"/>
    <d v="2015-05-13T00:00:00"/>
    <s v="1505012-3"/>
    <n v="410030"/>
    <x v="0"/>
    <n v="1057"/>
    <s v="PERMEAT DE SERUM (28 à 30 % ms)"/>
    <n v="7.9930000000000003"/>
    <d v="2015-06-13T00:00:00"/>
    <s v="X"/>
    <n v="1186.96"/>
    <n v="1079.06"/>
    <n v="35"/>
    <n v="279.755"/>
  </r>
  <r>
    <s v="Produit"/>
    <m/>
    <m/>
    <m/>
    <s v="F"/>
    <x v="4"/>
    <x v="0"/>
    <d v="2015-05-13T00:00:00"/>
    <s v="1505012-4"/>
    <n v="410030"/>
    <x v="0"/>
    <n v="1057"/>
    <s v="PERMEAT DE SERUM (28 à 30 % ms)"/>
    <n v="6.79"/>
    <d v="2015-06-13T00:00:00"/>
    <s v="X"/>
    <n v="1008.32"/>
    <n v="916.65"/>
    <n v="35"/>
    <n v="237.65"/>
  </r>
  <r>
    <s v="Produit"/>
    <m/>
    <m/>
    <m/>
    <s v="F"/>
    <x v="4"/>
    <x v="0"/>
    <d v="2015-05-13T00:00:00"/>
    <s v="1505013-1"/>
    <n v="410068"/>
    <x v="19"/>
    <n v="1057"/>
    <s v="PERMEAT DE SERUM (28 à 30 % ms)"/>
    <n v="6.5309999999999997"/>
    <d v="2015-05-27T00:00:00"/>
    <s v="X"/>
    <n v="898.01"/>
    <n v="816.38"/>
    <n v="25"/>
    <n v="163.27500000000001"/>
  </r>
  <r>
    <s v="Commissions"/>
    <m/>
    <m/>
    <m/>
    <s v="F"/>
    <x v="4"/>
    <x v="0"/>
    <d v="2015-05-15T00:00:00"/>
    <s v="1505014-1"/>
    <n v="410006"/>
    <x v="1"/>
    <n v="1010"/>
    <s v="COMMISSION"/>
    <m/>
    <d v="2015-05-30T00:00:00"/>
    <s v="X"/>
    <n v="2192.0500000000002"/>
    <n v="2192.0500000000002"/>
    <n v="0"/>
    <n v="2192.0500000000002"/>
  </r>
  <r>
    <s v="Produit"/>
    <m/>
    <m/>
    <m/>
    <s v="F"/>
    <x v="4"/>
    <x v="0"/>
    <d v="2015-05-22T00:00:00"/>
    <s v="1505015-1"/>
    <n v="410030"/>
    <x v="0"/>
    <n v="1003"/>
    <s v="COQUE DE SOJA"/>
    <n v="15.04"/>
    <d v="2015-06-22T00:00:00"/>
    <s v="X"/>
    <n v="2481.6"/>
    <n v="2256"/>
    <n v="29.04"/>
    <n v="436.76159999999999"/>
  </r>
  <r>
    <s v="Produit"/>
    <m/>
    <m/>
    <m/>
    <s v="F"/>
    <x v="4"/>
    <x v="0"/>
    <d v="2015-05-22T00:00:00"/>
    <s v="1505016-1"/>
    <n v="410030"/>
    <x v="0"/>
    <n v="1034"/>
    <s v="REMOULAGE"/>
    <n v="26.02"/>
    <d v="2015-06-22T00:00:00"/>
    <s v="X"/>
    <n v="4522.28"/>
    <n v="4111.16"/>
    <n v="14.5"/>
    <n v="377.29"/>
  </r>
  <r>
    <s v="Commissions"/>
    <m/>
    <m/>
    <m/>
    <s v="F"/>
    <x v="4"/>
    <x v="0"/>
    <d v="2015-05-22T00:00:00"/>
    <s v="1505017-1"/>
    <n v="410036"/>
    <x v="20"/>
    <n v="1010"/>
    <s v="COMMISSION"/>
    <m/>
    <d v="2015-05-30T00:00:00"/>
    <s v="X"/>
    <n v="153.69"/>
    <n v="153.69"/>
    <n v="0"/>
    <n v="153.69"/>
  </r>
  <r>
    <s v="Commissions"/>
    <m/>
    <m/>
    <m/>
    <s v="F"/>
    <x v="4"/>
    <x v="0"/>
    <d v="2015-05-22T00:00:00"/>
    <s v="1505018-1"/>
    <n v="410006"/>
    <x v="1"/>
    <n v="1010"/>
    <s v="COMMISSION"/>
    <m/>
    <d v="2015-05-30T00:00:00"/>
    <s v="X"/>
    <n v="197.55"/>
    <n v="197.55"/>
    <n v="0"/>
    <n v="197.55"/>
  </r>
  <r>
    <s v="Commissions"/>
    <m/>
    <m/>
    <m/>
    <s v="F"/>
    <x v="4"/>
    <x v="0"/>
    <d v="2015-05-22T00:00:00"/>
    <s v="1505019-1"/>
    <n v="410009"/>
    <x v="7"/>
    <n v="1010"/>
    <s v="COMMISSION"/>
    <m/>
    <d v="2015-05-30T00:00:00"/>
    <s v="X"/>
    <n v="1361.52"/>
    <n v="1361.52"/>
    <n v="0"/>
    <n v="1361.52"/>
  </r>
  <r>
    <s v="Produit"/>
    <m/>
    <m/>
    <m/>
    <s v="F"/>
    <x v="4"/>
    <x v="0"/>
    <d v="2015-05-22T00:00:00"/>
    <s v="1505020-1"/>
    <n v="410058"/>
    <x v="3"/>
    <n v="1032"/>
    <s v="FARINE DE BLE TENDRE"/>
    <n v="19.72"/>
    <d v="2015-06-05T00:00:00"/>
    <s v="X"/>
    <n v="2928.42"/>
    <n v="2662.2"/>
    <n v="25.73"/>
    <n v="507.3956"/>
  </r>
  <r>
    <s v="Produit"/>
    <m/>
    <m/>
    <m/>
    <s v="F"/>
    <x v="4"/>
    <x v="0"/>
    <d v="2015-05-22T00:00:00"/>
    <s v="1505021-1"/>
    <n v="410058"/>
    <x v="3"/>
    <n v="1030"/>
    <s v="COPRODUIT DE SEMOULE DE BLE DUR"/>
    <n v="19.63"/>
    <d v="2015-06-05T00:00:00"/>
    <s v="X"/>
    <n v="2915.06"/>
    <n v="2650.05"/>
    <n v="28.47"/>
    <n v="558.86609999999996"/>
  </r>
  <r>
    <s v="Produit"/>
    <m/>
    <m/>
    <m/>
    <s v="F"/>
    <x v="4"/>
    <x v="0"/>
    <d v="2015-05-22T00:00:00"/>
    <s v="1505022-1"/>
    <n v="410059"/>
    <x v="22"/>
    <n v="1069"/>
    <s v="PERMEAT DOUX LIQUIDE"/>
    <n v="1.26"/>
    <d v="2015-06-05T00:00:00"/>
    <s v="X"/>
    <n v="152.46"/>
    <n v="138.6"/>
    <n v="60"/>
    <n v="75.599999999999994"/>
  </r>
  <r>
    <s v="Produit"/>
    <m/>
    <m/>
    <m/>
    <s v="F"/>
    <x v="4"/>
    <x v="0"/>
    <d v="2015-05-22T00:00:00"/>
    <s v="1505022-2"/>
    <n v="410059"/>
    <x v="22"/>
    <n v="1069"/>
    <s v="PERMEAT DOUX LIQUIDE"/>
    <n v="1.23"/>
    <d v="2015-06-05T00:00:00"/>
    <s v="X"/>
    <n v="148.83000000000001"/>
    <n v="135.30000000000001"/>
    <n v="60"/>
    <n v="73.8"/>
  </r>
  <r>
    <s v="Produit"/>
    <m/>
    <m/>
    <m/>
    <s v="F"/>
    <x v="4"/>
    <x v="0"/>
    <d v="2015-05-22T00:00:00"/>
    <s v="1505023-1"/>
    <n v="410069"/>
    <x v="23"/>
    <n v="1069"/>
    <s v="PERMEAT DOUX LIQUIDE"/>
    <n v="1.256"/>
    <d v="2015-06-05T00:00:00"/>
    <s v="X"/>
    <n v="151.97999999999999"/>
    <n v="138.16"/>
    <n v="60"/>
    <n v="75.36"/>
  </r>
  <r>
    <s v="Produit"/>
    <m/>
    <m/>
    <m/>
    <s v="F"/>
    <x v="4"/>
    <x v="0"/>
    <d v="2015-05-22T00:00:00"/>
    <s v="1505023-2"/>
    <n v="410069"/>
    <x v="23"/>
    <n v="1069"/>
    <s v="PERMEAT DOUX LIQUIDE"/>
    <n v="1.228"/>
    <d v="2015-06-05T00:00:00"/>
    <s v="X"/>
    <n v="148.59"/>
    <n v="135.08000000000001"/>
    <n v="60"/>
    <n v="73.679999999999993"/>
  </r>
  <r>
    <s v="Produit"/>
    <m/>
    <m/>
    <m/>
    <s v="F"/>
    <x v="4"/>
    <x v="0"/>
    <d v="2015-05-22T00:00:00"/>
    <s v="1505023-3"/>
    <n v="410069"/>
    <x v="23"/>
    <n v="1069"/>
    <s v="PERMEAT DOUX LIQUIDE"/>
    <n v="1.302"/>
    <d v="2015-06-05T00:00:00"/>
    <s v="X"/>
    <n v="157.54"/>
    <n v="143.22"/>
    <n v="60"/>
    <n v="78.12"/>
  </r>
  <r>
    <s v="Produit"/>
    <m/>
    <m/>
    <m/>
    <s v="F"/>
    <x v="4"/>
    <x v="0"/>
    <d v="2015-05-22T00:00:00"/>
    <s v="1505024-1"/>
    <n v="410030"/>
    <x v="0"/>
    <n v="1057"/>
    <s v="PERMEAT DE SERUM (28 à 30 % ms)"/>
    <n v="7.9989999999999997"/>
    <d v="2015-06-22T00:00:00"/>
    <s v="X"/>
    <n v="1187.8499999999999"/>
    <n v="1079.8699999999999"/>
    <n v="35"/>
    <n v="279.96499999999997"/>
  </r>
  <r>
    <s v="Produit"/>
    <m/>
    <m/>
    <m/>
    <s v="F"/>
    <x v="4"/>
    <x v="0"/>
    <d v="2015-05-22T00:00:00"/>
    <s v="1505024-2"/>
    <n v="410030"/>
    <x v="0"/>
    <n v="1057"/>
    <s v="PERMEAT DE SERUM (28 à 30 % ms)"/>
    <n v="7.8310000000000004"/>
    <d v="2015-06-22T00:00:00"/>
    <s v="X"/>
    <n v="1162.9000000000001"/>
    <n v="1057.19"/>
    <n v="35"/>
    <n v="274.08500000000004"/>
  </r>
  <r>
    <s v="Produit"/>
    <m/>
    <m/>
    <m/>
    <s v="F"/>
    <x v="4"/>
    <x v="0"/>
    <d v="2015-05-26T00:00:00"/>
    <s v="1505025-1"/>
    <n v="410030"/>
    <x v="0"/>
    <n v="1013"/>
    <s v="SON DE MOUTARDE  HUMIDE"/>
    <n v="11.01"/>
    <d v="2015-06-26T00:00:00"/>
    <s v="X"/>
    <n v="484.44"/>
    <n v="440.4"/>
    <n v="30.88"/>
    <n v="339.98879999999997"/>
  </r>
  <r>
    <s v="Prestation"/>
    <m/>
    <m/>
    <m/>
    <s v="F"/>
    <x v="4"/>
    <x v="0"/>
    <d v="2015-05-26T00:00:00"/>
    <s v="1505026-1"/>
    <n v="410035"/>
    <x v="26"/>
    <n v="1011"/>
    <s v="PRESTATION DE SERVICE"/>
    <m/>
    <d v="2015-06-01T00:00:00"/>
    <s v="X"/>
    <n v="600"/>
    <n v="500"/>
    <n v="0"/>
    <n v="0"/>
  </r>
  <r>
    <s v="Produit"/>
    <m/>
    <m/>
    <m/>
    <s v="F"/>
    <x v="4"/>
    <x v="0"/>
    <d v="2015-05-26T00:00:00"/>
    <s v="1505027-1"/>
    <n v="410002"/>
    <x v="4"/>
    <n v="1035"/>
    <s v="FARINE BASSE DE BLE TENDRE"/>
    <n v="19.169"/>
    <d v="2015-06-26T00:00:00"/>
    <s v="X"/>
    <n v="4004.44"/>
    <n v="3640.4"/>
    <n v="45"/>
    <n v="862.60500000000002"/>
  </r>
  <r>
    <s v="Produit"/>
    <m/>
    <m/>
    <m/>
    <s v="F"/>
    <x v="4"/>
    <x v="0"/>
    <d v="2015-05-27T00:00:00"/>
    <s v="1505028-1"/>
    <n v="410030"/>
    <x v="0"/>
    <n v="1057"/>
    <s v="PERMEAT DE SERUM (28 à 30 % ms)"/>
    <n v="8.9380000000000006"/>
    <d v="2015-06-27T00:00:00"/>
    <s v="X"/>
    <n v="1327.29"/>
    <n v="1206.6300000000001"/>
    <n v="35"/>
    <n v="312.83000000000004"/>
  </r>
  <r>
    <s v="Produit"/>
    <m/>
    <m/>
    <m/>
    <s v="F"/>
    <x v="4"/>
    <x v="0"/>
    <d v="2015-05-27T00:00:00"/>
    <s v="1505028-2"/>
    <n v="410030"/>
    <x v="0"/>
    <n v="1057"/>
    <s v="PERMEAT DE SERUM (28 à 30 % ms)"/>
    <n v="7.1459999999999999"/>
    <d v="2015-06-27T00:00:00"/>
    <s v="X"/>
    <n v="1061.18"/>
    <n v="964.71"/>
    <n v="35"/>
    <n v="250.10999999999999"/>
  </r>
  <r>
    <s v="Produit"/>
    <m/>
    <m/>
    <m/>
    <s v="F"/>
    <x v="4"/>
    <x v="0"/>
    <d v="2015-05-27T00:00:00"/>
    <s v="1505029-1"/>
    <n v="410069"/>
    <x v="23"/>
    <n v="1069"/>
    <s v="PERMEAT DOUX LIQUIDE"/>
    <n v="1.2869999999999999"/>
    <d v="2015-06-09T00:00:00"/>
    <s v="X"/>
    <n v="155.72999999999999"/>
    <n v="141.57"/>
    <n v="60"/>
    <n v="77.22"/>
  </r>
  <r>
    <s v="Produit"/>
    <m/>
    <m/>
    <m/>
    <s v="F"/>
    <x v="4"/>
    <x v="0"/>
    <d v="2015-05-27T00:00:00"/>
    <s v="1505029-2"/>
    <n v="410069"/>
    <x v="23"/>
    <n v="1069"/>
    <s v="PERMEAT DOUX LIQUIDE"/>
    <n v="1.157"/>
    <d v="2015-06-09T00:00:00"/>
    <s v="X"/>
    <n v="140"/>
    <n v="127.27"/>
    <n v="60"/>
    <n v="69.42"/>
  </r>
  <r>
    <s v="Produit"/>
    <m/>
    <m/>
    <m/>
    <s v="F"/>
    <x v="4"/>
    <x v="0"/>
    <d v="2015-05-27T00:00:00"/>
    <s v="1505029-3"/>
    <n v="410069"/>
    <x v="23"/>
    <n v="1069"/>
    <s v="PERMEAT DOUX LIQUIDE"/>
    <n v="1.26"/>
    <d v="2015-06-09T00:00:00"/>
    <s v="X"/>
    <n v="152.46"/>
    <n v="138.6"/>
    <n v="60"/>
    <n v="75.599999999999994"/>
  </r>
  <r>
    <s v="Produit"/>
    <m/>
    <m/>
    <m/>
    <s v="F"/>
    <x v="4"/>
    <x v="0"/>
    <d v="2015-05-28T00:00:00"/>
    <s v="1505030-1"/>
    <n v="410002"/>
    <x v="4"/>
    <n v="1035"/>
    <s v="FARINE BASSE DE BLE TENDRE"/>
    <n v="25.36"/>
    <d v="2015-06-28T00:00:00"/>
    <s v="X"/>
    <n v="5300.24"/>
    <n v="4818.3999999999996"/>
    <n v="45"/>
    <n v="1141.2"/>
  </r>
  <r>
    <s v="Produit"/>
    <m/>
    <m/>
    <m/>
    <s v="F"/>
    <x v="4"/>
    <x v="0"/>
    <d v="2015-05-28T00:00:00"/>
    <s v="1505031-1"/>
    <n v="410006"/>
    <x v="1"/>
    <n v="1004"/>
    <s v="CHOCOLAT ( rebut)"/>
    <n v="19.46"/>
    <d v="2015-06-28T00:00:00"/>
    <s v="X"/>
    <n v="2432.5"/>
    <n v="2432.5"/>
    <n v="34.1"/>
    <n v="663.58600000000001"/>
  </r>
  <r>
    <s v="Produit"/>
    <m/>
    <m/>
    <m/>
    <s v="F"/>
    <x v="4"/>
    <x v="0"/>
    <d v="2015-05-28T00:00:00"/>
    <s v="1505032-1"/>
    <n v="410058"/>
    <x v="3"/>
    <n v="1030"/>
    <s v="COPRODUIT DE SEMOULE DE BLE DUR"/>
    <n v="24.1"/>
    <d v="2015-06-11T00:00:00"/>
    <s v="X"/>
    <n v="3578.85"/>
    <n v="3253.5"/>
    <n v="34.229999999999997"/>
    <n v="824.94299999999998"/>
  </r>
  <r>
    <s v="Produit"/>
    <m/>
    <m/>
    <m/>
    <s v="F"/>
    <x v="4"/>
    <x v="0"/>
    <d v="2015-05-30T00:00:00"/>
    <s v="1505033-1"/>
    <n v="410022"/>
    <x v="21"/>
    <n v="1014"/>
    <s v="GÊNE DE CASSIS"/>
    <n v="18.763999999999999"/>
    <d v="2015-06-30T00:00:00"/>
    <s v="X"/>
    <n v="619.21"/>
    <n v="562.91999999999996"/>
    <n v="24.27"/>
    <n v="455.40227999999996"/>
  </r>
  <r>
    <s v="Produit"/>
    <m/>
    <m/>
    <m/>
    <s v="F"/>
    <x v="4"/>
    <x v="0"/>
    <d v="2015-05-30T00:00:00"/>
    <s v="1505034-1"/>
    <n v="410017"/>
    <x v="12"/>
    <n v="1014"/>
    <s v="GÊNE DE CASSIS"/>
    <m/>
    <d v="2015-07-15T00:00:00"/>
    <s v="X"/>
    <n v="206.4"/>
    <n v="187.64"/>
    <n v="0"/>
    <n v="0"/>
  </r>
  <r>
    <s v="Produit"/>
    <m/>
    <m/>
    <m/>
    <s v="F"/>
    <x v="4"/>
    <x v="0"/>
    <d v="2015-05-30T00:00:00"/>
    <s v="1505035-1"/>
    <n v="410002"/>
    <x v="4"/>
    <n v="1001"/>
    <s v="LEVURE"/>
    <n v="13.108000000000001"/>
    <d v="2015-06-30T00:00:00"/>
    <s v="X"/>
    <n v="3604.7"/>
    <n v="3277"/>
    <n v="250"/>
    <n v="3277"/>
  </r>
  <r>
    <s v="Prestation"/>
    <m/>
    <m/>
    <m/>
    <s v="F"/>
    <x v="4"/>
    <x v="0"/>
    <d v="2015-05-30T00:00:00"/>
    <s v="1505036-1"/>
    <n v="410006"/>
    <x v="1"/>
    <n v="1011"/>
    <s v="PRESTATION DE SERVICE"/>
    <m/>
    <d v="2015-06-03T00:00:00"/>
    <s v="X"/>
    <n v="4000"/>
    <n v="4000"/>
    <n v="0"/>
    <n v="4000"/>
  </r>
  <r>
    <s v="Produit"/>
    <m/>
    <m/>
    <m/>
    <s v="F"/>
    <x v="5"/>
    <x v="0"/>
    <d v="2015-06-01T00:00:00"/>
    <s v="1506001-1"/>
    <n v="410052"/>
    <x v="2"/>
    <n v="1057"/>
    <s v="PERMEAT DE SERUM (28 à 30 % ms)"/>
    <n v="7.5190000000000001"/>
    <d v="2015-06-15T00:00:00"/>
    <s v="X"/>
    <n v="1033.8599999999999"/>
    <n v="939.88"/>
    <n v="25"/>
    <n v="187.97499999999999"/>
  </r>
  <r>
    <s v="Produit"/>
    <m/>
    <m/>
    <m/>
    <s v="F"/>
    <x v="5"/>
    <x v="0"/>
    <d v="2015-06-01T00:00:00"/>
    <s v="1506001-2"/>
    <n v="410052"/>
    <x v="2"/>
    <n v="1057"/>
    <s v="PERMEAT DE SERUM (28 à 30 % ms)"/>
    <n v="7.8159999999999998"/>
    <d v="2015-06-15T00:00:00"/>
    <s v="X"/>
    <n v="1074.7"/>
    <n v="977"/>
    <n v="25"/>
    <n v="195.4"/>
  </r>
  <r>
    <s v="Produit"/>
    <m/>
    <m/>
    <m/>
    <s v="F"/>
    <x v="5"/>
    <x v="0"/>
    <d v="2015-06-01T00:00:00"/>
    <s v="1506002-1"/>
    <n v="410069"/>
    <x v="23"/>
    <n v="1069"/>
    <s v="PERMEAT DOUX LIQUIDE"/>
    <n v="1.2549999999999999"/>
    <d v="2015-06-15T00:00:00"/>
    <s v="X"/>
    <n v="151.86000000000001"/>
    <n v="138.05000000000001"/>
    <n v="60"/>
    <n v="75.3"/>
  </r>
  <r>
    <s v="Produit"/>
    <m/>
    <m/>
    <m/>
    <s v="F"/>
    <x v="5"/>
    <x v="0"/>
    <d v="2015-06-01T00:00:00"/>
    <s v="1506002-2"/>
    <n v="410069"/>
    <x v="23"/>
    <n v="1069"/>
    <s v="PERMEAT DOUX LIQUIDE"/>
    <n v="1.304"/>
    <d v="2015-06-15T00:00:00"/>
    <s v="X"/>
    <n v="157.78"/>
    <n v="143.44"/>
    <n v="60"/>
    <n v="78.240000000000009"/>
  </r>
  <r>
    <s v="Produit"/>
    <m/>
    <m/>
    <m/>
    <s v="F"/>
    <x v="5"/>
    <x v="0"/>
    <d v="2015-06-01T00:00:00"/>
    <s v="1506003-1"/>
    <n v="410059"/>
    <x v="22"/>
    <n v="1069"/>
    <s v="PERMEAT DOUX LIQUIDE"/>
    <n v="1.3149999999999999"/>
    <d v="2015-06-15T00:00:00"/>
    <s v="X"/>
    <n v="159.12"/>
    <n v="144.65"/>
    <n v="60"/>
    <n v="78.899999999999991"/>
  </r>
  <r>
    <s v="Produit"/>
    <m/>
    <m/>
    <m/>
    <s v="F"/>
    <x v="5"/>
    <x v="0"/>
    <d v="2015-06-01T00:00:00"/>
    <s v="1506003-2"/>
    <n v="410059"/>
    <x v="22"/>
    <n v="1069"/>
    <s v="PERMEAT DOUX LIQUIDE"/>
    <n v="1.2609999999999999"/>
    <d v="2015-06-15T00:00:00"/>
    <s v="X"/>
    <n v="152.58000000000001"/>
    <n v="138.71"/>
    <n v="60"/>
    <n v="75.66"/>
  </r>
  <r>
    <s v="Déplacement"/>
    <m/>
    <m/>
    <m/>
    <s v="F"/>
    <x v="5"/>
    <x v="0"/>
    <d v="2015-06-04T00:00:00"/>
    <s v="1506004-1"/>
    <n v="410006"/>
    <x v="1"/>
    <n v="1009"/>
    <s v="FRAIS DEPLACEMENT"/>
    <m/>
    <d v="2015-06-12T00:00:00"/>
    <s v="X"/>
    <n v="743.58"/>
    <n v="743.58"/>
    <n v="0"/>
    <n v="0"/>
  </r>
  <r>
    <s v="Produit"/>
    <m/>
    <m/>
    <m/>
    <s v="F"/>
    <x v="5"/>
    <x v="0"/>
    <d v="2015-06-04T00:00:00"/>
    <s v="1506005-1"/>
    <n v="410002"/>
    <x v="4"/>
    <n v="1002"/>
    <s v="OKARA"/>
    <n v="14.58"/>
    <d v="2015-07-04T00:00:00"/>
    <s v="X"/>
    <n v="4651.0200000000004"/>
    <n v="4228.2"/>
    <n v="50"/>
    <n v="729"/>
  </r>
  <r>
    <s v="Produit"/>
    <m/>
    <m/>
    <m/>
    <s v="F"/>
    <x v="5"/>
    <x v="0"/>
    <d v="2015-06-04T00:00:00"/>
    <s v="1506005-2"/>
    <n v="410002"/>
    <x v="4"/>
    <n v="1002"/>
    <s v="OKARA"/>
    <n v="13"/>
    <d v="2015-07-04T00:00:00"/>
    <s v="X"/>
    <n v="4147"/>
    <n v="3770"/>
    <n v="50"/>
    <n v="650"/>
  </r>
  <r>
    <s v="Produit"/>
    <m/>
    <m/>
    <m/>
    <s v="F"/>
    <x v="5"/>
    <x v="0"/>
    <d v="2015-06-04T00:00:00"/>
    <s v="1506005-3"/>
    <n v="410002"/>
    <x v="4"/>
    <n v="1002"/>
    <s v="OKARA"/>
    <n v="13.32"/>
    <d v="2015-07-04T00:00:00"/>
    <s v="X"/>
    <n v="4249.08"/>
    <n v="3862.8"/>
    <n v="50"/>
    <n v="666"/>
  </r>
  <r>
    <s v="Produit"/>
    <m/>
    <m/>
    <m/>
    <s v="F"/>
    <x v="5"/>
    <x v="0"/>
    <d v="2015-06-04T00:00:00"/>
    <s v="1506006-1"/>
    <n v="410067"/>
    <x v="17"/>
    <n v="1003"/>
    <s v="COQUE DE SOJA"/>
    <n v="15.02"/>
    <d v="2015-07-04T00:00:00"/>
    <s v="X"/>
    <n v="2478.3000000000002"/>
    <n v="2253"/>
    <n v="29.02"/>
    <n v="435.88040000000001"/>
  </r>
  <r>
    <s v="Commissions"/>
    <m/>
    <m/>
    <m/>
    <s v="F"/>
    <x v="5"/>
    <x v="0"/>
    <d v="2015-06-08T00:00:00"/>
    <s v="1506007-1"/>
    <n v="410006"/>
    <x v="1"/>
    <n v="1010"/>
    <s v="COMMISSION"/>
    <m/>
    <d v="2015-06-30T00:00:00"/>
    <s v="X"/>
    <n v="188.54"/>
    <n v="188.54"/>
    <n v="0"/>
    <n v="188.54"/>
  </r>
  <r>
    <s v="Commissions"/>
    <m/>
    <m/>
    <m/>
    <s v="F"/>
    <x v="5"/>
    <x v="0"/>
    <d v="2015-06-08T00:00:00"/>
    <s v="1506008-1"/>
    <n v="410009"/>
    <x v="7"/>
    <n v="1010"/>
    <s v="COMMISSION"/>
    <m/>
    <d v="2015-06-30T00:00:00"/>
    <s v="X"/>
    <n v="1145.3699999999999"/>
    <n v="1145.3699999999999"/>
    <n v="0"/>
    <n v="1145.3699999999999"/>
  </r>
  <r>
    <s v="Produit"/>
    <m/>
    <m/>
    <m/>
    <s v="F"/>
    <x v="5"/>
    <x v="0"/>
    <d v="2015-06-08T00:00:00"/>
    <s v="1506009-1"/>
    <n v="410006"/>
    <x v="1"/>
    <n v="1004"/>
    <s v="CHOCOLAT ( rebut)"/>
    <n v="20.07"/>
    <d v="2015-07-08T00:00:00"/>
    <s v="X"/>
    <n v="2508.75"/>
    <n v="2508.75"/>
    <n v="34.1"/>
    <n v="684.38700000000006"/>
  </r>
  <r>
    <s v="Produit"/>
    <m/>
    <m/>
    <m/>
    <s v="F"/>
    <x v="5"/>
    <x v="0"/>
    <d v="2015-06-08T00:00:00"/>
    <s v="1506010-1"/>
    <n v="410006"/>
    <x v="1"/>
    <n v="1021"/>
    <s v="TRUFFE"/>
    <n v="7.47"/>
    <d v="2015-07-08T00:00:00"/>
    <s v="X"/>
    <n v="448.2"/>
    <n v="448.2"/>
    <n v="45"/>
    <n v="336.15"/>
  </r>
  <r>
    <s v="Produit"/>
    <m/>
    <m/>
    <m/>
    <s v="F"/>
    <x v="5"/>
    <x v="0"/>
    <d v="2015-06-08T00:00:00"/>
    <s v="1506011-1"/>
    <n v="410006"/>
    <x v="1"/>
    <n v="1004"/>
    <s v="CHOCOLAT ( rebut)"/>
    <n v="8.9600000000000009"/>
    <d v="2015-07-08T00:00:00"/>
    <s v="X"/>
    <n v="448"/>
    <n v="448"/>
    <n v="10"/>
    <n v="89.600000000000009"/>
  </r>
  <r>
    <s v="Produit"/>
    <m/>
    <m/>
    <m/>
    <s v="F"/>
    <x v="5"/>
    <x v="0"/>
    <d v="2015-06-08T00:00:00"/>
    <s v="1506012-1"/>
    <n v="410058"/>
    <x v="3"/>
    <n v="1030"/>
    <s v="COPRODUIT DE SEMOULE DE BLE DUR"/>
    <n v="23.07"/>
    <d v="2015-06-22T00:00:00"/>
    <s v="X"/>
    <n v="3125.9"/>
    <n v="3114.45"/>
    <n v="33.520000000000003"/>
    <n v="773.30640000000005"/>
  </r>
  <r>
    <s v="Commissions"/>
    <m/>
    <m/>
    <m/>
    <s v="F"/>
    <x v="5"/>
    <x v="0"/>
    <d v="2015-06-08T00:00:00"/>
    <s v="1506013-1"/>
    <n v="410006"/>
    <x v="1"/>
    <n v="1010"/>
    <s v="COMMISSION"/>
    <m/>
    <d v="2015-06-30T00:00:00"/>
    <s v="X"/>
    <n v="2013.02"/>
    <n v="2013.02"/>
    <n v="0"/>
    <n v="2013.02"/>
  </r>
  <r>
    <s v="Produit"/>
    <m/>
    <m/>
    <m/>
    <s v="F"/>
    <x v="5"/>
    <x v="0"/>
    <d v="2015-06-08T00:00:00"/>
    <s v="1506014-1"/>
    <n v="410006"/>
    <x v="1"/>
    <n v="1032"/>
    <s v="FARINE DE BLE TENDRE"/>
    <n v="24.39"/>
    <d v="2015-07-08T00:00:00"/>
    <s v="X"/>
    <n v="2560.9499999999998"/>
    <n v="2560.9499999999998"/>
    <n v="15"/>
    <n v="365.85"/>
  </r>
  <r>
    <s v="Produit"/>
    <m/>
    <m/>
    <m/>
    <s v="F"/>
    <x v="5"/>
    <x v="0"/>
    <d v="2015-06-08T00:00:00"/>
    <s v="1506015-1"/>
    <n v="410069"/>
    <x v="23"/>
    <n v="1069"/>
    <s v="PERMEAT DOUX LIQUIDE"/>
    <n v="1.1180000000000001"/>
    <d v="2015-06-22T00:00:00"/>
    <s v="X"/>
    <n v="135.28"/>
    <n v="122.98"/>
    <n v="60"/>
    <n v="67.080000000000013"/>
  </r>
  <r>
    <s v="Produit"/>
    <m/>
    <m/>
    <m/>
    <s v="F"/>
    <x v="5"/>
    <x v="0"/>
    <d v="2015-06-08T00:00:00"/>
    <s v="1506015-2"/>
    <n v="410069"/>
    <x v="23"/>
    <n v="1069"/>
    <s v="PERMEAT DOUX LIQUIDE"/>
    <n v="1.254"/>
    <d v="2015-06-22T00:00:00"/>
    <s v="X"/>
    <n v="151.72999999999999"/>
    <n v="137.94"/>
    <n v="60"/>
    <n v="75.239999999999995"/>
  </r>
  <r>
    <s v="Produit"/>
    <m/>
    <m/>
    <m/>
    <s v="F"/>
    <x v="5"/>
    <x v="0"/>
    <d v="2015-06-08T00:00:00"/>
    <s v="1506015-3"/>
    <n v="410069"/>
    <x v="23"/>
    <n v="1069"/>
    <s v="PERMEAT DOUX LIQUIDE"/>
    <n v="1.206"/>
    <d v="2015-06-22T00:00:00"/>
    <s v="X"/>
    <n v="145.93"/>
    <n v="132.66"/>
    <n v="60"/>
    <n v="72.36"/>
  </r>
  <r>
    <s v="Produit"/>
    <m/>
    <m/>
    <m/>
    <s v="F"/>
    <x v="5"/>
    <x v="0"/>
    <d v="2015-06-10T00:00:00"/>
    <s v="1506016-1"/>
    <n v="410030"/>
    <x v="0"/>
    <n v="1057"/>
    <s v="PERMEAT DE SERUM (28 à 30 % ms)"/>
    <n v="7.7480000000000002"/>
    <d v="2015-07-10T00:00:00"/>
    <s v="X"/>
    <n v="1150.58"/>
    <n v="1045.98"/>
    <n v="35"/>
    <n v="271.18"/>
  </r>
  <r>
    <s v="Produit"/>
    <m/>
    <m/>
    <m/>
    <s v="F"/>
    <x v="5"/>
    <x v="0"/>
    <d v="2015-06-10T00:00:00"/>
    <s v="1506016-2"/>
    <n v="410030"/>
    <x v="0"/>
    <n v="1057"/>
    <s v="PERMEAT DE SERUM (28 à 30 % ms)"/>
    <n v="7.3730000000000002"/>
    <d v="2015-07-10T00:00:00"/>
    <s v="X"/>
    <n v="1094.8900000000001"/>
    <n v="995.36"/>
    <n v="35"/>
    <n v="258.05500000000001"/>
  </r>
  <r>
    <s v="Produit"/>
    <m/>
    <m/>
    <m/>
    <s v="F"/>
    <x v="5"/>
    <x v="0"/>
    <d v="2015-06-10T00:00:00"/>
    <s v="1506016-3"/>
    <n v="410030"/>
    <x v="0"/>
    <n v="1057"/>
    <s v="PERMEAT DE SERUM (28 à 30 % ms)"/>
    <n v="6.8929999999999998"/>
    <d v="2015-07-10T00:00:00"/>
    <s v="X"/>
    <n v="1023.61"/>
    <n v="930.56"/>
    <n v="35"/>
    <n v="241.255"/>
  </r>
  <r>
    <s v="Produit"/>
    <m/>
    <m/>
    <m/>
    <s v="F"/>
    <x v="5"/>
    <x v="0"/>
    <d v="2015-06-10T00:00:00"/>
    <s v="1506016-4"/>
    <n v="410030"/>
    <x v="0"/>
    <n v="1057"/>
    <s v="PERMEAT DE SERUM (28 à 30 % ms)"/>
    <n v="7.5910000000000002"/>
    <d v="2015-07-10T00:00:00"/>
    <s v="X"/>
    <n v="1127.26"/>
    <n v="1024.79"/>
    <n v="35"/>
    <n v="265.685"/>
  </r>
  <r>
    <s v="Produit"/>
    <m/>
    <m/>
    <m/>
    <s v="F"/>
    <x v="5"/>
    <x v="0"/>
    <d v="2015-06-10T00:00:00"/>
    <s v="1506017-1"/>
    <n v="410030"/>
    <x v="0"/>
    <n v="1003"/>
    <s v="COQUE DE SOJA"/>
    <n v="13.4"/>
    <d v="2015-07-10T00:00:00"/>
    <s v="X"/>
    <n v="2211"/>
    <n v="2010"/>
    <n v="27.08"/>
    <n v="362.87200000000001"/>
  </r>
  <r>
    <s v="Produit"/>
    <m/>
    <m/>
    <m/>
    <s v="F"/>
    <x v="5"/>
    <x v="0"/>
    <d v="2015-06-11T00:00:00"/>
    <s v="1506018-1"/>
    <n v="410002"/>
    <x v="4"/>
    <n v="1002"/>
    <s v="OKARA"/>
    <n v="14.7"/>
    <d v="2015-07-10T00:00:00"/>
    <s v="X"/>
    <n v="4689.3"/>
    <n v="4263"/>
    <n v="50"/>
    <n v="735"/>
  </r>
  <r>
    <s v="Produit"/>
    <m/>
    <m/>
    <m/>
    <s v="F"/>
    <x v="5"/>
    <x v="0"/>
    <d v="2015-06-11T00:00:00"/>
    <s v="1506018-2"/>
    <n v="410002"/>
    <x v="4"/>
    <n v="1002"/>
    <s v="OKARA"/>
    <n v="14.74"/>
    <d v="2015-07-10T00:00:00"/>
    <s v="X"/>
    <n v="4702.0600000000004"/>
    <n v="4274.6000000000004"/>
    <n v="50"/>
    <n v="737"/>
  </r>
  <r>
    <s v="Produit"/>
    <m/>
    <m/>
    <m/>
    <s v="F"/>
    <x v="5"/>
    <x v="0"/>
    <d v="2015-06-11T00:00:00"/>
    <s v="1506018-3"/>
    <n v="410002"/>
    <x v="4"/>
    <n v="1002"/>
    <s v="OKARA"/>
    <n v="13.36"/>
    <d v="2015-07-10T00:00:00"/>
    <s v="X"/>
    <n v="4261.84"/>
    <n v="3874.4"/>
    <n v="50"/>
    <n v="668"/>
  </r>
  <r>
    <s v="Produit"/>
    <m/>
    <m/>
    <m/>
    <s v="F"/>
    <x v="5"/>
    <x v="0"/>
    <d v="2015-06-11T00:00:00"/>
    <s v="1506019-1"/>
    <n v="410030"/>
    <x v="0"/>
    <n v="1057"/>
    <s v="PERMEAT DE SERUM (28 à 30 % ms)"/>
    <n v="7.2640000000000002"/>
    <d v="2015-07-11T00:00:00"/>
    <s v="X"/>
    <n v="1078.7"/>
    <n v="980.64"/>
    <n v="35"/>
    <n v="254.24"/>
  </r>
  <r>
    <s v="Produit"/>
    <m/>
    <m/>
    <m/>
    <s v="F"/>
    <x v="5"/>
    <x v="0"/>
    <d v="2015-06-11T00:00:00"/>
    <s v="1506020-1"/>
    <n v="410068"/>
    <x v="19"/>
    <n v="1057"/>
    <s v="PERMEAT DE SERUM (28 à 30 % ms)"/>
    <n v="8.141"/>
    <d v="2015-06-25T00:00:00"/>
    <s v="X"/>
    <n v="1119.3900000000001"/>
    <n v="1017.63"/>
    <n v="25"/>
    <n v="203.52500000000001"/>
  </r>
  <r>
    <s v="Produit"/>
    <m/>
    <m/>
    <m/>
    <s v="F"/>
    <x v="5"/>
    <x v="0"/>
    <d v="2015-06-11T00:00:00"/>
    <s v="1506020-2"/>
    <n v="410068"/>
    <x v="19"/>
    <n v="1057"/>
    <s v="PERMEAT DE SERUM (28 à 30 % ms)"/>
    <n v="7.9290000000000003"/>
    <d v="2015-06-25T00:00:00"/>
    <s v="X"/>
    <n v="1090.24"/>
    <n v="991.13"/>
    <n v="25"/>
    <n v="198.22499999999999"/>
  </r>
  <r>
    <s v="Produit"/>
    <m/>
    <m/>
    <m/>
    <s v="F"/>
    <x v="5"/>
    <x v="0"/>
    <d v="2015-06-11T00:00:00"/>
    <s v="1506021-1"/>
    <n v="410067"/>
    <x v="17"/>
    <n v="1057"/>
    <s v="PERMEAT DE SERUM (28 à 30 % ms)"/>
    <n v="7.1470000000000002"/>
    <d v="2015-07-11T00:00:00"/>
    <s v="X"/>
    <n v="1061.33"/>
    <n v="964.85"/>
    <n v="35"/>
    <n v="250.14500000000001"/>
  </r>
  <r>
    <s v="Produit"/>
    <m/>
    <m/>
    <m/>
    <s v="F"/>
    <x v="5"/>
    <x v="0"/>
    <d v="2015-06-11T00:00:00"/>
    <s v="1506022-1"/>
    <n v="410059"/>
    <x v="22"/>
    <n v="1069"/>
    <s v="PERMEAT DOUX LIQUIDE"/>
    <n v="1.1659999999999999"/>
    <d v="2015-06-26T00:00:00"/>
    <s v="X"/>
    <n v="141.09"/>
    <n v="128.26"/>
    <n v="60"/>
    <n v="69.959999999999994"/>
  </r>
  <r>
    <s v="Produit"/>
    <m/>
    <m/>
    <m/>
    <s v="F"/>
    <x v="5"/>
    <x v="0"/>
    <d v="2015-06-11T00:00:00"/>
    <s v="1506022-2"/>
    <n v="410059"/>
    <x v="22"/>
    <n v="1069"/>
    <s v="PERMEAT DOUX LIQUIDE"/>
    <n v="1.2050000000000001"/>
    <d v="2015-06-26T00:00:00"/>
    <s v="X"/>
    <n v="145.81"/>
    <n v="132.55000000000001"/>
    <n v="60"/>
    <n v="72.300000000000011"/>
  </r>
  <r>
    <s v="Produit"/>
    <m/>
    <m/>
    <m/>
    <s v="F"/>
    <x v="5"/>
    <x v="0"/>
    <d v="2015-06-12T00:00:00"/>
    <s v="1506023-1"/>
    <n v="410069"/>
    <x v="23"/>
    <n v="1069"/>
    <s v="PERMEAT DOUX LIQUIDE"/>
    <n v="1.2130000000000001"/>
    <d v="2015-06-26T00:00:00"/>
    <s v="X"/>
    <n v="146.77000000000001"/>
    <n v="133.43"/>
    <n v="60"/>
    <n v="72.78"/>
  </r>
  <r>
    <s v="Produit"/>
    <m/>
    <m/>
    <m/>
    <s v="F"/>
    <x v="5"/>
    <x v="0"/>
    <d v="2015-06-12T00:00:00"/>
    <s v="1506023-2"/>
    <n v="410069"/>
    <x v="23"/>
    <n v="1069"/>
    <s v="PERMEAT DOUX LIQUIDE"/>
    <n v="1.2110000000000001"/>
    <d v="2015-06-26T00:00:00"/>
    <s v="X"/>
    <n v="146.53"/>
    <n v="133.21"/>
    <n v="60"/>
    <n v="72.660000000000011"/>
  </r>
  <r>
    <s v="Produit"/>
    <m/>
    <m/>
    <m/>
    <s v="F"/>
    <x v="5"/>
    <x v="0"/>
    <d v="2015-06-12T00:00:00"/>
    <s v="1506024-1"/>
    <n v="410058"/>
    <x v="3"/>
    <n v="1001"/>
    <s v="LEVURE"/>
    <n v="15.16"/>
    <d v="2015-07-01T00:00:00"/>
    <s v="X"/>
    <n v="4752.66"/>
    <n v="4320.6000000000004"/>
    <n v="125.63"/>
    <n v="1904.5508"/>
  </r>
  <r>
    <s v="Produit"/>
    <m/>
    <m/>
    <m/>
    <s v="F"/>
    <x v="5"/>
    <x v="0"/>
    <d v="2015-06-12T00:00:00"/>
    <s v="1506025-1"/>
    <n v="410030"/>
    <x v="0"/>
    <n v="1069"/>
    <s v="PERMEAT DOUX LIQUIDE"/>
    <n v="1.2090000000000001"/>
    <d v="2015-07-12T00:00:00"/>
    <s v="X"/>
    <n v="146.29"/>
    <n v="132.99"/>
    <n v="60"/>
    <n v="72.540000000000006"/>
  </r>
  <r>
    <s v="Produit"/>
    <m/>
    <m/>
    <m/>
    <s v="F"/>
    <x v="5"/>
    <x v="0"/>
    <d v="2015-06-12T00:00:00"/>
    <s v="1506026-1"/>
    <n v="410030"/>
    <x v="0"/>
    <n v="1034"/>
    <s v="REMOULAGE"/>
    <n v="25.02"/>
    <d v="2015-07-12T00:00:00"/>
    <s v="X"/>
    <n v="4623.7"/>
    <n v="4203.3599999999997"/>
    <n v="11.54"/>
    <n v="288.73079999999999"/>
  </r>
  <r>
    <s v="Produit"/>
    <m/>
    <m/>
    <m/>
    <s v="F"/>
    <x v="5"/>
    <x v="0"/>
    <d v="2015-06-15T00:00:00"/>
    <s v="1506027-1"/>
    <n v="410006"/>
    <x v="1"/>
    <n v="1032"/>
    <s v="FARINE DE BLE TENDRE"/>
    <n v="21.59"/>
    <d v="2015-07-15T00:00:00"/>
    <s v="X"/>
    <n v="2266.9499999999998"/>
    <n v="2266.9499999999998"/>
    <n v="15"/>
    <n v="323.85000000000002"/>
  </r>
  <r>
    <s v="Produit"/>
    <m/>
    <m/>
    <m/>
    <s v="F"/>
    <x v="5"/>
    <x v="0"/>
    <d v="2015-06-17T00:00:00"/>
    <s v="1506028-1"/>
    <n v="410058"/>
    <x v="3"/>
    <n v="1001"/>
    <s v="LEVURE"/>
    <n v="15.16"/>
    <d v="2015-06-17T00:00:00"/>
    <s v="X"/>
    <n v="4752.66"/>
    <n v="4320.6000000000004"/>
    <n v="125.63"/>
    <n v="1904.5508"/>
  </r>
  <r>
    <s v="Produit"/>
    <m/>
    <m/>
    <m/>
    <s v="F"/>
    <x v="5"/>
    <x v="0"/>
    <d v="2015-06-18T00:00:00"/>
    <s v="1506029-1"/>
    <n v="410002"/>
    <x v="4"/>
    <n v="1002"/>
    <s v="OKARA"/>
    <n v="13.28"/>
    <d v="2015-09-18T00:00:00"/>
    <s v="X"/>
    <n v="4236.32"/>
    <n v="3851.2"/>
    <n v="50"/>
    <n v="664"/>
  </r>
  <r>
    <s v="Produit"/>
    <m/>
    <m/>
    <m/>
    <s v="F"/>
    <x v="5"/>
    <x v="0"/>
    <d v="2015-06-18T00:00:00"/>
    <s v="1506029-2"/>
    <n v="410002"/>
    <x v="4"/>
    <n v="1002"/>
    <s v="OKARA"/>
    <n v="12.64"/>
    <d v="2015-07-18T00:00:00"/>
    <s v="X"/>
    <n v="4032.16"/>
    <n v="3665.6"/>
    <n v="50"/>
    <n v="632"/>
  </r>
  <r>
    <s v="Produit"/>
    <m/>
    <m/>
    <m/>
    <s v="F"/>
    <x v="5"/>
    <x v="0"/>
    <d v="2015-06-19T00:00:00"/>
    <s v="1506030-1"/>
    <n v="410023"/>
    <x v="5"/>
    <n v="1014"/>
    <s v="GÊNE DE CASSIS"/>
    <n v="10.26"/>
    <d v="2015-06-19T00:00:00"/>
    <s v="X"/>
    <n v="338.58"/>
    <n v="307.8"/>
    <n v="39.33"/>
    <n v="403.52579999999995"/>
  </r>
  <r>
    <s v="Produit"/>
    <m/>
    <m/>
    <m/>
    <s v="F"/>
    <x v="5"/>
    <x v="0"/>
    <d v="2015-06-19T00:00:00"/>
    <s v="1506031-1"/>
    <n v="410025"/>
    <x v="6"/>
    <n v="1014"/>
    <s v="GÊNE DE CASSIS"/>
    <m/>
    <d v="2015-07-19T00:00:00"/>
    <s v="X"/>
    <n v="620.73"/>
    <n v="564.29999999999995"/>
    <n v="0"/>
    <n v="0"/>
  </r>
  <r>
    <s v="Produit"/>
    <m/>
    <m/>
    <m/>
    <s v="F"/>
    <x v="5"/>
    <x v="0"/>
    <d v="2015-06-19T00:00:00"/>
    <s v="1506032-1"/>
    <n v="410030"/>
    <x v="0"/>
    <n v="1013"/>
    <s v="SON DE MOUTARDE  HUMIDE"/>
    <n v="12.057"/>
    <d v="2015-07-19T00:00:00"/>
    <s v="X"/>
    <n v="530.51"/>
    <n v="482.28"/>
    <n v="31.7"/>
    <n v="382.20690000000002"/>
  </r>
  <r>
    <s v="Prestation"/>
    <m/>
    <m/>
    <m/>
    <s v="F"/>
    <x v="5"/>
    <x v="0"/>
    <d v="2015-06-19T00:00:00"/>
    <s v="1506033-1"/>
    <n v="410035"/>
    <x v="26"/>
    <n v="1011"/>
    <s v="PRESTATION DE SERVICE"/>
    <m/>
    <d v="2015-06-26T00:00:00"/>
    <s v="X"/>
    <n v="600"/>
    <n v="500"/>
    <n v="0"/>
    <n v="0"/>
  </r>
  <r>
    <s v="Produit"/>
    <m/>
    <m/>
    <m/>
    <s v="F"/>
    <x v="5"/>
    <x v="0"/>
    <d v="2015-06-19T00:00:00"/>
    <s v="1506034-1"/>
    <n v="410006"/>
    <x v="1"/>
    <n v="1032"/>
    <s v="FARINE DE BLE TENDRE"/>
    <n v="24.135000000000002"/>
    <d v="2015-07-19T00:00:00"/>
    <s v="X"/>
    <n v="2534.1799999999998"/>
    <n v="2534.1799999999998"/>
    <n v="15"/>
    <n v="362.02500000000003"/>
  </r>
  <r>
    <s v="Produit"/>
    <m/>
    <m/>
    <m/>
    <s v="F"/>
    <x v="5"/>
    <x v="0"/>
    <d v="2015-06-23T00:00:00"/>
    <s v="1506035-1"/>
    <n v="410030"/>
    <x v="0"/>
    <n v="1003"/>
    <s v="COQUE DE SOJA"/>
    <n v="14.88"/>
    <d v="2015-07-23T00:00:00"/>
    <s v="X"/>
    <n v="2455.1999999999998"/>
    <n v="2232"/>
    <n v="28.87"/>
    <n v="429.58560000000006"/>
  </r>
  <r>
    <s v="Produit"/>
    <m/>
    <m/>
    <m/>
    <s v="F"/>
    <x v="5"/>
    <x v="0"/>
    <d v="2015-06-23T00:00:00"/>
    <s v="1506036-1"/>
    <n v="410030"/>
    <x v="0"/>
    <n v="1008"/>
    <s v="DECLASSES"/>
    <n v="2.86"/>
    <d v="2015-07-23T00:00:00"/>
    <s v="X"/>
    <n v="393.25"/>
    <n v="357.5"/>
    <n v="69.05"/>
    <n v="197.48299999999998"/>
  </r>
  <r>
    <s v="Produit"/>
    <m/>
    <m/>
    <m/>
    <s v="F"/>
    <x v="5"/>
    <x v="0"/>
    <d v="2015-06-23T00:00:00"/>
    <s v="1506037-1"/>
    <n v="410052"/>
    <x v="2"/>
    <n v="1057"/>
    <s v="PERMEAT DE SERUM (28 à 30 % ms)"/>
    <n v="7.6829999999999998"/>
    <d v="2015-06-07T00:00:00"/>
    <s v="X"/>
    <n v="1056.4100000000001"/>
    <n v="960.38"/>
    <n v="25"/>
    <n v="192.07499999999999"/>
  </r>
  <r>
    <s v="Produit"/>
    <m/>
    <m/>
    <m/>
    <s v="F"/>
    <x v="5"/>
    <x v="0"/>
    <d v="2015-06-23T00:00:00"/>
    <s v="1506037-2"/>
    <n v="410052"/>
    <x v="2"/>
    <n v="1057"/>
    <s v="PERMEAT DE SERUM (28 à 30 % ms)"/>
    <n v="8.1959999999999997"/>
    <d v="2015-07-07T00:00:00"/>
    <s v="X"/>
    <n v="1126.95"/>
    <n v="1024.5"/>
    <n v="25"/>
    <n v="204.9"/>
  </r>
  <r>
    <s v="Produit"/>
    <m/>
    <m/>
    <m/>
    <s v="F"/>
    <x v="5"/>
    <x v="0"/>
    <d v="2015-06-23T00:00:00"/>
    <s v="1506038-1"/>
    <n v="410030"/>
    <x v="0"/>
    <n v="1057"/>
    <s v="PERMEAT DE SERUM (28 à 30 % ms)"/>
    <n v="7.8079999999999998"/>
    <d v="2015-07-23T00:00:00"/>
    <s v="X"/>
    <n v="1159.49"/>
    <n v="1054.08"/>
    <n v="35"/>
    <n v="273.27999999999997"/>
  </r>
  <r>
    <s v="Produit"/>
    <m/>
    <m/>
    <m/>
    <s v="F"/>
    <x v="5"/>
    <x v="0"/>
    <d v="2015-06-23T00:00:00"/>
    <s v="1506038-2"/>
    <n v="410030"/>
    <x v="0"/>
    <n v="1057"/>
    <s v="PERMEAT DE SERUM (28 à 30 % ms)"/>
    <n v="8.2219999999999995"/>
    <d v="2015-07-23T00:00:00"/>
    <s v="X"/>
    <n v="1220.97"/>
    <n v="1109.97"/>
    <n v="35"/>
    <n v="287.77"/>
  </r>
  <r>
    <s v="Produit"/>
    <m/>
    <m/>
    <m/>
    <s v="F"/>
    <x v="5"/>
    <x v="0"/>
    <d v="2015-06-30T00:00:00"/>
    <s v="1506039-1"/>
    <n v="410030"/>
    <x v="0"/>
    <n v="1003"/>
    <s v="COQUE DE SOJA"/>
    <n v="8.8840000000000003"/>
    <d v="2015-07-30T00:00:00"/>
    <s v="X"/>
    <n v="1465.86"/>
    <n v="1332.6"/>
    <n v="17.98"/>
    <n v="159.73432"/>
  </r>
  <r>
    <s v="Prestation"/>
    <m/>
    <m/>
    <m/>
    <s v="F"/>
    <x v="5"/>
    <x v="0"/>
    <d v="2015-06-30T00:00:00"/>
    <s v="1506040-1"/>
    <n v="410006"/>
    <x v="1"/>
    <n v="1011"/>
    <s v="PRESTATION DE SERVICE"/>
    <m/>
    <d v="2015-07-02T00:00:00"/>
    <s v="X"/>
    <n v="4000"/>
    <n v="4000"/>
    <n v="0"/>
    <n v="4000"/>
  </r>
  <r>
    <s v="Produit"/>
    <m/>
    <m/>
    <m/>
    <s v="F"/>
    <x v="6"/>
    <x v="0"/>
    <d v="2015-07-01T00:00:00"/>
    <s v="1507001-1"/>
    <n v="410006"/>
    <x v="1"/>
    <n v="1032"/>
    <s v="FARINE DE BLE TENDRE"/>
    <n v="15.57"/>
    <d v="2015-08-01T00:00:00"/>
    <s v="X"/>
    <n v="1292.31"/>
    <n v="1292.31"/>
    <n v="18"/>
    <n v="280.26"/>
  </r>
  <r>
    <s v="Produit"/>
    <m/>
    <m/>
    <m/>
    <s v="F"/>
    <x v="6"/>
    <x v="0"/>
    <d v="2015-07-01T00:00:00"/>
    <s v="1507002-1"/>
    <n v="410006"/>
    <x v="1"/>
    <n v="1030"/>
    <s v="COPRODUIT DE SEMOULE DE BLE DUR"/>
    <n v="21.75"/>
    <d v="2015-08-01T00:00:00"/>
    <s v="X"/>
    <n v="2392.5"/>
    <n v="2392.5"/>
    <n v="25"/>
    <n v="543.75"/>
  </r>
  <r>
    <s v="Produit"/>
    <m/>
    <m/>
    <m/>
    <s v="F"/>
    <x v="6"/>
    <x v="0"/>
    <d v="2015-07-01T00:00:00"/>
    <s v="1507003-1"/>
    <n v="410006"/>
    <x v="1"/>
    <n v="1032"/>
    <s v="FARINE DE BLE TENDRE"/>
    <n v="8.9550000000000001"/>
    <d v="2015-08-01T00:00:00"/>
    <s v="X"/>
    <n v="626.85"/>
    <n v="626.85"/>
    <n v="5"/>
    <n v="44.774999999999999"/>
  </r>
  <r>
    <s v="Produit"/>
    <m/>
    <m/>
    <m/>
    <s v="F"/>
    <x v="6"/>
    <x v="0"/>
    <d v="2015-07-01T00:00:00"/>
    <s v="1507004-1"/>
    <n v="410006"/>
    <x v="1"/>
    <n v="1004"/>
    <s v="CHOCOLAT ( rebut)"/>
    <n v="7.29"/>
    <d v="2015-08-01T00:00:00"/>
    <s v="X"/>
    <n v="364.5"/>
    <n v="364.5"/>
    <n v="10"/>
    <n v="72.900000000000006"/>
  </r>
  <r>
    <s v="Produit"/>
    <m/>
    <m/>
    <m/>
    <s v="F"/>
    <x v="6"/>
    <x v="0"/>
    <d v="2015-07-01T00:00:00"/>
    <s v="1507005-1"/>
    <n v="410006"/>
    <x v="1"/>
    <n v="1032"/>
    <s v="FARINE DE BLE TENDRE"/>
    <n v="24.114999999999998"/>
    <d v="2015-08-01T00:00:00"/>
    <s v="X"/>
    <n v="2532.08"/>
    <n v="2532.08"/>
    <n v="15"/>
    <n v="361.72499999999997"/>
  </r>
  <r>
    <s v="Produit"/>
    <m/>
    <m/>
    <m/>
    <s v="F"/>
    <x v="6"/>
    <x v="0"/>
    <d v="2015-07-01T00:00:00"/>
    <s v="1507006-1"/>
    <n v="410030"/>
    <x v="0"/>
    <n v="1057"/>
    <s v="PERMEAT DE SERUM (28 à 30 % ms)"/>
    <n v="8.5690000000000008"/>
    <d v="2015-08-01T00:00:00"/>
    <s v="X"/>
    <n v="1272.5"/>
    <n v="1156.82"/>
    <n v="35"/>
    <n v="299.91500000000002"/>
  </r>
  <r>
    <s v="Produit"/>
    <m/>
    <m/>
    <m/>
    <s v="F"/>
    <x v="6"/>
    <x v="0"/>
    <d v="2015-07-01T00:00:00"/>
    <s v="1507006-2"/>
    <n v="410030"/>
    <x v="0"/>
    <n v="1057"/>
    <s v="PERMEAT DE SERUM (28 à 30 % ms)"/>
    <n v="8.36"/>
    <d v="2015-08-01T00:00:00"/>
    <s v="X"/>
    <n v="1241.46"/>
    <n v="1128.5999999999999"/>
    <n v="35"/>
    <n v="292.59999999999997"/>
  </r>
  <r>
    <s v="Produit"/>
    <m/>
    <m/>
    <m/>
    <s v="F"/>
    <x v="6"/>
    <x v="0"/>
    <d v="2015-07-01T00:00:00"/>
    <s v="1507006-3"/>
    <n v="410030"/>
    <x v="0"/>
    <n v="1057"/>
    <s v="PERMEAT DE SERUM (28 à 30 % ms)"/>
    <n v="7.9429999999999996"/>
    <d v="2015-08-01T00:00:00"/>
    <s v="X"/>
    <n v="1179.54"/>
    <n v="1072.31"/>
    <n v="35"/>
    <n v="278.005"/>
  </r>
  <r>
    <s v="Produit"/>
    <m/>
    <m/>
    <m/>
    <s v="F"/>
    <x v="6"/>
    <x v="0"/>
    <d v="2015-07-01T00:00:00"/>
    <s v="1507007-1"/>
    <n v="410052"/>
    <x v="2"/>
    <n v="1057"/>
    <s v="PERMEAT DE SERUM (28 à 30 % ms)"/>
    <n v="7.97"/>
    <d v="2015-07-15T00:00:00"/>
    <s v="X"/>
    <n v="1095.8800000000001"/>
    <n v="996.25"/>
    <n v="20"/>
    <n v="159.4"/>
  </r>
  <r>
    <s v="Produit"/>
    <m/>
    <m/>
    <m/>
    <s v="F"/>
    <x v="6"/>
    <x v="0"/>
    <d v="2015-07-01T00:00:00"/>
    <s v="1507008-1"/>
    <n v="410068"/>
    <x v="19"/>
    <n v="1057"/>
    <s v="PERMEAT DE SERUM (28 à 30 % ms)"/>
    <n v="7.0019999999999998"/>
    <d v="2015-07-15T00:00:00"/>
    <s v="X"/>
    <n v="924.26"/>
    <n v="840.24"/>
    <n v="20"/>
    <n v="140.04"/>
  </r>
  <r>
    <s v="Produit"/>
    <m/>
    <m/>
    <m/>
    <s v="F"/>
    <x v="6"/>
    <x v="0"/>
    <d v="2015-07-01T00:00:00"/>
    <s v="1507009-1"/>
    <n v="410069"/>
    <x v="23"/>
    <n v="1069"/>
    <s v="PERMEAT DOUX LIQUIDE"/>
    <n v="1.212"/>
    <d v="2015-07-15T00:00:00"/>
    <s v="X"/>
    <n v="146.65"/>
    <n v="133.32"/>
    <n v="60"/>
    <n v="72.72"/>
  </r>
  <r>
    <s v="Produit"/>
    <m/>
    <m/>
    <m/>
    <s v="F"/>
    <x v="6"/>
    <x v="0"/>
    <d v="2015-07-01T00:00:00"/>
    <s v="1507009-2"/>
    <n v="410069"/>
    <x v="23"/>
    <n v="1069"/>
    <s v="PERMEAT DOUX LIQUIDE"/>
    <n v="1.206"/>
    <d v="2015-07-15T00:00:00"/>
    <s v="X"/>
    <n v="145.93"/>
    <n v="132.66"/>
    <n v="60"/>
    <n v="72.36"/>
  </r>
  <r>
    <s v="Produit"/>
    <m/>
    <m/>
    <m/>
    <s v="F"/>
    <x v="6"/>
    <x v="0"/>
    <d v="2015-07-01T00:00:00"/>
    <s v="1507010-1"/>
    <n v="410059"/>
    <x v="22"/>
    <n v="1069"/>
    <s v="PERMEAT DOUX LIQUIDE"/>
    <n v="1.21"/>
    <d v="2015-07-15T00:00:00"/>
    <s v="X"/>
    <n v="146.41"/>
    <n v="133.1"/>
    <n v="60"/>
    <n v="72.599999999999994"/>
  </r>
  <r>
    <s v="Produit"/>
    <m/>
    <m/>
    <m/>
    <s v="F"/>
    <x v="6"/>
    <x v="0"/>
    <d v="2015-07-01T00:00:00"/>
    <s v="1507010-2"/>
    <n v="410059"/>
    <x v="22"/>
    <n v="1069"/>
    <s v="PERMEAT DOUX LIQUIDE"/>
    <n v="1.1990000000000001"/>
    <d v="2015-07-15T00:00:00"/>
    <s v="X"/>
    <n v="145.08000000000001"/>
    <n v="131.88999999999999"/>
    <n v="60"/>
    <n v="71.94"/>
  </r>
  <r>
    <s v="Produit"/>
    <m/>
    <m/>
    <m/>
    <s v="F"/>
    <x v="6"/>
    <x v="0"/>
    <d v="2015-07-01T00:00:00"/>
    <s v="1507010-3"/>
    <n v="410059"/>
    <x v="22"/>
    <n v="1069"/>
    <s v="PERMEAT DOUX LIQUIDE"/>
    <n v="1.212"/>
    <d v="2015-07-15T00:00:00"/>
    <s v="X"/>
    <n v="146.65"/>
    <n v="133.32"/>
    <n v="60"/>
    <n v="72.72"/>
  </r>
  <r>
    <s v="Produit"/>
    <m/>
    <m/>
    <m/>
    <s v="F"/>
    <x v="6"/>
    <x v="0"/>
    <d v="2015-07-02T00:00:00"/>
    <s v="1507011-1"/>
    <n v="410006"/>
    <x v="1"/>
    <n v="1004"/>
    <s v="CHOCOLAT ( rebut)"/>
    <n v="18.62"/>
    <d v="2015-08-02T00:00:00"/>
    <s v="X"/>
    <n v="2327.5"/>
    <n v="2327.5"/>
    <n v="34.1"/>
    <n v="634.94200000000001"/>
  </r>
  <r>
    <s v="Produit"/>
    <m/>
    <m/>
    <m/>
    <s v="F"/>
    <x v="6"/>
    <x v="0"/>
    <d v="2015-07-02T00:00:00"/>
    <s v="1507012-1"/>
    <n v="410006"/>
    <x v="1"/>
    <n v="1032"/>
    <s v="FARINE DE BLE TENDRE"/>
    <n v="22.425000000000001"/>
    <d v="2015-08-02T00:00:00"/>
    <s v="X"/>
    <n v="2354.63"/>
    <n v="2354.63"/>
    <n v="15"/>
    <n v="336.375"/>
  </r>
  <r>
    <s v="Produit"/>
    <m/>
    <m/>
    <m/>
    <s v="F"/>
    <x v="6"/>
    <x v="0"/>
    <d v="2015-07-02T00:00:00"/>
    <s v="1507013-1"/>
    <n v="410006"/>
    <x v="1"/>
    <n v="1032"/>
    <s v="FARINE DE BLE TENDRE"/>
    <n v="16.395"/>
    <d v="2015-08-02T00:00:00"/>
    <s v="X"/>
    <n v="1803.45"/>
    <n v="1803.45"/>
    <n v="20"/>
    <n v="327.9"/>
  </r>
  <r>
    <s v="Produit"/>
    <m/>
    <m/>
    <m/>
    <s v="F"/>
    <x v="6"/>
    <x v="0"/>
    <d v="2015-07-06T00:00:00"/>
    <s v="1507014-1"/>
    <n v="410040"/>
    <x v="27"/>
    <n v="1014"/>
    <s v="GÊNE DE CASSIS"/>
    <n v="22.846"/>
    <d v="2015-08-06T00:00:00"/>
    <s v="X"/>
    <n v="753.92"/>
    <n v="685.38"/>
    <n v="27.08"/>
    <n v="618.66967999999997"/>
  </r>
  <r>
    <s v="Produit"/>
    <m/>
    <m/>
    <m/>
    <s v="F"/>
    <x v="6"/>
    <x v="0"/>
    <d v="2015-07-06T00:00:00"/>
    <s v="1507015-1"/>
    <n v="410017"/>
    <x v="12"/>
    <n v="1014"/>
    <s v="GÊNE DE CASSIS"/>
    <m/>
    <d v="2015-08-13T00:00:00"/>
    <s v="X"/>
    <n v="251.31"/>
    <n v="228.46"/>
    <n v="0"/>
    <n v="0"/>
  </r>
  <r>
    <s v="Commissions"/>
    <m/>
    <m/>
    <m/>
    <s v="F"/>
    <x v="6"/>
    <x v="0"/>
    <d v="2015-07-07T00:00:00"/>
    <s v="1507016-1"/>
    <n v="410006"/>
    <x v="1"/>
    <n v="1010"/>
    <s v="COMMISSION"/>
    <m/>
    <d v="2015-07-31T00:00:00"/>
    <s v="X"/>
    <n v="2746.97"/>
    <n v="2746.97"/>
    <n v="0"/>
    <n v="2746.97"/>
  </r>
  <r>
    <s v="Produit"/>
    <m/>
    <m/>
    <m/>
    <s v="F"/>
    <x v="6"/>
    <x v="0"/>
    <d v="2015-07-07T00:00:00"/>
    <s v="1507017-1"/>
    <n v="410067"/>
    <x v="17"/>
    <n v="1057"/>
    <s v="PERMEAT DE SERUM (28 à 30 % ms)"/>
    <n v="7.9039999999999999"/>
    <d v="2015-08-07T00:00:00"/>
    <s v="X"/>
    <n v="1173.74"/>
    <n v="1067.04"/>
    <n v="35"/>
    <n v="276.64"/>
  </r>
  <r>
    <s v="Produit"/>
    <m/>
    <m/>
    <m/>
    <s v="F"/>
    <x v="6"/>
    <x v="0"/>
    <d v="2015-07-07T00:00:00"/>
    <s v="1507018-1"/>
    <n v="410030"/>
    <x v="0"/>
    <n v="1057"/>
    <s v="PERMEAT DE SERUM (28 à 30 % ms)"/>
    <n v="7.7060000000000004"/>
    <d v="2015-08-07T00:00:00"/>
    <s v="X"/>
    <n v="1144.3399999999999"/>
    <n v="1040.31"/>
    <n v="35"/>
    <n v="269.71000000000004"/>
  </r>
  <r>
    <s v="Produit"/>
    <m/>
    <m/>
    <m/>
    <s v="F"/>
    <x v="7"/>
    <x v="0"/>
    <d v="2015-08-07T00:00:00"/>
    <s v="1507018-2"/>
    <n v="410030"/>
    <x v="0"/>
    <n v="1057"/>
    <s v="PERMEAT DE SERUM (28 à 30 % ms)"/>
    <n v="6.9560000000000004"/>
    <d v="2015-08-07T00:00:00"/>
    <s v="X"/>
    <n v="1032.97"/>
    <n v="939.06"/>
    <n v="35"/>
    <n v="243.46"/>
  </r>
  <r>
    <s v="Produit"/>
    <m/>
    <m/>
    <m/>
    <s v="F"/>
    <x v="7"/>
    <x v="0"/>
    <d v="2015-08-07T00:00:00"/>
    <s v="1507019-1"/>
    <n v="410006"/>
    <x v="1"/>
    <n v="1032"/>
    <s v="FARINE DE BLE TENDRE"/>
    <n v="24.46"/>
    <d v="2015-08-07T00:00:00"/>
    <s v="X"/>
    <n v="2568.3000000000002"/>
    <n v="2568.3000000000002"/>
    <n v="15"/>
    <n v="366.90000000000003"/>
  </r>
  <r>
    <s v="Produit"/>
    <m/>
    <m/>
    <m/>
    <s v="F"/>
    <x v="6"/>
    <x v="0"/>
    <d v="2015-07-08T00:00:00"/>
    <s v="1507020-1"/>
    <n v="410030"/>
    <x v="0"/>
    <n v="1003"/>
    <s v="COQUE DE SOJA"/>
    <n v="12.74"/>
    <d v="2015-07-08T00:00:00"/>
    <s v="X"/>
    <n v="2102.1"/>
    <n v="1911"/>
    <n v="26.16"/>
    <n v="333.27840000000003"/>
  </r>
  <r>
    <s v="Déplacement"/>
    <m/>
    <m/>
    <m/>
    <s v="F"/>
    <x v="6"/>
    <x v="0"/>
    <d v="2015-07-09T00:00:00"/>
    <s v="1507021-1"/>
    <n v="410006"/>
    <x v="1"/>
    <n v="1009"/>
    <s v="FRAIS DEPLACEMENT"/>
    <m/>
    <d v="2015-07-10T00:00:00"/>
    <s v="X"/>
    <n v="691.78"/>
    <n v="691.78"/>
    <n v="0"/>
    <n v="0"/>
  </r>
  <r>
    <s v="Produit"/>
    <m/>
    <m/>
    <m/>
    <s v="F"/>
    <x v="6"/>
    <x v="0"/>
    <d v="2015-07-10T00:00:00"/>
    <s v="1507022-1"/>
    <n v="410006"/>
    <x v="1"/>
    <n v="1032"/>
    <s v="FARINE DE BLE TENDRE"/>
    <n v="19.645"/>
    <d v="2015-08-10T00:00:00"/>
    <s v="X"/>
    <n v="2062.73"/>
    <n v="2062.73"/>
    <n v="15"/>
    <n v="294.67500000000001"/>
  </r>
  <r>
    <s v="Produit"/>
    <m/>
    <m/>
    <m/>
    <s v="F"/>
    <x v="6"/>
    <x v="0"/>
    <d v="2015-07-10T00:00:00"/>
    <s v="1507023-1"/>
    <n v="410059"/>
    <x v="22"/>
    <n v="1069"/>
    <s v="PERMEAT DOUX LIQUIDE"/>
    <n v="1.206"/>
    <d v="2015-07-24T00:00:00"/>
    <s v="X"/>
    <n v="145.93"/>
    <n v="132.66"/>
    <n v="60"/>
    <n v="72.36"/>
  </r>
  <r>
    <s v="Produit"/>
    <m/>
    <m/>
    <m/>
    <s v="F"/>
    <x v="6"/>
    <x v="0"/>
    <d v="2015-07-10T00:00:00"/>
    <s v="1507023-2"/>
    <n v="410059"/>
    <x v="22"/>
    <n v="1069"/>
    <s v="PERMEAT DOUX LIQUIDE"/>
    <n v="1.2170000000000001"/>
    <d v="2015-07-24T00:00:00"/>
    <s v="X"/>
    <n v="147.26"/>
    <n v="133.87"/>
    <n v="60"/>
    <n v="73.02000000000001"/>
  </r>
  <r>
    <s v="Produit"/>
    <m/>
    <m/>
    <m/>
    <s v="F"/>
    <x v="6"/>
    <x v="0"/>
    <d v="2015-07-10T00:00:00"/>
    <s v="1507023-3"/>
    <n v="410059"/>
    <x v="22"/>
    <n v="1069"/>
    <s v="PERMEAT DOUX LIQUIDE"/>
    <n v="1.216"/>
    <d v="2015-07-24T00:00:00"/>
    <s v="X"/>
    <n v="147.13999999999999"/>
    <n v="133.76"/>
    <n v="60"/>
    <n v="72.959999999999994"/>
  </r>
  <r>
    <s v="Produit"/>
    <m/>
    <m/>
    <m/>
    <s v="F"/>
    <x v="6"/>
    <x v="0"/>
    <d v="2015-07-10T00:00:00"/>
    <s v="1507024-1"/>
    <n v="410052"/>
    <x v="2"/>
    <n v="1057"/>
    <s v="PERMEAT DE SERUM (28 à 30 % ms)"/>
    <n v="7.8620000000000001"/>
    <d v="2015-07-24T00:00:00"/>
    <s v="X"/>
    <n v="1037.78"/>
    <n v="943.44"/>
    <n v="20"/>
    <n v="157.24"/>
  </r>
  <r>
    <s v="Commissions"/>
    <m/>
    <m/>
    <m/>
    <s v="F"/>
    <x v="6"/>
    <x v="0"/>
    <d v="2015-07-16T00:00:00"/>
    <s v="1507025-1"/>
    <n v="410009"/>
    <x v="7"/>
    <n v="1010"/>
    <s v="COMMISSION"/>
    <m/>
    <d v="2015-07-31T00:00:00"/>
    <s v="X"/>
    <n v="2054.6999999999998"/>
    <n v="2054.6999999999998"/>
    <n v="0"/>
    <n v="2054.6999999999998"/>
  </r>
  <r>
    <s v="Commissions"/>
    <m/>
    <m/>
    <m/>
    <s v="F"/>
    <x v="6"/>
    <x v="0"/>
    <d v="2015-07-16T00:00:00"/>
    <s v="1507026-1"/>
    <n v="410036"/>
    <x v="20"/>
    <n v="1010"/>
    <s v="COMMISSION"/>
    <m/>
    <d v="2015-07-31T00:00:00"/>
    <s v="X"/>
    <n v="110.85"/>
    <n v="110.85"/>
    <n v="0"/>
    <n v="110.85"/>
  </r>
  <r>
    <s v="Commissions"/>
    <m/>
    <m/>
    <m/>
    <s v="F"/>
    <x v="6"/>
    <x v="0"/>
    <d v="2015-07-16T00:00:00"/>
    <s v="1507027-1"/>
    <n v="410006"/>
    <x v="1"/>
    <n v="1010"/>
    <s v="COMMISSION"/>
    <m/>
    <d v="2015-07-31T00:00:00"/>
    <s v="X"/>
    <n v="282.08999999999997"/>
    <n v="282.08999999999997"/>
    <n v="0"/>
    <n v="280.08999999999997"/>
  </r>
  <r>
    <s v="Produit"/>
    <m/>
    <m/>
    <m/>
    <s v="F"/>
    <x v="6"/>
    <x v="0"/>
    <d v="2015-07-16T00:00:00"/>
    <s v="1507028-1"/>
    <n v="410030"/>
    <x v="0"/>
    <n v="1057"/>
    <s v="PERMEAT DE SERUM (28 à 30 % ms)"/>
    <n v="7.8209999999999997"/>
    <d v="2015-08-16T00:00:00"/>
    <s v="X"/>
    <n v="1161.42"/>
    <n v="1055.8399999999999"/>
    <n v="35"/>
    <n v="273.73500000000001"/>
  </r>
  <r>
    <s v="Produit"/>
    <m/>
    <m/>
    <m/>
    <s v="F"/>
    <x v="6"/>
    <x v="0"/>
    <d v="2015-07-16T00:00:00"/>
    <s v="1507028-2"/>
    <n v="410030"/>
    <x v="0"/>
    <n v="1057"/>
    <s v="PERMEAT DE SERUM (28 à 30 % ms)"/>
    <n v="7.56"/>
    <d v="2015-08-16T00:00:00"/>
    <s v="X"/>
    <n v="1122.6600000000001"/>
    <n v="1020.6"/>
    <n v="35"/>
    <n v="264.59999999999997"/>
  </r>
  <r>
    <s v="Produit"/>
    <m/>
    <m/>
    <m/>
    <s v="F"/>
    <x v="6"/>
    <x v="0"/>
    <d v="2015-07-20T00:00:00"/>
    <s v="1507029-1"/>
    <n v="410030"/>
    <x v="0"/>
    <n v="1003"/>
    <s v="COQUE DE SOJA"/>
    <n v="13.14"/>
    <d v="2015-07-20T00:00:00"/>
    <s v="X"/>
    <n v="2168.1"/>
    <n v="1971"/>
    <n v="26.73"/>
    <n v="351.23220000000003"/>
  </r>
  <r>
    <s v="Produit"/>
    <m/>
    <m/>
    <m/>
    <s v="F"/>
    <x v="6"/>
    <x v="0"/>
    <d v="2015-07-20T00:00:00"/>
    <s v="1507030-1"/>
    <n v="410058"/>
    <x v="3"/>
    <n v="1030"/>
    <s v="COPRODUIT DE SEMOULE DE BLE DUR"/>
    <n v="23.02"/>
    <d v="2015-08-03T00:00:00"/>
    <s v="X"/>
    <n v="3418.47"/>
    <n v="3107.7"/>
    <n v="33.49"/>
    <n v="770.93979999999999"/>
  </r>
  <r>
    <s v="Produit"/>
    <m/>
    <m/>
    <m/>
    <s v="F"/>
    <x v="6"/>
    <x v="0"/>
    <d v="2015-07-21T00:00:00"/>
    <s v="1507031-1"/>
    <n v="410006"/>
    <x v="1"/>
    <n v="1032"/>
    <s v="FARINE DE BLE TENDRE"/>
    <n v="24.42"/>
    <d v="2015-08-21T00:00:00"/>
    <s v="X"/>
    <n v="2564.1"/>
    <n v="2564.1"/>
    <n v="13.49"/>
    <n v="329.42580000000004"/>
  </r>
  <r>
    <s v="Produit"/>
    <m/>
    <m/>
    <m/>
    <s v="F"/>
    <x v="6"/>
    <x v="0"/>
    <d v="2015-07-21T00:00:00"/>
    <s v="1507032-1"/>
    <n v="410006"/>
    <x v="1"/>
    <n v="1032"/>
    <s v="FARINE DE BLE TENDRE"/>
    <n v="23.975000000000001"/>
    <d v="2015-08-21T00:00:00"/>
    <s v="X"/>
    <n v="2517.38"/>
    <n v="2517.38"/>
    <n v="15"/>
    <n v="359.625"/>
  </r>
  <r>
    <s v="Produit"/>
    <m/>
    <m/>
    <m/>
    <s v="F"/>
    <x v="6"/>
    <x v="0"/>
    <d v="2015-07-22T00:00:00"/>
    <s v="1507033-1"/>
    <n v="410058"/>
    <x v="3"/>
    <n v="1030"/>
    <s v="COPRODUIT DE SEMOULE DE BLE DUR"/>
    <n v="28.39"/>
    <d v="2015-08-05T00:00:00"/>
    <s v="X"/>
    <n v="4215.92"/>
    <n v="3832.65"/>
    <n v="36.61"/>
    <n v="1039.3579"/>
  </r>
  <r>
    <s v="Produit"/>
    <m/>
    <m/>
    <m/>
    <s v="F"/>
    <x v="6"/>
    <x v="0"/>
    <d v="2015-07-22T00:00:00"/>
    <s v="1507034-1"/>
    <n v="410059"/>
    <x v="22"/>
    <n v="1069"/>
    <s v="PERMEAT DOUX LIQUIDE"/>
    <n v="1.2589999999999999"/>
    <d v="2015-08-05T00:00:00"/>
    <s v="X"/>
    <n v="152.34"/>
    <n v="138.49"/>
    <n v="60"/>
    <n v="75.539999999999992"/>
  </r>
  <r>
    <s v="Produit"/>
    <m/>
    <m/>
    <m/>
    <s v="F"/>
    <x v="6"/>
    <x v="0"/>
    <d v="2015-07-22T00:00:00"/>
    <s v="1507034-2"/>
    <n v="410059"/>
    <x v="22"/>
    <n v="1069"/>
    <s v="PERMEAT DOUX LIQUIDE"/>
    <n v="1.218"/>
    <d v="2015-08-05T00:00:00"/>
    <s v="X"/>
    <n v="147.38"/>
    <n v="133.97999999999999"/>
    <n v="60"/>
    <n v="73.08"/>
  </r>
  <r>
    <s v="Produit"/>
    <m/>
    <m/>
    <m/>
    <s v="F"/>
    <x v="6"/>
    <x v="0"/>
    <d v="2015-07-22T00:00:00"/>
    <s v="1507035-1"/>
    <n v="410069"/>
    <x v="23"/>
    <n v="1069"/>
    <s v="PERMEAT DOUX LIQUIDE"/>
    <n v="1.2090000000000001"/>
    <d v="2015-08-05T00:00:00"/>
    <s v="X"/>
    <n v="146.29"/>
    <n v="132.99"/>
    <n v="60"/>
    <n v="72.540000000000006"/>
  </r>
  <r>
    <s v="Produit"/>
    <m/>
    <m/>
    <m/>
    <s v="F"/>
    <x v="6"/>
    <x v="0"/>
    <d v="2015-07-22T00:00:00"/>
    <s v="1507035-2"/>
    <n v="410069"/>
    <x v="23"/>
    <n v="1069"/>
    <s v="PERMEAT DOUX LIQUIDE"/>
    <n v="1.2190000000000001"/>
    <d v="2015-08-05T00:00:00"/>
    <s v="X"/>
    <n v="147.5"/>
    <n v="134.09"/>
    <n v="60"/>
    <n v="73.14"/>
  </r>
  <r>
    <s v="Produit"/>
    <m/>
    <m/>
    <m/>
    <s v="F"/>
    <x v="6"/>
    <x v="0"/>
    <d v="2015-07-22T00:00:00"/>
    <s v="1507036-1"/>
    <n v="410006"/>
    <x v="1"/>
    <n v="1004"/>
    <s v="CHOCOLAT ( rebut)"/>
    <n v="3.8050000000000002"/>
    <d v="2015-08-23T00:00:00"/>
    <s v="X"/>
    <n v="190.25"/>
    <n v="190.25"/>
    <n v="10"/>
    <n v="38.050000000000004"/>
  </r>
  <r>
    <s v="Produit"/>
    <m/>
    <m/>
    <m/>
    <s v="F"/>
    <x v="6"/>
    <x v="0"/>
    <d v="2015-07-22T00:00:00"/>
    <s v="1507036-2"/>
    <n v="410006"/>
    <x v="1"/>
    <n v="1021"/>
    <s v="TRUFFE"/>
    <n v="8.2799999999999994"/>
    <d v="2015-08-23T00:00:00"/>
    <s v="X"/>
    <n v="496.8"/>
    <n v="496.8"/>
    <n v="45"/>
    <n v="372.59999999999997"/>
  </r>
  <r>
    <s v="Produit"/>
    <m/>
    <m/>
    <m/>
    <s v="F"/>
    <x v="6"/>
    <x v="0"/>
    <d v="2015-07-23T00:00:00"/>
    <s v="1507037-1"/>
    <n v="410002"/>
    <x v="4"/>
    <n v="1002"/>
    <s v="OKARA"/>
    <n v="14.54"/>
    <d v="2015-08-23T00:00:00"/>
    <s v="X"/>
    <n v="4638.26"/>
    <n v="4216.6000000000004"/>
    <n v="50"/>
    <n v="727"/>
  </r>
  <r>
    <s v="Produit"/>
    <m/>
    <m/>
    <m/>
    <s v="F"/>
    <x v="6"/>
    <x v="0"/>
    <d v="2015-07-24T00:00:00"/>
    <s v="1507038-1"/>
    <n v="410030"/>
    <x v="0"/>
    <n v="1070"/>
    <s v="FROMAGES"/>
    <n v="13.56"/>
    <d v="2015-07-24T00:00:00"/>
    <s v="X"/>
    <n v="2013.66"/>
    <n v="1830.6"/>
    <n v="56.56"/>
    <n v="766.95360000000005"/>
  </r>
  <r>
    <s v="Produit"/>
    <m/>
    <m/>
    <m/>
    <s v="F"/>
    <x v="6"/>
    <x v="0"/>
    <d v="2015-07-27T00:00:00"/>
    <s v="1507039-1"/>
    <n v="410006"/>
    <x v="1"/>
    <n v="1053"/>
    <s v="FARINE DE SARRASIN"/>
    <n v="22.195"/>
    <d v="2015-08-27T00:00:00"/>
    <s v="X"/>
    <n v="2330.48"/>
    <n v="2330.48"/>
    <n v="25"/>
    <n v="554.875"/>
  </r>
  <r>
    <s v="Produit"/>
    <m/>
    <m/>
    <m/>
    <s v="F"/>
    <x v="6"/>
    <x v="0"/>
    <d v="2015-07-27T00:00:00"/>
    <s v="1507040-1"/>
    <n v="410002"/>
    <x v="4"/>
    <n v="1020"/>
    <s v="POUDRE DE LAIT"/>
    <n v="3.26"/>
    <d v="2015-08-27T00:00:00"/>
    <s v="X"/>
    <n v="1452.33"/>
    <n v="1320.3"/>
    <n v="80"/>
    <n v="260.79999999999995"/>
  </r>
  <r>
    <s v="Produit"/>
    <m/>
    <m/>
    <m/>
    <s v="F"/>
    <x v="6"/>
    <x v="0"/>
    <d v="2015-07-27T00:00:00"/>
    <s v="1507041-1"/>
    <n v="410006"/>
    <x v="1"/>
    <n v="1053"/>
    <s v="FARINE DE SARRASIN"/>
    <n v="15.7"/>
    <d v="2015-08-27T00:00:00"/>
    <s v="X"/>
    <n v="1648.5"/>
    <n v="1648.5"/>
    <n v="25"/>
    <n v="392.5"/>
  </r>
  <r>
    <s v="Produit"/>
    <m/>
    <m/>
    <m/>
    <s v="F"/>
    <x v="6"/>
    <x v="0"/>
    <d v="2015-07-27T00:00:00"/>
    <s v="1507041-2"/>
    <n v="410006"/>
    <x v="1"/>
    <n v="1032"/>
    <s v="FARINE DE BLE TENDRE"/>
    <n v="5.19"/>
    <d v="2015-08-27T00:00:00"/>
    <s v="X"/>
    <n v="544.95000000000005"/>
    <n v="544.95000000000005"/>
    <n v="25"/>
    <n v="129.75"/>
  </r>
  <r>
    <s v="Produit"/>
    <m/>
    <m/>
    <m/>
    <s v="F"/>
    <x v="6"/>
    <x v="0"/>
    <d v="2015-07-28T00:00:00"/>
    <s v="1507042-1"/>
    <n v="410006"/>
    <x v="1"/>
    <n v="1032"/>
    <s v="FARINE DE BLE TENDRE"/>
    <n v="19.100000000000001"/>
    <d v="2015-08-28T00:00:00"/>
    <s v="X"/>
    <n v="2005.5"/>
    <n v="2005.5"/>
    <n v="15"/>
    <n v="286.5"/>
  </r>
  <r>
    <s v="Produit"/>
    <m/>
    <m/>
    <m/>
    <s v="F"/>
    <x v="6"/>
    <x v="0"/>
    <d v="2015-07-30T00:00:00"/>
    <s v="1507043-1"/>
    <n v="410043"/>
    <x v="18"/>
    <n v="1023"/>
    <s v="PATE LEVURE"/>
    <n v="2.15"/>
    <d v="2015-08-30T00:00:00"/>
    <s v="X"/>
    <n v="827.75"/>
    <n v="752.5"/>
    <n v="129.41"/>
    <n v="278.23149999999998"/>
  </r>
  <r>
    <s v="Produit"/>
    <m/>
    <m/>
    <m/>
    <s v="F"/>
    <x v="6"/>
    <x v="0"/>
    <d v="2015-07-30T00:00:00"/>
    <s v="1507044-1"/>
    <n v="410040"/>
    <x v="27"/>
    <n v="1023"/>
    <s v="PATE LEVURE"/>
    <n v="1.25"/>
    <d v="2015-08-30T00:00:00"/>
    <s v="X"/>
    <n v="481.25"/>
    <n v="437.5"/>
    <n v="97.6"/>
    <n v="122"/>
  </r>
  <r>
    <s v="Produit"/>
    <m/>
    <m/>
    <m/>
    <s v="F"/>
    <x v="6"/>
    <x v="0"/>
    <d v="2015-07-30T00:00:00"/>
    <s v="1507045-1"/>
    <n v="410023"/>
    <x v="5"/>
    <n v="1023"/>
    <s v="PATE LEVURE"/>
    <n v="2"/>
    <d v="2015-08-30T00:00:00"/>
    <s v="X"/>
    <n v="770"/>
    <n v="700"/>
    <n v="126.1"/>
    <n v="252.2"/>
  </r>
  <r>
    <s v="Produit"/>
    <m/>
    <m/>
    <m/>
    <s v="F"/>
    <x v="6"/>
    <x v="0"/>
    <d v="2015-07-30T00:00:00"/>
    <s v="1507046-1"/>
    <n v="410014"/>
    <x v="14"/>
    <n v="1023"/>
    <s v="PATE LEVURE"/>
    <n v="1.7250000000000001"/>
    <d v="2015-08-30T00:00:00"/>
    <s v="X"/>
    <n v="664.13"/>
    <n v="603.75"/>
    <n v="118.52"/>
    <n v="204.447"/>
  </r>
  <r>
    <s v="Produit"/>
    <m/>
    <m/>
    <m/>
    <s v="F"/>
    <x v="6"/>
    <x v="0"/>
    <d v="2015-07-30T00:00:00"/>
    <s v="1507047-1"/>
    <n v="410028"/>
    <x v="15"/>
    <n v="1023"/>
    <s v="PATE LEVURE"/>
    <n v="2"/>
    <d v="2015-08-30T00:00:00"/>
    <s v="X"/>
    <n v="770"/>
    <n v="700"/>
    <n v="126.1"/>
    <n v="252.2"/>
  </r>
  <r>
    <s v="Produit"/>
    <m/>
    <m/>
    <m/>
    <s v="F"/>
    <x v="6"/>
    <x v="0"/>
    <d v="2015-07-31T00:00:00"/>
    <s v="1507048-1"/>
    <n v="410043"/>
    <x v="18"/>
    <n v="1014"/>
    <s v="GÊNE DE CASSIS"/>
    <n v="20.484000000000002"/>
    <d v="2015-08-31T00:00:00"/>
    <s v="X"/>
    <n v="675.97"/>
    <n v="614.52"/>
    <n v="25.59"/>
    <n v="524.18556000000001"/>
  </r>
  <r>
    <s v="Produit"/>
    <m/>
    <m/>
    <m/>
    <s v="F"/>
    <x v="6"/>
    <x v="0"/>
    <d v="2015-07-31T00:00:00"/>
    <s v="1507049-1"/>
    <n v="410017"/>
    <x v="12"/>
    <n v="1014"/>
    <s v="GÊNE DE CASSIS"/>
    <m/>
    <d v="2015-09-11T00:00:00"/>
    <s v="X"/>
    <n v="225.32"/>
    <n v="204.84"/>
    <n v="0"/>
    <n v="0"/>
  </r>
  <r>
    <s v="Produit"/>
    <m/>
    <m/>
    <m/>
    <s v="F"/>
    <x v="6"/>
    <x v="0"/>
    <d v="2015-07-31T00:00:00"/>
    <s v="1507050-1"/>
    <n v="410006"/>
    <x v="1"/>
    <n v="1004"/>
    <s v="CHOCOLAT ( rebut)"/>
    <n v="19.25"/>
    <d v="2015-07-31T00:00:00"/>
    <s v="X"/>
    <n v="2406.25"/>
    <n v="2406.25"/>
    <n v="34.1"/>
    <n v="656.42500000000007"/>
  </r>
  <r>
    <s v="Prestation"/>
    <m/>
    <m/>
    <m/>
    <s v="F"/>
    <x v="6"/>
    <x v="0"/>
    <d v="2015-07-31T00:00:00"/>
    <s v="1507051-1"/>
    <n v="410006"/>
    <x v="1"/>
    <n v="1011"/>
    <s v="PRESTATION DE SERVICE"/>
    <m/>
    <d v="2015-08-03T00:00:00"/>
    <s v="X"/>
    <n v="4000"/>
    <n v="4000"/>
    <n v="0"/>
    <n v="4000"/>
  </r>
  <r>
    <s v="Déplacement"/>
    <m/>
    <m/>
    <m/>
    <s v="F"/>
    <x v="6"/>
    <x v="0"/>
    <d v="2015-07-31T00:00:00"/>
    <s v="1507052-1"/>
    <n v="410006"/>
    <x v="1"/>
    <n v="1009"/>
    <s v="FRAIS DEPLACEMENT"/>
    <m/>
    <d v="2015-08-03T00:00:00"/>
    <s v="X"/>
    <n v="489.09"/>
    <n v="489.09"/>
    <n v="0"/>
    <n v="0"/>
  </r>
  <r>
    <s v="Produit"/>
    <m/>
    <m/>
    <m/>
    <s v="F"/>
    <x v="6"/>
    <x v="0"/>
    <d v="2015-07-31T00:00:00"/>
    <s v="1507053-1"/>
    <n v="410030"/>
    <x v="0"/>
    <n v="1003"/>
    <s v="COQUE DE SOJA"/>
    <n v="11.88"/>
    <d v="2015-08-31T00:00:00"/>
    <s v="X"/>
    <n v="1960.2"/>
    <n v="1782"/>
    <n v="24.79"/>
    <n v="294.5052"/>
  </r>
  <r>
    <s v="Produit"/>
    <m/>
    <m/>
    <m/>
    <s v="F"/>
    <x v="7"/>
    <x v="0"/>
    <d v="2015-08-24T00:00:00"/>
    <s v="1508001-1"/>
    <n v="410002"/>
    <x v="4"/>
    <n v="1002"/>
    <s v="OKARA"/>
    <n v="15.78"/>
    <d v="2015-09-24T00:00:00"/>
    <s v="X"/>
    <n v="5033.82"/>
    <n v="4576.2"/>
    <n v="50"/>
    <n v="789"/>
  </r>
  <r>
    <s v="Produit"/>
    <m/>
    <m/>
    <m/>
    <s v="F"/>
    <x v="7"/>
    <x v="0"/>
    <d v="2015-08-24T00:00:00"/>
    <s v="1508002-1"/>
    <n v="410030"/>
    <x v="0"/>
    <n v="1003"/>
    <s v="COQUE DE SOJA"/>
    <n v="13.88"/>
    <d v="2015-09-24T00:00:00"/>
    <s v="X"/>
    <n v="2290.1999999999998"/>
    <n v="2082"/>
    <n v="27.7"/>
    <n v="384.476"/>
  </r>
  <r>
    <s v="Produit"/>
    <m/>
    <m/>
    <m/>
    <s v="F"/>
    <x v="7"/>
    <x v="0"/>
    <d v="2015-08-24T00:00:00"/>
    <s v="1508003-1"/>
    <n v="410030"/>
    <x v="0"/>
    <n v="1057"/>
    <s v="PERMEAT DE SERUM (28 à 30 % ms)"/>
    <n v="8.7479999999999993"/>
    <d v="2015-09-24T00:00:00"/>
    <s v="X"/>
    <n v="1299.08"/>
    <n v="1180.98"/>
    <n v="35"/>
    <n v="306.17999999999995"/>
  </r>
  <r>
    <s v="Produit"/>
    <m/>
    <m/>
    <m/>
    <s v="F"/>
    <x v="7"/>
    <x v="0"/>
    <d v="2015-08-24T00:00:00"/>
    <s v="1508003-2"/>
    <n v="410030"/>
    <x v="0"/>
    <n v="1057"/>
    <s v="PERMEAT DE SERUM (28 à 30 % ms)"/>
    <n v="8.3659999999999997"/>
    <d v="2015-09-24T00:00:00"/>
    <s v="X"/>
    <n v="1242.3499999999999"/>
    <n v="1129.4100000000001"/>
    <n v="35"/>
    <n v="292.81"/>
  </r>
  <r>
    <s v="Produit"/>
    <m/>
    <m/>
    <m/>
    <s v="F"/>
    <x v="7"/>
    <x v="0"/>
    <d v="2015-08-24T00:00:00"/>
    <s v="1508003-3"/>
    <n v="410030"/>
    <x v="0"/>
    <n v="1057"/>
    <s v="PERMEAT DE SERUM (28 à 30 % ms)"/>
    <n v="8.1869999999999994"/>
    <d v="2015-09-24T00:00:00"/>
    <s v="X"/>
    <n v="1215.77"/>
    <n v="1105.25"/>
    <n v="35"/>
    <n v="286.54499999999996"/>
  </r>
  <r>
    <s v="Produit"/>
    <m/>
    <m/>
    <m/>
    <s v="F"/>
    <x v="7"/>
    <x v="0"/>
    <d v="2015-08-24T00:00:00"/>
    <s v="1508004-1"/>
    <n v="410069"/>
    <x v="23"/>
    <n v="1069"/>
    <s v="PERMEAT DOUX LIQUIDE"/>
    <n v="1.181"/>
    <d v="2015-09-24T00:00:00"/>
    <s v="X"/>
    <n v="142.9"/>
    <n v="129.91"/>
    <n v="60"/>
    <n v="70.86"/>
  </r>
  <r>
    <s v="Produit"/>
    <m/>
    <m/>
    <m/>
    <s v="F"/>
    <x v="7"/>
    <x v="0"/>
    <d v="2015-08-24T00:00:00"/>
    <s v="1508004-2"/>
    <n v="410069"/>
    <x v="23"/>
    <n v="1069"/>
    <s v="PERMEAT DOUX LIQUIDE"/>
    <n v="1.222"/>
    <d v="2015-09-24T00:00:00"/>
    <s v="X"/>
    <n v="147.86000000000001"/>
    <n v="134.41999999999999"/>
    <n v="60"/>
    <n v="73.319999999999993"/>
  </r>
  <r>
    <s v="Produit"/>
    <m/>
    <m/>
    <m/>
    <s v="F"/>
    <x v="7"/>
    <x v="0"/>
    <d v="2015-08-24T00:00:00"/>
    <s v="1508004-3"/>
    <n v="410069"/>
    <x v="23"/>
    <n v="1069"/>
    <s v="PERMEAT DOUX LIQUIDE"/>
    <n v="1.2250000000000001"/>
    <d v="2015-09-24T00:00:00"/>
    <s v="X"/>
    <n v="148.22999999999999"/>
    <n v="134.75"/>
    <n v="60"/>
    <n v="73.5"/>
  </r>
  <r>
    <s v="Produit"/>
    <m/>
    <m/>
    <m/>
    <s v="F"/>
    <x v="7"/>
    <x v="0"/>
    <d v="2015-08-24T00:00:00"/>
    <s v="1508005-1"/>
    <n v="410059"/>
    <x v="22"/>
    <n v="1069"/>
    <s v="PERMEAT DOUX LIQUIDE"/>
    <n v="1.27"/>
    <d v="2015-09-24T00:00:00"/>
    <s v="X"/>
    <n v="153.66999999999999"/>
    <n v="139.69999999999999"/>
    <n v="60"/>
    <n v="76.2"/>
  </r>
  <r>
    <s v="Produit"/>
    <m/>
    <m/>
    <m/>
    <s v="F"/>
    <x v="7"/>
    <x v="0"/>
    <d v="2015-08-24T00:00:00"/>
    <s v="1508005-2"/>
    <n v="410059"/>
    <x v="22"/>
    <n v="1069"/>
    <s v="PERMEAT DOUX LIQUIDE"/>
    <n v="1.2150000000000001"/>
    <d v="2015-09-24T00:00:00"/>
    <s v="X"/>
    <n v="147.02000000000001"/>
    <n v="133.65"/>
    <n v="60"/>
    <n v="72.900000000000006"/>
  </r>
  <r>
    <s v="Produit"/>
    <m/>
    <m/>
    <m/>
    <s v="F"/>
    <x v="7"/>
    <x v="0"/>
    <d v="2015-08-24T00:00:00"/>
    <s v="1508005-3"/>
    <n v="410059"/>
    <x v="22"/>
    <n v="1069"/>
    <s v="PERMEAT DOUX LIQUIDE"/>
    <n v="1.2190000000000001"/>
    <d v="2015-09-24T00:00:00"/>
    <s v="X"/>
    <n v="147.5"/>
    <n v="134.09"/>
    <n v="60"/>
    <n v="73.14"/>
  </r>
  <r>
    <s v="Produit"/>
    <m/>
    <m/>
    <m/>
    <s v="F"/>
    <x v="7"/>
    <x v="0"/>
    <d v="2015-08-24T00:00:00"/>
    <s v="1508006-1"/>
    <n v="410030"/>
    <x v="0"/>
    <n v="1057"/>
    <s v="PERMEAT DE SERUM (28 à 30 % ms)"/>
    <n v="7.734"/>
    <d v="2015-09-24T00:00:00"/>
    <s v="X"/>
    <n v="1148.5"/>
    <n v="1044.0899999999999"/>
    <n v="35"/>
    <n v="270.69"/>
  </r>
  <r>
    <s v="Produit"/>
    <m/>
    <m/>
    <m/>
    <s v="F"/>
    <x v="7"/>
    <x v="0"/>
    <d v="2015-08-24T00:00:00"/>
    <s v="1508006-2"/>
    <n v="410030"/>
    <x v="0"/>
    <n v="1057"/>
    <s v="PERMEAT DE SERUM (28 à 30 % ms)"/>
    <n v="7.6529999999999996"/>
    <d v="2015-09-24T00:00:00"/>
    <s v="X"/>
    <n v="1136.47"/>
    <n v="1033.1600000000001"/>
    <n v="35"/>
    <n v="267.85499999999996"/>
  </r>
  <r>
    <s v="Produit"/>
    <m/>
    <m/>
    <m/>
    <s v="F"/>
    <x v="7"/>
    <x v="0"/>
    <d v="2015-08-24T00:00:00"/>
    <s v="1508006-3"/>
    <n v="410030"/>
    <x v="0"/>
    <n v="1057"/>
    <s v="PERMEAT DE SERUM (28 à 30 % ms)"/>
    <n v="7.383"/>
    <d v="2015-09-24T00:00:00"/>
    <s v="X"/>
    <n v="1096.3800000000001"/>
    <n v="996.71"/>
    <n v="35"/>
    <n v="258.40499999999997"/>
  </r>
  <r>
    <s v="Produit"/>
    <m/>
    <m/>
    <m/>
    <s v="F"/>
    <x v="7"/>
    <x v="0"/>
    <d v="2015-08-26T00:00:00"/>
    <s v="1508007-1"/>
    <n v="410058"/>
    <x v="3"/>
    <n v="1030"/>
    <s v="COPRODUIT DE SEMOULE DE BLE DUR"/>
    <n v="24.434999999999999"/>
    <d v="2015-09-09T00:00:00"/>
    <s v="X"/>
    <n v="3359.81"/>
    <n v="3054.38"/>
    <n v="24.44"/>
    <n v="597.19140000000004"/>
  </r>
  <r>
    <s v="Commissions"/>
    <m/>
    <m/>
    <m/>
    <s v="F"/>
    <x v="7"/>
    <x v="0"/>
    <d v="2015-08-26T00:00:00"/>
    <s v="1508008-1"/>
    <n v="410006"/>
    <x v="1"/>
    <n v="1010"/>
    <s v="COMMISSION"/>
    <m/>
    <d v="2015-08-31T00:00:00"/>
    <s v="X"/>
    <n v="2651.45"/>
    <n v="2651.45"/>
    <n v="0"/>
    <n v="2651.45"/>
  </r>
  <r>
    <s v="Produit"/>
    <m/>
    <m/>
    <m/>
    <s v="F"/>
    <x v="7"/>
    <x v="0"/>
    <d v="2015-08-28T00:00:00"/>
    <s v="1508009-1"/>
    <n v="410030"/>
    <x v="0"/>
    <n v="1003"/>
    <s v="COQUE DE SOJA"/>
    <n v="13.42"/>
    <d v="2015-09-28T00:00:00"/>
    <s v="X"/>
    <n v="2214.3000000000002"/>
    <n v="2013"/>
    <n v="27.11"/>
    <n v="363.81619999999998"/>
  </r>
  <r>
    <s v="Produit"/>
    <m/>
    <m/>
    <m/>
    <s v="F"/>
    <x v="7"/>
    <x v="0"/>
    <d v="2015-08-31T00:00:00"/>
    <s v="1508010-1"/>
    <n v="410002"/>
    <x v="4"/>
    <n v="1001"/>
    <s v="LEVURE"/>
    <n v="12.513"/>
    <d v="2015-09-30T00:00:00"/>
    <s v="X"/>
    <n v="5574.54"/>
    <n v="5067.7700000000004"/>
    <n v="250"/>
    <n v="3128.25"/>
  </r>
  <r>
    <s v="Produit"/>
    <m/>
    <m/>
    <m/>
    <s v="F"/>
    <x v="7"/>
    <x v="0"/>
    <d v="2015-08-31T00:00:00"/>
    <s v="1508011-1"/>
    <n v="410023"/>
    <x v="5"/>
    <n v="1014"/>
    <s v="GÊNE DE CASSIS"/>
    <n v="10.45"/>
    <d v="2015-09-30T00:00:00"/>
    <s v="X"/>
    <n v="344.85"/>
    <n v="313.5"/>
    <n v="39.909999999999997"/>
    <n v="417.05949999999996"/>
  </r>
  <r>
    <s v="Produit"/>
    <m/>
    <m/>
    <m/>
    <s v="F"/>
    <x v="7"/>
    <x v="0"/>
    <d v="2015-08-31T00:00:00"/>
    <s v="1508012-1"/>
    <n v="410025"/>
    <x v="6"/>
    <n v="1014"/>
    <s v="GÊNE DE CASSIS"/>
    <m/>
    <d v="2015-09-30T00:00:00"/>
    <s v="X"/>
    <n v="632.23"/>
    <n v="574.75"/>
    <n v="0"/>
    <n v="0"/>
  </r>
  <r>
    <s v="Prestation"/>
    <m/>
    <m/>
    <m/>
    <s v="F"/>
    <x v="7"/>
    <x v="0"/>
    <d v="2015-08-31T00:00:00"/>
    <s v="1508013-1"/>
    <n v="410006"/>
    <x v="1"/>
    <n v="1011"/>
    <s v="PRESTATION DE SERVICE"/>
    <m/>
    <d v="2015-09-02T00:00:00"/>
    <s v="X"/>
    <n v="4000"/>
    <n v="4000"/>
    <n v="0"/>
    <n v="4000"/>
  </r>
  <r>
    <s v="Commissions"/>
    <m/>
    <m/>
    <m/>
    <s v="F"/>
    <x v="7"/>
    <x v="0"/>
    <d v="2015-08-31T00:00:00"/>
    <s v="1508014-1"/>
    <n v="410009"/>
    <x v="7"/>
    <n v="1010"/>
    <s v="COMMISSION"/>
    <m/>
    <d v="2015-09-02T00:00:00"/>
    <s v="X"/>
    <n v="1547.85"/>
    <n v="1547.85"/>
    <n v="0"/>
    <n v="1547.85"/>
  </r>
  <r>
    <s v="Commissions"/>
    <m/>
    <m/>
    <m/>
    <s v="F"/>
    <x v="7"/>
    <x v="0"/>
    <d v="2015-08-31T00:00:00"/>
    <s v="1508015-1"/>
    <n v="410036"/>
    <x v="20"/>
    <n v="1010"/>
    <s v="COMMISSION"/>
    <m/>
    <d v="2015-09-02T00:00:00"/>
    <s v="X"/>
    <n v="111.86"/>
    <n v="111.86"/>
    <n v="0"/>
    <n v="111.86"/>
  </r>
  <r>
    <s v="Commissions"/>
    <m/>
    <m/>
    <m/>
    <s v="F"/>
    <x v="7"/>
    <x v="0"/>
    <d v="2015-08-31T00:00:00"/>
    <s v="1508016-1"/>
    <n v="410006"/>
    <x v="1"/>
    <n v="1010"/>
    <s v="COMMISSION"/>
    <m/>
    <d v="2015-09-02T00:00:00"/>
    <s v="X"/>
    <n v="117.05"/>
    <n v="117.05"/>
    <n v="0"/>
    <n v="117.05"/>
  </r>
  <r>
    <s v="Produit"/>
    <m/>
    <m/>
    <m/>
    <s v="F"/>
    <x v="7"/>
    <x v="0"/>
    <d v="2015-08-31T00:00:00"/>
    <s v="1508017-1"/>
    <n v="410030"/>
    <x v="0"/>
    <n v="1057"/>
    <s v="PERMEAT DE SERUM (28 à 30 % ms)"/>
    <n v="7.843"/>
    <d v="2015-09-30T00:00:00"/>
    <s v="X"/>
    <n v="1164.69"/>
    <n v="1058.81"/>
    <n v="35"/>
    <n v="274.505"/>
  </r>
  <r>
    <s v="Produit"/>
    <m/>
    <m/>
    <m/>
    <s v="F"/>
    <x v="7"/>
    <x v="0"/>
    <d v="2015-08-31T00:00:00"/>
    <s v="1508017-2"/>
    <n v="410030"/>
    <x v="0"/>
    <n v="1057"/>
    <s v="PERMEAT DE SERUM (28 à 30 % ms)"/>
    <n v="7.8479999999999999"/>
    <d v="2015-09-30T00:00:00"/>
    <s v="X"/>
    <n v="1165.43"/>
    <n v="1059.48"/>
    <n v="35"/>
    <n v="274.68"/>
  </r>
  <r>
    <s v="Produit"/>
    <m/>
    <m/>
    <m/>
    <s v="F"/>
    <x v="7"/>
    <x v="0"/>
    <d v="2015-08-31T00:00:00"/>
    <s v="1508018-1"/>
    <n v="410069"/>
    <x v="23"/>
    <n v="1069"/>
    <s v="PERMEAT DOUX LIQUIDE"/>
    <n v="1.133"/>
    <d v="2015-09-30T00:00:00"/>
    <s v="X"/>
    <n v="137.09"/>
    <n v="124.63"/>
    <n v="60"/>
    <n v="67.98"/>
  </r>
  <r>
    <s v="Produit"/>
    <m/>
    <m/>
    <m/>
    <s v="F"/>
    <x v="7"/>
    <x v="0"/>
    <d v="2015-08-31T00:00:00"/>
    <s v="1508018-2"/>
    <n v="410069"/>
    <x v="23"/>
    <n v="1069"/>
    <s v="PERMEAT DOUX LIQUIDE"/>
    <n v="1.2689999999999999"/>
    <d v="2015-09-30T00:00:00"/>
    <s v="X"/>
    <n v="153.55000000000001"/>
    <n v="139.59"/>
    <n v="60"/>
    <n v="76.14"/>
  </r>
  <r>
    <s v="Produit"/>
    <m/>
    <m/>
    <m/>
    <s v="F"/>
    <x v="7"/>
    <x v="0"/>
    <d v="2015-08-31T00:00:00"/>
    <s v="1508019-1"/>
    <n v="410059"/>
    <x v="22"/>
    <n v="1069"/>
    <s v="PERMEAT DOUX LIQUIDE"/>
    <n v="1.24"/>
    <d v="2015-09-15T00:00:00"/>
    <s v="X"/>
    <n v="150.04"/>
    <n v="136.4"/>
    <n v="60"/>
    <n v="74.400000000000006"/>
  </r>
  <r>
    <s v="Produit"/>
    <m/>
    <m/>
    <m/>
    <s v="F"/>
    <x v="7"/>
    <x v="0"/>
    <d v="2015-08-31T00:00:00"/>
    <s v="1508019-2"/>
    <n v="410059"/>
    <x v="22"/>
    <n v="1069"/>
    <s v="PERMEAT DOUX LIQUIDE"/>
    <n v="1.2210000000000001"/>
    <d v="2015-09-15T00:00:00"/>
    <s v="X"/>
    <n v="147.74"/>
    <n v="134.31"/>
    <n v="60"/>
    <n v="73.260000000000005"/>
  </r>
  <r>
    <s v="Déplacement"/>
    <m/>
    <m/>
    <m/>
    <s v="F"/>
    <x v="7"/>
    <x v="0"/>
    <d v="2015-08-31T00:00:00"/>
    <s v="1508020-1"/>
    <n v="410006"/>
    <x v="1"/>
    <n v="1009"/>
    <s v="FRAIS DEPLACEMENT"/>
    <m/>
    <d v="2015-09-15T00:00:00"/>
    <s v="X"/>
    <n v="330.67"/>
    <n v="330.67"/>
    <n v="0"/>
    <n v="0"/>
  </r>
  <r>
    <s v="Produit"/>
    <m/>
    <m/>
    <m/>
    <s v="F"/>
    <x v="8"/>
    <x v="0"/>
    <d v="2015-09-02T00:00:00"/>
    <s v="1509001-1"/>
    <n v="410023"/>
    <x v="5"/>
    <n v="1001"/>
    <s v="LEVURE"/>
    <n v="10.265000000000001"/>
    <d v="2015-10-02T00:00:00"/>
    <s v="X"/>
    <n v="3669.74"/>
    <n v="3336.13"/>
    <n v="171.1"/>
    <n v="1756.3415"/>
  </r>
  <r>
    <s v="Produit"/>
    <m/>
    <m/>
    <m/>
    <s v="F"/>
    <x v="8"/>
    <x v="0"/>
    <d v="2015-09-02T00:00:00"/>
    <s v="1509002-1"/>
    <n v="410014"/>
    <x v="14"/>
    <n v="1001"/>
    <s v="LEVURE"/>
    <n v="3.01"/>
    <d v="2015-10-02T00:00:00"/>
    <s v="X"/>
    <n v="1076.08"/>
    <n v="978.25"/>
    <n v="0"/>
    <n v="0"/>
  </r>
  <r>
    <s v="Produit"/>
    <m/>
    <m/>
    <m/>
    <s v="F"/>
    <x v="8"/>
    <x v="0"/>
    <d v="2015-09-02T00:00:00"/>
    <s v="1509003-1"/>
    <n v="410070"/>
    <x v="28"/>
    <n v="1001"/>
    <s v="LEVURE"/>
    <n v="3.01"/>
    <d v="2015-10-25T00:00:00"/>
    <s v="X"/>
    <n v="1076.08"/>
    <n v="978.25"/>
    <n v="0"/>
    <n v="0"/>
  </r>
  <r>
    <s v="Produit"/>
    <m/>
    <m/>
    <m/>
    <s v="F"/>
    <x v="8"/>
    <x v="0"/>
    <d v="2015-09-08T00:00:00"/>
    <s v="1509004-1"/>
    <n v="410058"/>
    <x v="3"/>
    <n v="1030"/>
    <s v="COPRODUIT DE SEMOULE DE BLE DUR"/>
    <n v="18.059999999999999"/>
    <d v="2015-09-22T00:00:00"/>
    <s v="X"/>
    <n v="2517.02"/>
    <n v="2288.1999999999998"/>
    <n v="20.65"/>
    <n v="372.93899999999996"/>
  </r>
  <r>
    <s v="Commissions"/>
    <m/>
    <m/>
    <m/>
    <s v="F"/>
    <x v="8"/>
    <x v="0"/>
    <d v="2015-09-09T00:00:00"/>
    <s v="1509005-1"/>
    <n v="410006"/>
    <x v="1"/>
    <n v="1010"/>
    <s v="COMMISSION"/>
    <m/>
    <d v="2015-09-30T00:00:00"/>
    <s v="X"/>
    <n v="2024.06"/>
    <n v="2024.06"/>
    <n v="0"/>
    <n v="2024.06"/>
  </r>
  <r>
    <s v="Produit"/>
    <m/>
    <m/>
    <m/>
    <s v="F"/>
    <x v="8"/>
    <x v="0"/>
    <d v="2015-09-15T00:00:00"/>
    <s v="1509006-1"/>
    <n v="410030"/>
    <x v="0"/>
    <n v="1003"/>
    <s v="COQUE DE SOJA"/>
    <n v="13.44"/>
    <d v="2015-10-15T00:00:00"/>
    <s v="X"/>
    <n v="2217.6"/>
    <n v="2016"/>
    <n v="27.14"/>
    <n v="364.76159999999999"/>
  </r>
  <r>
    <s v="Produit"/>
    <m/>
    <m/>
    <m/>
    <s v="F"/>
    <x v="8"/>
    <x v="0"/>
    <d v="2015-09-15T00:00:00"/>
    <s v="1509007-1"/>
    <n v="410030"/>
    <x v="0"/>
    <n v="1057"/>
    <s v="PERMEAT DE SERUM (28 à 30 % ms)"/>
    <n v="7.2850000000000001"/>
    <d v="2015-10-15T00:00:00"/>
    <s v="X"/>
    <n v="1081.82"/>
    <n v="983.48"/>
    <n v="35"/>
    <n v="254.97499999999999"/>
  </r>
  <r>
    <s v="Produit"/>
    <m/>
    <m/>
    <m/>
    <s v="F"/>
    <x v="8"/>
    <x v="0"/>
    <d v="2015-09-15T00:00:00"/>
    <s v="1509007-2"/>
    <n v="410030"/>
    <x v="0"/>
    <n v="1057"/>
    <s v="PERMEAT DE SERUM (28 à 30 % ms)"/>
    <n v="5.5650000000000004"/>
    <d v="2015-10-15T00:00:00"/>
    <s v="X"/>
    <n v="974.91"/>
    <n v="886.28"/>
    <n v="35"/>
    <n v="194.77500000000001"/>
  </r>
  <r>
    <s v="Produit"/>
    <m/>
    <m/>
    <m/>
    <s v="F"/>
    <x v="8"/>
    <x v="0"/>
    <d v="2015-09-15T00:00:00"/>
    <s v="1509008-1"/>
    <n v="410059"/>
    <x v="22"/>
    <n v="1069"/>
    <s v="PERMEAT DOUX LIQUIDE"/>
    <n v="1.258"/>
    <d v="2015-09-30T00:00:00"/>
    <s v="X"/>
    <n v="152.22"/>
    <n v="138.38"/>
    <n v="60"/>
    <n v="75.48"/>
  </r>
  <r>
    <s v="Produit"/>
    <m/>
    <m/>
    <m/>
    <s v="F"/>
    <x v="8"/>
    <x v="0"/>
    <d v="2015-09-15T00:00:00"/>
    <s v="1509008-2"/>
    <n v="410059"/>
    <x v="22"/>
    <n v="1069"/>
    <s v="PERMEAT DOUX LIQUIDE"/>
    <n v="1.292"/>
    <d v="2015-09-30T00:00:00"/>
    <s v="X"/>
    <n v="156.33000000000001"/>
    <n v="142.12"/>
    <n v="60"/>
    <n v="77.52"/>
  </r>
  <r>
    <s v="Produit"/>
    <m/>
    <m/>
    <m/>
    <s v="F"/>
    <x v="8"/>
    <x v="0"/>
    <d v="2015-09-15T00:00:00"/>
    <s v="1509009-1"/>
    <n v="410044"/>
    <x v="29"/>
    <n v="1068"/>
    <s v="SEMOULE"/>
    <n v="30.22"/>
    <d v="2015-09-30T00:00:00"/>
    <s v="X"/>
    <n v="4820.09"/>
    <n v="4381.8999999999996"/>
    <n v="14.18"/>
    <n v="428.51959999999997"/>
  </r>
  <r>
    <s v="Produit"/>
    <m/>
    <m/>
    <m/>
    <s v="F"/>
    <x v="8"/>
    <x v="0"/>
    <d v="2015-09-16T00:00:00"/>
    <s v="1509010-1"/>
    <n v="410006"/>
    <x v="1"/>
    <n v="1004"/>
    <s v="CHOCOLAT ( rebut)"/>
    <n v="13.465"/>
    <d v="2015-10-16T00:00:00"/>
    <s v="X"/>
    <n v="1683.13"/>
    <n v="1683.13"/>
    <n v="34.1"/>
    <n v="459.15649999999999"/>
  </r>
  <r>
    <s v="Produit"/>
    <m/>
    <m/>
    <m/>
    <s v="F"/>
    <x v="8"/>
    <x v="0"/>
    <d v="2015-09-16T00:00:00"/>
    <s v="1509011-1"/>
    <n v="410006"/>
    <x v="1"/>
    <n v="1042"/>
    <s v="FARINES,TRIAGE  DE GRAIN"/>
    <n v="19.54"/>
    <d v="2015-10-16T00:00:00"/>
    <s v="X"/>
    <n v="1993.08"/>
    <n v="1993.08"/>
    <n v="15.03"/>
    <n v="293.68619999999999"/>
  </r>
  <r>
    <s v="Commissions"/>
    <m/>
    <m/>
    <m/>
    <s v="F"/>
    <x v="8"/>
    <x v="0"/>
    <d v="2015-09-16T00:00:00"/>
    <s v="1509012-1"/>
    <n v="410009"/>
    <x v="7"/>
    <n v="1010"/>
    <s v="COMMISSION"/>
    <m/>
    <d v="2015-09-30T00:00:00"/>
    <s v="X"/>
    <n v="883.5"/>
    <n v="883.5"/>
    <n v="0"/>
    <n v="883.5"/>
  </r>
  <r>
    <s v="Commissions"/>
    <m/>
    <m/>
    <m/>
    <s v="F"/>
    <x v="8"/>
    <x v="0"/>
    <d v="2015-09-16T00:00:00"/>
    <s v="1509013-1"/>
    <n v="410006"/>
    <x v="1"/>
    <n v="1010"/>
    <s v="COMMISSION"/>
    <m/>
    <d v="2015-09-30T00:00:00"/>
    <s v="X"/>
    <n v="114.6"/>
    <n v="114.6"/>
    <n v="0"/>
    <n v="114.6"/>
  </r>
  <r>
    <s v="Produit"/>
    <m/>
    <m/>
    <m/>
    <s v="F"/>
    <x v="8"/>
    <x v="0"/>
    <d v="2015-09-16T00:00:00"/>
    <s v="1509014-1"/>
    <n v="410030"/>
    <x v="0"/>
    <n v="1068"/>
    <s v="SEMOULE"/>
    <n v="28.76"/>
    <d v="2015-10-16T00:00:00"/>
    <s v="X"/>
    <n v="4587.22"/>
    <n v="4170.2"/>
    <n v="14.96"/>
    <n v="430.24960000000004"/>
  </r>
  <r>
    <s v="Produit"/>
    <m/>
    <m/>
    <m/>
    <s v="F"/>
    <x v="8"/>
    <x v="0"/>
    <d v="2015-09-16T00:00:00"/>
    <s v="1509014-2"/>
    <n v="410030"/>
    <x v="0"/>
    <n v="1068"/>
    <s v="SEMOULE"/>
    <n v="27.98"/>
    <d v="2015-10-16T00:00:00"/>
    <s v="X"/>
    <n v="4462.8100000000004"/>
    <n v="4057.1"/>
    <n v="15"/>
    <n v="419.7"/>
  </r>
  <r>
    <s v="Produit"/>
    <m/>
    <m/>
    <m/>
    <s v="F"/>
    <x v="8"/>
    <x v="0"/>
    <d v="2015-09-16T00:00:00"/>
    <s v="1509014-3"/>
    <n v="410030"/>
    <x v="0"/>
    <n v="1068"/>
    <s v="SEMOULE"/>
    <n v="28.72"/>
    <d v="2015-10-16T00:00:00"/>
    <s v="X"/>
    <n v="4580.84"/>
    <n v="4164.3999999999996"/>
    <n v="14.93"/>
    <n v="428.78959999999995"/>
  </r>
  <r>
    <s v="Produit"/>
    <m/>
    <m/>
    <m/>
    <s v="F"/>
    <x v="8"/>
    <x v="0"/>
    <d v="2015-09-16T00:00:00"/>
    <s v="1509014-4"/>
    <n v="410030"/>
    <x v="0"/>
    <n v="1068"/>
    <s v="SEMOULE"/>
    <n v="30.14"/>
    <d v="2015-10-16T00:00:00"/>
    <s v="X"/>
    <n v="4807.33"/>
    <n v="4370.3"/>
    <n v="16.11"/>
    <n v="485.55540000000002"/>
  </r>
  <r>
    <s v="Produit"/>
    <m/>
    <m/>
    <m/>
    <s v="F"/>
    <x v="8"/>
    <x v="0"/>
    <d v="2015-09-16T00:00:00"/>
    <s v="1509015-1"/>
    <n v="410006"/>
    <x v="1"/>
    <n v="1068"/>
    <s v="SEMOULE"/>
    <n v="25.48"/>
    <d v="2015-10-16T00:00:00"/>
    <s v="X"/>
    <n v="3006.64"/>
    <n v="3006.64"/>
    <n v="13"/>
    <n v="331.24"/>
  </r>
  <r>
    <s v="Produit"/>
    <m/>
    <m/>
    <m/>
    <s v="F"/>
    <x v="8"/>
    <x v="0"/>
    <d v="2015-09-16T00:00:00"/>
    <s v="1509015-2"/>
    <n v="410006"/>
    <x v="1"/>
    <n v="1068"/>
    <s v="SEMOULE"/>
    <n v="24.78"/>
    <d v="2015-10-16T00:00:00"/>
    <s v="X"/>
    <n v="2924.04"/>
    <n v="2924.04"/>
    <n v="13"/>
    <n v="322.14"/>
  </r>
  <r>
    <s v="Produit"/>
    <m/>
    <m/>
    <m/>
    <s v="F"/>
    <x v="8"/>
    <x v="0"/>
    <d v="2015-09-16T00:00:00"/>
    <s v="1509015-3"/>
    <n v="410006"/>
    <x v="1"/>
    <n v="1068"/>
    <s v="SEMOULE"/>
    <n v="24.38"/>
    <d v="2015-10-16T00:00:00"/>
    <s v="X"/>
    <n v="2876.84"/>
    <n v="2876.84"/>
    <n v="13"/>
    <n v="316.94"/>
  </r>
  <r>
    <s v="Produit"/>
    <m/>
    <m/>
    <m/>
    <s v="F"/>
    <x v="8"/>
    <x v="0"/>
    <d v="2015-09-16T00:00:00"/>
    <s v="1509016-1"/>
    <n v="410006"/>
    <x v="1"/>
    <n v="1068"/>
    <s v="SEMOULE"/>
    <n v="23.2"/>
    <d v="2015-10-16T00:00:00"/>
    <s v="X"/>
    <n v="2737.6"/>
    <n v="2737.6"/>
    <n v="13"/>
    <n v="301.59999999999997"/>
  </r>
  <r>
    <s v="Produit"/>
    <m/>
    <m/>
    <m/>
    <s v="F"/>
    <x v="8"/>
    <x v="0"/>
    <d v="2015-09-16T00:00:00"/>
    <s v="1509017-1"/>
    <n v="410068"/>
    <x v="19"/>
    <n v="1068"/>
    <s v="SEMOULE"/>
    <n v="29.66"/>
    <d v="2015-09-30T00:00:00"/>
    <s v="X"/>
    <n v="4730.7700000000004"/>
    <n v="4300.7"/>
    <n v="15.85"/>
    <n v="470.11099999999999"/>
  </r>
  <r>
    <s v="Produit"/>
    <m/>
    <m/>
    <m/>
    <s v="F"/>
    <x v="8"/>
    <x v="0"/>
    <d v="2015-09-16T00:00:00"/>
    <s v="1509017-2"/>
    <n v="410068"/>
    <x v="19"/>
    <n v="1068"/>
    <s v="SEMOULE"/>
    <n v="28.82"/>
    <d v="2015-09-30T00:00:00"/>
    <s v="X"/>
    <n v="4596.79"/>
    <n v="4178.8999999999996"/>
    <n v="15.85"/>
    <n v="456.79699999999997"/>
  </r>
  <r>
    <s v="Produit"/>
    <m/>
    <m/>
    <m/>
    <s v="F"/>
    <x v="8"/>
    <x v="0"/>
    <d v="2015-09-16T00:00:00"/>
    <s v="1509018-1"/>
    <n v="410006"/>
    <x v="1"/>
    <n v="1004"/>
    <s v="CHOCOLAT ( rebut)"/>
    <n v="5.61"/>
    <d v="2015-10-16T00:00:00"/>
    <s v="X"/>
    <n v="280.5"/>
    <n v="280.5"/>
    <n v="10"/>
    <n v="56.1"/>
  </r>
  <r>
    <s v="Produit"/>
    <m/>
    <m/>
    <m/>
    <s v="F"/>
    <x v="8"/>
    <x v="0"/>
    <d v="2015-09-16T00:00:00"/>
    <s v="1509018-2"/>
    <n v="410006"/>
    <x v="1"/>
    <n v="1042"/>
    <s v="FARINES,TRIAGE  DE GRAIN"/>
    <n v="9.0050000000000008"/>
    <d v="2015-10-16T00:00:00"/>
    <s v="X"/>
    <n v="855.48"/>
    <n v="855.48"/>
    <n v="20"/>
    <n v="180.10000000000002"/>
  </r>
  <r>
    <s v="Produit"/>
    <m/>
    <m/>
    <m/>
    <s v="F"/>
    <x v="8"/>
    <x v="0"/>
    <d v="2015-09-16T00:00:00"/>
    <s v="1509019-1"/>
    <n v="410002"/>
    <x v="4"/>
    <n v="1007"/>
    <s v="SUCRE"/>
    <n v="10.744999999999999"/>
    <d v="2015-09-16T00:00:00"/>
    <s v="X"/>
    <n v="3545.85"/>
    <n v="3223.5"/>
    <n v="150.19999999999999"/>
    <n v="1613.8989999999997"/>
  </r>
  <r>
    <s v="Produit"/>
    <m/>
    <m/>
    <m/>
    <s v="F"/>
    <x v="8"/>
    <x v="0"/>
    <d v="2015-09-21T00:00:00"/>
    <s v="1509020-1"/>
    <n v="410030"/>
    <x v="0"/>
    <n v="1032"/>
    <s v="FARINE DE BLE TENDRE"/>
    <n v="12.205"/>
    <d v="2015-10-21T00:00:00"/>
    <s v="X"/>
    <n v="1946.7"/>
    <n v="1769.73"/>
    <n v="34.200000000000003"/>
    <n v="417.41100000000006"/>
  </r>
  <r>
    <s v="Produit"/>
    <m/>
    <m/>
    <m/>
    <s v="F"/>
    <x v="8"/>
    <x v="0"/>
    <d v="2015-09-21T00:00:00"/>
    <s v="1509021-1"/>
    <n v="410030"/>
    <x v="0"/>
    <n v="1032"/>
    <s v="FARINE DE BLE TENDRE"/>
    <n v="18.739999999999998"/>
    <d v="2015-10-21T00:00:00"/>
    <s v="X"/>
    <n v="2989.03"/>
    <n v="2717.3"/>
    <n v="21.91"/>
    <n v="410.59339999999997"/>
  </r>
  <r>
    <s v="Produit"/>
    <m/>
    <m/>
    <m/>
    <s v="F"/>
    <x v="8"/>
    <x v="0"/>
    <d v="2015-09-22T00:00:00"/>
    <s v="1509022-1"/>
    <n v="410006"/>
    <x v="1"/>
    <n v="1021"/>
    <s v="TRUFFE"/>
    <n v="9.48"/>
    <d v="2015-10-22T00:00:00"/>
    <s v="X"/>
    <n v="568.79999999999995"/>
    <n v="568.79999999999995"/>
    <n v="45"/>
    <n v="426.6"/>
  </r>
  <r>
    <s v="Produit"/>
    <m/>
    <m/>
    <m/>
    <s v="F"/>
    <x v="8"/>
    <x v="0"/>
    <d v="2015-09-22T00:00:00"/>
    <s v="1509022-2"/>
    <n v="410006"/>
    <x v="1"/>
    <n v="1004"/>
    <s v="CHOCOLAT ( rebut)"/>
    <n v="6.9"/>
    <d v="2015-10-22T00:00:00"/>
    <s v="X"/>
    <n v="345"/>
    <n v="345"/>
    <n v="10"/>
    <n v="69"/>
  </r>
  <r>
    <s v="Produit"/>
    <m/>
    <m/>
    <m/>
    <s v="F"/>
    <x v="8"/>
    <x v="0"/>
    <d v="2015-09-23T00:00:00"/>
    <s v="1509023-1"/>
    <n v="410058"/>
    <x v="3"/>
    <n v="1030"/>
    <s v="COPRODUIT DE SEMOULE DE BLE DUR"/>
    <n v="19.93"/>
    <d v="2015-10-07T00:00:00"/>
    <s v="X"/>
    <n v="2959.61"/>
    <n v="2690.55"/>
    <n v="32.43"/>
    <n v="646.32989999999995"/>
  </r>
  <r>
    <s v="Produit"/>
    <m/>
    <m/>
    <m/>
    <s v="F"/>
    <x v="8"/>
    <x v="0"/>
    <d v="2015-09-23T00:00:00"/>
    <s v="1509024-1"/>
    <n v="410030"/>
    <x v="0"/>
    <n v="1071"/>
    <s v="PATISSERIE (PATE A CHOUX)"/>
    <n v="10.54"/>
    <d v="2015-10-23T00:00:00"/>
    <s v="X"/>
    <n v="811.58"/>
    <n v="737.8"/>
    <n v="2.8"/>
    <n v="29.511999999999997"/>
  </r>
  <r>
    <s v="Produit"/>
    <m/>
    <m/>
    <m/>
    <s v="F"/>
    <x v="8"/>
    <x v="0"/>
    <d v="2015-09-24T00:00:00"/>
    <s v="1509025-1"/>
    <n v="410069"/>
    <x v="23"/>
    <n v="1069"/>
    <s v="PERMEAT DOUX LIQUIDE"/>
    <n v="1.2390000000000001"/>
    <d v="2015-09-24T00:00:00"/>
    <s v="X"/>
    <n v="149.91999999999999"/>
    <n v="136.29"/>
    <n v="60"/>
    <n v="74.34"/>
  </r>
  <r>
    <s v="Produit"/>
    <m/>
    <m/>
    <m/>
    <s v="F"/>
    <x v="8"/>
    <x v="0"/>
    <d v="2015-09-24T00:00:00"/>
    <s v="1509025-2"/>
    <n v="410069"/>
    <x v="23"/>
    <n v="1069"/>
    <s v="PERMEAT DOUX LIQUIDE"/>
    <n v="1.226"/>
    <d v="2015-09-24T00:00:00"/>
    <s v="X"/>
    <n v="148.35"/>
    <n v="134.86000000000001"/>
    <n v="60"/>
    <n v="73.56"/>
  </r>
  <r>
    <s v="Produit"/>
    <m/>
    <m/>
    <m/>
    <s v="F"/>
    <x v="8"/>
    <x v="0"/>
    <d v="2015-09-28T00:00:00"/>
    <s v="1509027-1"/>
    <n v="410059"/>
    <x v="22"/>
    <n v="1069"/>
    <s v="PERMEAT DOUX LIQUIDE"/>
    <n v="1.3480000000000001"/>
    <d v="2015-10-12T00:00:00"/>
    <s v="X"/>
    <n v="163.11000000000001"/>
    <n v="148.28"/>
    <n v="60"/>
    <n v="80.88000000000001"/>
  </r>
  <r>
    <s v="Produit"/>
    <m/>
    <m/>
    <m/>
    <s v="F"/>
    <x v="8"/>
    <x v="0"/>
    <d v="2015-09-28T00:00:00"/>
    <s v="1509027-2"/>
    <n v="410059"/>
    <x v="22"/>
    <n v="1069"/>
    <s v="PERMEAT DOUX LIQUIDE"/>
    <n v="1.2210000000000001"/>
    <d v="2015-10-12T00:00:00"/>
    <s v="X"/>
    <n v="147.74"/>
    <n v="134.31"/>
    <n v="60"/>
    <n v="73.260000000000005"/>
  </r>
  <r>
    <s v="Produit"/>
    <m/>
    <m/>
    <m/>
    <s v="F"/>
    <x v="8"/>
    <x v="0"/>
    <d v="2015-09-28T00:00:00"/>
    <s v="1509027-3"/>
    <n v="410059"/>
    <x v="22"/>
    <n v="1069"/>
    <s v="PERMEAT DOUX LIQUIDE"/>
    <n v="1.2669999999999999"/>
    <d v="2015-10-12T00:00:00"/>
    <s v="X"/>
    <n v="153.31"/>
    <n v="139.37"/>
    <n v="60"/>
    <n v="76.02"/>
  </r>
  <r>
    <s v="Produit"/>
    <m/>
    <m/>
    <m/>
    <s v="F"/>
    <x v="8"/>
    <x v="0"/>
    <d v="2015-09-30T00:00:00"/>
    <s v="1509028-1"/>
    <n v="410023"/>
    <x v="5"/>
    <n v="1014"/>
    <s v="GÊNE DE CASSIS"/>
    <m/>
    <s v="00/00/0000"/>
    <s v="X"/>
    <n v="0"/>
    <n v="0"/>
    <n v="0"/>
    <n v="0"/>
  </r>
  <r>
    <s v="Produit"/>
    <m/>
    <m/>
    <m/>
    <s v="F"/>
    <x v="8"/>
    <x v="0"/>
    <d v="2015-09-30T00:00:00"/>
    <s v="1509029-1"/>
    <n v="410025"/>
    <x v="6"/>
    <n v="1014"/>
    <s v="GÊNE DE CASSIS"/>
    <n v="13.48"/>
    <d v="2015-10-30T00:00:00"/>
    <s v="X"/>
    <n v="634.04"/>
    <n v="576.4"/>
    <n v="13.8"/>
    <n v="186.02400000000003"/>
  </r>
  <r>
    <s v="Prestation"/>
    <m/>
    <m/>
    <m/>
    <s v="F"/>
    <x v="8"/>
    <x v="0"/>
    <d v="2015-09-30T00:00:00"/>
    <s v="1509030-1"/>
    <n v="410006"/>
    <x v="1"/>
    <n v="1011"/>
    <s v="PRESTATION DE SERVICE"/>
    <m/>
    <d v="2015-10-02T00:00:00"/>
    <s v="X"/>
    <n v="4000"/>
    <n v="4000"/>
    <n v="0"/>
    <n v="4000"/>
  </r>
  <r>
    <s v="Produit"/>
    <m/>
    <m/>
    <m/>
    <s v="F"/>
    <x v="8"/>
    <x v="0"/>
    <d v="2015-09-30T00:00:00"/>
    <s v="1509031-1"/>
    <n v="410002"/>
    <x v="4"/>
    <n v="1002"/>
    <s v="OKARA"/>
    <n v="15.7"/>
    <d v="2015-10-30T00:00:00"/>
    <s v="X"/>
    <n v="5440.05"/>
    <n v="4945.5"/>
    <n v="45"/>
    <n v="706.5"/>
  </r>
  <r>
    <s v="Produit"/>
    <m/>
    <m/>
    <m/>
    <s v="F"/>
    <x v="8"/>
    <x v="0"/>
    <d v="2015-09-30T00:00:00"/>
    <s v="1509032-1"/>
    <n v="410058"/>
    <x v="3"/>
    <n v="1030"/>
    <s v="COPRODUIT DE SEMOULE DE BLE DUR"/>
    <n v="24.12"/>
    <d v="2015-10-14T00:00:00"/>
    <s v="X"/>
    <n v="3581.82"/>
    <n v="3256.2"/>
    <n v="27.19"/>
    <n v="655.82280000000003"/>
  </r>
  <r>
    <s v="Produit"/>
    <m/>
    <m/>
    <m/>
    <s v="F"/>
    <x v="8"/>
    <x v="0"/>
    <d v="2015-09-30T00:00:00"/>
    <s v="1509033-1"/>
    <n v="410030"/>
    <x v="0"/>
    <n v="1032"/>
    <s v="FARINE DE BLE TENDRE"/>
    <n v="9.5250000000000004"/>
    <d v="2015-10-30T00:00:00"/>
    <s v="X"/>
    <n v="1204.9100000000001"/>
    <n v="1095.3800000000001"/>
    <n v="34.25"/>
    <n v="326.23124999999999"/>
  </r>
  <r>
    <s v="Déplacement"/>
    <m/>
    <m/>
    <m/>
    <s v="F"/>
    <x v="8"/>
    <x v="0"/>
    <d v="2015-09-30T00:00:00"/>
    <s v="1509034-1"/>
    <n v="410006"/>
    <x v="1"/>
    <n v="1009"/>
    <s v="FRAIS DEPLACEMENT"/>
    <m/>
    <d v="2015-10-02T00:00:00"/>
    <s v="X"/>
    <n v="735.23"/>
    <n v="735.23"/>
    <n v="0"/>
    <n v="0"/>
  </r>
  <r>
    <s v="Produit"/>
    <m/>
    <m/>
    <m/>
    <s v="F"/>
    <x v="8"/>
    <x v="0"/>
    <d v="2015-09-30T00:00:00"/>
    <s v="1509035-1"/>
    <n v="410041"/>
    <x v="30"/>
    <n v="1072"/>
    <s v="SON DE BLE DUR GRANULE"/>
    <n v="29.44"/>
    <d v="2015-10-30T00:00:00"/>
    <s v="X"/>
    <n v="4371.84"/>
    <n v="3974.4"/>
    <n v="16.53"/>
    <n v="486.64320000000004"/>
  </r>
  <r>
    <s v="Produit"/>
    <m/>
    <m/>
    <m/>
    <s v="F"/>
    <x v="8"/>
    <x v="0"/>
    <d v="2015-09-30T00:00:00"/>
    <s v="1509036-1"/>
    <n v="410030"/>
    <x v="0"/>
    <n v="1057"/>
    <s v="PERMEAT DE SERUM (28 à 30 % ms)"/>
    <n v="8.4740000000000002"/>
    <d v="2015-10-30T00:00:00"/>
    <s v="X"/>
    <n v="1258.3900000000001"/>
    <n v="1143.99"/>
    <n v="35"/>
    <n v="296.59000000000003"/>
  </r>
  <r>
    <s v="Produit"/>
    <m/>
    <m/>
    <m/>
    <s v="F"/>
    <x v="8"/>
    <x v="0"/>
    <d v="2015-09-30T00:00:00"/>
    <s v="1509036-2"/>
    <n v="410030"/>
    <x v="0"/>
    <n v="1057"/>
    <s v="PERMEAT DE SERUM (28 à 30 % ms)"/>
    <n v="7.266"/>
    <d v="2015-10-30T00:00:00"/>
    <s v="X"/>
    <n v="1079"/>
    <n v="980.91"/>
    <n v="35"/>
    <n v="254.31"/>
  </r>
  <r>
    <s v="Produit"/>
    <m/>
    <m/>
    <m/>
    <s v="F"/>
    <x v="8"/>
    <x v="0"/>
    <d v="2015-09-30T00:00:00"/>
    <s v="1509036-3"/>
    <n v="410030"/>
    <x v="0"/>
    <n v="1057"/>
    <s v="PERMEAT DE SERUM (28 à 30 % ms)"/>
    <n v="6.4989999999999997"/>
    <d v="2015-10-30T00:00:00"/>
    <s v="X"/>
    <n v="965.1"/>
    <n v="877.37"/>
    <n v="35"/>
    <n v="227.46499999999997"/>
  </r>
  <r>
    <s v="Produit"/>
    <m/>
    <m/>
    <m/>
    <s v="F"/>
    <x v="8"/>
    <x v="0"/>
    <d v="2015-09-30T00:00:00"/>
    <s v="1509037-1"/>
    <n v="410069"/>
    <x v="23"/>
    <n v="1069"/>
    <s v="PERMEAT DOUX LIQUIDE"/>
    <n v="1.2370000000000001"/>
    <d v="2015-10-30T00:00:00"/>
    <s v="X"/>
    <n v="149.68"/>
    <n v="136.07"/>
    <n v="60"/>
    <n v="74.22"/>
  </r>
  <r>
    <s v="Produit"/>
    <m/>
    <m/>
    <m/>
    <s v="F"/>
    <x v="8"/>
    <x v="0"/>
    <d v="2015-09-30T00:00:00"/>
    <s v="1509037-2"/>
    <n v="410069"/>
    <x v="23"/>
    <n v="1069"/>
    <s v="PERMEAT DOUX LIQUIDE"/>
    <n v="1.2250000000000001"/>
    <d v="2015-10-30T00:00:00"/>
    <s v="X"/>
    <n v="148.22999999999999"/>
    <n v="134.75"/>
    <n v="60"/>
    <n v="73.5"/>
  </r>
  <r>
    <s v="Produit"/>
    <m/>
    <m/>
    <m/>
    <s v="F"/>
    <x v="9"/>
    <x v="0"/>
    <d v="2015-10-05T00:00:00"/>
    <s v="1510001-1"/>
    <n v="410058"/>
    <x v="3"/>
    <n v="1072"/>
    <s v="SON DE BLE DUR GRANULE"/>
    <n v="25.08"/>
    <d v="2015-10-19T00:00:00"/>
    <s v="X"/>
    <n v="3310.56"/>
    <n v="3009.6"/>
    <n v="8.49"/>
    <n v="212.92919999999998"/>
  </r>
  <r>
    <s v="Produit"/>
    <m/>
    <m/>
    <m/>
    <s v="F"/>
    <x v="9"/>
    <x v="0"/>
    <d v="2015-10-06T00:00:00"/>
    <s v="1510002-1"/>
    <n v="410002"/>
    <x v="4"/>
    <n v="1003"/>
    <s v="COQUE DE SOJA"/>
    <n v="16"/>
    <d v="2015-11-06T00:00:00"/>
    <s v="X"/>
    <n v="2992"/>
    <n v="2720"/>
    <n v="65"/>
    <n v="1040"/>
  </r>
  <r>
    <s v="Produit"/>
    <m/>
    <m/>
    <m/>
    <s v="F"/>
    <x v="9"/>
    <x v="0"/>
    <d v="2015-10-08T00:00:00"/>
    <s v="1510003-1"/>
    <n v="410058"/>
    <x v="3"/>
    <n v="1072"/>
    <s v="SON DE BLE DUR GRANULE"/>
    <n v="29.78"/>
    <d v="2015-10-22T00:00:00"/>
    <s v="X"/>
    <n v="3930.96"/>
    <n v="3573.6"/>
    <n v="11.2"/>
    <n v="333.536"/>
  </r>
  <r>
    <s v="Commissions"/>
    <m/>
    <m/>
    <m/>
    <s v="F"/>
    <x v="9"/>
    <x v="0"/>
    <d v="2015-10-09T00:00:00"/>
    <s v="1510004-1"/>
    <n v="410009"/>
    <x v="7"/>
    <n v="1010"/>
    <s v="COMMISSION"/>
    <m/>
    <d v="2015-10-30T00:00:00"/>
    <s v="X"/>
    <n v="1473.93"/>
    <n v="1473.93"/>
    <n v="0"/>
    <n v="1473.93"/>
  </r>
  <r>
    <s v="Produit"/>
    <m/>
    <m/>
    <m/>
    <s v="F"/>
    <x v="9"/>
    <x v="0"/>
    <d v="2015-10-10T00:00:00"/>
    <s v="1510005-1"/>
    <n v="410006"/>
    <x v="1"/>
    <n v="1004"/>
    <s v="CHOCOLAT ( rebut)"/>
    <n v="20.305"/>
    <d v="2015-11-09T00:00:00"/>
    <s v="X"/>
    <n v="2335.08"/>
    <n v="2335.08"/>
    <n v="24.1"/>
    <n v="489.35050000000001"/>
  </r>
  <r>
    <s v="Commissions"/>
    <m/>
    <m/>
    <m/>
    <s v="F"/>
    <x v="9"/>
    <x v="0"/>
    <d v="2015-10-10T00:00:00"/>
    <s v="1510006-1"/>
    <n v="410006"/>
    <x v="1"/>
    <n v="1010"/>
    <s v="COMMISSION"/>
    <m/>
    <d v="2015-10-30T00:00:00"/>
    <s v="X"/>
    <n v="2482.87"/>
    <n v="2482.87"/>
    <n v="0"/>
    <n v="2482.87"/>
  </r>
  <r>
    <s v="Commissions"/>
    <m/>
    <m/>
    <m/>
    <s v="F"/>
    <x v="9"/>
    <x v="0"/>
    <d v="2015-10-12T00:00:00"/>
    <s v="1510007-1"/>
    <n v="410006"/>
    <x v="1"/>
    <n v="1010"/>
    <s v="COMMISSION"/>
    <m/>
    <d v="2015-10-30T00:00:00"/>
    <s v="X"/>
    <n v="213.63"/>
    <n v="213.63"/>
    <n v="0"/>
    <n v="213.63"/>
  </r>
  <r>
    <s v="Produit"/>
    <m/>
    <m/>
    <m/>
    <s v="F"/>
    <x v="9"/>
    <x v="0"/>
    <d v="2015-10-12T00:00:00"/>
    <s v="1510008-1"/>
    <n v="410006"/>
    <x v="1"/>
    <n v="1032"/>
    <s v="FARINE DE BLE TENDRE"/>
    <n v="4.2450000000000001"/>
    <d v="2015-11-12T00:00:00"/>
    <s v="X"/>
    <n v="318.38"/>
    <n v="318.38"/>
    <n v="25"/>
    <n v="106.125"/>
  </r>
  <r>
    <s v="Produit"/>
    <m/>
    <m/>
    <m/>
    <s v="F"/>
    <x v="9"/>
    <x v="0"/>
    <d v="2015-10-12T00:00:00"/>
    <s v="1510008-2"/>
    <n v="410006"/>
    <x v="1"/>
    <n v="1004"/>
    <s v="CHOCOLAT ( rebut)"/>
    <n v="9.4749999999999996"/>
    <d v="2015-11-12T00:00:00"/>
    <s v="X"/>
    <n v="473.75"/>
    <n v="473.75"/>
    <n v="10"/>
    <n v="94.75"/>
  </r>
  <r>
    <s v="Commissions"/>
    <m/>
    <m/>
    <m/>
    <s v="F"/>
    <x v="9"/>
    <x v="0"/>
    <d v="2015-10-12T00:00:00"/>
    <s v="1510009-1"/>
    <n v="410036"/>
    <x v="20"/>
    <n v="1010"/>
    <s v="COMMISSION"/>
    <m/>
    <d v="2015-10-30T00:00:00"/>
    <s v="X"/>
    <n v="76.08"/>
    <n v="76.08"/>
    <n v="0"/>
    <n v="76.08"/>
  </r>
  <r>
    <s v="Produit"/>
    <m/>
    <m/>
    <m/>
    <s v="F"/>
    <x v="9"/>
    <x v="0"/>
    <d v="2015-10-19T00:00:00"/>
    <s v="1510010-1"/>
    <n v="410002"/>
    <x v="4"/>
    <n v="1002"/>
    <s v="OKARA"/>
    <n v="14.42"/>
    <d v="2015-11-19T00:00:00"/>
    <s v="X"/>
    <n v="4996.53"/>
    <n v="4542.3"/>
    <n v="45"/>
    <n v="648.9"/>
  </r>
  <r>
    <s v="Produit"/>
    <m/>
    <m/>
    <m/>
    <s v="F"/>
    <x v="9"/>
    <x v="0"/>
    <d v="2015-10-26T00:00:00"/>
    <s v="1510012-1"/>
    <n v="410030"/>
    <x v="0"/>
    <n v="1073"/>
    <s v="FARINE DECLASSEE"/>
    <n v="10"/>
    <d v="2015-11-26T00:00:00"/>
    <s v="X"/>
    <n v="1210"/>
    <n v="1100"/>
    <n v="37"/>
    <n v="370"/>
  </r>
  <r>
    <s v="Produit"/>
    <m/>
    <m/>
    <m/>
    <s v="F"/>
    <x v="9"/>
    <x v="0"/>
    <d v="2015-10-26T00:00:00"/>
    <s v="1510013-1"/>
    <n v="410069"/>
    <x v="23"/>
    <n v="1069"/>
    <s v="PERMEAT DOUX LIQUIDE"/>
    <n v="1.163"/>
    <d v="2015-11-26T00:00:00"/>
    <s v="X"/>
    <n v="140.72"/>
    <n v="127.93"/>
    <n v="60"/>
    <n v="69.78"/>
  </r>
  <r>
    <s v="Produit"/>
    <m/>
    <m/>
    <m/>
    <s v="F"/>
    <x v="9"/>
    <x v="0"/>
    <d v="2015-10-26T00:00:00"/>
    <s v="1510013-2"/>
    <n v="410069"/>
    <x v="23"/>
    <n v="1069"/>
    <s v="PERMEAT DOUX LIQUIDE"/>
    <n v="1.159"/>
    <d v="2015-11-26T00:00:00"/>
    <s v="X"/>
    <n v="140.24"/>
    <n v="127.49"/>
    <n v="60"/>
    <n v="69.540000000000006"/>
  </r>
  <r>
    <s v="Produit"/>
    <m/>
    <m/>
    <m/>
    <s v="F"/>
    <x v="9"/>
    <x v="0"/>
    <d v="2015-10-26T00:00:00"/>
    <s v="1510013-3"/>
    <n v="410069"/>
    <x v="23"/>
    <n v="1069"/>
    <s v="PERMEAT DOUX LIQUIDE"/>
    <n v="1.163"/>
    <d v="2015-11-26T00:00:00"/>
    <s v="X"/>
    <n v="140.72"/>
    <n v="127.93"/>
    <n v="60"/>
    <n v="69.78"/>
  </r>
  <r>
    <s v="Produit"/>
    <m/>
    <m/>
    <m/>
    <s v="F"/>
    <x v="9"/>
    <x v="0"/>
    <d v="2015-10-26T00:00:00"/>
    <s v="1510014-1"/>
    <n v="410059"/>
    <x v="22"/>
    <n v="1069"/>
    <s v="PERMEAT DOUX LIQUIDE"/>
    <n v="1.2030000000000001"/>
    <d v="2015-11-09T00:00:00"/>
    <s v="X"/>
    <n v="145.56"/>
    <n v="132.33000000000001"/>
    <n v="60"/>
    <n v="72.180000000000007"/>
  </r>
  <r>
    <s v="Produit"/>
    <m/>
    <m/>
    <m/>
    <s v="F"/>
    <x v="9"/>
    <x v="0"/>
    <d v="2015-10-26T00:00:00"/>
    <s v="1510014-2"/>
    <n v="410059"/>
    <x v="22"/>
    <n v="1069"/>
    <s v="PERMEAT DOUX LIQUIDE"/>
    <n v="1.127"/>
    <d v="2015-11-09T00:00:00"/>
    <s v="X"/>
    <n v="136.37"/>
    <n v="123.97"/>
    <n v="60"/>
    <n v="67.62"/>
  </r>
  <r>
    <s v="Produit"/>
    <m/>
    <m/>
    <m/>
    <s v="F"/>
    <x v="9"/>
    <x v="0"/>
    <d v="2015-10-26T00:00:00"/>
    <s v="1510015-1"/>
    <n v="410002"/>
    <x v="4"/>
    <n v="1002"/>
    <s v="OKARA"/>
    <n v="14.46"/>
    <d v="2015-11-26T00:00:00"/>
    <s v="X"/>
    <n v="5010.3900000000003"/>
    <n v="4554.8999999999996"/>
    <n v="45"/>
    <n v="650.70000000000005"/>
  </r>
  <r>
    <s v="Produit"/>
    <m/>
    <m/>
    <m/>
    <s v="F"/>
    <x v="9"/>
    <x v="0"/>
    <d v="2015-10-28T00:00:00"/>
    <s v="1510016-1"/>
    <n v="410002"/>
    <x v="4"/>
    <n v="1008"/>
    <s v="DECLASSES"/>
    <n v="1.125"/>
    <d v="2015-11-28T00:00:00"/>
    <s v="X"/>
    <n v="1608.75"/>
    <n v="1462.5"/>
    <n v="1235.8699999999999"/>
    <n v="1390.3537499999998"/>
  </r>
  <r>
    <s v="Produit"/>
    <m/>
    <m/>
    <m/>
    <s v="F"/>
    <x v="9"/>
    <x v="0"/>
    <d v="2015-10-28T00:00:00"/>
    <s v="1510017-1"/>
    <n v="410030"/>
    <x v="0"/>
    <n v="1003"/>
    <s v="COQUE DE SOJA"/>
    <n v="16.22"/>
    <d v="2015-11-28T00:00:00"/>
    <s v="X"/>
    <n v="2676.3"/>
    <n v="2433"/>
    <n v="30.2"/>
    <n v="489.84399999999994"/>
  </r>
  <r>
    <s v="Produit"/>
    <m/>
    <m/>
    <m/>
    <s v="F"/>
    <x v="9"/>
    <x v="0"/>
    <d v="2015-10-28T00:00:00"/>
    <s v="1510018-1"/>
    <n v="410036"/>
    <x v="20"/>
    <n v="1021"/>
    <s v="TRUFFE"/>
    <n v="11.53"/>
    <d v="2015-11-28T00:00:00"/>
    <s v="X"/>
    <n v="691.8"/>
    <n v="691.8"/>
    <n v="45"/>
    <n v="518.85"/>
  </r>
  <r>
    <s v="Produit"/>
    <m/>
    <m/>
    <m/>
    <s v="F"/>
    <x v="9"/>
    <x v="0"/>
    <d v="2015-10-28T00:00:00"/>
    <s v="1510018-2"/>
    <n v="410036"/>
    <x v="20"/>
    <n v="1071"/>
    <s v="PATISSERIE (PATE A CHOUX)"/>
    <n v="11.1"/>
    <d v="2015-11-28T00:00:00"/>
    <s v="X"/>
    <n v="499.5"/>
    <n v="499.5"/>
    <n v="12.29"/>
    <n v="136.41899999999998"/>
  </r>
  <r>
    <s v="Produit"/>
    <m/>
    <m/>
    <m/>
    <s v="F"/>
    <x v="9"/>
    <x v="0"/>
    <d v="2015-10-28T00:00:00"/>
    <s v="1510019-1"/>
    <n v="410030"/>
    <x v="0"/>
    <n v="1008"/>
    <s v="DECLASSES"/>
    <n v="2.2749999999999999"/>
    <d v="2015-11-28T00:00:00"/>
    <s v="X"/>
    <n v="250.25"/>
    <n v="227.5"/>
    <n v="35.770000000000003"/>
    <n v="81.376750000000001"/>
  </r>
  <r>
    <s v="Produit"/>
    <m/>
    <m/>
    <m/>
    <s v="F"/>
    <x v="9"/>
    <x v="0"/>
    <d v="2015-10-28T00:00:00"/>
    <s v="1510020-1"/>
    <n v="410058"/>
    <x v="3"/>
    <n v="1030"/>
    <s v="COPRODUIT DE SEMOULE DE BLE DUR"/>
    <n v="16.149999999999999"/>
    <d v="2015-11-12T00:00:00"/>
    <s v="X"/>
    <n v="2398.2800000000002"/>
    <n v="2180.25"/>
    <n v="21.2"/>
    <n v="342.37999999999994"/>
  </r>
  <r>
    <s v="Produit"/>
    <m/>
    <m/>
    <m/>
    <s v="F"/>
    <x v="9"/>
    <x v="0"/>
    <d v="2015-10-29T00:00:00"/>
    <s v="1510021-1"/>
    <n v="410030"/>
    <x v="0"/>
    <n v="1032"/>
    <s v="FARINE DE BLE TENDRE"/>
    <n v="18.53"/>
    <d v="2015-11-29T00:00:00"/>
    <s v="X"/>
    <n v="2955.54"/>
    <n v="2686.85"/>
    <n v="22.62"/>
    <n v="419.14860000000004"/>
  </r>
  <r>
    <s v="Produit"/>
    <m/>
    <m/>
    <m/>
    <s v="F"/>
    <x v="9"/>
    <x v="0"/>
    <d v="2015-10-29T00:00:00"/>
    <s v="1510022-1"/>
    <n v="410043"/>
    <x v="18"/>
    <n v="1014"/>
    <s v="GÊNE DE CASSIS"/>
    <n v="19.373000000000001"/>
    <d v="2015-11-29T00:00:00"/>
    <s v="X"/>
    <n v="639.30999999999995"/>
    <n v="581.19000000000005"/>
    <n v="24.77"/>
    <n v="479.86921000000001"/>
  </r>
  <r>
    <s v="Produit"/>
    <m/>
    <m/>
    <m/>
    <s v="F"/>
    <x v="9"/>
    <x v="0"/>
    <d v="2015-10-29T00:00:00"/>
    <s v="1510023-1"/>
    <n v="410017"/>
    <x v="12"/>
    <n v="1014"/>
    <s v="GÊNE DE CASSIS"/>
    <m/>
    <d v="2015-12-10T00:00:00"/>
    <s v="X"/>
    <n v="213.1"/>
    <n v="193.73"/>
    <n v="0"/>
    <n v="0"/>
  </r>
  <r>
    <s v="Prestation"/>
    <m/>
    <m/>
    <m/>
    <s v="F"/>
    <x v="9"/>
    <x v="0"/>
    <d v="2015-10-29T00:00:00"/>
    <s v="1510024-1"/>
    <n v="410072"/>
    <x v="31"/>
    <n v="1011"/>
    <s v="PRESTATION DE SERVICE"/>
    <m/>
    <d v="2015-12-10T00:00:00"/>
    <s v="X"/>
    <n v="600"/>
    <n v="500"/>
    <n v="0"/>
    <n v="500"/>
  </r>
  <r>
    <s v="Prestation"/>
    <m/>
    <m/>
    <m/>
    <s v="F"/>
    <x v="9"/>
    <x v="0"/>
    <d v="2015-10-29T00:00:00"/>
    <s v="1510025-1"/>
    <n v="410006"/>
    <x v="1"/>
    <n v="1011"/>
    <s v="PRESTATION DE SERVICE"/>
    <m/>
    <d v="2015-11-02T00:00:00"/>
    <s v="X"/>
    <n v="4000"/>
    <n v="4000"/>
    <n v="0"/>
    <n v="4000"/>
  </r>
  <r>
    <s v="Produit"/>
    <m/>
    <m/>
    <m/>
    <s v="F"/>
    <x v="9"/>
    <x v="0"/>
    <d v="2015-10-30T00:00:00"/>
    <s v="1510026-1"/>
    <n v="410002"/>
    <x v="4"/>
    <n v="1035"/>
    <s v="FARINE BASSE DE BLE TENDRE"/>
    <n v="24.9"/>
    <d v="2015-11-30T00:00:00"/>
    <s v="X"/>
    <n v="5204.1000000000004"/>
    <n v="4731"/>
    <n v="19.59"/>
    <n v="487.791"/>
  </r>
  <r>
    <s v="Produit"/>
    <m/>
    <m/>
    <m/>
    <s v="F"/>
    <x v="9"/>
    <x v="0"/>
    <d v="2015-10-31T00:00:00"/>
    <s v="1510027-1"/>
    <n v="410070"/>
    <x v="28"/>
    <n v="1073"/>
    <s v="FARINE DECLASSEE"/>
    <n v="12.12"/>
    <d v="2015-11-30T00:00:00"/>
    <s v="X"/>
    <n v="1733.16"/>
    <n v="1575.6"/>
    <n v="29.37"/>
    <n v="355.96440000000001"/>
  </r>
  <r>
    <s v="Produit"/>
    <m/>
    <m/>
    <m/>
    <s v="F"/>
    <x v="9"/>
    <x v="0"/>
    <d v="2015-10-31T00:00:00"/>
    <s v="1510028-1"/>
    <n v="410014"/>
    <x v="14"/>
    <n v="1073"/>
    <s v="FARINE DECLASSEE"/>
    <n v="12.12"/>
    <d v="2015-11-30T00:00:00"/>
    <s v="X"/>
    <n v="1733.16"/>
    <n v="1575.6"/>
    <n v="29.37"/>
    <n v="355.96440000000001"/>
  </r>
  <r>
    <s v="Produit"/>
    <m/>
    <m/>
    <m/>
    <s v="F"/>
    <x v="9"/>
    <x v="0"/>
    <d v="2015-10-31T00:00:00"/>
    <s v="1510129-1"/>
    <n v="410071"/>
    <x v="32"/>
    <n v="1057"/>
    <s v="PERMEAT DE SERUM (28 à 30 % ms)"/>
    <n v="7.3949999999999996"/>
    <d v="2015-11-15T00:00:00"/>
    <s v="X"/>
    <n v="976.14"/>
    <n v="887.4"/>
    <n v="20"/>
    <n v="147.89999999999998"/>
  </r>
  <r>
    <s v="Produit"/>
    <m/>
    <m/>
    <m/>
    <s v="F"/>
    <x v="9"/>
    <x v="0"/>
    <d v="2015-10-31T00:00:00"/>
    <s v="1510030-1"/>
    <n v="410030"/>
    <x v="0"/>
    <n v="1057"/>
    <s v="PERMEAT DE SERUM (28 à 30 % ms)"/>
    <n v="6.992"/>
    <d v="2015-11-30T00:00:00"/>
    <s v="X"/>
    <n v="1038.31"/>
    <n v="943.92"/>
    <n v="35"/>
    <n v="244.72"/>
  </r>
  <r>
    <s v="Produit"/>
    <m/>
    <m/>
    <m/>
    <s v="F"/>
    <x v="9"/>
    <x v="0"/>
    <d v="2015-10-31T00:00:00"/>
    <s v="1510030-2"/>
    <n v="410030"/>
    <x v="0"/>
    <n v="1057"/>
    <s v="PERMEAT DE SERUM (28 à 30 % ms)"/>
    <n v="7.4870000000000001"/>
    <d v="2015-11-30T00:00:00"/>
    <s v="X"/>
    <n v="1111.82"/>
    <n v="1010.75"/>
    <n v="35"/>
    <n v="262.04500000000002"/>
  </r>
  <r>
    <s v="Produit"/>
    <m/>
    <m/>
    <m/>
    <s v="F"/>
    <x v="9"/>
    <x v="0"/>
    <d v="2015-10-31T00:00:00"/>
    <s v="1510030-3"/>
    <n v="410030"/>
    <x v="0"/>
    <n v="1057"/>
    <s v="PERMEAT DE SERUM (28 à 30 % ms)"/>
    <n v="7.45"/>
    <d v="2015-11-30T00:00:00"/>
    <s v="X"/>
    <n v="1106.33"/>
    <n v="1005.75"/>
    <n v="35"/>
    <n v="260.75"/>
  </r>
  <r>
    <s v="Produit"/>
    <m/>
    <m/>
    <m/>
    <s v="F"/>
    <x v="9"/>
    <x v="0"/>
    <d v="2015-10-31T00:00:00"/>
    <s v="1510031-1"/>
    <n v="410030"/>
    <x v="0"/>
    <n v="1057"/>
    <s v="PERMEAT DE SERUM (28 à 30 % ms)"/>
    <n v="7.8780000000000001"/>
    <d v="2015-11-30T00:00:00"/>
    <s v="X"/>
    <n v="1169.8800000000001"/>
    <n v="1063.53"/>
    <n v="35"/>
    <n v="275.73"/>
  </r>
  <r>
    <s v="Produit"/>
    <m/>
    <m/>
    <m/>
    <s v="F"/>
    <x v="9"/>
    <x v="0"/>
    <d v="2015-10-31T00:00:00"/>
    <s v="1510031-2"/>
    <n v="410030"/>
    <x v="0"/>
    <n v="1057"/>
    <s v="PERMEAT DE SERUM (28 à 30 % ms)"/>
    <n v="8.3260000000000005"/>
    <d v="2015-11-30T00:00:00"/>
    <s v="X"/>
    <n v="1236.4100000000001"/>
    <n v="1124.01"/>
    <n v="35"/>
    <n v="291.41000000000003"/>
  </r>
  <r>
    <s v="Produit"/>
    <m/>
    <m/>
    <m/>
    <s v="F"/>
    <x v="9"/>
    <x v="0"/>
    <d v="2015-10-31T00:00:00"/>
    <s v="1510031-3"/>
    <n v="410030"/>
    <x v="0"/>
    <n v="1057"/>
    <s v="PERMEAT DE SERUM (28 à 30 % ms)"/>
    <n v="7.6369999999999996"/>
    <d v="2015-11-30T00:00:00"/>
    <s v="X"/>
    <n v="1134.0899999999999"/>
    <n v="1031"/>
    <n v="35"/>
    <n v="267.29499999999996"/>
  </r>
  <r>
    <s v="Produit"/>
    <m/>
    <m/>
    <m/>
    <s v="F"/>
    <x v="9"/>
    <x v="0"/>
    <d v="2015-10-31T00:00:00"/>
    <s v="1510032-1"/>
    <n v="410059"/>
    <x v="22"/>
    <n v="1069"/>
    <s v="PERMEAT DOUX LIQUIDE"/>
    <n v="1.341"/>
    <d v="2015-11-15T00:00:00"/>
    <s v="X"/>
    <n v="162.26"/>
    <n v="147.51"/>
    <n v="60"/>
    <n v="80.459999999999994"/>
  </r>
  <r>
    <s v="Produit"/>
    <m/>
    <m/>
    <m/>
    <s v="F"/>
    <x v="9"/>
    <x v="0"/>
    <d v="2015-10-31T00:00:00"/>
    <s v="1510032-2"/>
    <n v="410059"/>
    <x v="22"/>
    <n v="1069"/>
    <s v="PERMEAT DOUX LIQUIDE"/>
    <n v="1.1579999999999999"/>
    <d v="2015-11-15T00:00:00"/>
    <s v="X"/>
    <n v="140.12"/>
    <n v="127.38"/>
    <n v="60"/>
    <n v="69.47999999999999"/>
  </r>
  <r>
    <s v="Produit"/>
    <m/>
    <m/>
    <m/>
    <s v="F"/>
    <x v="9"/>
    <x v="0"/>
    <d v="2015-10-31T00:00:00"/>
    <s v="1510032-3"/>
    <n v="410059"/>
    <x v="22"/>
    <n v="1069"/>
    <s v="PERMEAT DOUX LIQUIDE"/>
    <n v="1.161"/>
    <d v="2015-11-15T00:00:00"/>
    <s v="X"/>
    <n v="140.47999999999999"/>
    <n v="127.71"/>
    <n v="60"/>
    <n v="69.66"/>
  </r>
  <r>
    <s v="Produit"/>
    <m/>
    <m/>
    <m/>
    <s v="F"/>
    <x v="9"/>
    <x v="0"/>
    <d v="2015-10-31T00:00:00"/>
    <s v="1510033-1"/>
    <n v="410069"/>
    <x v="23"/>
    <n v="1069"/>
    <s v="PERMEAT DOUX LIQUIDE"/>
    <n v="1.161"/>
    <d v="2015-11-30T00:00:00"/>
    <s v="X"/>
    <n v="140.47999999999999"/>
    <n v="127.71"/>
    <n v="60"/>
    <n v="69.66"/>
  </r>
  <r>
    <s v="Produit"/>
    <m/>
    <m/>
    <m/>
    <s v="F"/>
    <x v="9"/>
    <x v="0"/>
    <d v="2015-10-31T00:00:00"/>
    <s v="1510033-2"/>
    <n v="410069"/>
    <x v="23"/>
    <n v="1069"/>
    <s v="PERMEAT DOUX LIQUIDE"/>
    <n v="1.1579999999999999"/>
    <d v="2015-11-30T00:00:00"/>
    <s v="X"/>
    <n v="140.12"/>
    <n v="127.38"/>
    <n v="60"/>
    <n v="69.47999999999999"/>
  </r>
  <r>
    <s v="Déplacement"/>
    <m/>
    <m/>
    <m/>
    <s v="F"/>
    <x v="9"/>
    <x v="0"/>
    <d v="2015-10-31T00:00:00"/>
    <s v="1510034-1"/>
    <n v="410006"/>
    <x v="1"/>
    <n v="1009"/>
    <s v="FRAIS DEPLACEMENT"/>
    <m/>
    <d v="2015-11-15T00:00:00"/>
    <s v="X"/>
    <n v="1393.45"/>
    <n v="1395.45"/>
    <n v="0"/>
    <n v="0"/>
  </r>
  <r>
    <s v="Produit"/>
    <m/>
    <m/>
    <m/>
    <s v="F"/>
    <x v="10"/>
    <x v="0"/>
    <d v="2015-12-12T00:00:00"/>
    <s v="1511003-1"/>
    <n v="410036"/>
    <x v="20"/>
    <n v="1004"/>
    <s v="CHOCOLAT ( rebut)"/>
    <n v="7.44"/>
    <d v="2015-12-12T00:00:00"/>
    <s v="X"/>
    <n v="372"/>
    <n v="372"/>
    <n v="10"/>
    <n v="74.400000000000006"/>
  </r>
  <r>
    <s v="Commissions"/>
    <m/>
    <m/>
    <m/>
    <s v="F"/>
    <x v="11"/>
    <x v="0"/>
    <d v="2015-11-12T00:00:00"/>
    <s v="1511004-1"/>
    <n v="410006"/>
    <x v="1"/>
    <n v="1010"/>
    <s v="COMMISSION"/>
    <m/>
    <d v="2015-11-30T00:00:00"/>
    <s v="X"/>
    <n v="2554.52"/>
    <n v="2554.52"/>
    <n v="0"/>
    <n v="2554.52"/>
  </r>
  <r>
    <s v="Commissions"/>
    <m/>
    <m/>
    <m/>
    <s v="F"/>
    <x v="11"/>
    <x v="0"/>
    <d v="2015-11-12T00:00:00"/>
    <s v="1511005-1"/>
    <n v="410036"/>
    <x v="20"/>
    <n v="1010"/>
    <s v="COMMISSION"/>
    <m/>
    <d v="2015-11-30T00:00:00"/>
    <s v="X"/>
    <n v="30"/>
    <n v="30"/>
    <n v="0"/>
    <n v="30"/>
  </r>
  <r>
    <s v="Produit"/>
    <m/>
    <m/>
    <m/>
    <s v="F"/>
    <x v="11"/>
    <x v="0"/>
    <d v="2015-11-12T00:00:00"/>
    <s v="1511006-1"/>
    <n v="410030"/>
    <x v="0"/>
    <n v="1003"/>
    <s v="COQUE DE SOJA"/>
    <n v="19.46"/>
    <d v="2015-12-12T00:00:00"/>
    <s v="X"/>
    <n v="3210.9"/>
    <n v="219"/>
    <n v="32.659999999999997"/>
    <n v="635.56359999999995"/>
  </r>
  <r>
    <s v="Produit"/>
    <m/>
    <m/>
    <m/>
    <s v="F"/>
    <x v="11"/>
    <x v="0"/>
    <d v="2015-11-13T00:00:00"/>
    <s v="1511007-1"/>
    <n v="410006"/>
    <x v="1"/>
    <n v="1004"/>
    <s v="CHOCOLAT ( rebut)"/>
    <n v="20.079999999999998"/>
    <d v="2015-12-13T00:00:00"/>
    <s v="X"/>
    <n v="2309.1999999999998"/>
    <n v="2309.1999999999998"/>
    <n v="24.1"/>
    <n v="483.928"/>
  </r>
  <r>
    <s v="Produit"/>
    <m/>
    <m/>
    <m/>
    <s v="F"/>
    <x v="11"/>
    <x v="0"/>
    <d v="2015-11-13T00:00:00"/>
    <s v="1511008-1"/>
    <n v="410036"/>
    <x v="20"/>
    <n v="1071"/>
    <s v="PATISSERIE (PATE A CHOUX)"/>
    <n v="10.84"/>
    <d v="2015-12-13T00:00:00"/>
    <s v="X"/>
    <n v="487.8"/>
    <n v="487.8"/>
    <n v="8"/>
    <n v="86.72"/>
  </r>
  <r>
    <s v="Produit"/>
    <m/>
    <m/>
    <m/>
    <s v="F"/>
    <x v="11"/>
    <x v="0"/>
    <d v="2015-11-13T00:00:00"/>
    <s v="1511009-1"/>
    <n v="410036"/>
    <x v="20"/>
    <n v="1073"/>
    <s v="FARINE DECLASSEE"/>
    <n v="5.2930000000000001"/>
    <d v="2015-12-13T00:00:00"/>
    <s v="X"/>
    <n v="396.98"/>
    <n v="396.98"/>
    <n v="12.5"/>
    <n v="66.162500000000009"/>
  </r>
  <r>
    <s v="Produit"/>
    <m/>
    <m/>
    <m/>
    <s v="F"/>
    <x v="11"/>
    <x v="0"/>
    <d v="2015-11-16T00:00:00"/>
    <s v="1511010-1"/>
    <n v="410002"/>
    <x v="4"/>
    <n v="1002"/>
    <s v="OKARA"/>
    <n v="15.5"/>
    <d v="2015-12-16T00:00:00"/>
    <s v="X"/>
    <n v="5370.75"/>
    <n v="4882.5"/>
    <n v="45"/>
    <n v="697.5"/>
  </r>
  <r>
    <s v="Produit"/>
    <m/>
    <m/>
    <m/>
    <s v="F"/>
    <x v="11"/>
    <x v="0"/>
    <d v="2015-11-16T00:00:00"/>
    <s v="1511011-1"/>
    <n v="410002"/>
    <x v="4"/>
    <n v="1001"/>
    <s v="LEVURE"/>
    <n v="18.82"/>
    <d v="2015-12-16T00:00:00"/>
    <s v="X"/>
    <n v="6003.58"/>
    <n v="5457.8"/>
    <n v="118.06"/>
    <n v="2221.8892000000001"/>
  </r>
  <r>
    <s v="Commissions"/>
    <m/>
    <m/>
    <m/>
    <s v="F"/>
    <x v="11"/>
    <x v="0"/>
    <d v="2015-11-18T00:00:00"/>
    <s v="1511012-1"/>
    <n v="410036"/>
    <x v="20"/>
    <n v="1010"/>
    <s v="COMMISSION"/>
    <m/>
    <d v="2015-11-30T00:00:00"/>
    <s v="X"/>
    <n v="166.11"/>
    <n v="166.11"/>
    <n v="0"/>
    <n v="166.11"/>
  </r>
  <r>
    <s v="Commissions"/>
    <m/>
    <m/>
    <m/>
    <s v="F"/>
    <x v="11"/>
    <x v="0"/>
    <d v="2015-11-18T00:00:00"/>
    <s v="1511013-1"/>
    <n v="410009"/>
    <x v="7"/>
    <n v="1010"/>
    <s v="COMMISSION"/>
    <m/>
    <d v="2015-11-30T00:00:00"/>
    <s v="X"/>
    <n v="1885.11"/>
    <n v="1885.11"/>
    <n v="0"/>
    <n v="1885.11"/>
  </r>
  <r>
    <s v="Commissions"/>
    <m/>
    <m/>
    <m/>
    <s v="F"/>
    <x v="11"/>
    <x v="0"/>
    <d v="2015-11-18T00:00:00"/>
    <s v="1511014-1"/>
    <n v="410006"/>
    <x v="1"/>
    <n v="1010"/>
    <s v="COMMISSION"/>
    <m/>
    <d v="2015-11-30T00:00:00"/>
    <s v="X"/>
    <n v="225.23"/>
    <n v="225.23"/>
    <n v="0"/>
    <n v="225.23"/>
  </r>
  <r>
    <s v="Produit"/>
    <m/>
    <m/>
    <m/>
    <s v="F"/>
    <x v="11"/>
    <x v="0"/>
    <d v="2015-11-18T00:00:00"/>
    <s v="1511015-1"/>
    <n v="410006"/>
    <x v="1"/>
    <n v="1004"/>
    <s v="CHOCOLAT ( rebut)"/>
    <n v="3.8250000000000002"/>
    <d v="2015-12-18T00:00:00"/>
    <s v="X"/>
    <n v="439.88"/>
    <n v="439.88"/>
    <n v="24.1"/>
    <n v="92.182500000000005"/>
  </r>
  <r>
    <s v="Produit"/>
    <m/>
    <m/>
    <m/>
    <s v="F"/>
    <x v="11"/>
    <x v="0"/>
    <d v="2015-11-19T00:00:00"/>
    <s v="1511016-1"/>
    <n v="410069"/>
    <x v="23"/>
    <n v="1069"/>
    <s v="PERMEAT DOUX LIQUIDE"/>
    <n v="1.238"/>
    <d v="2015-12-19T00:00:00"/>
    <s v="X"/>
    <n v="149.80000000000001"/>
    <n v="136.18"/>
    <n v="60"/>
    <n v="74.28"/>
  </r>
  <r>
    <s v="Produit"/>
    <m/>
    <m/>
    <m/>
    <s v="F"/>
    <x v="11"/>
    <x v="0"/>
    <d v="2015-11-19T00:00:00"/>
    <s v="1511016-2"/>
    <n v="410069"/>
    <x v="23"/>
    <n v="1069"/>
    <s v="PERMEAT DOUX LIQUIDE"/>
    <n v="1.218"/>
    <d v="2015-12-19T00:00:00"/>
    <s v="X"/>
    <n v="147.38"/>
    <n v="133.97999999999999"/>
    <n v="60"/>
    <n v="73.08"/>
  </r>
  <r>
    <s v="Produit"/>
    <m/>
    <m/>
    <m/>
    <s v="F"/>
    <x v="11"/>
    <x v="0"/>
    <d v="2015-11-19T00:00:00"/>
    <s v="1511017-1"/>
    <n v="410002"/>
    <x v="4"/>
    <n v="1008"/>
    <s v="DECLASSES"/>
    <n v="0.75"/>
    <d v="2015-12-19T00:00:00"/>
    <s v="X"/>
    <n v="280.5"/>
    <n v="255"/>
    <n v="303.35000000000002"/>
    <n v="227.51250000000002"/>
  </r>
  <r>
    <s v="Produit"/>
    <m/>
    <m/>
    <m/>
    <s v="F"/>
    <x v="11"/>
    <x v="0"/>
    <d v="2015-11-19T00:00:00"/>
    <s v="1511017-2"/>
    <n v="410002"/>
    <x v="4"/>
    <n v="1008"/>
    <s v="DECLASSES"/>
    <n v="1.2250000000000001"/>
    <d v="2015-12-19T00:00:00"/>
    <s v="X"/>
    <n v="1886.5"/>
    <n v="1715"/>
    <n v="1363.35"/>
    <n v="1670.10375"/>
  </r>
  <r>
    <s v="Produit"/>
    <m/>
    <m/>
    <m/>
    <s v="F"/>
    <x v="11"/>
    <x v="0"/>
    <d v="2015-11-19T00:00:00"/>
    <s v="1511018-1"/>
    <n v="410030"/>
    <x v="0"/>
    <n v="1008"/>
    <s v="DECLASSES"/>
    <n v="11.12"/>
    <d v="2015-12-19T00:00:00"/>
    <s v="X"/>
    <n v="1223.2"/>
    <n v="1112"/>
    <n v="63.35"/>
    <n v="704.452"/>
  </r>
  <r>
    <s v="Produit"/>
    <m/>
    <m/>
    <m/>
    <s v="F"/>
    <x v="11"/>
    <x v="0"/>
    <d v="2015-11-19T00:00:00"/>
    <s v="1511019-1"/>
    <n v="410030"/>
    <x v="0"/>
    <n v="1071"/>
    <s v="PATISSERIE (PATE A CHOUX)"/>
    <n v="11.16"/>
    <d v="2015-12-19T00:00:00"/>
    <s v="X"/>
    <n v="859.32"/>
    <n v="781.2"/>
    <n v="32.21"/>
    <n v="359.46360000000004"/>
  </r>
  <r>
    <s v="Produit"/>
    <m/>
    <m/>
    <m/>
    <s v="F"/>
    <x v="11"/>
    <x v="0"/>
    <d v="2015-11-19T00:00:00"/>
    <s v="1511020-1"/>
    <n v="410030"/>
    <x v="0"/>
    <n v="1057"/>
    <s v="PERMEAT DE SERUM (28 à 30 % ms)"/>
    <n v="8.06"/>
    <d v="2015-12-19T00:00:00"/>
    <s v="X"/>
    <n v="1196.9100000000001"/>
    <n v="1088.0999999999999"/>
    <n v="35"/>
    <n v="282.10000000000002"/>
  </r>
  <r>
    <s v="Produit"/>
    <m/>
    <m/>
    <m/>
    <s v="F"/>
    <x v="11"/>
    <x v="0"/>
    <d v="2015-11-19T00:00:00"/>
    <s v="1511020-2"/>
    <n v="410030"/>
    <x v="0"/>
    <n v="1057"/>
    <s v="PERMEAT DE SERUM (28 à 30 % ms)"/>
    <n v="7.4720000000000004"/>
    <d v="2015-12-19T00:00:00"/>
    <s v="X"/>
    <n v="1109.5899999999999"/>
    <n v="1008.72"/>
    <n v="35"/>
    <n v="261.52000000000004"/>
  </r>
  <r>
    <s v="Produit"/>
    <m/>
    <m/>
    <m/>
    <s v="F"/>
    <x v="11"/>
    <x v="0"/>
    <d v="2015-11-19T00:00:00"/>
    <s v="1511020-3"/>
    <n v="410030"/>
    <x v="0"/>
    <n v="1057"/>
    <s v="PERMEAT DE SERUM (28 à 30 % ms)"/>
    <n v="7.9050000000000002"/>
    <d v="2015-12-19T00:00:00"/>
    <s v="X"/>
    <n v="1173.8900000000001"/>
    <n v="1067.18"/>
    <n v="35"/>
    <n v="276.67500000000001"/>
  </r>
  <r>
    <s v="Produit"/>
    <m/>
    <m/>
    <m/>
    <s v="F"/>
    <x v="11"/>
    <x v="0"/>
    <d v="2015-11-19T00:00:00"/>
    <s v="1511020-4"/>
    <n v="410030"/>
    <x v="0"/>
    <n v="1057"/>
    <s v="PERMEAT DE SERUM (28 à 30 % ms)"/>
    <n v="7.4580000000000002"/>
    <d v="2015-12-19T00:00:00"/>
    <s v="X"/>
    <n v="1107.51"/>
    <n v="1006.83"/>
    <n v="35"/>
    <n v="261.03000000000003"/>
  </r>
  <r>
    <s v="Produit"/>
    <m/>
    <m/>
    <m/>
    <s v="F"/>
    <x v="11"/>
    <x v="0"/>
    <d v="2015-11-20T00:00:00"/>
    <s v="1511021-1"/>
    <n v="410058"/>
    <x v="3"/>
    <n v="1030"/>
    <s v="COPRODUIT DE SEMOULE DE BLE DUR"/>
    <n v="20.655000000000001"/>
    <d v="2015-12-04T00:00:00"/>
    <s v="X"/>
    <n v="3067.27"/>
    <n v="2788.43"/>
    <n v="27.48"/>
    <n v="567.59940000000006"/>
  </r>
  <r>
    <s v="Produit"/>
    <m/>
    <m/>
    <m/>
    <s v="F"/>
    <x v="11"/>
    <x v="0"/>
    <d v="2015-11-20T00:00:00"/>
    <s v="1511022-1"/>
    <n v="410036"/>
    <x v="20"/>
    <n v="1031"/>
    <s v="BLE &quot;NC&quot;  "/>
    <n v="5.1050000000000004"/>
    <d v="2015-12-20T00:00:00"/>
    <s v="X"/>
    <n v="127.63"/>
    <n v="127.63"/>
    <n v="4.4000000000000004"/>
    <n v="22.462000000000003"/>
  </r>
  <r>
    <s v="Produit"/>
    <m/>
    <m/>
    <m/>
    <s v="F"/>
    <x v="11"/>
    <x v="0"/>
    <d v="2015-11-23T00:00:00"/>
    <s v="1511023-1"/>
    <n v="410030"/>
    <x v="0"/>
    <n v="1057"/>
    <s v="PERMEAT DE SERUM (28 à 30 % ms)"/>
    <n v="8.2759999999999998"/>
    <d v="2015-12-23T00:00:00"/>
    <s v="X"/>
    <n v="1228.99"/>
    <n v="1117.26"/>
    <n v="35"/>
    <n v="289.65999999999997"/>
  </r>
  <r>
    <s v="Produit"/>
    <m/>
    <m/>
    <m/>
    <s v="F"/>
    <x v="11"/>
    <x v="0"/>
    <d v="2015-11-23T00:00:00"/>
    <s v="1511023-2"/>
    <n v="410030"/>
    <x v="0"/>
    <n v="1057"/>
    <s v="PERMEAT DE SERUM (28 à 30 % ms)"/>
    <n v="7.86"/>
    <d v="2015-12-23T00:00:00"/>
    <s v="X"/>
    <n v="1167.21"/>
    <n v="1061.0999999999999"/>
    <n v="35"/>
    <n v="275.10000000000002"/>
  </r>
  <r>
    <s v="Produit"/>
    <m/>
    <m/>
    <m/>
    <s v="F"/>
    <x v="11"/>
    <x v="0"/>
    <d v="2015-11-23T00:00:00"/>
    <s v="1511024-1"/>
    <n v="410059"/>
    <x v="22"/>
    <n v="1069"/>
    <s v="PERMEAT DOUX LIQUIDE"/>
    <n v="1.351"/>
    <d v="2015-12-07T00:00:00"/>
    <s v="X"/>
    <n v="163.47"/>
    <n v="148.61000000000001"/>
    <n v="60"/>
    <n v="81.06"/>
  </r>
  <r>
    <s v="Produit"/>
    <m/>
    <m/>
    <m/>
    <s v="F"/>
    <x v="11"/>
    <x v="0"/>
    <d v="2015-11-23T00:00:00"/>
    <s v="1511024-2"/>
    <n v="410059"/>
    <x v="22"/>
    <n v="1069"/>
    <s v="PERMEAT DOUX LIQUIDE"/>
    <n v="1.131"/>
    <d v="2015-12-07T00:00:00"/>
    <s v="X"/>
    <n v="136.85"/>
    <n v="124.41"/>
    <n v="60"/>
    <n v="67.86"/>
  </r>
  <r>
    <s v="Produit"/>
    <m/>
    <m/>
    <m/>
    <s v="F"/>
    <x v="11"/>
    <x v="0"/>
    <d v="2015-11-25T00:00:00"/>
    <s v="1511025-1"/>
    <n v="410002"/>
    <x v="4"/>
    <n v="1002"/>
    <s v="OKARA"/>
    <n v="14.28"/>
    <d v="2015-12-26T00:00:00"/>
    <s v="X"/>
    <n v="5105.1000000000004"/>
    <n v="4641"/>
    <n v="55"/>
    <n v="785.4"/>
  </r>
  <r>
    <s v="Produit"/>
    <m/>
    <m/>
    <m/>
    <s v="F"/>
    <x v="11"/>
    <x v="0"/>
    <d v="2015-11-26T00:00:00"/>
    <s v="1511026-1"/>
    <n v="410058"/>
    <x v="3"/>
    <n v="1030"/>
    <s v="COPRODUIT DE SEMOULE DE BLE DUR"/>
    <n v="21.08"/>
    <d v="2015-12-10T00:00:00"/>
    <s v="X"/>
    <n v="3130.38"/>
    <n v="2845.8"/>
    <n v="31.97"/>
    <n v="673.92759999999987"/>
  </r>
  <r>
    <s v="Produit"/>
    <m/>
    <m/>
    <m/>
    <s v="F"/>
    <x v="11"/>
    <x v="0"/>
    <d v="2015-11-27T00:00:00"/>
    <s v="1511027-1"/>
    <n v="410014"/>
    <x v="14"/>
    <n v="1014"/>
    <s v="GÊNE DE CASSIS"/>
    <n v="10"/>
    <d v="2015-12-27T00:00:00"/>
    <s v="X"/>
    <n v="330"/>
    <n v="300"/>
    <n v="24.57"/>
    <n v="245.7"/>
  </r>
  <r>
    <s v="Produit"/>
    <m/>
    <m/>
    <m/>
    <s v="F"/>
    <x v="11"/>
    <x v="0"/>
    <d v="2015-11-27T00:00:00"/>
    <s v="1511028-1"/>
    <n v="410070"/>
    <x v="28"/>
    <n v="1014"/>
    <s v="GÊNE DE CASSIS"/>
    <n v="9.125"/>
    <d v="2015-12-27T00:00:00"/>
    <s v="X"/>
    <n v="301.13"/>
    <n v="273.75"/>
    <n v="24.57"/>
    <n v="224.20125000000002"/>
  </r>
  <r>
    <s v="Produit"/>
    <m/>
    <m/>
    <m/>
    <s v="F"/>
    <x v="11"/>
    <x v="0"/>
    <d v="2015-11-27T00:00:00"/>
    <s v="1511029-1"/>
    <n v="410017"/>
    <x v="12"/>
    <n v="1014"/>
    <s v="GÊNE DE CASSIS"/>
    <m/>
    <d v="2016-01-08T00:00:00"/>
    <s v="X"/>
    <n v="210.38"/>
    <n v="191.25"/>
    <n v="0"/>
    <n v="0"/>
  </r>
  <r>
    <s v="Produit"/>
    <m/>
    <m/>
    <m/>
    <s v="F"/>
    <x v="11"/>
    <x v="0"/>
    <d v="2015-11-27T00:00:00"/>
    <s v="1511030-1"/>
    <n v="410002"/>
    <x v="4"/>
    <n v="1074"/>
    <s v="LAIT MATERNISE"/>
    <n v="1.87"/>
    <d v="2016-01-08T00:00:00"/>
    <s v="X"/>
    <n v="514.25"/>
    <n v="467.5"/>
    <n v="250"/>
    <n v="467.5"/>
  </r>
  <r>
    <s v="Produit"/>
    <m/>
    <m/>
    <m/>
    <s v="F"/>
    <x v="11"/>
    <x v="0"/>
    <d v="2015-11-27T00:00:00"/>
    <s v="1511030-2"/>
    <n v="410002"/>
    <x v="4"/>
    <n v="1062"/>
    <s v="LAIT INFANTILE"/>
    <n v="16.312000000000001"/>
    <d v="2016-01-08T00:00:00"/>
    <s v="X"/>
    <n v="10765.92"/>
    <n v="9787.2000000000007"/>
    <n v="100"/>
    <n v="1631.2"/>
  </r>
  <r>
    <s v="Produit"/>
    <m/>
    <m/>
    <m/>
    <s v="F"/>
    <x v="11"/>
    <x v="0"/>
    <d v="2015-11-30T00:00:00"/>
    <s v="1511031-1"/>
    <n v="410002"/>
    <x v="4"/>
    <n v="1001"/>
    <s v="LEVURE"/>
    <n v="12.98"/>
    <d v="2015-01-11T00:00:00"/>
    <s v="X"/>
    <n v="4140.62"/>
    <n v="3764.2"/>
    <n v="179.53"/>
    <n v="2330.2993999999999"/>
  </r>
  <r>
    <s v="Prestation"/>
    <m/>
    <m/>
    <m/>
    <s v="F"/>
    <x v="11"/>
    <x v="0"/>
    <d v="2015-11-30T00:00:00"/>
    <s v="1511032-1"/>
    <n v="410006"/>
    <x v="1"/>
    <n v="1011"/>
    <s v="PRESTATION DE SERVICE"/>
    <m/>
    <d v="2015-12-04T00:00:00"/>
    <s v="X"/>
    <n v="4000"/>
    <n v="4000"/>
    <n v="0"/>
    <n v="4000"/>
  </r>
  <r>
    <s v="Produit"/>
    <m/>
    <m/>
    <m/>
    <s v="F"/>
    <x v="11"/>
    <x v="0"/>
    <d v="2015-11-30T00:00:00"/>
    <s v="1511033-1"/>
    <n v="410030"/>
    <x v="0"/>
    <n v="1057"/>
    <s v="PERMEAT DE SERUM (28 à 30 % ms)"/>
    <n v="7.4619999999999997"/>
    <d v="2015-12-30T00:00:00"/>
    <s v="X"/>
    <n v="1108.1099999999999"/>
    <n v="1007.37"/>
    <n v="35"/>
    <n v="261.17"/>
  </r>
  <r>
    <s v="Produit"/>
    <m/>
    <m/>
    <m/>
    <s v="F"/>
    <x v="11"/>
    <x v="0"/>
    <d v="2015-11-30T00:00:00"/>
    <s v="1511033-2"/>
    <n v="410030"/>
    <x v="0"/>
    <n v="1057"/>
    <s v="PERMEAT DE SERUM (28 à 30 % ms)"/>
    <n v="7.9740000000000002"/>
    <d v="2015-12-30T00:00:00"/>
    <s v="X"/>
    <n v="1184.1400000000001"/>
    <n v="1076.49"/>
    <n v="35"/>
    <n v="279.09000000000003"/>
  </r>
  <r>
    <s v="Produit"/>
    <m/>
    <m/>
    <m/>
    <s v="F"/>
    <x v="11"/>
    <x v="0"/>
    <d v="2015-11-30T00:00:00"/>
    <s v="1511034-1"/>
    <n v="410069"/>
    <x v="23"/>
    <n v="1069"/>
    <s v="PERMEAT DOUX LIQUIDE"/>
    <n v="1.3540000000000001"/>
    <d v="2015-12-30T00:00:00"/>
    <s v="X"/>
    <n v="163.83000000000001"/>
    <n v="148.94"/>
    <n v="60"/>
    <n v="81.240000000000009"/>
  </r>
  <r>
    <s v="Produit"/>
    <m/>
    <m/>
    <m/>
    <s v="F"/>
    <x v="11"/>
    <x v="0"/>
    <d v="2015-11-30T00:00:00"/>
    <s v="1511034-2"/>
    <n v="410069"/>
    <x v="23"/>
    <n v="1069"/>
    <s v="PERMEAT DOUX LIQUIDE"/>
    <n v="1.1930000000000001"/>
    <d v="2015-12-30T00:00:00"/>
    <s v="X"/>
    <n v="144.35"/>
    <n v="131.22999999999999"/>
    <n v="60"/>
    <n v="71.58"/>
  </r>
  <r>
    <s v="Déplacement"/>
    <m/>
    <m/>
    <m/>
    <s v="F"/>
    <x v="11"/>
    <x v="0"/>
    <d v="2015-11-30T00:00:00"/>
    <s v="1511035-1"/>
    <n v="410006"/>
    <x v="1"/>
    <n v="1009"/>
    <s v="FRAIS DEPLACEMENT"/>
    <m/>
    <d v="2015-12-04T00:00:00"/>
    <s v="X"/>
    <n v="1167.72"/>
    <n v="1167.72"/>
    <n v="0"/>
    <n v="0"/>
  </r>
  <r>
    <s v="Produit"/>
    <m/>
    <m/>
    <m/>
    <s v="F"/>
    <x v="10"/>
    <x v="0"/>
    <d v="2015-12-02T00:00:00"/>
    <s v="1512001-1"/>
    <n v="410030"/>
    <x v="0"/>
    <n v="1003"/>
    <s v="COQUE DE SOJA"/>
    <n v="17.420000000000002"/>
    <d v="2016-01-02T00:00:00"/>
    <s v="X"/>
    <n v="2874.3"/>
    <n v="2613"/>
    <n v="31.22"/>
    <n v="543.85239999999999"/>
  </r>
  <r>
    <s v="Produit"/>
    <m/>
    <m/>
    <m/>
    <s v="F"/>
    <x v="10"/>
    <x v="0"/>
    <d v="2015-12-02T00:00:00"/>
    <s v="1512002-1"/>
    <n v="410023"/>
    <x v="5"/>
    <n v="1014"/>
    <s v="GÊNE DE CASSIS"/>
    <m/>
    <s v="00/00/0000"/>
    <s v="X"/>
    <n v="0"/>
    <n v="0"/>
    <n v="0"/>
    <n v="0"/>
  </r>
  <r>
    <s v="Produit"/>
    <m/>
    <m/>
    <m/>
    <s v="F"/>
    <x v="10"/>
    <x v="0"/>
    <d v="2015-12-02T00:00:00"/>
    <s v="1512003-1"/>
    <n v="410025"/>
    <x v="6"/>
    <n v="1014"/>
    <s v="GÊNE DE CASSIS"/>
    <n v="10.74"/>
    <d v="2016-01-02T00:00:00"/>
    <s v="X"/>
    <n v="649.77"/>
    <n v="590.70000000000005"/>
    <n v="18.649999999999999"/>
    <n v="200.30099999999999"/>
  </r>
  <r>
    <s v="Produit"/>
    <m/>
    <m/>
    <m/>
    <s v="F"/>
    <x v="10"/>
    <x v="0"/>
    <d v="2015-12-03T00:00:00"/>
    <s v="1512004-1"/>
    <n v="410030"/>
    <x v="0"/>
    <n v="1032"/>
    <s v="FARINE DE BLE TENDRE"/>
    <n v="17.687000000000001"/>
    <d v="2015-01-03T00:00:00"/>
    <s v="X"/>
    <n v="2821.08"/>
    <n v="2564.62"/>
    <n v="21.08"/>
    <n v="372.84195999999997"/>
  </r>
  <r>
    <s v="Produit"/>
    <m/>
    <m/>
    <m/>
    <s v="F"/>
    <x v="10"/>
    <x v="0"/>
    <d v="2015-12-03T00:00:00"/>
    <s v="1512005-1"/>
    <n v="410059"/>
    <x v="22"/>
    <n v="1069"/>
    <s v="PERMEAT DOUX LIQUIDE"/>
    <n v="1.274"/>
    <d v="2015-12-17T00:00:00"/>
    <s v="X"/>
    <n v="154.15"/>
    <n v="140.13999999999999"/>
    <n v="60"/>
    <n v="76.44"/>
  </r>
  <r>
    <s v="Produit"/>
    <m/>
    <m/>
    <m/>
    <s v="F"/>
    <x v="10"/>
    <x v="0"/>
    <d v="2015-12-03T00:00:00"/>
    <s v="1512005-2"/>
    <n v="410059"/>
    <x v="22"/>
    <n v="1069"/>
    <s v="PERMEAT DOUX LIQUIDE"/>
    <n v="1.3460000000000001"/>
    <d v="2015-12-17T00:00:00"/>
    <s v="X"/>
    <n v="162.87"/>
    <n v="148.06"/>
    <n v="60"/>
    <n v="80.760000000000005"/>
  </r>
  <r>
    <s v="Produit"/>
    <m/>
    <m/>
    <m/>
    <s v="F"/>
    <x v="10"/>
    <x v="0"/>
    <d v="2015-12-07T00:00:00"/>
    <s v="1512006-1"/>
    <n v="410030"/>
    <x v="0"/>
    <n v="1071"/>
    <s v="PATISSERIE (PATE A CHOUX)"/>
    <n v="11.32"/>
    <d v="2015-01-07T00:00:00"/>
    <s v="X"/>
    <n v="871.64"/>
    <n v="792.4"/>
    <n v="32.54"/>
    <n v="368.3528"/>
  </r>
  <r>
    <s v="Commissions"/>
    <m/>
    <m/>
    <m/>
    <s v="F"/>
    <x v="10"/>
    <x v="0"/>
    <d v="2015-12-08T00:00:00"/>
    <s v="1512007-1"/>
    <n v="410006"/>
    <x v="1"/>
    <n v="1010"/>
    <s v="COMMISSION"/>
    <m/>
    <d v="2016-01-08T00:00:00"/>
    <s v="X"/>
    <n v="2695.32"/>
    <n v="2695.32"/>
    <n v="0"/>
    <n v="2695.32"/>
  </r>
  <r>
    <s v="Commissions"/>
    <m/>
    <m/>
    <m/>
    <s v="F"/>
    <x v="10"/>
    <x v="0"/>
    <d v="2015-12-08T00:00:00"/>
    <s v="1512008-1"/>
    <n v="410009"/>
    <x v="7"/>
    <n v="1010"/>
    <s v="COMMISSION"/>
    <m/>
    <d v="2016-01-08T00:00:00"/>
    <s v="X"/>
    <n v="1378.23"/>
    <n v="1378.23"/>
    <n v="0"/>
    <n v="1378.23"/>
  </r>
  <r>
    <s v="Commissions"/>
    <m/>
    <m/>
    <m/>
    <s v="F"/>
    <x v="10"/>
    <x v="0"/>
    <d v="2015-12-08T00:00:00"/>
    <s v="1512009-1"/>
    <n v="410036"/>
    <x v="20"/>
    <n v="1010"/>
    <s v="COMMISSION"/>
    <m/>
    <d v="2016-01-08T00:00:00"/>
    <s v="X"/>
    <n v="37.53"/>
    <n v="37.53"/>
    <n v="0"/>
    <n v="37.53"/>
  </r>
  <r>
    <s v="Commissions"/>
    <m/>
    <m/>
    <m/>
    <s v="F"/>
    <x v="10"/>
    <x v="0"/>
    <d v="2015-12-08T00:00:00"/>
    <s v="1512010-1"/>
    <n v="410006"/>
    <x v="1"/>
    <n v="1010"/>
    <s v="COMMISSION"/>
    <m/>
    <d v="2016-01-08T00:00:00"/>
    <s v="X"/>
    <n v="38.729999999999997"/>
    <n v="38.729999999999997"/>
    <n v="0"/>
    <n v="38.729999999999997"/>
  </r>
  <r>
    <s v="Produit"/>
    <m/>
    <m/>
    <m/>
    <s v="F"/>
    <x v="10"/>
    <x v="0"/>
    <d v="2015-12-10T00:00:00"/>
    <s v="1512011-1"/>
    <n v="410030"/>
    <x v="0"/>
    <n v="1013"/>
    <s v="SON DE MOUTARDE  HUMIDE"/>
    <n v="13.4"/>
    <d v="2016-01-10T00:00:00"/>
    <s v="X"/>
    <n v="589.6"/>
    <n v="536"/>
    <n v="37.76"/>
    <n v="505.98399999999998"/>
  </r>
  <r>
    <s v="Prestation"/>
    <m/>
    <m/>
    <m/>
    <s v="F"/>
    <x v="10"/>
    <x v="0"/>
    <d v="2015-12-10T00:00:00"/>
    <s v="1512012-1"/>
    <n v="410035"/>
    <x v="26"/>
    <n v="1011"/>
    <s v="PRESTATION DE SERVICE"/>
    <m/>
    <d v="2015-12-30T00:00:00"/>
    <s v="X"/>
    <n v="500"/>
    <n v="500"/>
    <n v="0"/>
    <n v="0"/>
  </r>
  <r>
    <s v="Produit"/>
    <m/>
    <m/>
    <m/>
    <s v="F"/>
    <x v="10"/>
    <x v="0"/>
    <d v="2015-12-10T00:00:00"/>
    <s v="1512013-1"/>
    <n v="410036"/>
    <x v="20"/>
    <n v="1021"/>
    <s v="TRUFFE"/>
    <n v="1.58"/>
    <d v="2015-01-12T00:00:00"/>
    <s v="X"/>
    <n v="94.8"/>
    <n v="94.8"/>
    <n v="45"/>
    <n v="71.100000000000009"/>
  </r>
  <r>
    <s v="Produit"/>
    <m/>
    <m/>
    <m/>
    <s v="F"/>
    <x v="10"/>
    <x v="0"/>
    <d v="2015-12-10T00:00:00"/>
    <s v="1512013-2"/>
    <n v="410036"/>
    <x v="20"/>
    <n v="1073"/>
    <s v="FARINE DECLASSEE"/>
    <n v="5.3"/>
    <d v="2016-01-12T00:00:00"/>
    <s v="X"/>
    <n v="420"/>
    <n v="420"/>
    <n v="0"/>
    <n v="0"/>
  </r>
  <r>
    <s v="Produit"/>
    <m/>
    <m/>
    <m/>
    <s v="F"/>
    <x v="10"/>
    <x v="0"/>
    <d v="2015-12-14T00:00:00"/>
    <s v="1512014-1"/>
    <n v="410002"/>
    <x v="4"/>
    <n v="1035"/>
    <s v="FARINE BASSE DE BLE TENDRE"/>
    <n v="24.98"/>
    <d v="2016-01-14T00:00:00"/>
    <s v="X"/>
    <n v="5275.78"/>
    <n v="4796.16"/>
    <n v="14"/>
    <n v="349.72"/>
  </r>
  <r>
    <s v="Produit"/>
    <m/>
    <m/>
    <m/>
    <s v="F"/>
    <x v="10"/>
    <x v="0"/>
    <d v="2015-12-14T00:00:00"/>
    <s v="1512015-1"/>
    <n v="410030"/>
    <x v="0"/>
    <n v="1034"/>
    <s v="REMOULAGE"/>
    <n v="31.57"/>
    <d v="2016-01-14T00:00:00"/>
    <s v="X"/>
    <n v="5209.05"/>
    <n v="4735.5"/>
    <n v="7"/>
    <n v="220.99"/>
  </r>
  <r>
    <s v="Produit"/>
    <m/>
    <m/>
    <m/>
    <s v="F"/>
    <x v="10"/>
    <x v="0"/>
    <d v="2015-12-15T00:00:00"/>
    <s v="1512016-1"/>
    <n v="410069"/>
    <x v="23"/>
    <n v="1069"/>
    <s v="PERMEAT DOUX LIQUIDE"/>
    <n v="1.2250000000000001"/>
    <d v="2016-01-15T00:00:00"/>
    <s v="X"/>
    <n v="148.22999999999999"/>
    <n v="134.75"/>
    <n v="60"/>
    <n v="73.5"/>
  </r>
  <r>
    <s v="Produit"/>
    <m/>
    <m/>
    <m/>
    <s v="F"/>
    <x v="10"/>
    <x v="0"/>
    <d v="2015-12-15T00:00:00"/>
    <s v="1512016-2"/>
    <n v="410069"/>
    <x v="23"/>
    <n v="1069"/>
    <s v="PERMEAT DOUX LIQUIDE"/>
    <n v="1.212"/>
    <d v="2016-01-15T00:00:00"/>
    <s v="X"/>
    <n v="146.65"/>
    <n v="133.32"/>
    <n v="60"/>
    <n v="72.72"/>
  </r>
  <r>
    <s v="Produit"/>
    <m/>
    <m/>
    <m/>
    <s v="F"/>
    <x v="10"/>
    <x v="0"/>
    <d v="2015-12-16T00:00:00"/>
    <s v="1512017-1"/>
    <n v="410002"/>
    <x v="4"/>
    <n v="1002"/>
    <s v="OKARA"/>
    <n v="14.4"/>
    <d v="2015-01-16T00:00:00"/>
    <s v="X"/>
    <n v="5148"/>
    <n v="4680"/>
    <n v="55"/>
    <n v="792"/>
  </r>
  <r>
    <s v="Produit"/>
    <m/>
    <m/>
    <m/>
    <s v="F"/>
    <x v="10"/>
    <x v="0"/>
    <d v="2015-12-16T00:00:00"/>
    <s v="1512018-1"/>
    <n v="410030"/>
    <x v="0"/>
    <n v="1057"/>
    <s v="PERMEAT DE SERUM (28 à 30 % ms)"/>
    <n v="7.48"/>
    <d v="2016-01-16T00:00:00"/>
    <s v="X"/>
    <n v="1110.78"/>
    <n v="1009.8"/>
    <n v="35"/>
    <n v="261.8"/>
  </r>
  <r>
    <s v="Produit"/>
    <m/>
    <m/>
    <m/>
    <s v="F"/>
    <x v="10"/>
    <x v="0"/>
    <d v="2015-12-16T00:00:00"/>
    <s v="1512018-2"/>
    <n v="410030"/>
    <x v="0"/>
    <n v="1057"/>
    <s v="PERMEAT DE SERUM (28 à 30 % ms)"/>
    <n v="8.14"/>
    <d v="2016-01-16T00:00:00"/>
    <s v="X"/>
    <n v="1208.79"/>
    <n v="1098.9000000000001"/>
    <n v="35"/>
    <n v="284.90000000000003"/>
  </r>
  <r>
    <s v="Produit"/>
    <m/>
    <m/>
    <m/>
    <s v="F"/>
    <x v="10"/>
    <x v="0"/>
    <d v="2015-12-16T00:00:00"/>
    <s v="1512018-3"/>
    <n v="410030"/>
    <x v="0"/>
    <n v="1057"/>
    <s v="PERMEAT DE SERUM (28 à 30 % ms)"/>
    <n v="7.4459999999999997"/>
    <d v="2016-01-16T00:00:00"/>
    <s v="X"/>
    <n v="1105.73"/>
    <n v="1005.21"/>
    <n v="35"/>
    <n v="260.61"/>
  </r>
  <r>
    <s v="Produit"/>
    <m/>
    <m/>
    <m/>
    <s v="F"/>
    <x v="10"/>
    <x v="0"/>
    <d v="2015-12-16T00:00:00"/>
    <s v="1512019-1"/>
    <n v="410002"/>
    <x v="4"/>
    <n v="1062"/>
    <s v="LAIT INFANTILE"/>
    <n v="17.742999999999999"/>
    <d v="2016-01-27T00:00:00"/>
    <s v="X"/>
    <n v="10441.76"/>
    <n v="9492.51"/>
    <n v="55"/>
    <n v="975.8649999999999"/>
  </r>
  <r>
    <s v="Produit"/>
    <m/>
    <m/>
    <m/>
    <s v="F"/>
    <x v="10"/>
    <x v="0"/>
    <d v="2015-12-16T00:00:00"/>
    <s v="1512020-1"/>
    <n v="410030"/>
    <x v="0"/>
    <n v="1075"/>
    <s v="SEIGLE "/>
    <n v="29.54"/>
    <d v="2016-01-16T00:00:00"/>
    <s v="X"/>
    <n v="4874.1000000000004"/>
    <n v="4431"/>
    <n v="10.6"/>
    <n v="313.12399999999997"/>
  </r>
  <r>
    <s v="Produit"/>
    <m/>
    <m/>
    <m/>
    <s v="F"/>
    <x v="10"/>
    <x v="0"/>
    <d v="2015-12-17T00:00:00"/>
    <s v="1512021-1"/>
    <n v="410006"/>
    <x v="1"/>
    <n v="1032"/>
    <s v="FARINE DE BLE TENDRE"/>
    <n v="19.77"/>
    <d v="2016-01-17T00:00:00"/>
    <s v="X"/>
    <n v="1680.45"/>
    <n v="1680.45"/>
    <n v="15"/>
    <n v="296.55"/>
  </r>
  <r>
    <s v="Produit"/>
    <m/>
    <m/>
    <m/>
    <s v="F"/>
    <x v="10"/>
    <x v="0"/>
    <d v="2015-12-17T00:00:00"/>
    <s v="1512022-1"/>
    <n v="410030"/>
    <x v="0"/>
    <n v="1075"/>
    <s v="SEIGLE "/>
    <n v="29.48"/>
    <d v="2016-01-17T00:00:00"/>
    <s v="X"/>
    <n v="4864.2"/>
    <n v="4422"/>
    <n v="10.6"/>
    <n v="312.488"/>
  </r>
  <r>
    <s v="Produit"/>
    <m/>
    <m/>
    <m/>
    <s v="F"/>
    <x v="10"/>
    <x v="0"/>
    <d v="2015-12-17T00:00:00"/>
    <s v="1512023-1"/>
    <n v="410002"/>
    <x v="4"/>
    <n v="1062"/>
    <s v="LAIT INFANTILE"/>
    <n v="19.945"/>
    <d v="2016-01-28T00:00:00"/>
    <s v="X"/>
    <n v="11737.63"/>
    <n v="10670.58"/>
    <n v="55"/>
    <n v="1096.9749999999999"/>
  </r>
  <r>
    <s v="Produit"/>
    <m/>
    <m/>
    <m/>
    <s v="F"/>
    <x v="10"/>
    <x v="0"/>
    <d v="2015-12-18T00:00:00"/>
    <s v="1512024-1"/>
    <n v="410030"/>
    <x v="0"/>
    <n v="1003"/>
    <s v="COQUE DE SOJA"/>
    <n v="17.98"/>
    <d v="2016-01-18T00:00:00"/>
    <s v="X"/>
    <n v="2966.7"/>
    <n v="2697"/>
    <n v="31.65"/>
    <n v="569.06700000000001"/>
  </r>
  <r>
    <s v="Produit"/>
    <m/>
    <m/>
    <m/>
    <s v="F"/>
    <x v="10"/>
    <x v="0"/>
    <d v="2015-12-18T00:00:00"/>
    <s v="1512025-1"/>
    <n v="410002"/>
    <x v="4"/>
    <n v="1001"/>
    <s v="LEVURE"/>
    <n v="8.7949999999999999"/>
    <d v="2016-01-18T00:00:00"/>
    <s v="X"/>
    <n v="2805.61"/>
    <n v="2550.5500000000002"/>
    <n v="171.96"/>
    <n v="1512.3882000000001"/>
  </r>
  <r>
    <s v="Produit"/>
    <m/>
    <m/>
    <m/>
    <s v="F"/>
    <x v="10"/>
    <x v="0"/>
    <d v="2015-12-21T00:00:00"/>
    <s v="1512026-1"/>
    <n v="410059"/>
    <x v="22"/>
    <n v="1069"/>
    <s v="PERMEAT DOUX LIQUIDE"/>
    <n v="1.3540000000000001"/>
    <d v="2016-01-04T00:00:00"/>
    <s v="X"/>
    <n v="163.83000000000001"/>
    <n v="148.94"/>
    <n v="60"/>
    <n v="81.240000000000009"/>
  </r>
  <r>
    <s v="Produit"/>
    <m/>
    <m/>
    <m/>
    <s v="F"/>
    <x v="10"/>
    <x v="0"/>
    <d v="2015-12-21T00:00:00"/>
    <s v="1512026-2"/>
    <n v="410059"/>
    <x v="22"/>
    <n v="1069"/>
    <s v="PERMEAT DOUX LIQUIDE"/>
    <n v="1.2050000000000001"/>
    <d v="2016-01-04T00:00:00"/>
    <s v="X"/>
    <n v="145.81"/>
    <n v="132.55000000000001"/>
    <n v="60"/>
    <n v="72.300000000000011"/>
  </r>
  <r>
    <s v="Produit"/>
    <m/>
    <m/>
    <m/>
    <s v="F"/>
    <x v="10"/>
    <x v="0"/>
    <d v="2015-12-21T00:00:00"/>
    <s v="1512027-1"/>
    <n v="410030"/>
    <x v="0"/>
    <n v="1075"/>
    <s v="SEIGLE "/>
    <n v="29.6"/>
    <d v="2015-01-21T00:00:00"/>
    <s v="X"/>
    <n v="4884"/>
    <n v="4440"/>
    <n v="10.6"/>
    <n v="313.76"/>
  </r>
  <r>
    <s v="Produit"/>
    <m/>
    <m/>
    <m/>
    <s v="F"/>
    <x v="10"/>
    <x v="0"/>
    <d v="2015-12-21T00:00:00"/>
    <s v="1512028-1"/>
    <n v="410073"/>
    <x v="33"/>
    <n v="1032"/>
    <s v="FARINE DE BLE TENDRE"/>
    <n v="22.88"/>
    <d v="2016-01-04T00:00:00"/>
    <s v="X"/>
    <n v="3825.54"/>
    <n v="3477.76"/>
    <n v="2"/>
    <n v="45.76"/>
  </r>
  <r>
    <s v="Produit"/>
    <m/>
    <m/>
    <m/>
    <s v="F"/>
    <x v="10"/>
    <x v="0"/>
    <d v="2015-12-23T00:00:00"/>
    <s v="1512029-1"/>
    <n v="410022"/>
    <x v="21"/>
    <n v="1014"/>
    <s v="GÊNE DE CASSIS"/>
    <n v="22.026"/>
    <d v="2016-01-23T00:00:00"/>
    <s v="X"/>
    <n v="726.86"/>
    <n v="660.78"/>
    <n v="26.6"/>
    <n v="585.89160000000004"/>
  </r>
  <r>
    <s v="Produit"/>
    <m/>
    <m/>
    <m/>
    <s v="F"/>
    <x v="10"/>
    <x v="0"/>
    <d v="2015-12-24T00:00:00"/>
    <s v="1512030-1"/>
    <n v="410017"/>
    <x v="12"/>
    <n v="1014"/>
    <s v="GÊNE DE CASSIS"/>
    <m/>
    <d v="2016-02-03T00:00:00"/>
    <s v="X"/>
    <n v="242.29"/>
    <n v="220.26"/>
    <n v="0"/>
    <n v="0"/>
  </r>
  <r>
    <s v="Produit"/>
    <m/>
    <m/>
    <m/>
    <s v="F"/>
    <x v="10"/>
    <x v="0"/>
    <d v="2015-12-24T00:00:00"/>
    <s v="1512031-1"/>
    <n v="410002"/>
    <x v="4"/>
    <n v="1062"/>
    <s v="LAIT INFANTILE"/>
    <n v="18.613"/>
    <d v="2016-02-04T00:00:00"/>
    <s v="X"/>
    <n v="10953.75"/>
    <n v="9957.9599999999991"/>
    <n v="55"/>
    <n v="1023.7149999999999"/>
  </r>
  <r>
    <s v="Produit"/>
    <m/>
    <m/>
    <m/>
    <s v="F"/>
    <x v="10"/>
    <x v="0"/>
    <d v="2015-12-24T00:00:00"/>
    <s v="1512032-1"/>
    <n v="410030"/>
    <x v="0"/>
    <n v="1071"/>
    <s v="PATISSERIE (PATE A CHOUX)"/>
    <n v="13.3"/>
    <d v="2016-01-24T00:00:00"/>
    <s v="X"/>
    <n v="1024.0999999999999"/>
    <n v="931"/>
    <n v="35.96"/>
    <n v="478.26800000000003"/>
  </r>
  <r>
    <s v="Prestation"/>
    <m/>
    <m/>
    <m/>
    <s v="F"/>
    <x v="10"/>
    <x v="0"/>
    <d v="2015-12-24T00:00:00"/>
    <s v="1512034-1"/>
    <n v="410006"/>
    <x v="1"/>
    <n v="1011"/>
    <s v="PRESTATION DE SERVICE"/>
    <m/>
    <d v="2016-01-04T00:00:00"/>
    <s v="X"/>
    <n v="4000"/>
    <n v="4000"/>
    <n v="0"/>
    <n v="4000"/>
  </r>
  <r>
    <s v="Produit"/>
    <m/>
    <m/>
    <m/>
    <s v="F"/>
    <x v="0"/>
    <x v="1"/>
    <d v="2016-01-04T00:00:00"/>
    <s v="1601001-1"/>
    <n v="410030"/>
    <x v="0"/>
    <n v="1034"/>
    <s v="REMOULAGE"/>
    <n v="14.28"/>
    <d v="2016-02-04T00:00:00"/>
    <s v="X"/>
    <n v="2356.1999999999998"/>
    <n v="2142"/>
    <n v="10"/>
    <n v="142.79999999999998"/>
  </r>
  <r>
    <s v="Produit"/>
    <m/>
    <m/>
    <m/>
    <s v="F"/>
    <x v="0"/>
    <x v="1"/>
    <d v="2016-01-05T00:00:00"/>
    <s v="1601002-1"/>
    <n v="410006"/>
    <x v="1"/>
    <n v="1004"/>
    <s v="CHOCOLAT ( rebut)"/>
    <n v="20.65"/>
    <d v="2016-02-05T00:00:00"/>
    <s v="X"/>
    <n v="2374.75"/>
    <n v="2374.75"/>
    <n v="24.1"/>
    <n v="497.66500000000002"/>
  </r>
  <r>
    <s v="Produit"/>
    <m/>
    <m/>
    <m/>
    <s v="F"/>
    <x v="0"/>
    <x v="1"/>
    <d v="2016-01-05T00:00:00"/>
    <s v="1601003-1"/>
    <n v="410030"/>
    <x v="0"/>
    <n v="1057"/>
    <s v="PERMEAT DE SERUM (28 à 30 % ms)"/>
    <n v="7.7919999999999998"/>
    <d v="2016-02-05T00:00:00"/>
    <s v="X"/>
    <n v="1157.1099999999999"/>
    <n v="1051.92"/>
    <n v="35"/>
    <n v="272.71999999999997"/>
  </r>
  <r>
    <s v="Produit"/>
    <m/>
    <m/>
    <m/>
    <s v="F"/>
    <x v="0"/>
    <x v="1"/>
    <d v="2016-01-05T00:00:00"/>
    <s v="1601003-2"/>
    <n v="410030"/>
    <x v="0"/>
    <n v="1057"/>
    <s v="PERMEAT DE SERUM (28 à 30 % ms)"/>
    <n v="7.125"/>
    <d v="2016-02-05T00:00:00"/>
    <s v="X"/>
    <n v="1058.06"/>
    <n v="961.88"/>
    <n v="35"/>
    <n v="249.375"/>
  </r>
  <r>
    <s v="Produit"/>
    <m/>
    <m/>
    <m/>
    <s v="F"/>
    <x v="0"/>
    <x v="1"/>
    <d v="2016-01-05T00:00:00"/>
    <s v="1601003-3"/>
    <n v="410030"/>
    <x v="0"/>
    <n v="1057"/>
    <s v="PERMEAT DE SERUM (28 à 30 % ms)"/>
    <n v="6.508"/>
    <d v="2016-02-05T00:00:00"/>
    <s v="X"/>
    <n v="966.44"/>
    <n v="878.58"/>
    <n v="35"/>
    <n v="227.78"/>
  </r>
  <r>
    <s v="Produit"/>
    <m/>
    <m/>
    <m/>
    <s v="F"/>
    <x v="0"/>
    <x v="1"/>
    <d v="2016-01-05T00:00:00"/>
    <s v="1601004-1"/>
    <n v="410030"/>
    <x v="0"/>
    <n v="1057"/>
    <s v="PERMEAT DE SERUM (28 à 30 % ms)"/>
    <n v="8.6110000000000007"/>
    <d v="2016-02-05T00:00:00"/>
    <s v="X"/>
    <n v="1278.73"/>
    <n v="1162.49"/>
    <n v="35"/>
    <n v="301.38500000000005"/>
  </r>
  <r>
    <s v="Produit"/>
    <m/>
    <m/>
    <m/>
    <s v="F"/>
    <x v="0"/>
    <x v="1"/>
    <d v="2016-01-05T00:00:00"/>
    <s v="1601004-2"/>
    <n v="410030"/>
    <x v="0"/>
    <n v="1057"/>
    <s v="PERMEAT DE SERUM (28 à 30 % ms)"/>
    <n v="8.0809999999999995"/>
    <d v="2016-02-05T00:00:00"/>
    <s v="X"/>
    <n v="1200.03"/>
    <n v="1090.94"/>
    <n v="35"/>
    <n v="282.83499999999998"/>
  </r>
  <r>
    <s v="Produit"/>
    <m/>
    <m/>
    <m/>
    <s v="F"/>
    <x v="0"/>
    <x v="1"/>
    <d v="2016-01-05T00:00:00"/>
    <s v="1601004-3"/>
    <n v="410030"/>
    <x v="0"/>
    <n v="1057"/>
    <s v="PERMEAT DE SERUM (28 à 30 % ms)"/>
    <n v="8.3450000000000006"/>
    <d v="2016-02-05T00:00:00"/>
    <s v="X"/>
    <n v="1239.23"/>
    <n v="1126.58"/>
    <n v="35"/>
    <n v="292.07500000000005"/>
  </r>
  <r>
    <s v="Produit"/>
    <m/>
    <m/>
    <m/>
    <s v="F"/>
    <x v="0"/>
    <x v="1"/>
    <d v="2016-01-05T00:00:00"/>
    <s v="1601005-1"/>
    <n v="410069"/>
    <x v="23"/>
    <n v="1069"/>
    <s v="PERMEAT DOUX LIQUIDE"/>
    <n v="1.1759999999999999"/>
    <d v="2016-02-05T00:00:00"/>
    <s v="X"/>
    <n v="142.30000000000001"/>
    <n v="129.36000000000001"/>
    <n v="60"/>
    <n v="70.56"/>
  </r>
  <r>
    <s v="Produit"/>
    <m/>
    <m/>
    <m/>
    <s v="F"/>
    <x v="0"/>
    <x v="1"/>
    <d v="2016-01-05T00:00:00"/>
    <s v="1610005-2"/>
    <n v="410069"/>
    <x v="23"/>
    <n v="1069"/>
    <s v="PERMEAT DOUX LIQUIDE"/>
    <n v="1.206"/>
    <d v="2016-02-05T00:00:00"/>
    <s v="X"/>
    <n v="145.93"/>
    <n v="132.66"/>
    <n v="60"/>
    <n v="72.36"/>
  </r>
  <r>
    <s v="Déplacement"/>
    <m/>
    <m/>
    <m/>
    <s v="F"/>
    <x v="0"/>
    <x v="1"/>
    <d v="2016-01-11T00:00:00"/>
    <s v="1601006-1"/>
    <n v="410006"/>
    <x v="1"/>
    <n v="1009"/>
    <s v="FRAIS DEPLACEMENT"/>
    <m/>
    <d v="2016-01-19T00:00:00"/>
    <s v="X"/>
    <n v="674.43"/>
    <n v="674.43"/>
    <n v="0"/>
    <n v="0"/>
  </r>
  <r>
    <s v="Commissions"/>
    <m/>
    <m/>
    <m/>
    <s v="F"/>
    <x v="0"/>
    <x v="1"/>
    <d v="2016-01-11T00:00:00"/>
    <s v="1601007-1"/>
    <n v="410009"/>
    <x v="7"/>
    <n v="1010"/>
    <s v="COMMISSION"/>
    <m/>
    <d v="2016-02-11T00:00:00"/>
    <s v="X"/>
    <n v="967.65"/>
    <n v="967.65"/>
    <n v="0"/>
    <n v="967.65"/>
  </r>
  <r>
    <s v="Commissions"/>
    <m/>
    <m/>
    <m/>
    <s v="F"/>
    <x v="0"/>
    <x v="1"/>
    <d v="2016-01-11T00:00:00"/>
    <s v="1601008-1"/>
    <n v="410036"/>
    <x v="20"/>
    <n v="1010"/>
    <s v="COMMISSION"/>
    <m/>
    <d v="2016-02-11T00:00:00"/>
    <s v="X"/>
    <n v="74.069999999999993"/>
    <n v="74.069999999999993"/>
    <n v="0"/>
    <n v="74.069999999999993"/>
  </r>
  <r>
    <s v="Produit"/>
    <m/>
    <m/>
    <m/>
    <s v="F"/>
    <x v="0"/>
    <x v="1"/>
    <d v="2016-01-11T00:00:00"/>
    <s v="1601009-1"/>
    <n v="410059"/>
    <x v="22"/>
    <n v="1069"/>
    <s v="PERMEAT DOUX LIQUIDE"/>
    <n v="1.228"/>
    <d v="2016-01-25T00:00:00"/>
    <s v="X"/>
    <n v="148.59"/>
    <n v="135.08000000000001"/>
    <n v="60"/>
    <n v="73.679999999999993"/>
  </r>
  <r>
    <s v="Produit"/>
    <m/>
    <m/>
    <m/>
    <s v="F"/>
    <x v="0"/>
    <x v="1"/>
    <d v="2016-01-11T00:00:00"/>
    <s v="1601009-2"/>
    <n v="410059"/>
    <x v="22"/>
    <n v="1069"/>
    <s v="PERMEAT DOUX LIQUIDE"/>
    <n v="1.353"/>
    <d v="2016-01-25T00:00:00"/>
    <s v="X"/>
    <n v="163.71"/>
    <n v="148.83000000000001"/>
    <n v="60"/>
    <n v="81.179999999999993"/>
  </r>
  <r>
    <s v="Produit"/>
    <m/>
    <m/>
    <m/>
    <s v="F"/>
    <x v="0"/>
    <x v="1"/>
    <d v="2016-01-11T00:00:00"/>
    <s v="1601009-3"/>
    <n v="410059"/>
    <x v="22"/>
    <n v="1069"/>
    <s v="PERMEAT DOUX LIQUIDE"/>
    <n v="1.2110000000000001"/>
    <d v="2016-01-25T00:00:00"/>
    <s v="X"/>
    <n v="146.53"/>
    <n v="133.21"/>
    <n v="60"/>
    <n v="72.660000000000011"/>
  </r>
  <r>
    <s v="Produit"/>
    <m/>
    <m/>
    <m/>
    <s v="F"/>
    <x v="0"/>
    <x v="1"/>
    <d v="2016-01-11T00:00:00"/>
    <s v="1601009-4"/>
    <n v="410059"/>
    <x v="22"/>
    <n v="1069"/>
    <s v="PERMEAT DOUX LIQUIDE"/>
    <n v="1.1819999999999999"/>
    <d v="2016-01-25T00:00:00"/>
    <s v="X"/>
    <n v="143.02000000000001"/>
    <n v="130.02000000000001"/>
    <n v="60"/>
    <n v="70.92"/>
  </r>
  <r>
    <s v="Produit"/>
    <m/>
    <m/>
    <m/>
    <s v="F"/>
    <x v="0"/>
    <x v="1"/>
    <d v="2016-01-11T00:00:00"/>
    <s v="1601010-1"/>
    <n v="410002"/>
    <x v="4"/>
    <n v="1002"/>
    <s v="OKARA"/>
    <n v="14.34"/>
    <d v="2016-02-11T00:00:00"/>
    <s v="X"/>
    <n v="5126.55"/>
    <n v="4660.5"/>
    <n v="55"/>
    <n v="788.7"/>
  </r>
  <r>
    <s v="Produit"/>
    <m/>
    <m/>
    <m/>
    <s v="F"/>
    <x v="0"/>
    <x v="1"/>
    <d v="2016-01-11T00:00:00"/>
    <s v="1601011-1"/>
    <n v="410030"/>
    <x v="0"/>
    <n v="1003"/>
    <s v="COQUE DE SOJA"/>
    <n v="16.54"/>
    <d v="2016-02-11T00:00:00"/>
    <s v="X"/>
    <n v="2729.1"/>
    <n v="2481"/>
    <n v="28.48"/>
    <n v="471.05919999999998"/>
  </r>
  <r>
    <s v="Commissions"/>
    <m/>
    <m/>
    <m/>
    <s v="F"/>
    <x v="0"/>
    <x v="1"/>
    <d v="2016-01-13T00:00:00"/>
    <s v="1601012-1"/>
    <n v="410006"/>
    <x v="1"/>
    <n v="1010"/>
    <s v="COMMISSION"/>
    <m/>
    <d v="2016-02-13T00:00:00"/>
    <s v="X"/>
    <n v="3161.56"/>
    <n v="3161.56"/>
    <n v="0"/>
    <n v="3161.56"/>
  </r>
  <r>
    <s v="Produit"/>
    <m/>
    <m/>
    <m/>
    <s v="F"/>
    <x v="0"/>
    <x v="1"/>
    <d v="2016-01-14T00:00:00"/>
    <s v="1601013-1"/>
    <n v="410002"/>
    <x v="4"/>
    <n v="1073"/>
    <s v="FARINE DECLASSEE"/>
    <n v="24.16"/>
    <d v="2016-02-14T00:00:00"/>
    <s v="X"/>
    <n v="4916.5600000000004"/>
    <n v="4469.6000000000004"/>
    <n v="85"/>
    <n v="2053.6"/>
  </r>
  <r>
    <s v="Produit"/>
    <m/>
    <m/>
    <m/>
    <s v="F"/>
    <x v="0"/>
    <x v="1"/>
    <d v="2016-01-14T00:00:00"/>
    <s v="1601014-1"/>
    <n v="410074"/>
    <x v="34"/>
    <n v="1007"/>
    <s v="SUCRE"/>
    <n v="11.1"/>
    <d v="2016-02-14T00:00:00"/>
    <s v="X"/>
    <n v="1709.4"/>
    <n v="1554"/>
    <n v="38.909999999999997"/>
    <n v="431.90099999999995"/>
  </r>
  <r>
    <s v="Produit"/>
    <m/>
    <m/>
    <m/>
    <s v="F"/>
    <x v="0"/>
    <x v="1"/>
    <d v="2016-01-14T00:00:00"/>
    <s v="1601015-1"/>
    <n v="410002"/>
    <x v="4"/>
    <n v="1001"/>
    <s v="LEVURE"/>
    <n v="22.39"/>
    <d v="2016-03-14T00:00:00"/>
    <s v="X"/>
    <n v="6649.83"/>
    <n v="6045.3"/>
    <n v="123.1"/>
    <n v="2756.2089999999998"/>
  </r>
  <r>
    <s v="Produit"/>
    <m/>
    <m/>
    <m/>
    <s v="F"/>
    <x v="0"/>
    <x v="1"/>
    <d v="2016-01-18T00:00:00"/>
    <s v="1610016-1"/>
    <n v="410002"/>
    <x v="4"/>
    <n v="1001"/>
    <s v="LEVURE"/>
    <n v="20.6"/>
    <d v="2016-03-18T00:00:00"/>
    <s v="X"/>
    <n v="6118.2"/>
    <n v="5562"/>
    <n v="116.6"/>
    <n v="2401.96"/>
  </r>
  <r>
    <s v="Produit"/>
    <m/>
    <m/>
    <m/>
    <s v="F"/>
    <x v="0"/>
    <x v="1"/>
    <d v="2016-01-18T00:00:00"/>
    <s v="1601017-1"/>
    <n v="410030"/>
    <x v="0"/>
    <n v="1057"/>
    <s v="PERMEAT DE SERUM (28 à 30 % ms)"/>
    <n v="8.1170000000000009"/>
    <d v="2016-02-18T00:00:00"/>
    <s v="X"/>
    <n v="1205.3699999999999"/>
    <n v="1095.8"/>
    <n v="35"/>
    <n v="284.09500000000003"/>
  </r>
  <r>
    <s v="Produit"/>
    <m/>
    <m/>
    <m/>
    <s v="F"/>
    <x v="0"/>
    <x v="1"/>
    <d v="2016-01-18T00:00:00"/>
    <s v="1601017-2"/>
    <n v="410030"/>
    <x v="0"/>
    <n v="1057"/>
    <s v="PERMEAT DE SERUM (28 à 30 % ms)"/>
    <n v="8.1189999999999998"/>
    <d v="2016-02-18T00:00:00"/>
    <s v="X"/>
    <n v="1205.67"/>
    <n v="1096.07"/>
    <n v="35"/>
    <n v="284.16499999999996"/>
  </r>
  <r>
    <s v="Produit"/>
    <m/>
    <m/>
    <m/>
    <s v="F"/>
    <x v="0"/>
    <x v="1"/>
    <d v="2016-01-18T00:00:00"/>
    <s v="1601017-3"/>
    <n v="410030"/>
    <x v="0"/>
    <n v="1057"/>
    <s v="PERMEAT DE SERUM (28 à 30 % ms)"/>
    <n v="8.0579999999999998"/>
    <d v="2016-02-18T00:00:00"/>
    <s v="X"/>
    <n v="1196.6099999999999"/>
    <n v="1087.83"/>
    <n v="35"/>
    <n v="282.02999999999997"/>
  </r>
  <r>
    <s v="Produit"/>
    <m/>
    <m/>
    <m/>
    <s v="F"/>
    <x v="0"/>
    <x v="1"/>
    <d v="2016-01-18T00:00:00"/>
    <s v="1601018-1"/>
    <n v="410069"/>
    <x v="23"/>
    <n v="1069"/>
    <s v="PERMEAT DOUX LIQUIDE"/>
    <n v="1.3640000000000001"/>
    <d v="2016-02-18T00:00:00"/>
    <s v="X"/>
    <n v="165.04"/>
    <n v="150.04"/>
    <n v="60"/>
    <n v="81.84"/>
  </r>
  <r>
    <s v="Produit"/>
    <m/>
    <m/>
    <m/>
    <s v="F"/>
    <x v="0"/>
    <x v="1"/>
    <d v="2016-01-18T00:00:00"/>
    <s v="1601018-2"/>
    <n v="410069"/>
    <x v="23"/>
    <n v="1069"/>
    <s v="PERMEAT DOUX LIQUIDE"/>
    <n v="1.371"/>
    <d v="2016-02-18T00:00:00"/>
    <s v="X"/>
    <n v="165.89"/>
    <n v="150.80000000000001"/>
    <n v="60"/>
    <n v="82.26"/>
  </r>
  <r>
    <s v="Produit"/>
    <m/>
    <m/>
    <m/>
    <s v="F"/>
    <x v="0"/>
    <x v="1"/>
    <d v="2016-01-19T00:00:00"/>
    <s v="1601019-1"/>
    <n v="410030"/>
    <x v="0"/>
    <n v="1071"/>
    <s v="PATISSERIE (PATE A CHOUX)"/>
    <n v="13.8"/>
    <d v="2016-02-19T00:00:00"/>
    <s v="X"/>
    <n v="1062.5999999999999"/>
    <n v="966"/>
    <n v="36.659999999999997"/>
    <n v="505.90799999999996"/>
  </r>
  <r>
    <s v="Produit"/>
    <m/>
    <m/>
    <m/>
    <s v="F"/>
    <x v="0"/>
    <x v="1"/>
    <d v="2016-01-19T00:00:00"/>
    <s v="1601020-1"/>
    <n v="410030"/>
    <x v="0"/>
    <n v="1003"/>
    <s v="COQUE DE SOJA"/>
    <n v="7.86"/>
    <d v="2016-02-19T00:00:00"/>
    <s v="X"/>
    <n v="1296.9000000000001"/>
    <n v="1179"/>
    <n v="29.46"/>
    <n v="231.55560000000003"/>
  </r>
  <r>
    <s v="Produit"/>
    <m/>
    <m/>
    <m/>
    <s v="F"/>
    <x v="0"/>
    <x v="1"/>
    <d v="2016-01-20T00:00:00"/>
    <s v="1601021-1"/>
    <n v="410043"/>
    <x v="18"/>
    <n v="1014"/>
    <s v="GÊNE DE CASSIS"/>
    <n v="10.7"/>
    <d v="2016-02-20T00:00:00"/>
    <s v="X"/>
    <n v="353.1"/>
    <n v="321"/>
    <n v="40.630000000000003"/>
    <n v="434.74099999999999"/>
  </r>
  <r>
    <s v="Produit"/>
    <m/>
    <m/>
    <m/>
    <s v="F"/>
    <x v="0"/>
    <x v="1"/>
    <d v="2016-01-20T00:00:00"/>
    <s v="1601022-1"/>
    <n v="410025"/>
    <x v="6"/>
    <n v="1014"/>
    <s v="GÊNE DE CASSIS"/>
    <m/>
    <d v="2016-02-20T00:00:00"/>
    <s v="X"/>
    <n v="647.35"/>
    <n v="588.5"/>
    <n v="0"/>
    <n v="0"/>
  </r>
  <r>
    <s v="Produit"/>
    <m/>
    <m/>
    <m/>
    <s v="F"/>
    <x v="0"/>
    <x v="1"/>
    <d v="2016-01-21T00:00:00"/>
    <s v="1601023-1"/>
    <n v="410030"/>
    <x v="0"/>
    <n v="1034"/>
    <s v="REMOULAGE"/>
    <n v="17.600000000000001"/>
    <d v="2016-02-21T00:00:00"/>
    <s v="X"/>
    <n v="3000.8"/>
    <n v="2728"/>
    <n v="10"/>
    <n v="176"/>
  </r>
  <r>
    <s v="Produit"/>
    <m/>
    <m/>
    <m/>
    <s v="F"/>
    <x v="0"/>
    <x v="1"/>
    <d v="2016-01-21T00:00:00"/>
    <s v="1601024-1"/>
    <n v="410067"/>
    <x v="17"/>
    <n v="1073"/>
    <s v="FARINE DECLASSEE"/>
    <n v="14.48"/>
    <d v="2016-02-21T00:00:00"/>
    <s v="X"/>
    <n v="1991"/>
    <n v="1810"/>
    <n v="75"/>
    <n v="1086"/>
  </r>
  <r>
    <s v="Produit"/>
    <m/>
    <m/>
    <m/>
    <s v="F"/>
    <x v="0"/>
    <x v="1"/>
    <d v="2016-01-22T00:00:00"/>
    <s v="1601025-1"/>
    <n v="410002"/>
    <x v="4"/>
    <n v="1062"/>
    <s v="LAIT INFANTILE"/>
    <n v="18.898"/>
    <d v="2016-03-04T00:00:00"/>
    <s v="X"/>
    <n v="10497.84"/>
    <n v="9543.49"/>
    <n v="55"/>
    <n v="1039.3899999999999"/>
  </r>
  <r>
    <s v="Produit"/>
    <m/>
    <m/>
    <m/>
    <s v="F"/>
    <x v="0"/>
    <x v="1"/>
    <d v="2016-01-22T00:00:00"/>
    <s v="1601026-1"/>
    <n v="410040"/>
    <x v="27"/>
    <n v="1023"/>
    <s v="PATE LEVURE"/>
    <n v="1.65"/>
    <d v="2016-02-22T00:00:00"/>
    <s v="X"/>
    <n v="635.25"/>
    <n v="577.5"/>
    <n v="108.1"/>
    <n v="178.36499999999998"/>
  </r>
  <r>
    <s v="Produit"/>
    <m/>
    <m/>
    <m/>
    <s v="F"/>
    <x v="0"/>
    <x v="1"/>
    <d v="2016-01-22T00:00:00"/>
    <s v="1601027-1"/>
    <n v="410022"/>
    <x v="21"/>
    <n v="1023"/>
    <s v="PATE LEVURE"/>
    <n v="2.25"/>
    <d v="2016-02-22T00:00:00"/>
    <s v="X"/>
    <n v="866.25"/>
    <n v="787.5"/>
    <n v="108.1"/>
    <n v="243.22499999999999"/>
  </r>
  <r>
    <s v="Produit"/>
    <m/>
    <m/>
    <m/>
    <s v="F"/>
    <x v="0"/>
    <x v="1"/>
    <d v="2016-01-22T00:00:00"/>
    <s v="1601028-1"/>
    <n v="410043"/>
    <x v="18"/>
    <n v="1023"/>
    <s v="PATE LEVURE"/>
    <n v="1.65"/>
    <d v="2016-01-25T00:00:00"/>
    <s v="X"/>
    <n v="635.25"/>
    <n v="577.5"/>
    <n v="108.1"/>
    <n v="178.36499999999998"/>
  </r>
  <r>
    <s v="Produit"/>
    <m/>
    <m/>
    <m/>
    <s v="F"/>
    <x v="0"/>
    <x v="1"/>
    <d v="2016-01-26T00:00:00"/>
    <s v="1601029-1"/>
    <n v="410002"/>
    <x v="4"/>
    <n v="1002"/>
    <s v="OKARA"/>
    <n v="14.54"/>
    <d v="2016-02-26T00:00:00"/>
    <s v="X"/>
    <n v="5198.05"/>
    <n v="4725.5"/>
    <n v="40"/>
    <n v="581.59999999999991"/>
  </r>
  <r>
    <s v="Produit"/>
    <m/>
    <m/>
    <m/>
    <s v="F"/>
    <x v="0"/>
    <x v="1"/>
    <d v="2016-01-27T00:00:00"/>
    <s v="1601030-1"/>
    <n v="410014"/>
    <x v="14"/>
    <n v="1014"/>
    <s v="GÊNE DE CASSIS"/>
    <n v="21.116"/>
    <d v="2016-02-26T00:00:00"/>
    <s v="X"/>
    <n v="696.83"/>
    <n v="633.48"/>
    <n v="26.02"/>
    <n v="549.43831999999998"/>
  </r>
  <r>
    <s v="Produit"/>
    <m/>
    <m/>
    <m/>
    <s v="F"/>
    <x v="0"/>
    <x v="1"/>
    <d v="2016-01-27T00:00:00"/>
    <s v="1601031-1"/>
    <n v="410017"/>
    <x v="12"/>
    <n v="1014"/>
    <s v="GÊNE DE CASSIS"/>
    <m/>
    <d v="2016-03-09T00:00:00"/>
    <s v="X"/>
    <n v="232.28"/>
    <n v="211.16"/>
    <n v="0"/>
    <n v="0"/>
  </r>
  <r>
    <s v="Produit"/>
    <m/>
    <m/>
    <m/>
    <s v="F"/>
    <x v="0"/>
    <x v="1"/>
    <d v="2016-01-27T00:00:00"/>
    <s v="1601032-1"/>
    <n v="410030"/>
    <x v="0"/>
    <n v="1057"/>
    <s v="PERMEAT DE SERUM (28 à 30 % ms)"/>
    <n v="7.5810000000000004"/>
    <d v="2016-02-27T00:00:00"/>
    <s v="X"/>
    <n v="1125.78"/>
    <n v="1023.44"/>
    <n v="35"/>
    <n v="265.33500000000004"/>
  </r>
  <r>
    <s v="Produit"/>
    <m/>
    <m/>
    <m/>
    <s v="F"/>
    <x v="0"/>
    <x v="1"/>
    <d v="2016-01-27T00:00:00"/>
    <s v="1601032-2"/>
    <n v="410030"/>
    <x v="0"/>
    <n v="1057"/>
    <s v="PERMEAT DE SERUM (28 à 30 % ms)"/>
    <n v="7.87"/>
    <d v="2016-02-27T00:00:00"/>
    <s v="X"/>
    <n v="1168.7"/>
    <n v="1062.45"/>
    <n v="35"/>
    <n v="275.45"/>
  </r>
  <r>
    <s v="Produit"/>
    <m/>
    <m/>
    <m/>
    <s v="F"/>
    <x v="0"/>
    <x v="1"/>
    <d v="2016-01-27T00:00:00"/>
    <s v="1601032-3"/>
    <n v="410030"/>
    <x v="0"/>
    <n v="1057"/>
    <s v="PERMEAT DE SERUM (28 à 30 % ms)"/>
    <n v="7.7530000000000001"/>
    <d v="2016-02-27T00:00:00"/>
    <s v="X"/>
    <n v="1151.32"/>
    <n v="1046.6600000000001"/>
    <n v="35"/>
    <n v="271.35500000000002"/>
  </r>
  <r>
    <s v="Produit"/>
    <m/>
    <m/>
    <m/>
    <s v="F"/>
    <x v="0"/>
    <x v="1"/>
    <d v="2016-01-27T00:00:00"/>
    <s v="1601033-1"/>
    <n v="410059"/>
    <x v="22"/>
    <n v="1069"/>
    <s v="PERMEAT DOUX LIQUIDE"/>
    <n v="1.3720000000000001"/>
    <d v="2016-02-10T00:00:00"/>
    <s v="X"/>
    <n v="166.01"/>
    <n v="150.91999999999999"/>
    <n v="60"/>
    <n v="82.320000000000007"/>
  </r>
  <r>
    <s v="Produit"/>
    <m/>
    <m/>
    <m/>
    <s v="F"/>
    <x v="0"/>
    <x v="1"/>
    <d v="2016-01-27T00:00:00"/>
    <s v="1601033-2"/>
    <n v="410059"/>
    <x v="22"/>
    <n v="1069"/>
    <s v="PERMEAT DOUX LIQUIDE"/>
    <n v="1.369"/>
    <d v="2016-02-10T00:00:00"/>
    <s v="X"/>
    <n v="165.65"/>
    <n v="150.59"/>
    <n v="60"/>
    <n v="82.14"/>
  </r>
  <r>
    <s v="Produit"/>
    <m/>
    <m/>
    <m/>
    <s v="F"/>
    <x v="0"/>
    <x v="1"/>
    <d v="2016-01-29T00:00:00"/>
    <s v="1601034-1"/>
    <n v="410030"/>
    <x v="0"/>
    <n v="1003"/>
    <s v="COQUE DE SOJA"/>
    <n v="6.52"/>
    <d v="2016-02-29T00:00:00"/>
    <s v="X"/>
    <n v="1075.8"/>
    <n v="978"/>
    <n v="23.19"/>
    <n v="151.19880000000001"/>
  </r>
  <r>
    <s v="Produit"/>
    <m/>
    <m/>
    <m/>
    <s v="F"/>
    <x v="0"/>
    <x v="1"/>
    <d v="2016-01-29T00:00:00"/>
    <s v="1601035-1"/>
    <n v="410058"/>
    <x v="3"/>
    <n v="1030"/>
    <s v="COPRODUIT DE SEMOULE DE BLE DUR"/>
    <n v="23.58"/>
    <d v="2016-02-12T00:00:00"/>
    <s v="X"/>
    <n v="3501.63"/>
    <n v="3183.3"/>
    <n v="33.880000000000003"/>
    <n v="798.8904"/>
  </r>
  <r>
    <s v="Produit"/>
    <m/>
    <m/>
    <m/>
    <s v="F"/>
    <x v="0"/>
    <x v="1"/>
    <d v="2016-01-29T00:00:00"/>
    <s v="1601036-1"/>
    <n v="410030"/>
    <x v="0"/>
    <n v="1032"/>
    <s v="FARINE DE BLE TENDRE"/>
    <n v="23.515000000000001"/>
    <d v="2016-02-29T00:00:00"/>
    <s v="X"/>
    <n v="3750.64"/>
    <n v="3409.68"/>
    <n v="29.48"/>
    <n v="693.22220000000004"/>
  </r>
  <r>
    <s v="Prestation"/>
    <m/>
    <m/>
    <m/>
    <s v="F"/>
    <x v="0"/>
    <x v="1"/>
    <d v="2016-01-29T00:00:00"/>
    <s v="1601037-1"/>
    <n v="410006"/>
    <x v="1"/>
    <n v="1011"/>
    <s v="PRESTATION DE SERVICE"/>
    <m/>
    <d v="2016-02-05T00:00:00"/>
    <s v="X"/>
    <n v="4000"/>
    <n v="4000"/>
    <n v="0"/>
    <n v="4000"/>
  </r>
  <r>
    <s v="Produit"/>
    <m/>
    <m/>
    <m/>
    <s v="F"/>
    <x v="0"/>
    <x v="1"/>
    <d v="2016-01-29T00:00:00"/>
    <s v="1601038-1"/>
    <n v="410030"/>
    <x v="0"/>
    <n v="1034"/>
    <s v="REMOULAGE"/>
    <n v="28.04"/>
    <d v="2016-02-29T00:00:00"/>
    <s v="X"/>
    <n v="4842.51"/>
    <n v="4402.28"/>
    <n v="10"/>
    <n v="280.39999999999998"/>
  </r>
  <r>
    <s v="Produit"/>
    <m/>
    <m/>
    <m/>
    <s v="F"/>
    <x v="0"/>
    <x v="1"/>
    <d v="2016-01-29T00:00:00"/>
    <s v="1601039-1"/>
    <n v="410002"/>
    <x v="4"/>
    <n v="1062"/>
    <s v="LAIT INFANTILE"/>
    <n v="19.884"/>
    <d v="2016-03-11T00:00:00"/>
    <s v="X"/>
    <n v="11045.56"/>
    <n v="10041.42"/>
    <n v="55"/>
    <n v="1093.6200000000001"/>
  </r>
  <r>
    <s v="Produit"/>
    <m/>
    <m/>
    <m/>
    <s v="F"/>
    <x v="0"/>
    <x v="1"/>
    <d v="2016-01-29T00:00:00"/>
    <s v="1601040-1"/>
    <n v="410002"/>
    <x v="4"/>
    <n v="1062"/>
    <s v="LAIT INFANTILE"/>
    <n v="17.498000000000001"/>
    <d v="2016-03-11T00:00:00"/>
    <s v="X"/>
    <n v="9720.14"/>
    <n v="8836.49"/>
    <n v="55"/>
    <n v="962.3900000000001"/>
  </r>
  <r>
    <s v="Produit"/>
    <m/>
    <m/>
    <m/>
    <s v="F"/>
    <x v="0"/>
    <x v="1"/>
    <d v="2016-01-29T00:00:00"/>
    <s v="1601041-1"/>
    <n v="410068"/>
    <x v="19"/>
    <n v="1057"/>
    <s v="PERMEAT DE SERUM (28 à 30 % ms)"/>
    <n v="8.4939999999999998"/>
    <d v="2016-02-15T00:00:00"/>
    <s v="X"/>
    <n v="1121.21"/>
    <n v="1019.28"/>
    <n v="20"/>
    <n v="169.88"/>
  </r>
  <r>
    <s v="Produit"/>
    <m/>
    <m/>
    <m/>
    <s v="F"/>
    <x v="0"/>
    <x v="1"/>
    <d v="2016-01-29T00:00:00"/>
    <s v="1601042-1"/>
    <n v="410030"/>
    <x v="0"/>
    <n v="1057"/>
    <s v="PERMEAT DE SERUM (28 à 30 % ms)"/>
    <n v="6.859"/>
    <d v="2016-02-29T00:00:00"/>
    <s v="X"/>
    <n v="1018.56"/>
    <n v="925.97"/>
    <n v="35"/>
    <n v="240.065"/>
  </r>
  <r>
    <s v="Produit"/>
    <m/>
    <m/>
    <m/>
    <s v="F"/>
    <x v="0"/>
    <x v="1"/>
    <d v="2016-01-29T00:00:00"/>
    <s v="1601042-2"/>
    <n v="410030"/>
    <x v="0"/>
    <n v="1057"/>
    <s v="PERMEAT DE SERUM (28 à 30 % ms)"/>
    <n v="7.6710000000000003"/>
    <d v="2016-02-29T00:00:00"/>
    <s v="X"/>
    <n v="1139.1400000000001"/>
    <n v="1035.5899999999999"/>
    <n v="35"/>
    <n v="268.48500000000001"/>
  </r>
  <r>
    <s v="Produit"/>
    <m/>
    <m/>
    <m/>
    <s v="F"/>
    <x v="0"/>
    <x v="1"/>
    <d v="2016-01-29T00:00:00"/>
    <s v="1601042-3"/>
    <n v="410030"/>
    <x v="0"/>
    <n v="1057"/>
    <s v="PERMEAT DE SERUM (28 à 30 % ms)"/>
    <n v="7.49"/>
    <d v="2016-02-29T00:00:00"/>
    <s v="X"/>
    <n v="1112.27"/>
    <n v="1011.15"/>
    <n v="35"/>
    <n v="262.15000000000003"/>
  </r>
  <r>
    <s v="Produit"/>
    <m/>
    <m/>
    <m/>
    <s v="F"/>
    <x v="1"/>
    <x v="1"/>
    <d v="2016-02-02T00:00:00"/>
    <s v="1602001-1"/>
    <n v="410030"/>
    <x v="0"/>
    <n v="1071"/>
    <s v="PATISSERIE (PATE A CHOUX)"/>
    <n v="11.48"/>
    <d v="2016-03-02T00:00:00"/>
    <s v="X"/>
    <n v="883.96"/>
    <n v="803.6"/>
    <n v="32.86"/>
    <n v="377.2328"/>
  </r>
  <r>
    <s v="Produit"/>
    <m/>
    <m/>
    <m/>
    <s v="F"/>
    <x v="1"/>
    <x v="1"/>
    <d v="2016-02-05T00:00:00"/>
    <s v="1602002-1"/>
    <n v="410030"/>
    <x v="0"/>
    <n v="1003"/>
    <s v="COQUE DE SOJA"/>
    <n v="8.5"/>
    <d v="2016-03-05T00:00:00"/>
    <s v="X"/>
    <n v="1402.5"/>
    <n v="1275"/>
    <n v="31.76"/>
    <n v="269.96000000000004"/>
  </r>
  <r>
    <s v="Produit"/>
    <m/>
    <m/>
    <m/>
    <s v="F"/>
    <x v="1"/>
    <x v="1"/>
    <d v="2016-02-05T00:00:00"/>
    <s v="1602003-1"/>
    <n v="410067"/>
    <x v="17"/>
    <n v="1003"/>
    <s v="COQUE DE SOJA"/>
    <n v="7.88"/>
    <d v="2016-03-05T00:00:00"/>
    <s v="X"/>
    <n v="1300.2"/>
    <n v="1182"/>
    <n v="29.54"/>
    <n v="232.77519999999998"/>
  </r>
  <r>
    <s v="Produit"/>
    <m/>
    <m/>
    <m/>
    <s v="F"/>
    <x v="1"/>
    <x v="1"/>
    <d v="2016-02-05T00:00:00"/>
    <s v="1602004-1"/>
    <n v="410030"/>
    <x v="0"/>
    <n v="1032"/>
    <s v="FARINE DE BLE TENDRE"/>
    <n v="19.32"/>
    <d v="2016-03-05T00:00:00"/>
    <s v="X"/>
    <n v="3081.54"/>
    <n v="2801.4"/>
    <n v="23.94"/>
    <n v="462.52080000000001"/>
  </r>
  <r>
    <s v="Produit"/>
    <m/>
    <m/>
    <m/>
    <s v="F"/>
    <x v="1"/>
    <x v="1"/>
    <d v="2016-02-05T00:00:00"/>
    <s v="1602005-1"/>
    <n v="410069"/>
    <x v="23"/>
    <n v="1069"/>
    <s v="PERMEAT DOUX LIQUIDE"/>
    <n v="1.369"/>
    <d v="2016-03-05T00:00:00"/>
    <s v="X"/>
    <n v="165.65"/>
    <n v="150.59"/>
    <n v="60"/>
    <n v="82.14"/>
  </r>
  <r>
    <s v="Produit"/>
    <m/>
    <m/>
    <m/>
    <s v="F"/>
    <x v="1"/>
    <x v="1"/>
    <d v="2016-02-05T00:00:00"/>
    <s v="1602005-2"/>
    <n v="410069"/>
    <x v="23"/>
    <n v="1069"/>
    <s v="PERMEAT DOUX LIQUIDE"/>
    <n v="1.375"/>
    <d v="2016-03-05T00:00:00"/>
    <s v="X"/>
    <n v="166.38"/>
    <n v="151.25"/>
    <n v="60"/>
    <n v="82.5"/>
  </r>
  <r>
    <s v="Produit"/>
    <m/>
    <m/>
    <m/>
    <s v="F"/>
    <x v="1"/>
    <x v="1"/>
    <d v="2016-02-05T00:00:00"/>
    <s v="1602006-1"/>
    <n v="410059"/>
    <x v="22"/>
    <n v="1069"/>
    <s v="PERMEAT DOUX LIQUIDE"/>
    <n v="1.347"/>
    <d v="2016-03-05T00:00:00"/>
    <s v="X"/>
    <n v="162.99"/>
    <n v="148.16999999999999"/>
    <n v="60"/>
    <n v="80.819999999999993"/>
  </r>
  <r>
    <s v="Produit"/>
    <m/>
    <m/>
    <m/>
    <s v="F"/>
    <x v="1"/>
    <x v="1"/>
    <d v="2016-02-05T00:00:00"/>
    <s v="1602006-2"/>
    <n v="410059"/>
    <x v="22"/>
    <n v="1069"/>
    <s v="PERMEAT DOUX LIQUIDE"/>
    <n v="1.375"/>
    <d v="2016-02-05T00:00:00"/>
    <s v="X"/>
    <n v="166.38"/>
    <n v="151.25"/>
    <n v="60"/>
    <n v="82.5"/>
  </r>
  <r>
    <s v="Produit"/>
    <m/>
    <m/>
    <m/>
    <s v="F"/>
    <x v="1"/>
    <x v="1"/>
    <d v="2016-02-05T00:00:00"/>
    <s v="1602007-1"/>
    <n v="410067"/>
    <x v="17"/>
    <n v="1057"/>
    <s v="PERMEAT DE SERUM (28 à 30 % ms)"/>
    <n v="7.8259999999999996"/>
    <d v="2016-02-19T00:00:00"/>
    <s v="X"/>
    <n v="1162.1600000000001"/>
    <n v="1056.51"/>
    <n v="35"/>
    <n v="273.90999999999997"/>
  </r>
  <r>
    <s v="Produit"/>
    <m/>
    <m/>
    <m/>
    <s v="F"/>
    <x v="1"/>
    <x v="1"/>
    <d v="2016-02-05T00:00:00"/>
    <s v="1602008-1"/>
    <n v="410030"/>
    <x v="0"/>
    <n v="1057"/>
    <s v="PERMEAT DE SERUM (28 à 30 % ms)"/>
    <n v="7.4749999999999996"/>
    <d v="2016-03-05T00:00:00"/>
    <s v="X"/>
    <n v="1110.04"/>
    <n v="1009.13"/>
    <n v="35"/>
    <n v="261.625"/>
  </r>
  <r>
    <s v="Commissions"/>
    <m/>
    <m/>
    <m/>
    <s v="F"/>
    <x v="1"/>
    <x v="1"/>
    <d v="2016-02-08T00:00:00"/>
    <s v="1602009-1"/>
    <n v="410006"/>
    <x v="1"/>
    <n v="1010"/>
    <s v="COMMISSION"/>
    <m/>
    <d v="2016-03-08T00:00:00"/>
    <s v="X"/>
    <n v="2143.7600000000002"/>
    <n v="2143.7600000000002"/>
    <n v="0"/>
    <n v="2143.7600000000002"/>
  </r>
  <r>
    <s v="Déplacement"/>
    <m/>
    <m/>
    <m/>
    <s v="F"/>
    <x v="1"/>
    <x v="1"/>
    <d v="2016-02-16T00:00:00"/>
    <s v="1602010-1"/>
    <n v="410006"/>
    <x v="1"/>
    <n v="1009"/>
    <s v="FRAIS DEPLACEMENT"/>
    <m/>
    <d v="2016-01-30T00:00:00"/>
    <s v="X"/>
    <n v="392.08"/>
    <n v="392.08"/>
    <n v="0"/>
    <n v="0"/>
  </r>
  <r>
    <s v="Produit"/>
    <m/>
    <m/>
    <m/>
    <s v="F"/>
    <x v="1"/>
    <x v="1"/>
    <d v="2016-02-16T00:00:00"/>
    <s v="1602011-1"/>
    <n v="410002"/>
    <x v="4"/>
    <n v="1002"/>
    <s v="OKARA"/>
    <n v="14.36"/>
    <d v="2016-03-16T00:00:00"/>
    <s v="X"/>
    <n v="5133.7"/>
    <n v="4667"/>
    <n v="40"/>
    <n v="574.4"/>
  </r>
  <r>
    <s v="Produit"/>
    <m/>
    <m/>
    <m/>
    <s v="F"/>
    <x v="1"/>
    <x v="1"/>
    <d v="2016-02-16T00:00:00"/>
    <s v="1602012-1"/>
    <n v="410023"/>
    <x v="5"/>
    <n v="1001"/>
    <s v="LEVURE"/>
    <n v="9.5"/>
    <d v="2016-03-16T00:00:00"/>
    <s v="X"/>
    <n v="2821.5"/>
    <n v="2565"/>
    <n v="127.89"/>
    <n v="1214.9549999999999"/>
  </r>
  <r>
    <s v="Produit"/>
    <m/>
    <m/>
    <m/>
    <s v="F"/>
    <x v="1"/>
    <x v="1"/>
    <d v="2016-02-16T00:00:00"/>
    <s v="1602013-1"/>
    <n v="410006"/>
    <x v="1"/>
    <n v="1035"/>
    <s v="FARINE BASSE DE BLE TENDRE"/>
    <n v="16.34"/>
    <d v="2016-03-16T00:00:00"/>
    <s v="X"/>
    <n v="1307.2"/>
    <n v="1307.2"/>
    <n v="30"/>
    <n v="490.2"/>
  </r>
  <r>
    <s v="Produit"/>
    <m/>
    <m/>
    <m/>
    <s v="F"/>
    <x v="1"/>
    <x v="1"/>
    <d v="2016-02-16T00:00:00"/>
    <s v="1602014-1"/>
    <n v="410058"/>
    <x v="3"/>
    <n v="1030"/>
    <s v="COPRODUIT DE SEMOULE DE BLE DUR"/>
    <n v="20.625"/>
    <d v="2016-03-01T00:00:00"/>
    <s v="X"/>
    <n v="3062.81"/>
    <n v="2784.38"/>
    <n v="31.57"/>
    <n v="651.13125000000002"/>
  </r>
  <r>
    <s v="Produit"/>
    <m/>
    <m/>
    <m/>
    <s v="F"/>
    <x v="1"/>
    <x v="1"/>
    <d v="2016-02-16T00:00:00"/>
    <s v="1602015-1"/>
    <n v="410067"/>
    <x v="17"/>
    <n v="1003"/>
    <s v="COQUE DE SOJA"/>
    <n v="8.5"/>
    <d v="2016-04-12T00:00:00"/>
    <s v="X"/>
    <n v="1402.5"/>
    <n v="1275"/>
    <n v="31.76"/>
    <n v="269.96000000000004"/>
  </r>
  <r>
    <s v="Produit"/>
    <m/>
    <m/>
    <m/>
    <s v="F"/>
    <x v="1"/>
    <x v="1"/>
    <d v="2016-02-16T00:00:00"/>
    <s v="1602016-1"/>
    <n v="410026"/>
    <x v="35"/>
    <n v="1076"/>
    <s v="ECORCE DE LEVURE"/>
    <n v="9.24"/>
    <d v="2016-03-16T00:00:00"/>
    <s v="X"/>
    <n v="7623"/>
    <n v="6930"/>
    <n v="590.47"/>
    <n v="5455.9428000000007"/>
  </r>
  <r>
    <s v="Produit"/>
    <m/>
    <m/>
    <m/>
    <s v="F"/>
    <x v="1"/>
    <x v="1"/>
    <d v="2016-02-16T00:00:00"/>
    <s v="1602017-1"/>
    <n v="410030"/>
    <x v="0"/>
    <n v="1057"/>
    <s v="PERMEAT DE SERUM (28 à 30 % ms)"/>
    <n v="7.6159999999999997"/>
    <d v="2016-03-16T00:00:00"/>
    <s v="X"/>
    <n v="1130.98"/>
    <n v="1028.1600000000001"/>
    <n v="35"/>
    <n v="266.56"/>
  </r>
  <r>
    <s v="Produit"/>
    <m/>
    <m/>
    <m/>
    <s v="F"/>
    <x v="1"/>
    <x v="1"/>
    <d v="2016-02-16T00:00:00"/>
    <s v="1602017-2"/>
    <n v="410030"/>
    <x v="0"/>
    <n v="1057"/>
    <s v="PERMEAT DE SERUM (28 à 30 % ms)"/>
    <n v="7.8650000000000002"/>
    <d v="2016-02-16T00:00:00"/>
    <s v="X"/>
    <n v="1167.95"/>
    <n v="1061.78"/>
    <n v="35"/>
    <n v="275.27500000000003"/>
  </r>
  <r>
    <s v="Produit"/>
    <m/>
    <m/>
    <m/>
    <s v="F"/>
    <x v="1"/>
    <x v="1"/>
    <d v="2016-02-16T00:00:00"/>
    <s v="1602018-1"/>
    <n v="410006"/>
    <x v="1"/>
    <n v="1004"/>
    <s v="CHOCOLAT ( rebut)"/>
    <n v="21.27"/>
    <d v="2016-03-16T00:00:00"/>
    <s v="X"/>
    <n v="2446.0500000000002"/>
    <n v="2446.0500000000002"/>
    <n v="24.1"/>
    <n v="512.60699999999997"/>
  </r>
  <r>
    <s v="Produit"/>
    <m/>
    <m/>
    <m/>
    <s v="F"/>
    <x v="1"/>
    <x v="1"/>
    <d v="2016-02-16T00:00:00"/>
    <s v="1602019-1"/>
    <n v="410030"/>
    <x v="0"/>
    <n v="1073"/>
    <s v="FARINE DECLASSEE"/>
    <n v="10.6"/>
    <d v="2016-03-16T00:00:00"/>
    <s v="X"/>
    <n v="1690.7"/>
    <n v="1537"/>
    <n v="40.28"/>
    <n v="426.96800000000002"/>
  </r>
  <r>
    <s v="Commissions"/>
    <m/>
    <m/>
    <m/>
    <s v="F"/>
    <x v="1"/>
    <x v="1"/>
    <d v="2016-02-18T00:00:00"/>
    <s v="1602020-1"/>
    <n v="410009"/>
    <x v="7"/>
    <n v="1010"/>
    <s v="COMMISSION"/>
    <m/>
    <d v="2016-03-18T00:00:00"/>
    <s v="X"/>
    <n v="1350.57"/>
    <n v="1350.57"/>
    <n v="0"/>
    <n v="1350.57"/>
  </r>
  <r>
    <s v="Produit"/>
    <m/>
    <m/>
    <m/>
    <s v="F"/>
    <x v="1"/>
    <x v="1"/>
    <d v="2016-02-18T00:00:00"/>
    <s v="1602021-1"/>
    <n v="410030"/>
    <x v="0"/>
    <n v="1071"/>
    <s v="PATISSERIE (PATE A CHOUX)"/>
    <n v="12.06"/>
    <d v="2016-03-18T00:00:00"/>
    <s v="X"/>
    <n v="928.62"/>
    <n v="844.2"/>
    <n v="33.950000000000003"/>
    <n v="409.43700000000007"/>
  </r>
  <r>
    <s v="Produit"/>
    <m/>
    <m/>
    <m/>
    <s v="F"/>
    <x v="1"/>
    <x v="1"/>
    <d v="2016-02-19T00:00:00"/>
    <s v="1602022-1"/>
    <n v="410067"/>
    <x v="17"/>
    <n v="1061"/>
    <s v="GRAINE TOASTEE D 'ARACHIDE"/>
    <n v="4.18"/>
    <d v="2016-03-19T00:00:00"/>
    <s v="X"/>
    <n v="643.72"/>
    <n v="585.20000000000005"/>
    <n v="22.05"/>
    <n v="92.168999999999997"/>
  </r>
  <r>
    <s v="Produit"/>
    <m/>
    <m/>
    <m/>
    <s v="F"/>
    <x v="1"/>
    <x v="1"/>
    <d v="2016-02-19T00:00:00"/>
    <s v="1602023-1"/>
    <n v="410002"/>
    <x v="4"/>
    <n v="1002"/>
    <s v="OKARA"/>
    <n v="14.22"/>
    <d v="2016-04-15T00:00:00"/>
    <s v="X"/>
    <n v="5083.6499999999996"/>
    <n v="4621.5"/>
    <n v="40"/>
    <n v="568.80000000000007"/>
  </r>
  <r>
    <s v="Produit"/>
    <m/>
    <m/>
    <m/>
    <s v="F"/>
    <x v="1"/>
    <x v="1"/>
    <d v="2016-02-23T00:00:00"/>
    <s v="1602024-1"/>
    <n v="410058"/>
    <x v="3"/>
    <n v="1003"/>
    <s v="COQUE DE SOJA"/>
    <n v="7.08"/>
    <d v="2016-03-08T00:00:00"/>
    <s v="X"/>
    <n v="1129.26"/>
    <n v="1026.5999999999999"/>
    <n v="22.13"/>
    <n v="156.68039999999999"/>
  </r>
  <r>
    <s v="Produit"/>
    <m/>
    <m/>
    <m/>
    <s v="F"/>
    <x v="1"/>
    <x v="1"/>
    <d v="2016-02-23T00:00:00"/>
    <s v="1602024-2"/>
    <n v="410058"/>
    <x v="3"/>
    <n v="1003"/>
    <s v="COQUE DE SOJA"/>
    <n v="6.24"/>
    <d v="2016-03-08T00:00:00"/>
    <s v="X"/>
    <n v="995.28"/>
    <n v="904.8"/>
    <n v="22.13"/>
    <n v="138.09119999999999"/>
  </r>
  <r>
    <s v="Produit"/>
    <m/>
    <m/>
    <m/>
    <s v="F"/>
    <x v="1"/>
    <x v="1"/>
    <d v="2016-02-23T00:00:00"/>
    <s v="1602025-1"/>
    <n v="410030"/>
    <x v="0"/>
    <n v="1057"/>
    <s v="PERMEAT DE SERUM (28 à 30 % ms)"/>
    <n v="6.8250000000000002"/>
    <d v="2016-03-23T00:00:00"/>
    <s v="X"/>
    <n v="1013.51"/>
    <n v="921.38"/>
    <n v="35"/>
    <n v="238.875"/>
  </r>
  <r>
    <s v="Produit"/>
    <m/>
    <m/>
    <m/>
    <s v="F"/>
    <x v="1"/>
    <x v="1"/>
    <d v="2016-02-23T00:00:00"/>
    <s v="1602025-2"/>
    <n v="410030"/>
    <x v="0"/>
    <n v="1057"/>
    <s v="PERMEAT DE SERUM (28 à 30 % ms)"/>
    <n v="7.4210000000000003"/>
    <d v="2016-03-23T00:00:00"/>
    <s v="X"/>
    <n v="1102.02"/>
    <n v="1001.84"/>
    <n v="35"/>
    <n v="259.73500000000001"/>
  </r>
  <r>
    <s v="Produit"/>
    <m/>
    <m/>
    <m/>
    <s v="F"/>
    <x v="1"/>
    <x v="1"/>
    <d v="2016-02-23T00:00:00"/>
    <s v="1602026-1"/>
    <n v="410059"/>
    <x v="22"/>
    <n v="1069"/>
    <s v="PERMEAT DOUX LIQUIDE"/>
    <n v="1.349"/>
    <d v="2016-03-08T00:00:00"/>
    <s v="X"/>
    <n v="163.22999999999999"/>
    <n v="148.38999999999999"/>
    <n v="60"/>
    <n v="80.94"/>
  </r>
  <r>
    <s v="Produit"/>
    <m/>
    <m/>
    <m/>
    <s v="F"/>
    <x v="1"/>
    <x v="1"/>
    <d v="2016-02-23T00:00:00"/>
    <s v="1602026-2"/>
    <n v="410059"/>
    <x v="22"/>
    <n v="1069"/>
    <s v="PERMEAT DOUX LIQUIDE"/>
    <n v="1.351"/>
    <d v="2016-03-08T00:00:00"/>
    <s v="X"/>
    <n v="163.47"/>
    <n v="148.61000000000001"/>
    <n v="60"/>
    <n v="81.06"/>
  </r>
  <r>
    <s v="Produit"/>
    <m/>
    <m/>
    <m/>
    <s v="F"/>
    <x v="1"/>
    <x v="1"/>
    <d v="2016-02-23T00:00:00"/>
    <s v="1602027-1"/>
    <n v="410069"/>
    <x v="23"/>
    <n v="1069"/>
    <s v="PERMEAT DOUX LIQUIDE"/>
    <n v="1.3720000000000001"/>
    <d v="2016-03-23T00:00:00"/>
    <s v="X"/>
    <n v="166.01"/>
    <n v="150.91999999999999"/>
    <n v="60"/>
    <n v="82.320000000000007"/>
  </r>
  <r>
    <s v="Produit"/>
    <m/>
    <m/>
    <m/>
    <s v="F"/>
    <x v="1"/>
    <x v="1"/>
    <d v="2016-02-23T00:00:00"/>
    <s v="1602027-2"/>
    <n v="410069"/>
    <x v="23"/>
    <n v="1069"/>
    <s v="PERMEAT DOUX LIQUIDE"/>
    <n v="1.353"/>
    <d v="2016-03-23T00:00:00"/>
    <s v="X"/>
    <n v="163.71"/>
    <n v="148.83000000000001"/>
    <n v="60"/>
    <n v="81.179999999999993"/>
  </r>
  <r>
    <s v="Produit"/>
    <m/>
    <m/>
    <m/>
    <s v="F"/>
    <x v="1"/>
    <x v="1"/>
    <d v="2016-02-23T00:00:00"/>
    <s v="1602027-3"/>
    <n v="410069"/>
    <x v="23"/>
    <n v="1069"/>
    <s v="PERMEAT DOUX LIQUIDE"/>
    <n v="1.302"/>
    <d v="2016-03-23T00:00:00"/>
    <s v="X"/>
    <n v="157.54"/>
    <n v="143.22"/>
    <n v="60"/>
    <n v="78.12"/>
  </r>
  <r>
    <s v="Produit"/>
    <m/>
    <m/>
    <m/>
    <s v="F"/>
    <x v="1"/>
    <x v="1"/>
    <d v="2016-02-23T00:00:00"/>
    <s v="1602027-4"/>
    <n v="410069"/>
    <x v="23"/>
    <n v="1069"/>
    <s v="PERMEAT DOUX LIQUIDE"/>
    <n v="1.3720000000000001"/>
    <d v="2016-03-23T00:00:00"/>
    <s v="X"/>
    <n v="166.01"/>
    <n v="150.91999999999999"/>
    <n v="60"/>
    <n v="82.320000000000007"/>
  </r>
  <r>
    <s v="Produit"/>
    <m/>
    <m/>
    <m/>
    <s v="F"/>
    <x v="1"/>
    <x v="1"/>
    <d v="2016-02-25T00:00:00"/>
    <s v="1602028-1"/>
    <n v="410002"/>
    <x v="4"/>
    <n v="1003"/>
    <s v="COQUE DE SOJA"/>
    <n v="2.64"/>
    <d v="2016-03-25T00:00:00"/>
    <s v="X"/>
    <n v="377.52"/>
    <n v="343.2"/>
    <n v="40"/>
    <n v="105.60000000000001"/>
  </r>
  <r>
    <s v="Prestation"/>
    <m/>
    <m/>
    <m/>
    <s v="F"/>
    <x v="1"/>
    <x v="1"/>
    <d v="2016-02-29T00:00:00"/>
    <s v="1602029-1"/>
    <n v="410006"/>
    <x v="1"/>
    <n v="1011"/>
    <s v="PRESTATION DE SERVICE"/>
    <m/>
    <d v="2016-03-04T00:00:00"/>
    <s v="X"/>
    <n v="4000"/>
    <n v="4000"/>
    <n v="0"/>
    <n v="4000"/>
  </r>
  <r>
    <s v="Produit"/>
    <m/>
    <m/>
    <m/>
    <s v="F"/>
    <x v="1"/>
    <x v="1"/>
    <d v="2016-02-29T00:00:00"/>
    <s v="1602030-1"/>
    <n v="410002"/>
    <x v="4"/>
    <n v="1001"/>
    <s v="LEVURE"/>
    <n v="17.484999999999999"/>
    <d v="2016-04-25T00:00:00"/>
    <s v="X"/>
    <n v="5000.71"/>
    <n v="4546.1000000000004"/>
    <n v="123.16"/>
    <n v="2153.4526000000001"/>
  </r>
  <r>
    <s v="Produit"/>
    <m/>
    <m/>
    <m/>
    <s v="F"/>
    <x v="2"/>
    <x v="1"/>
    <d v="2016-03-02T00:00:00"/>
    <s v="1603001-1"/>
    <n v="410058"/>
    <x v="3"/>
    <n v="1032"/>
    <s v="FARINE DE BLE TENDRE"/>
    <n v="21.1"/>
    <d v="2016-03-16T00:00:00"/>
    <s v="X"/>
    <n v="3133.35"/>
    <n v="2848.5"/>
    <n v="26.99"/>
    <n v="569.48900000000003"/>
  </r>
  <r>
    <s v="Produit"/>
    <m/>
    <m/>
    <m/>
    <s v="F"/>
    <x v="2"/>
    <x v="1"/>
    <d v="2016-03-02T00:00:00"/>
    <s v="1603002-1"/>
    <n v="410030"/>
    <x v="0"/>
    <n v="1071"/>
    <s v="PATISSERIE (PATE A CHOUX)"/>
    <n v="8.4"/>
    <d v="2016-04-02T00:00:00"/>
    <s v="X"/>
    <n v="646.79999999999995"/>
    <n v="588"/>
    <n v="34.54"/>
    <n v="290.13600000000002"/>
  </r>
  <r>
    <s v="Produit"/>
    <m/>
    <m/>
    <m/>
    <s v="F"/>
    <x v="2"/>
    <x v="1"/>
    <d v="2016-03-02T00:00:00"/>
    <s v="1603003-1"/>
    <n v="410070"/>
    <x v="28"/>
    <n v="1014"/>
    <s v="GÊNE DE CASSIS"/>
    <n v="10.32"/>
    <d v="2016-04-02T00:00:00"/>
    <s v="X"/>
    <n v="340.56"/>
    <n v="309.60000000000002"/>
    <n v="39.520000000000003"/>
    <n v="407.84640000000002"/>
  </r>
  <r>
    <s v="Produit"/>
    <m/>
    <m/>
    <m/>
    <s v="F"/>
    <x v="2"/>
    <x v="1"/>
    <d v="2016-03-02T00:00:00"/>
    <s v="1603004-1"/>
    <n v="410025"/>
    <x v="6"/>
    <n v="1014"/>
    <s v="GÊNE DE CASSIS"/>
    <m/>
    <d v="2016-04-02T00:00:00"/>
    <s v="X"/>
    <n v="624.36"/>
    <n v="567.6"/>
    <n v="0"/>
    <n v="0"/>
  </r>
  <r>
    <s v="Produit"/>
    <m/>
    <m/>
    <m/>
    <s v="F"/>
    <x v="2"/>
    <x v="1"/>
    <d v="2016-03-02T00:00:00"/>
    <s v="1603005-1"/>
    <n v="410030"/>
    <x v="0"/>
    <n v="1057"/>
    <s v="PERMEAT DE SERUM (28 à 30 % ms)"/>
    <n v="7.9969999999999999"/>
    <d v="2016-04-02T00:00:00"/>
    <s v="X"/>
    <n v="1187.55"/>
    <n v="1079.5999999999999"/>
    <n v="35"/>
    <n v="279.89499999999998"/>
  </r>
  <r>
    <s v="Produit"/>
    <m/>
    <m/>
    <m/>
    <s v="F"/>
    <x v="2"/>
    <x v="1"/>
    <d v="2016-03-02T00:00:00"/>
    <s v="1603005-2"/>
    <n v="410030"/>
    <x v="0"/>
    <n v="1057"/>
    <s v="PERMEAT DE SERUM (28 à 30 % ms)"/>
    <n v="7.9870000000000001"/>
    <d v="2016-04-02T00:00:00"/>
    <s v="X"/>
    <n v="1186.07"/>
    <n v="1078.25"/>
    <n v="35"/>
    <n v="279.54500000000002"/>
  </r>
  <r>
    <s v="Produit"/>
    <m/>
    <m/>
    <m/>
    <s v="F"/>
    <x v="2"/>
    <x v="1"/>
    <d v="2016-03-02T00:00:00"/>
    <s v="1603005-3"/>
    <n v="410030"/>
    <x v="0"/>
    <n v="1057"/>
    <s v="PERMEAT DE SERUM (28 à 30 % ms)"/>
    <n v="8.26"/>
    <d v="2016-04-02T00:00:00"/>
    <s v="X"/>
    <n v="1226.6099999999999"/>
    <n v="1115.0999999999999"/>
    <n v="35"/>
    <n v="289.09999999999997"/>
  </r>
  <r>
    <s v="Produit"/>
    <m/>
    <m/>
    <m/>
    <s v="F"/>
    <x v="2"/>
    <x v="1"/>
    <d v="2016-03-02T00:00:00"/>
    <s v="1603006-1"/>
    <n v="410067"/>
    <x v="17"/>
    <n v="1057"/>
    <s v="PERMEAT DE SERUM (28 à 30 % ms)"/>
    <n v="7.49"/>
    <d v="2016-04-02T00:00:00"/>
    <s v="X"/>
    <n v="1112.27"/>
    <n v="1011.15"/>
    <n v="35"/>
    <n v="262.15000000000003"/>
  </r>
  <r>
    <s v="Produit"/>
    <m/>
    <m/>
    <m/>
    <s v="F"/>
    <x v="2"/>
    <x v="1"/>
    <d v="2016-03-02T00:00:00"/>
    <s v="1603007-1"/>
    <n v="410030"/>
    <x v="0"/>
    <n v="1057"/>
    <s v="PERMEAT DE SERUM (28 à 30 % ms)"/>
    <n v="7.649"/>
    <d v="2016-04-02T00:00:00"/>
    <s v="X"/>
    <n v="1135.8800000000001"/>
    <n v="1032.6199999999999"/>
    <n v="35"/>
    <n v="267.71499999999997"/>
  </r>
  <r>
    <s v="Produit"/>
    <m/>
    <m/>
    <m/>
    <s v="F"/>
    <x v="2"/>
    <x v="1"/>
    <d v="2016-03-02T00:00:00"/>
    <s v="1603007-2"/>
    <n v="410030"/>
    <x v="0"/>
    <n v="1057"/>
    <s v="PERMEAT DE SERUM (28 à 30 % ms)"/>
    <n v="7.4779999999999998"/>
    <d v="2016-04-02T00:00:00"/>
    <s v="X"/>
    <n v="1110.48"/>
    <n v="1009.53"/>
    <n v="35"/>
    <n v="261.73"/>
  </r>
  <r>
    <s v="Produit"/>
    <m/>
    <m/>
    <m/>
    <s v="F"/>
    <x v="2"/>
    <x v="1"/>
    <d v="2016-03-02T00:00:00"/>
    <s v="1603008-1"/>
    <n v="410002"/>
    <x v="4"/>
    <n v="1003"/>
    <s v="COQUE DE SOJA"/>
    <n v="4.2"/>
    <d v="2016-04-02T00:00:00"/>
    <s v="X"/>
    <n v="600.6"/>
    <n v="546"/>
    <n v="40"/>
    <n v="168"/>
  </r>
  <r>
    <s v="Produit"/>
    <m/>
    <m/>
    <m/>
    <s v="F"/>
    <x v="2"/>
    <x v="1"/>
    <d v="2016-03-02T00:00:00"/>
    <s v="1603009-1"/>
    <n v="410075"/>
    <x v="36"/>
    <n v="1023"/>
    <s v="PATE LEVURE"/>
    <n v="0.25"/>
    <s v="00/00/0000"/>
    <s v="X"/>
    <n v="0"/>
    <n v="0"/>
    <n v="0"/>
    <n v="-156"/>
  </r>
  <r>
    <s v="Produit"/>
    <m/>
    <m/>
    <m/>
    <s v="F"/>
    <x v="2"/>
    <x v="1"/>
    <d v="2016-03-02T00:00:00"/>
    <s v="1603009-2"/>
    <n v="410075"/>
    <x v="36"/>
    <n v="1001"/>
    <s v="LEVURE"/>
    <n v="0.18"/>
    <s v="00/00/0000"/>
    <s v="X"/>
    <n v="0"/>
    <n v="0"/>
    <n v="0"/>
    <n v="-156"/>
  </r>
  <r>
    <s v="Produit"/>
    <m/>
    <m/>
    <m/>
    <s v="F"/>
    <x v="2"/>
    <x v="1"/>
    <d v="2016-03-03T00:00:00"/>
    <s v="1603010-1"/>
    <n v="410030"/>
    <x v="0"/>
    <n v="1074"/>
    <s v="LAIT MATERNISE"/>
    <n v="11.21"/>
    <d v="2016-04-03T00:00:00"/>
    <s v="X"/>
    <n v="1849.65"/>
    <n v="1681.5"/>
    <n v="17"/>
    <n v="190.57000000000002"/>
  </r>
  <r>
    <s v="Produit"/>
    <m/>
    <m/>
    <m/>
    <s v="F"/>
    <x v="2"/>
    <x v="1"/>
    <d v="2016-03-04T00:00:00"/>
    <s v="1603011-1"/>
    <n v="410043"/>
    <x v="18"/>
    <n v="1014"/>
    <s v="GÊNE DE CASSIS"/>
    <n v="21.55"/>
    <d v="2016-04-04T00:00:00"/>
    <s v="X"/>
    <n v="711.15"/>
    <n v="646.5"/>
    <n v="26.31"/>
    <n v="566.98050000000001"/>
  </r>
  <r>
    <s v="Produit"/>
    <m/>
    <m/>
    <m/>
    <s v="F"/>
    <x v="2"/>
    <x v="1"/>
    <d v="2016-03-04T00:00:00"/>
    <s v="1603012-1"/>
    <n v="410017"/>
    <x v="12"/>
    <n v="1014"/>
    <s v="GÊNE DE CASSIS"/>
    <m/>
    <d v="2016-04-18T00:00:00"/>
    <s v="X"/>
    <n v="237.05"/>
    <n v="215.5"/>
    <n v="0"/>
    <n v="0"/>
  </r>
  <r>
    <s v="Produit"/>
    <m/>
    <m/>
    <m/>
    <s v="F"/>
    <x v="2"/>
    <x v="1"/>
    <d v="2016-03-04T00:00:00"/>
    <s v="1603013-1"/>
    <n v="410058"/>
    <x v="3"/>
    <n v="1003"/>
    <s v="COQUE DE SOJA"/>
    <n v="8.36"/>
    <d v="2016-03-18T00:00:00"/>
    <s v="X"/>
    <n v="1379.4"/>
    <n v="1254"/>
    <n v="33.68"/>
    <n v="281.56479999999999"/>
  </r>
  <r>
    <s v="Commissions"/>
    <m/>
    <m/>
    <m/>
    <s v="F"/>
    <x v="2"/>
    <x v="1"/>
    <d v="2016-03-08T00:00:00"/>
    <s v="1603014-1"/>
    <n v="410006"/>
    <x v="1"/>
    <n v="1010"/>
    <s v="COMMISSION"/>
    <m/>
    <d v="2016-03-31T00:00:00"/>
    <s v="X"/>
    <n v="2595.94"/>
    <n v="2595.94"/>
    <n v="0"/>
    <n v="2595.94"/>
  </r>
  <r>
    <s v="Produit"/>
    <m/>
    <m/>
    <m/>
    <s v="F"/>
    <x v="2"/>
    <x v="1"/>
    <d v="2016-03-09T00:00:00"/>
    <s v="1603015-1"/>
    <n v="410002"/>
    <x v="4"/>
    <n v="1062"/>
    <s v="LAIT INFANTILE"/>
    <n v="18.696000000000002"/>
    <d v="2016-05-04T00:00:00"/>
    <s v="X"/>
    <n v="9768.66"/>
    <n v="8880.6"/>
    <n v="75"/>
    <n v="1402.2"/>
  </r>
  <r>
    <s v="Produit"/>
    <m/>
    <m/>
    <m/>
    <s v="F"/>
    <x v="2"/>
    <x v="1"/>
    <d v="2016-03-09T00:00:00"/>
    <s v="1603016-1"/>
    <n v="410059"/>
    <x v="22"/>
    <n v="1069"/>
    <s v="PERMEAT DOUX LIQUIDE"/>
    <n v="1.339"/>
    <d v="2016-03-23T00:00:00"/>
    <s v="X"/>
    <n v="162.02000000000001"/>
    <n v="147.29"/>
    <n v="60"/>
    <n v="80.34"/>
  </r>
  <r>
    <s v="Produit"/>
    <m/>
    <m/>
    <m/>
    <s v="F"/>
    <x v="2"/>
    <x v="1"/>
    <d v="2016-03-09T00:00:00"/>
    <s v="1603016-2"/>
    <n v="410059"/>
    <x v="22"/>
    <n v="1069"/>
    <s v="PERMEAT DOUX LIQUIDE"/>
    <n v="1.2769999999999999"/>
    <d v="2016-03-23T00:00:00"/>
    <s v="X"/>
    <n v="154.52000000000001"/>
    <n v="140.47"/>
    <n v="60"/>
    <n v="76.61999999999999"/>
  </r>
  <r>
    <s v="Produit"/>
    <m/>
    <m/>
    <m/>
    <s v="F"/>
    <x v="2"/>
    <x v="1"/>
    <d v="2016-03-09T00:00:00"/>
    <s v="1603017-1"/>
    <n v="410069"/>
    <x v="23"/>
    <n v="1069"/>
    <s v="PERMEAT DOUX LIQUIDE"/>
    <n v="1.377"/>
    <d v="2016-04-09T00:00:00"/>
    <s v="X"/>
    <n v="166.62"/>
    <n v="151.47"/>
    <n v="60"/>
    <n v="82.62"/>
  </r>
  <r>
    <s v="Produit"/>
    <m/>
    <m/>
    <m/>
    <s v="F"/>
    <x v="2"/>
    <x v="1"/>
    <d v="2016-03-09T00:00:00"/>
    <s v="1603017-2"/>
    <n v="410069"/>
    <x v="23"/>
    <n v="1069"/>
    <s v="PERMEAT DOUX LIQUIDE"/>
    <n v="1.373"/>
    <d v="2016-04-09T00:00:00"/>
    <s v="X"/>
    <n v="166.13"/>
    <n v="151.03"/>
    <n v="60"/>
    <n v="82.38"/>
  </r>
  <r>
    <s v="Produit"/>
    <m/>
    <m/>
    <m/>
    <s v="F"/>
    <x v="2"/>
    <x v="1"/>
    <d v="2016-03-10T00:00:00"/>
    <s v="1603018-1"/>
    <n v="410002"/>
    <x v="4"/>
    <n v="1001"/>
    <s v="LEVURE"/>
    <n v="17.190000000000001"/>
    <d v="2016-05-06T00:00:00"/>
    <s v="X"/>
    <n v="4916.34"/>
    <n v="4469.3999999999996"/>
    <n v="117.49"/>
    <n v="2019.6531"/>
  </r>
  <r>
    <s v="Commissions"/>
    <m/>
    <m/>
    <m/>
    <s v="F"/>
    <x v="2"/>
    <x v="1"/>
    <d v="2016-03-11T00:00:00"/>
    <s v="1603019-1"/>
    <n v="410009"/>
    <x v="7"/>
    <n v="1010"/>
    <s v="COMMISSION"/>
    <m/>
    <d v="2016-03-31T00:00:00"/>
    <s v="X"/>
    <n v="1431.11"/>
    <n v="1431.11"/>
    <n v="0"/>
    <n v="1431.11"/>
  </r>
  <r>
    <s v="Commissions"/>
    <m/>
    <m/>
    <m/>
    <s v="F"/>
    <x v="2"/>
    <x v="1"/>
    <d v="2016-03-11T00:00:00"/>
    <s v="1603020-1"/>
    <n v="410006"/>
    <x v="1"/>
    <n v="1010"/>
    <s v="COMMISSION"/>
    <m/>
    <d v="2016-03-31T00:00:00"/>
    <s v="X"/>
    <n v="55.59"/>
    <n v="55.59"/>
    <n v="0"/>
    <n v="55.59"/>
  </r>
  <r>
    <s v="Commissions"/>
    <m/>
    <m/>
    <m/>
    <s v="F"/>
    <x v="2"/>
    <x v="1"/>
    <d v="2016-03-11T00:00:00"/>
    <s v="1603021-1"/>
    <n v="410036"/>
    <x v="20"/>
    <n v="1010"/>
    <s v="COMMISSION"/>
    <m/>
    <d v="2016-03-31T00:00:00"/>
    <s v="X"/>
    <n v="37.770000000000003"/>
    <n v="37.770000000000003"/>
    <n v="0"/>
    <n v="37.770000000000003"/>
  </r>
  <r>
    <s v="Déplacement"/>
    <m/>
    <m/>
    <m/>
    <s v="F"/>
    <x v="2"/>
    <x v="1"/>
    <d v="2016-03-11T00:00:00"/>
    <s v="1603022-1"/>
    <n v="410006"/>
    <x v="1"/>
    <n v="1009"/>
    <s v="FRAIS DEPLACEMENT"/>
    <m/>
    <d v="2016-03-18T00:00:00"/>
    <s v="X"/>
    <n v="58.46"/>
    <n v="58.46"/>
    <n v="0"/>
    <n v="0"/>
  </r>
  <r>
    <s v="Produit"/>
    <m/>
    <m/>
    <m/>
    <s v="F"/>
    <x v="2"/>
    <x v="1"/>
    <d v="2016-03-14T00:00:00"/>
    <s v="1603023-1"/>
    <n v="410002"/>
    <x v="4"/>
    <n v="1062"/>
    <s v="LAIT INFANTILE"/>
    <n v="18.195"/>
    <d v="2016-05-09T00:00:00"/>
    <s v="X"/>
    <n v="9506.89"/>
    <n v="8642.6299999999992"/>
    <n v="75"/>
    <n v="1364.625"/>
  </r>
  <r>
    <s v="Produit"/>
    <m/>
    <m/>
    <m/>
    <s v="F"/>
    <x v="2"/>
    <x v="1"/>
    <d v="2016-03-14T00:00:00"/>
    <s v="1603024-1"/>
    <n v="410030"/>
    <x v="0"/>
    <n v="1073"/>
    <s v="FARINE DECLASSEE"/>
    <n v="11.294"/>
    <d v="2016-04-14T00:00:00"/>
    <s v="X"/>
    <n v="1490.81"/>
    <n v="1355.28"/>
    <n v="21.09"/>
    <n v="238.19046"/>
  </r>
  <r>
    <s v="Produit"/>
    <m/>
    <m/>
    <m/>
    <s v="F"/>
    <x v="2"/>
    <x v="1"/>
    <d v="2016-03-15T00:00:00"/>
    <s v="1603025-1"/>
    <n v="410030"/>
    <x v="0"/>
    <n v="1057"/>
    <s v="PERMEAT DE SERUM (28 à 30 % ms)"/>
    <n v="5.1920000000000002"/>
    <d v="2016-04-15T00:00:00"/>
    <s v="X"/>
    <n v="771.01"/>
    <n v="700.92"/>
    <n v="35"/>
    <n v="181.72"/>
  </r>
  <r>
    <s v="Produit"/>
    <m/>
    <m/>
    <m/>
    <s v="F"/>
    <x v="2"/>
    <x v="1"/>
    <d v="2016-03-16T00:00:00"/>
    <s v="1603026-1"/>
    <n v="410067"/>
    <x v="17"/>
    <n v="1003"/>
    <s v="COQUE DE SOJA"/>
    <n v="7.16"/>
    <d v="2016-04-16T00:00:00"/>
    <s v="X"/>
    <n v="1181.4000000000001"/>
    <n v="1074"/>
    <n v="26.48"/>
    <n v="189.5968"/>
  </r>
  <r>
    <s v="Produit"/>
    <m/>
    <m/>
    <m/>
    <s v="F"/>
    <x v="2"/>
    <x v="1"/>
    <d v="2016-03-16T00:00:00"/>
    <s v="1603027-1"/>
    <n v="410076"/>
    <x v="37"/>
    <n v="1057"/>
    <s v="PERMEAT DE SERUM (28 à 30 % ms)"/>
    <n v="6.5789999999999997"/>
    <d v="2016-03-30T00:00:00"/>
    <s v="X"/>
    <n v="578.95000000000005"/>
    <n v="526.32000000000005"/>
    <n v="30"/>
    <n v="197.37"/>
  </r>
  <r>
    <s v="Produit"/>
    <m/>
    <m/>
    <m/>
    <s v="F"/>
    <x v="2"/>
    <x v="1"/>
    <d v="2016-03-16T00:00:00"/>
    <s v="1603028-1"/>
    <n v="410059"/>
    <x v="22"/>
    <n v="1077"/>
    <s v="PERMEAT DE SERUM  (18 / 20 % de MS )"/>
    <n v="5.5780000000000003"/>
    <d v="2016-03-30T00:00:00"/>
    <s v="X"/>
    <n v="552.22"/>
    <n v="502.02"/>
    <n v="40"/>
    <n v="223.12"/>
  </r>
  <r>
    <s v="Produit"/>
    <m/>
    <m/>
    <m/>
    <s v="F"/>
    <x v="2"/>
    <x v="1"/>
    <d v="2016-03-16T00:00:00"/>
    <s v="1603029-1"/>
    <n v="410069"/>
    <x v="23"/>
    <n v="1077"/>
    <s v="PERMEAT DE SERUM  (18 / 20 % de MS )"/>
    <n v="4.72"/>
    <d v="2016-04-16T00:00:00"/>
    <s v="X"/>
    <n v="467.28"/>
    <n v="424.8"/>
    <n v="40"/>
    <n v="188.79999999999998"/>
  </r>
  <r>
    <s v="Produit"/>
    <m/>
    <m/>
    <m/>
    <s v="F"/>
    <x v="2"/>
    <x v="1"/>
    <d v="2016-03-17T00:00:00"/>
    <s v="1603030-1"/>
    <n v="410006"/>
    <x v="1"/>
    <n v="1004"/>
    <s v="CHOCOLAT ( rebut)"/>
    <n v="22.43"/>
    <d v="2016-04-17T00:00:00"/>
    <s v="X"/>
    <n v="2579.4499999999998"/>
    <n v="2579.4499999999998"/>
    <n v="24.1"/>
    <n v="540.56299999999999"/>
  </r>
  <r>
    <s v="Produit"/>
    <m/>
    <m/>
    <m/>
    <s v="F"/>
    <x v="2"/>
    <x v="1"/>
    <d v="2016-03-17T00:00:00"/>
    <s v="1603031-1"/>
    <n v="410030"/>
    <x v="0"/>
    <n v="1071"/>
    <s v="PATISSERIE (PATE A CHOUX)"/>
    <n v="12.6"/>
    <d v="2016-04-17T00:00:00"/>
    <s v="X"/>
    <n v="970.2"/>
    <n v="882"/>
    <n v="34.96"/>
    <n v="440.49599999999998"/>
  </r>
  <r>
    <s v="Produit"/>
    <m/>
    <m/>
    <m/>
    <s v="F"/>
    <x v="2"/>
    <x v="1"/>
    <d v="2016-03-18T00:00:00"/>
    <s v="1603032-1"/>
    <n v="410002"/>
    <x v="4"/>
    <n v="1002"/>
    <s v="OKARA"/>
    <n v="14.66"/>
    <d v="2016-04-18T00:00:00"/>
    <s v="X"/>
    <n v="4837.8"/>
    <n v="4398"/>
    <n v="45"/>
    <n v="659.7"/>
  </r>
  <r>
    <s v="Produit"/>
    <m/>
    <m/>
    <m/>
    <s v="F"/>
    <x v="2"/>
    <x v="1"/>
    <d v="2016-03-18T00:00:00"/>
    <s v="1603033-1"/>
    <n v="410058"/>
    <x v="3"/>
    <n v="1030"/>
    <s v="COPRODUIT DE SEMOULE DE BLE DUR"/>
    <n v="13.855"/>
    <d v="2016-04-01T00:00:00"/>
    <s v="X"/>
    <n v="1981.27"/>
    <n v="1801.15"/>
    <n v="17.57"/>
    <n v="243.43235000000001"/>
  </r>
  <r>
    <s v="Produit"/>
    <m/>
    <m/>
    <m/>
    <s v="F"/>
    <x v="2"/>
    <x v="1"/>
    <d v="2016-03-21T00:00:00"/>
    <s v="1603034-1"/>
    <n v="410030"/>
    <x v="0"/>
    <n v="1003"/>
    <s v="COQUE DE SOJA"/>
    <n v="7.36"/>
    <d v="2016-04-21T00:00:00"/>
    <s v="X"/>
    <n v="1214.4000000000001"/>
    <n v="1104"/>
    <n v="27.39"/>
    <n v="201.59040000000002"/>
  </r>
  <r>
    <s v="Produit"/>
    <m/>
    <m/>
    <m/>
    <s v="F"/>
    <x v="2"/>
    <x v="1"/>
    <d v="2016-03-21T00:00:00"/>
    <s v="1603035-1"/>
    <n v="410030"/>
    <x v="0"/>
    <n v="1062"/>
    <s v="LAIT INFANTILE"/>
    <n v="14.94"/>
    <d v="2016-04-21T00:00:00"/>
    <s v="X"/>
    <n v="2465.1"/>
    <n v="2241"/>
    <n v="121.88"/>
    <n v="1820.8871999999999"/>
  </r>
  <r>
    <s v="Produit"/>
    <m/>
    <m/>
    <m/>
    <s v="F"/>
    <x v="2"/>
    <x v="1"/>
    <d v="2016-03-21T00:00:00"/>
    <s v="1603036-1"/>
    <n v="410044"/>
    <x v="29"/>
    <n v="1062"/>
    <s v="LAIT INFANTILE"/>
    <n v="13.7"/>
    <d v="2016-04-21T00:00:00"/>
    <s v="X"/>
    <n v="2260.5"/>
    <n v="2055"/>
    <n v="119.34"/>
    <n v="1634.9579999999999"/>
  </r>
  <r>
    <s v="Produit"/>
    <m/>
    <m/>
    <m/>
    <s v="F"/>
    <x v="2"/>
    <x v="1"/>
    <d v="2016-03-22T00:00:00"/>
    <s v="1603037-1"/>
    <n v="410002"/>
    <x v="4"/>
    <n v="1035"/>
    <s v="FARINE BASSE DE BLE TENDRE"/>
    <n v="29.74"/>
    <d v="2016-04-22T00:00:00"/>
    <s v="X"/>
    <n v="5888.52"/>
    <n v="5353.2"/>
    <n v="22.42"/>
    <n v="666.77080000000001"/>
  </r>
  <r>
    <s v="Produit"/>
    <m/>
    <m/>
    <m/>
    <s v="F"/>
    <x v="2"/>
    <x v="1"/>
    <d v="2016-03-22T00:00:00"/>
    <s v="1603038-1"/>
    <n v="410059"/>
    <x v="22"/>
    <n v="1069"/>
    <s v="PERMEAT DOUX LIQUIDE"/>
    <n v="1.35"/>
    <d v="2016-04-05T00:00:00"/>
    <s v="X"/>
    <n v="163.35"/>
    <n v="148.5"/>
    <n v="60"/>
    <n v="81"/>
  </r>
  <r>
    <s v="Produit"/>
    <m/>
    <m/>
    <m/>
    <s v="F"/>
    <x v="2"/>
    <x v="1"/>
    <d v="2016-03-22T00:00:00"/>
    <s v="1603038-2"/>
    <n v="410059"/>
    <x v="22"/>
    <n v="1069"/>
    <s v="PERMEAT DOUX LIQUIDE"/>
    <n v="1.35"/>
    <d v="2016-04-05T00:00:00"/>
    <s v="X"/>
    <n v="163.35"/>
    <n v="148.5"/>
    <n v="60"/>
    <n v="81"/>
  </r>
  <r>
    <s v="Produit"/>
    <m/>
    <m/>
    <m/>
    <s v="F"/>
    <x v="2"/>
    <x v="1"/>
    <d v="2016-03-22T00:00:00"/>
    <s v="1603039-1"/>
    <n v="410069"/>
    <x v="23"/>
    <n v="1077"/>
    <s v="PERMEAT DE SERUM  (18 / 20 % de MS )"/>
    <n v="5.3630000000000004"/>
    <d v="2016-04-22T00:00:00"/>
    <s v="X"/>
    <n v="530.94000000000005"/>
    <n v="482.67"/>
    <n v="40"/>
    <n v="214.52"/>
  </r>
  <r>
    <s v="Produit"/>
    <m/>
    <m/>
    <m/>
    <s v="F"/>
    <x v="2"/>
    <x v="1"/>
    <d v="2016-03-22T00:00:00"/>
    <s v="1603039-2"/>
    <n v="410069"/>
    <x v="23"/>
    <n v="1077"/>
    <s v="PERMEAT DE SERUM  (18 / 20 % de MS )"/>
    <n v="5.5010000000000003"/>
    <d v="2016-04-22T00:00:00"/>
    <s v="X"/>
    <n v="544.6"/>
    <n v="495.09"/>
    <n v="40"/>
    <n v="220.04000000000002"/>
  </r>
  <r>
    <s v="Produit"/>
    <m/>
    <m/>
    <m/>
    <s v="F"/>
    <x v="2"/>
    <x v="1"/>
    <d v="2016-03-22T00:00:00"/>
    <s v="1603039-3"/>
    <n v="410069"/>
    <x v="23"/>
    <n v="1077"/>
    <s v="PERMEAT DE SERUM  (18 / 20 % de MS )"/>
    <n v="5.7469999999999999"/>
    <d v="2016-04-22T00:00:00"/>
    <s v="X"/>
    <n v="568.95000000000005"/>
    <n v="517.23"/>
    <n v="40"/>
    <n v="229.88"/>
  </r>
  <r>
    <s v="Produit"/>
    <m/>
    <m/>
    <m/>
    <s v="F"/>
    <x v="2"/>
    <x v="1"/>
    <d v="2016-03-24T00:00:00"/>
    <s v="1603040-1"/>
    <n v="410002"/>
    <x v="4"/>
    <n v="1002"/>
    <s v="OKARA"/>
    <n v="14.8"/>
    <d v="2016-04-24T00:00:00"/>
    <s v="X"/>
    <n v="4884"/>
    <n v="4440"/>
    <n v="45"/>
    <n v="666"/>
  </r>
  <r>
    <s v="Produit"/>
    <m/>
    <m/>
    <m/>
    <s v="F"/>
    <x v="2"/>
    <x v="1"/>
    <d v="2016-03-24T00:00:00"/>
    <s v="1603041-1"/>
    <n v="410067"/>
    <x v="17"/>
    <n v="1032"/>
    <s v="FARINE DE BLE TENDRE"/>
    <n v="22.35"/>
    <d v="2016-04-24T00:00:00"/>
    <s v="X"/>
    <n v="3318.98"/>
    <n v="3017.25"/>
    <n v="18.149999999999999"/>
    <n v="405.65249999999997"/>
  </r>
  <r>
    <s v="Prestation"/>
    <m/>
    <m/>
    <m/>
    <s v="F"/>
    <x v="2"/>
    <x v="1"/>
    <d v="2016-03-30T00:00:00"/>
    <s v="1603042-1"/>
    <n v="410006"/>
    <x v="1"/>
    <n v="1011"/>
    <s v="PRESTATION DE SERVICE"/>
    <m/>
    <d v="2016-04-08T00:00:00"/>
    <s v="X"/>
    <n v="4000"/>
    <n v="4000"/>
    <n v="0"/>
    <n v="4000"/>
  </r>
  <r>
    <s v="Produit"/>
    <m/>
    <m/>
    <m/>
    <s v="F"/>
    <x v="2"/>
    <x v="1"/>
    <d v="2016-03-30T00:00:00"/>
    <s v="1603043-1"/>
    <n v="410030"/>
    <x v="0"/>
    <n v="1057"/>
    <s v="PERMEAT DE SERUM (28 à 30 % ms)"/>
    <n v="7.8760000000000003"/>
    <d v="2016-04-30T00:00:00"/>
    <s v="X"/>
    <n v="693.09"/>
    <n v="630.08000000000004"/>
    <n v="30"/>
    <n v="236.28"/>
  </r>
  <r>
    <s v="Produit"/>
    <m/>
    <m/>
    <m/>
    <s v="F"/>
    <x v="2"/>
    <x v="1"/>
    <d v="2016-03-30T00:00:00"/>
    <s v="1603043-2"/>
    <n v="410030"/>
    <x v="0"/>
    <n v="1057"/>
    <s v="PERMEAT DE SERUM (28 à 30 % ms)"/>
    <n v="7.86"/>
    <d v="2016-04-30T00:00:00"/>
    <s v="X"/>
    <n v="691.68"/>
    <n v="628.79999999999995"/>
    <n v="30"/>
    <n v="235.8"/>
  </r>
  <r>
    <s v="Produit"/>
    <m/>
    <m/>
    <m/>
    <s v="F"/>
    <x v="2"/>
    <x v="1"/>
    <d v="2016-03-30T00:00:00"/>
    <s v="1603043-3"/>
    <n v="410030"/>
    <x v="0"/>
    <n v="1057"/>
    <s v="PERMEAT DE SERUM (28 à 30 % ms)"/>
    <n v="8.0370000000000008"/>
    <d v="2016-04-30T00:00:00"/>
    <s v="X"/>
    <n v="707.26"/>
    <n v="642.96"/>
    <n v="30"/>
    <n v="241.11"/>
  </r>
  <r>
    <s v="Produit"/>
    <m/>
    <m/>
    <m/>
    <s v="F"/>
    <x v="2"/>
    <x v="1"/>
    <d v="2016-03-30T00:00:00"/>
    <s v="1603043-4"/>
    <n v="410030"/>
    <x v="0"/>
    <n v="1057"/>
    <s v="PERMEAT DE SERUM (28 à 30 % ms)"/>
    <n v="7.62"/>
    <d v="2016-04-30T00:00:00"/>
    <s v="X"/>
    <n v="670.56"/>
    <n v="609.6"/>
    <n v="30"/>
    <n v="228.6"/>
  </r>
  <r>
    <s v="Produit"/>
    <m/>
    <m/>
    <m/>
    <s v="F"/>
    <x v="2"/>
    <x v="1"/>
    <d v="2016-03-30T00:00:00"/>
    <s v="1603044-1"/>
    <n v="410030"/>
    <x v="0"/>
    <n v="1057"/>
    <s v="PERMEAT DE SERUM (28 à 30 % ms)"/>
    <n v="7.5419999999999998"/>
    <d v="2016-04-30T00:00:00"/>
    <s v="X"/>
    <n v="663.7"/>
    <n v="603.36"/>
    <n v="30"/>
    <n v="226.26"/>
  </r>
  <r>
    <s v="Produit"/>
    <m/>
    <m/>
    <m/>
    <s v="F"/>
    <x v="2"/>
    <x v="1"/>
    <d v="2016-03-30T00:00:00"/>
    <s v="1603044-2"/>
    <n v="410030"/>
    <x v="0"/>
    <n v="1057"/>
    <s v="PERMEAT DE SERUM (28 à 30 % ms)"/>
    <n v="7.4509999999999996"/>
    <d v="2016-04-30T00:00:00"/>
    <s v="X"/>
    <n v="655.69"/>
    <n v="596.08000000000004"/>
    <n v="30"/>
    <n v="223.53"/>
  </r>
  <r>
    <s v="Produit"/>
    <m/>
    <m/>
    <m/>
    <s v="F"/>
    <x v="2"/>
    <x v="1"/>
    <d v="2016-03-30T00:00:00"/>
    <s v="1603044-3"/>
    <n v="410030"/>
    <x v="0"/>
    <n v="1057"/>
    <s v="PERMEAT DE SERUM (28 à 30 % ms)"/>
    <n v="8.1929999999999996"/>
    <d v="2016-04-30T00:00:00"/>
    <s v="X"/>
    <n v="720.98"/>
    <n v="655.44"/>
    <n v="30"/>
    <n v="245.79"/>
  </r>
  <r>
    <s v="Produit"/>
    <m/>
    <m/>
    <m/>
    <s v="F"/>
    <x v="2"/>
    <x v="1"/>
    <d v="2016-03-30T00:00:00"/>
    <s v="1603044-4"/>
    <n v="410030"/>
    <x v="0"/>
    <n v="1057"/>
    <s v="PERMEAT DE SERUM (28 à 30 % ms)"/>
    <n v="7.6310000000000002"/>
    <d v="2016-04-30T00:00:00"/>
    <s v="X"/>
    <n v="671.53"/>
    <n v="610.48"/>
    <n v="30"/>
    <n v="228.93"/>
  </r>
  <r>
    <s v="Produit"/>
    <m/>
    <m/>
    <m/>
    <s v="F"/>
    <x v="2"/>
    <x v="1"/>
    <d v="2016-03-30T00:00:00"/>
    <s v="1603045-1"/>
    <n v="410030"/>
    <x v="0"/>
    <n v="1057"/>
    <s v="PERMEAT DE SERUM (28 à 30 % ms)"/>
    <n v="7.8879999999999999"/>
    <d v="2016-04-30T00:00:00"/>
    <s v="X"/>
    <n v="694.14"/>
    <n v="631.04"/>
    <n v="30"/>
    <n v="236.64"/>
  </r>
  <r>
    <s v="Produit"/>
    <m/>
    <m/>
    <m/>
    <s v="F"/>
    <x v="2"/>
    <x v="1"/>
    <d v="2016-03-30T00:00:00"/>
    <s v="1603045-2"/>
    <n v="410030"/>
    <x v="0"/>
    <n v="1057"/>
    <s v="PERMEAT DE SERUM (28 à 30 % ms)"/>
    <n v="7.6769999999999996"/>
    <d v="2016-04-30T00:00:00"/>
    <s v="X"/>
    <n v="675.58"/>
    <n v="614.16"/>
    <n v="30"/>
    <n v="230.31"/>
  </r>
  <r>
    <s v="Produit"/>
    <m/>
    <m/>
    <m/>
    <s v="F"/>
    <x v="2"/>
    <x v="1"/>
    <d v="2016-03-30T00:00:00"/>
    <s v="1603046-1"/>
    <n v="410069"/>
    <x v="23"/>
    <n v="1057"/>
    <s v="PERMEAT DE SERUM (28 à 30 % ms)"/>
    <n v="7"/>
    <d v="2016-04-30T00:00:00"/>
    <s v="X"/>
    <n v="693"/>
    <n v="630"/>
    <n v="40"/>
    <n v="280"/>
  </r>
  <r>
    <s v="Produit"/>
    <m/>
    <m/>
    <m/>
    <s v="F"/>
    <x v="2"/>
    <x v="1"/>
    <d v="2016-03-30T00:00:00"/>
    <s v="1603047-1"/>
    <n v="410068"/>
    <x v="19"/>
    <n v="1057"/>
    <s v="PERMEAT DE SERUM (28 à 30 % ms)"/>
    <n v="7.5119999999999996"/>
    <d v="2016-04-13T00:00:00"/>
    <s v="X"/>
    <n v="785"/>
    <n v="713.64"/>
    <n v="45"/>
    <n v="338.03999999999996"/>
  </r>
  <r>
    <s v="Produit"/>
    <m/>
    <m/>
    <m/>
    <s v="F"/>
    <x v="2"/>
    <x v="1"/>
    <d v="2016-03-30T00:00:00"/>
    <s v="1603048-1"/>
    <n v="410067"/>
    <x v="17"/>
    <n v="1057"/>
    <s v="PERMEAT DE SERUM (28 à 30 % ms)"/>
    <n v="7.7389999999999999"/>
    <d v="2016-04-30T00:00:00"/>
    <s v="X"/>
    <n v="681.03"/>
    <n v="619.12"/>
    <n v="30"/>
    <n v="232.17"/>
  </r>
  <r>
    <s v="Produit"/>
    <m/>
    <m/>
    <m/>
    <s v="F"/>
    <x v="2"/>
    <x v="1"/>
    <d v="2016-03-30T00:00:00"/>
    <s v="1603049-1"/>
    <n v="410069"/>
    <x v="23"/>
    <n v="1069"/>
    <s v="PERMEAT DOUX LIQUIDE"/>
    <n v="1.506"/>
    <d v="2016-04-30T00:00:00"/>
    <s v="X"/>
    <n v="182.23"/>
    <n v="165.66"/>
    <n v="60"/>
    <n v="90.36"/>
  </r>
  <r>
    <s v="Produit"/>
    <m/>
    <m/>
    <m/>
    <s v="F"/>
    <x v="2"/>
    <x v="1"/>
    <d v="2016-03-30T00:00:00"/>
    <s v="1603049-2"/>
    <n v="410069"/>
    <x v="23"/>
    <n v="1069"/>
    <s v="PERMEAT DOUX LIQUIDE"/>
    <n v="1.3460000000000001"/>
    <d v="2016-04-30T00:00:00"/>
    <s v="X"/>
    <n v="162.87"/>
    <n v="148.06"/>
    <n v="60"/>
    <n v="80.760000000000005"/>
  </r>
  <r>
    <s v="Produit"/>
    <m/>
    <m/>
    <m/>
    <s v="F"/>
    <x v="2"/>
    <x v="1"/>
    <d v="2016-03-30T00:00:00"/>
    <s v="1603050-1"/>
    <n v="410044"/>
    <x v="29"/>
    <n v="1057"/>
    <s v="PERMEAT DE SERUM (28 à 30 % ms)"/>
    <n v="7.91"/>
    <d v="2016-04-13T00:00:00"/>
    <s v="X"/>
    <n v="696.08"/>
    <n v="632.79999999999995"/>
    <n v="30"/>
    <n v="237.3"/>
  </r>
  <r>
    <s v="Produit"/>
    <m/>
    <m/>
    <m/>
    <s v="F"/>
    <x v="2"/>
    <x v="1"/>
    <d v="2016-03-30T00:00:00"/>
    <s v="1603050-2"/>
    <n v="410044"/>
    <x v="29"/>
    <n v="1057"/>
    <s v="PERMEAT DE SERUM (28 à 30 % ms)"/>
    <n v="8.6379999999999999"/>
    <d v="2016-04-13T00:00:00"/>
    <s v="X"/>
    <n v="760.14"/>
    <n v="691.04"/>
    <n v="30"/>
    <n v="259.14"/>
  </r>
  <r>
    <s v="Produit"/>
    <m/>
    <m/>
    <m/>
    <s v="F"/>
    <x v="2"/>
    <x v="1"/>
    <d v="2016-03-30T00:00:00"/>
    <s v="1603051-1"/>
    <n v="410002"/>
    <x v="4"/>
    <n v="1002"/>
    <s v="OKARA"/>
    <n v="14.5"/>
    <d v="2016-04-30T00:00:00"/>
    <s v="X"/>
    <n v="5183.75"/>
    <n v="4712.5"/>
    <n v="40"/>
    <n v="580"/>
  </r>
  <r>
    <s v="Produit"/>
    <m/>
    <m/>
    <m/>
    <s v="F"/>
    <x v="2"/>
    <x v="1"/>
    <d v="2016-03-30T00:00:00"/>
    <s v="1603052-1"/>
    <n v="410022"/>
    <x v="21"/>
    <n v="1014"/>
    <s v="GÊNE DE CASSIS"/>
    <n v="11.766"/>
    <d v="2016-04-30T00:00:00"/>
    <s v="X"/>
    <n v="388.28"/>
    <n v="352.98"/>
    <n v="43.36"/>
    <n v="510.17376000000002"/>
  </r>
  <r>
    <s v="Produit"/>
    <m/>
    <m/>
    <m/>
    <s v="F"/>
    <x v="2"/>
    <x v="1"/>
    <d v="2016-03-30T00:00:00"/>
    <s v="1603053-1"/>
    <n v="410025"/>
    <x v="6"/>
    <n v="1014"/>
    <s v="GÊNE DE CASSIS"/>
    <m/>
    <d v="2016-04-30T00:00:00"/>
    <s v="X"/>
    <n v="711.84"/>
    <n v="647.13"/>
    <n v="0"/>
    <n v="0"/>
  </r>
  <r>
    <s v="Produit"/>
    <m/>
    <m/>
    <m/>
    <s v="F"/>
    <x v="2"/>
    <x v="1"/>
    <d v="2016-03-31T00:00:00"/>
    <s v="1603054-1"/>
    <n v="410002"/>
    <x v="4"/>
    <n v="1003"/>
    <s v="COQUE DE SOJA"/>
    <n v="6.08"/>
    <d v="2016-04-30T00:00:00"/>
    <s v="X"/>
    <n v="802.56"/>
    <n v="729.6"/>
    <n v="30"/>
    <n v="182.4"/>
  </r>
  <r>
    <s v="Produit"/>
    <m/>
    <m/>
    <m/>
    <s v="F"/>
    <x v="2"/>
    <x v="1"/>
    <d v="2016-03-31T00:00:00"/>
    <s v="1603055-1"/>
    <n v="410030"/>
    <x v="0"/>
    <n v="1057"/>
    <s v="PERMEAT DE SERUM (28 à 30 % ms)"/>
    <n v="8.2929999999999993"/>
    <d v="2016-04-30T00:00:00"/>
    <s v="X"/>
    <n v="729.78"/>
    <n v="663.44"/>
    <n v="30"/>
    <n v="248.78999999999996"/>
  </r>
  <r>
    <s v="Produit"/>
    <m/>
    <m/>
    <m/>
    <s v="F"/>
    <x v="3"/>
    <x v="1"/>
    <d v="2016-04-04T00:00:00"/>
    <s v="1604001-1"/>
    <n v="410069"/>
    <x v="23"/>
    <n v="1069"/>
    <s v="PERMEAT DOUX LIQUIDE"/>
    <n v="1.5589999999999999"/>
    <d v="2016-05-04T00:00:00"/>
    <s v="X"/>
    <n v="188.64"/>
    <n v="171.49"/>
    <n v="60"/>
    <n v="93.539999999999992"/>
  </r>
  <r>
    <s v="Produit"/>
    <m/>
    <m/>
    <m/>
    <s v="F"/>
    <x v="3"/>
    <x v="1"/>
    <d v="2016-04-04T00:00:00"/>
    <s v="1604001-2"/>
    <n v="410069"/>
    <x v="23"/>
    <n v="1069"/>
    <s v="PERMEAT DOUX LIQUIDE"/>
    <n v="1.516"/>
    <d v="2016-05-04T00:00:00"/>
    <s v="X"/>
    <n v="183.44"/>
    <n v="166.76"/>
    <n v="60"/>
    <n v="90.960000000000008"/>
  </r>
  <r>
    <s v="Produit"/>
    <m/>
    <m/>
    <m/>
    <s v="F"/>
    <x v="3"/>
    <x v="1"/>
    <d v="2016-04-04T00:00:00"/>
    <s v="1604001-3"/>
    <n v="410069"/>
    <x v="23"/>
    <n v="1069"/>
    <s v="PERMEAT DOUX LIQUIDE"/>
    <n v="1.516"/>
    <d v="2016-05-04T00:00:00"/>
    <s v="X"/>
    <n v="183.44"/>
    <n v="166.76"/>
    <n v="60"/>
    <n v="90.960000000000008"/>
  </r>
  <r>
    <s v="Produit"/>
    <m/>
    <m/>
    <m/>
    <s v="F"/>
    <x v="3"/>
    <x v="1"/>
    <d v="2016-04-04T00:00:00"/>
    <s v="1604002-1"/>
    <n v="410059"/>
    <x v="22"/>
    <n v="1069"/>
    <s v="PERMEAT DOUX LIQUIDE"/>
    <n v="1.5609999999999999"/>
    <d v="2016-04-18T00:00:00"/>
    <s v="X"/>
    <n v="188.88"/>
    <n v="171.71"/>
    <n v="60"/>
    <n v="93.66"/>
  </r>
  <r>
    <s v="Produit"/>
    <m/>
    <m/>
    <m/>
    <s v="F"/>
    <x v="3"/>
    <x v="1"/>
    <d v="2016-04-04T00:00:00"/>
    <s v="1604002-2"/>
    <n v="410059"/>
    <x v="22"/>
    <n v="1069"/>
    <s v="PERMEAT DOUX LIQUIDE"/>
    <n v="1.2749999999999999"/>
    <d v="2016-04-18T00:00:00"/>
    <s v="X"/>
    <n v="154.28"/>
    <n v="140.25"/>
    <n v="60"/>
    <n v="76.5"/>
  </r>
  <r>
    <s v="Produit"/>
    <m/>
    <m/>
    <m/>
    <s v="F"/>
    <x v="3"/>
    <x v="1"/>
    <d v="2016-04-04T00:00:00"/>
    <s v="1604002-3"/>
    <n v="410059"/>
    <x v="22"/>
    <n v="1069"/>
    <s v="PERMEAT DOUX LIQUIDE"/>
    <n v="1.3420000000000001"/>
    <d v="2016-04-18T00:00:00"/>
    <s v="X"/>
    <n v="162.38"/>
    <n v="147.62"/>
    <n v="60"/>
    <n v="80.52000000000001"/>
  </r>
  <r>
    <s v="Produit"/>
    <m/>
    <m/>
    <m/>
    <s v="F"/>
    <x v="3"/>
    <x v="1"/>
    <d v="2016-04-04T00:00:00"/>
    <s v="1604003-1"/>
    <n v="410030"/>
    <x v="0"/>
    <n v="1057"/>
    <s v="PERMEAT DE SERUM (28 à 30 % ms)"/>
    <n v="7.5640000000000001"/>
    <d v="2016-05-04T00:00:00"/>
    <s v="X"/>
    <n v="665.63"/>
    <n v="605.12"/>
    <n v="30"/>
    <n v="226.92000000000002"/>
  </r>
  <r>
    <s v="Produit"/>
    <m/>
    <m/>
    <m/>
    <s v="F"/>
    <x v="3"/>
    <x v="1"/>
    <d v="2016-04-04T00:00:00"/>
    <s v="1604004-1"/>
    <n v="410069"/>
    <x v="23"/>
    <n v="1057"/>
    <s v="PERMEAT DE SERUM (28 à 30 % ms)"/>
    <n v="8.2270000000000003"/>
    <d v="2016-04-04T00:00:00"/>
    <s v="X"/>
    <n v="814.47"/>
    <n v="740.43"/>
    <n v="40"/>
    <n v="329.08000000000004"/>
  </r>
  <r>
    <s v="Produit"/>
    <m/>
    <m/>
    <m/>
    <s v="F"/>
    <x v="3"/>
    <x v="1"/>
    <d v="2016-04-05T00:00:00"/>
    <s v="1604005-1"/>
    <n v="410067"/>
    <x v="17"/>
    <n v="1032"/>
    <s v="FARINE DE BLE TENDRE"/>
    <n v="21.1"/>
    <d v="2016-05-05T00:00:00"/>
    <s v="X"/>
    <n v="3133.35"/>
    <n v="2848.5"/>
    <n v="16.559999999999999"/>
    <n v="349.416"/>
  </r>
  <r>
    <s v="Produit"/>
    <m/>
    <m/>
    <m/>
    <s v="F"/>
    <x v="3"/>
    <x v="1"/>
    <d v="2016-04-05T00:00:00"/>
    <s v="1604006-1"/>
    <n v="410030"/>
    <x v="0"/>
    <n v="1071"/>
    <s v="PATISSERIE (PATE A CHOUX)"/>
    <n v="10.76"/>
    <d v="2016-05-05T00:00:00"/>
    <s v="X"/>
    <n v="828.52"/>
    <n v="753.2"/>
    <n v="31.34"/>
    <n v="337.21839999999997"/>
  </r>
  <r>
    <s v="Produit"/>
    <m/>
    <m/>
    <m/>
    <s v="F"/>
    <x v="3"/>
    <x v="1"/>
    <d v="2016-04-08T00:00:00"/>
    <s v="1604007-1"/>
    <n v="410002"/>
    <x v="4"/>
    <n v="1002"/>
    <s v="OKARA"/>
    <n v="14.5"/>
    <d v="2016-05-08T00:00:00"/>
    <s v="X"/>
    <n v="5183.75"/>
    <n v="4712.5"/>
    <n v="40"/>
    <n v="580"/>
  </r>
  <r>
    <s v="Produit"/>
    <m/>
    <m/>
    <m/>
    <s v="F"/>
    <x v="3"/>
    <x v="1"/>
    <d v="2016-04-11T00:00:00"/>
    <s v="1604009-1"/>
    <n v="410002"/>
    <x v="4"/>
    <n v="1001"/>
    <s v="LEVURE"/>
    <n v="14.82"/>
    <d v="2016-06-06T00:00:00"/>
    <s v="X"/>
    <n v="4075.5"/>
    <n v="3705"/>
    <n v="116.59"/>
    <n v="1727.8638000000001"/>
  </r>
  <r>
    <s v="Produit"/>
    <m/>
    <m/>
    <m/>
    <s v="F"/>
    <x v="3"/>
    <x v="1"/>
    <d v="2016-04-11T00:00:00"/>
    <s v="1604010-1"/>
    <n v="410067"/>
    <x v="17"/>
    <n v="1057"/>
    <s v="PERMEAT DE SERUM (28 à 30 % ms)"/>
    <n v="7.7409999999999997"/>
    <d v="2016-05-11T00:00:00"/>
    <s v="X"/>
    <n v="681.21"/>
    <n v="619.28"/>
    <n v="30"/>
    <n v="232.23"/>
  </r>
  <r>
    <s v="Commissions"/>
    <m/>
    <m/>
    <m/>
    <s v="F"/>
    <x v="3"/>
    <x v="1"/>
    <d v="2016-04-08T00:00:00"/>
    <s v="1604008-1"/>
    <n v="410006"/>
    <x v="1"/>
    <n v="1010"/>
    <s v="COMMISSION"/>
    <m/>
    <d v="2016-04-30T00:00:00"/>
    <s v="X"/>
    <n v="2938.88"/>
    <n v="2938.88"/>
    <n v="0"/>
    <n v="2938.88"/>
  </r>
  <r>
    <s v="Produit"/>
    <m/>
    <m/>
    <m/>
    <s v="F"/>
    <x v="3"/>
    <x v="1"/>
    <d v="2016-04-18T00:00:00"/>
    <s v="1604011-1"/>
    <n v="410067"/>
    <x v="17"/>
    <n v="1032"/>
    <s v="FARINE DE BLE TENDRE"/>
    <n v="17.585000000000001"/>
    <d v="2016-05-18T00:00:00"/>
    <s v="X"/>
    <n v="2553.34"/>
    <n v="2321.2199999999998"/>
    <n v="7.88"/>
    <n v="138.56980000000001"/>
  </r>
  <r>
    <s v="Produit"/>
    <m/>
    <m/>
    <m/>
    <s v="F"/>
    <x v="3"/>
    <x v="1"/>
    <d v="2016-04-18T00:00:00"/>
    <s v="1604012-1"/>
    <n v="410030"/>
    <x v="0"/>
    <n v="1032"/>
    <s v="FARINE DE BLE TENDRE"/>
    <n v="18.940000000000001"/>
    <d v="2016-05-18T00:00:00"/>
    <s v="X"/>
    <n v="2812.59"/>
    <n v="2556.9"/>
    <n v="13.32"/>
    <n v="252.28080000000003"/>
  </r>
  <r>
    <s v="Produit"/>
    <m/>
    <m/>
    <m/>
    <s v="F"/>
    <x v="3"/>
    <x v="1"/>
    <d v="2016-04-18T00:00:00"/>
    <s v="1604013-1"/>
    <n v="410030"/>
    <x v="0"/>
    <n v="1003"/>
    <s v="COQUE DE SOJA"/>
    <n v="6.76"/>
    <d v="2016-05-18T00:00:00"/>
    <s v="X"/>
    <n v="1115.4000000000001"/>
    <n v="1014"/>
    <n v="24.49"/>
    <n v="165.55239999999998"/>
  </r>
  <r>
    <s v="Déplacement"/>
    <m/>
    <m/>
    <m/>
    <s v="F"/>
    <x v="3"/>
    <x v="1"/>
    <d v="2016-04-18T00:00:00"/>
    <s v="1604014-1"/>
    <n v="410006"/>
    <x v="1"/>
    <n v="1009"/>
    <s v="FRAIS DEPLACEMENT"/>
    <m/>
    <d v="2016-04-30T00:00:00"/>
    <s v="X"/>
    <n v="80.069999999999993"/>
    <n v="80.069999999999993"/>
    <n v="0"/>
    <n v="0"/>
  </r>
  <r>
    <s v="Produit"/>
    <m/>
    <m/>
    <m/>
    <s v="F"/>
    <x v="3"/>
    <x v="1"/>
    <d v="2016-04-19T00:00:00"/>
    <s v="1604015-1"/>
    <n v="410002"/>
    <x v="4"/>
    <n v="1073"/>
    <s v="FARINE DECLASSEE"/>
    <n v="22.46"/>
    <d v="2016-05-19T00:00:00"/>
    <s v="X"/>
    <n v="3705.9"/>
    <n v="3369"/>
    <n v="58.59"/>
    <n v="1315.9314000000002"/>
  </r>
  <r>
    <s v="Commissions"/>
    <m/>
    <m/>
    <m/>
    <s v="F"/>
    <x v="3"/>
    <x v="1"/>
    <d v="2016-04-19T00:00:00"/>
    <s v="1604016-1"/>
    <n v="410036"/>
    <x v="20"/>
    <n v="1010"/>
    <s v="COMMISSION"/>
    <m/>
    <d v="2016-04-29T00:00:00"/>
    <s v="X"/>
    <n v="38.520000000000003"/>
    <n v="38.520000000000003"/>
    <n v="0"/>
    <n v="38.520000000000003"/>
  </r>
  <r>
    <s v="Commissions"/>
    <m/>
    <m/>
    <m/>
    <s v="F"/>
    <x v="3"/>
    <x v="1"/>
    <d v="2016-04-20T00:00:00"/>
    <s v="1604017-1"/>
    <n v="410006"/>
    <x v="1"/>
    <n v="1010"/>
    <s v="COMMISSION"/>
    <m/>
    <d v="2016-04-29T00:00:00"/>
    <s v="X"/>
    <n v="334.97"/>
    <n v="334.97"/>
    <n v="0"/>
    <n v="334.97"/>
  </r>
  <r>
    <s v="Commissions"/>
    <m/>
    <m/>
    <m/>
    <s v="F"/>
    <x v="3"/>
    <x v="1"/>
    <d v="2016-04-20T00:00:00"/>
    <s v="1604018-1"/>
    <n v="410009"/>
    <x v="7"/>
    <n v="1010"/>
    <s v="COMMISSION"/>
    <m/>
    <d v="2016-04-29T00:00:00"/>
    <s v="X"/>
    <n v="1543.97"/>
    <n v="1543.97"/>
    <n v="0"/>
    <n v="1543.97"/>
  </r>
  <r>
    <s v="Produit"/>
    <m/>
    <m/>
    <m/>
    <s v="F"/>
    <x v="3"/>
    <x v="1"/>
    <d v="2016-04-20T00:00:00"/>
    <s v="1604019-1"/>
    <n v="410067"/>
    <x v="17"/>
    <n v="1057"/>
    <s v="PERMEAT DE SERUM (28 à 30 % ms)"/>
    <n v="8.16"/>
    <d v="2016-05-20T00:00:00"/>
    <s v="X"/>
    <n v="807.84"/>
    <n v="734.4"/>
    <n v="15"/>
    <n v="122.4"/>
  </r>
  <r>
    <s v="Produit"/>
    <m/>
    <m/>
    <m/>
    <s v="F"/>
    <x v="3"/>
    <x v="1"/>
    <d v="2016-04-20T00:00:00"/>
    <s v="1604019-2"/>
    <n v="410067"/>
    <x v="17"/>
    <n v="1057"/>
    <s v="PERMEAT DE SERUM (28 à 30 % ms)"/>
    <n v="8.5009999999999994"/>
    <d v="2016-05-20T00:00:00"/>
    <s v="X"/>
    <n v="841.6"/>
    <n v="765.09"/>
    <n v="15"/>
    <n v="127.51499999999999"/>
  </r>
  <r>
    <s v="Produit"/>
    <m/>
    <m/>
    <m/>
    <s v="F"/>
    <x v="3"/>
    <x v="1"/>
    <d v="2016-04-20T00:00:00"/>
    <s v="1604020-1"/>
    <n v="410068"/>
    <x v="19"/>
    <n v="1077"/>
    <s v="PERMEAT DE SERUM  (18 / 20 % de MS )"/>
    <n v="4.6840000000000002"/>
    <d v="2016-05-04T00:00:00"/>
    <s v="X"/>
    <n v="412.19"/>
    <n v="374.72"/>
    <n v="30"/>
    <n v="140.52000000000001"/>
  </r>
  <r>
    <s v="Produit"/>
    <m/>
    <m/>
    <m/>
    <s v="F"/>
    <x v="3"/>
    <x v="1"/>
    <d v="2016-04-20T00:00:00"/>
    <s v="1604021-1"/>
    <n v="410069"/>
    <x v="23"/>
    <n v="1077"/>
    <s v="PERMEAT DE SERUM  (18 / 20 % de MS )"/>
    <n v="4.5279999999999996"/>
    <d v="2016-05-20T00:00:00"/>
    <s v="X"/>
    <n v="448.27"/>
    <n v="407.52"/>
    <n v="40"/>
    <n v="181.11999999999998"/>
  </r>
  <r>
    <s v="Produit"/>
    <m/>
    <m/>
    <m/>
    <s v="F"/>
    <x v="3"/>
    <x v="1"/>
    <d v="2016-04-20T00:00:00"/>
    <s v="1604021-2"/>
    <n v="410069"/>
    <x v="23"/>
    <n v="1077"/>
    <s v="PERMEAT DE SERUM  (18 / 20 % de MS )"/>
    <n v="5.7130000000000001"/>
    <d v="2016-05-20T00:00:00"/>
    <s v="X"/>
    <n v="565.59"/>
    <n v="514.16999999999996"/>
    <n v="40"/>
    <n v="228.52"/>
  </r>
  <r>
    <s v="Produit"/>
    <m/>
    <m/>
    <m/>
    <s v="F"/>
    <x v="3"/>
    <x v="1"/>
    <d v="2016-04-21T00:00:00"/>
    <s v="1604022-1"/>
    <n v="410030"/>
    <x v="0"/>
    <n v="1071"/>
    <s v="PATISSERIE (PATE A CHOUX)"/>
    <n v="14.02"/>
    <d v="2016-05-21T00:00:00"/>
    <s v="X"/>
    <n v="1079.54"/>
    <n v="981.4"/>
    <n v="36.96"/>
    <n v="518.17920000000004"/>
  </r>
  <r>
    <s v="Produit"/>
    <m/>
    <m/>
    <m/>
    <s v="F"/>
    <x v="3"/>
    <x v="1"/>
    <d v="2016-04-21T00:00:00"/>
    <s v="1604023-1"/>
    <n v="410058"/>
    <x v="3"/>
    <n v="1030"/>
    <s v="COPRODUIT DE SEMOULE DE BLE DUR"/>
    <n v="20.98"/>
    <d v="2016-05-04T00:00:00"/>
    <s v="X"/>
    <n v="3000.14"/>
    <n v="2727.4"/>
    <n v="26.88"/>
    <n v="563.94240000000002"/>
  </r>
  <r>
    <s v="Produit"/>
    <m/>
    <m/>
    <m/>
    <s v="F"/>
    <x v="3"/>
    <x v="1"/>
    <d v="2016-04-21T00:00:00"/>
    <s v="1604024-1"/>
    <n v="410006"/>
    <x v="1"/>
    <n v="1032"/>
    <s v="FARINE DE BLE TENDRE"/>
    <n v="16.96"/>
    <d v="2016-05-21T00:00:00"/>
    <s v="X"/>
    <n v="1662.08"/>
    <n v="1662.08"/>
    <n v="8"/>
    <n v="135.68"/>
  </r>
  <r>
    <s v="Produit"/>
    <m/>
    <m/>
    <m/>
    <s v="F"/>
    <x v="3"/>
    <x v="1"/>
    <d v="2016-04-21T00:00:00"/>
    <s v="1604025-1"/>
    <n v="410077"/>
    <x v="38"/>
    <n v="1077"/>
    <s v="PERMEAT DE SERUM  (18 / 20 % de MS )"/>
    <n v="4.6630000000000003"/>
    <d v="2016-05-05T00:00:00"/>
    <s v="X"/>
    <n v="410.34"/>
    <n v="373.04"/>
    <n v="30"/>
    <n v="139.89000000000001"/>
  </r>
  <r>
    <s v="Produit"/>
    <m/>
    <m/>
    <m/>
    <s v="F"/>
    <x v="3"/>
    <x v="1"/>
    <d v="2016-04-21T00:00:00"/>
    <s v="1604025-2"/>
    <n v="410077"/>
    <x v="38"/>
    <n v="1077"/>
    <s v="PERMEAT DE SERUM  (18 / 20 % de MS )"/>
    <n v="4.75"/>
    <d v="2016-05-05T00:00:00"/>
    <s v="X"/>
    <n v="418"/>
    <n v="380"/>
    <n v="30"/>
    <n v="142.5"/>
  </r>
  <r>
    <s v="Produit"/>
    <m/>
    <m/>
    <m/>
    <s v="F"/>
    <x v="3"/>
    <x v="1"/>
    <d v="2016-04-21T00:00:00"/>
    <s v="1604025-3"/>
    <n v="410077"/>
    <x v="38"/>
    <n v="1077"/>
    <s v="PERMEAT DE SERUM  (18 / 20 % de MS )"/>
    <n v="4.6740000000000004"/>
    <d v="2016-05-05T00:00:00"/>
    <s v="X"/>
    <n v="411.31"/>
    <n v="373.92"/>
    <n v="30"/>
    <n v="140.22"/>
  </r>
  <r>
    <s v="Produit"/>
    <m/>
    <m/>
    <m/>
    <s v="F"/>
    <x v="3"/>
    <x v="1"/>
    <d v="2016-04-21T00:00:00"/>
    <s v="1604026-1"/>
    <n v="410059"/>
    <x v="22"/>
    <n v="1069"/>
    <s v="PERMEAT DOUX LIQUIDE"/>
    <n v="1.3560000000000001"/>
    <d v="2016-05-05T00:00:00"/>
    <s v="X"/>
    <n v="134.24"/>
    <n v="122.04"/>
    <n v="40"/>
    <n v="54.24"/>
  </r>
  <r>
    <s v="Produit"/>
    <m/>
    <m/>
    <m/>
    <s v="F"/>
    <x v="3"/>
    <x v="1"/>
    <d v="2016-04-21T00:00:00"/>
    <s v="1604026-2"/>
    <n v="410059"/>
    <x v="22"/>
    <n v="1069"/>
    <s v="PERMEAT DOUX LIQUIDE"/>
    <n v="1.218"/>
    <d v="2016-05-05T00:00:00"/>
    <s v="X"/>
    <n v="120.58"/>
    <n v="109.62"/>
    <n v="40"/>
    <n v="48.72"/>
  </r>
  <r>
    <s v="Produit"/>
    <m/>
    <m/>
    <m/>
    <s v="F"/>
    <x v="3"/>
    <x v="1"/>
    <d v="2016-04-22T00:00:00"/>
    <s v="1604027-1"/>
    <n v="410069"/>
    <x v="23"/>
    <n v="1044"/>
    <s v="BLE FOURRAGER (petit blé)"/>
    <n v="25.66"/>
    <d v="2016-05-22T00:00:00"/>
    <s v="X"/>
    <n v="3669.38"/>
    <n v="3335.8"/>
    <n v="7"/>
    <n v="179.62"/>
  </r>
  <r>
    <s v="Produit"/>
    <m/>
    <m/>
    <m/>
    <s v="F"/>
    <x v="3"/>
    <x v="1"/>
    <d v="2016-04-22T00:00:00"/>
    <s v="1604028-1"/>
    <n v="410022"/>
    <x v="21"/>
    <n v="1014"/>
    <s v="GÊNE DE CASSIS"/>
    <n v="17.445"/>
    <d v="2016-05-22T00:00:00"/>
    <s v="X"/>
    <n v="575.69000000000005"/>
    <n v="523.35"/>
    <n v="23.08"/>
    <n v="402.63059999999996"/>
  </r>
  <r>
    <s v="Produit"/>
    <m/>
    <m/>
    <m/>
    <s v="F"/>
    <x v="3"/>
    <x v="1"/>
    <d v="2016-04-22T00:00:00"/>
    <s v="1604029-1"/>
    <n v="410017"/>
    <x v="12"/>
    <n v="1014"/>
    <s v="GÊNE DE CASSIS"/>
    <m/>
    <d v="2016-05-03T00:00:00"/>
    <s v="X"/>
    <n v="191.9"/>
    <n v="174.45"/>
    <n v="0"/>
    <n v="0"/>
  </r>
  <r>
    <s v="Produit"/>
    <m/>
    <m/>
    <m/>
    <s v="F"/>
    <x v="3"/>
    <x v="1"/>
    <d v="2016-04-26T00:00:00"/>
    <s v="1604030-1"/>
    <n v="410030"/>
    <x v="0"/>
    <n v="1057"/>
    <s v="PERMEAT DE SERUM (28 à 30 % ms)"/>
    <n v="8.6020000000000003"/>
    <d v="2016-05-26T00:00:00"/>
    <s v="X"/>
    <n v="756.98"/>
    <n v="688.16"/>
    <n v="30"/>
    <n v="258.06"/>
  </r>
  <r>
    <s v="Produit"/>
    <m/>
    <m/>
    <m/>
    <s v="F"/>
    <x v="3"/>
    <x v="1"/>
    <d v="2016-04-26T00:00:00"/>
    <s v="1604031-1"/>
    <n v="410030"/>
    <x v="0"/>
    <n v="1057"/>
    <s v="PERMEAT DE SERUM (28 à 30 % ms)"/>
    <n v="7.8280000000000003"/>
    <d v="2016-05-26T00:00:00"/>
    <s v="X"/>
    <n v="774.97"/>
    <n v="704.52"/>
    <n v="15"/>
    <n v="117.42"/>
  </r>
  <r>
    <s v="Produit"/>
    <m/>
    <m/>
    <m/>
    <s v="F"/>
    <x v="3"/>
    <x v="1"/>
    <d v="2016-04-26T00:00:00"/>
    <s v="1604031-2"/>
    <n v="410030"/>
    <x v="0"/>
    <n v="1057"/>
    <s v="PERMEAT DE SERUM (28 à 30 % ms)"/>
    <n v="8.5229999999999997"/>
    <d v="2016-05-26T00:00:00"/>
    <s v="X"/>
    <n v="843.78"/>
    <n v="767.07"/>
    <n v="15"/>
    <n v="127.845"/>
  </r>
  <r>
    <s v="Produit"/>
    <m/>
    <m/>
    <m/>
    <s v="F"/>
    <x v="3"/>
    <x v="1"/>
    <d v="2016-04-26T00:00:00"/>
    <s v="1604031-3"/>
    <n v="410030"/>
    <x v="0"/>
    <n v="1057"/>
    <s v="PERMEAT DE SERUM (28 à 30 % ms)"/>
    <n v="5.0010000000000003"/>
    <d v="2016-05-26T00:00:00"/>
    <s v="X"/>
    <n v="495.1"/>
    <n v="450.09"/>
    <n v="15"/>
    <n v="75.015000000000001"/>
  </r>
  <r>
    <s v="Produit"/>
    <m/>
    <m/>
    <m/>
    <s v="F"/>
    <x v="3"/>
    <x v="1"/>
    <d v="2016-04-26T00:00:00"/>
    <s v="1604032-1"/>
    <n v="410030"/>
    <x v="0"/>
    <n v="1057"/>
    <s v="PERMEAT DE SERUM (28 à 30 % ms)"/>
    <n v="7.8090000000000002"/>
    <d v="2016-05-26T00:00:00"/>
    <s v="X"/>
    <n v="773.09"/>
    <n v="702.81"/>
    <n v="15"/>
    <n v="117.13500000000001"/>
  </r>
  <r>
    <s v="Produit"/>
    <m/>
    <m/>
    <m/>
    <s v="F"/>
    <x v="3"/>
    <x v="1"/>
    <d v="2016-04-26T00:00:00"/>
    <s v="1604032-2"/>
    <n v="410030"/>
    <x v="0"/>
    <n v="1057"/>
    <s v="PERMEAT DE SERUM (28 à 30 % ms)"/>
    <n v="8.1620000000000008"/>
    <d v="2016-05-26T00:00:00"/>
    <s v="X"/>
    <n v="808.04"/>
    <n v="734.58"/>
    <n v="15"/>
    <n v="122.43"/>
  </r>
  <r>
    <s v="Produit"/>
    <m/>
    <m/>
    <m/>
    <s v="F"/>
    <x v="3"/>
    <x v="1"/>
    <d v="2016-04-26T00:00:00"/>
    <s v="1604032-3"/>
    <n v="410030"/>
    <x v="0"/>
    <n v="1057"/>
    <s v="PERMEAT DE SERUM (28 à 30 % ms)"/>
    <n v="7.8849999999999998"/>
    <d v="2016-05-26T00:00:00"/>
    <s v="X"/>
    <n v="780.62"/>
    <n v="709.65"/>
    <n v="15"/>
    <n v="118.27499999999999"/>
  </r>
  <r>
    <s v="Produit"/>
    <m/>
    <m/>
    <m/>
    <s v="F"/>
    <x v="3"/>
    <x v="1"/>
    <d v="2016-04-26T00:00:00"/>
    <s v="1604033-1"/>
    <n v="410077"/>
    <x v="38"/>
    <n v="1077"/>
    <s v="PERMEAT DE SERUM  (18 / 20 % de MS )"/>
    <n v="4.7380000000000004"/>
    <d v="2016-05-10T00:00:00"/>
    <s v="X"/>
    <n v="416.94"/>
    <n v="379.04"/>
    <n v="30"/>
    <n v="142.14000000000001"/>
  </r>
  <r>
    <s v="Produit"/>
    <m/>
    <m/>
    <m/>
    <s v="F"/>
    <x v="3"/>
    <x v="1"/>
    <d v="2016-04-27T00:00:00"/>
    <s v="1604034-1"/>
    <n v="410059"/>
    <x v="22"/>
    <n v="1069"/>
    <s v="PERMEAT DOUX LIQUIDE"/>
    <n v="1.3069999999999999"/>
    <d v="2016-05-11T00:00:00"/>
    <s v="X"/>
    <n v="129.38999999999999"/>
    <n v="117.63"/>
    <n v="40"/>
    <n v="52.28"/>
  </r>
  <r>
    <s v="Produit"/>
    <m/>
    <m/>
    <m/>
    <s v="F"/>
    <x v="3"/>
    <x v="1"/>
    <d v="2016-04-27T00:00:00"/>
    <s v="1604034-2"/>
    <n v="410059"/>
    <x v="22"/>
    <n v="1069"/>
    <s v="PERMEAT DOUX LIQUIDE"/>
    <n v="1.266"/>
    <d v="2016-05-11T00:00:00"/>
    <s v="X"/>
    <n v="125.33"/>
    <n v="113.94"/>
    <n v="40"/>
    <n v="50.64"/>
  </r>
  <r>
    <s v="Produit"/>
    <m/>
    <m/>
    <m/>
    <s v="F"/>
    <x v="3"/>
    <x v="1"/>
    <d v="2016-04-27T00:00:00"/>
    <s v="1604035-1"/>
    <n v="410044"/>
    <x v="29"/>
    <n v="1057"/>
    <s v="PERMEAT DE SERUM (28 à 30 % ms)"/>
    <n v="6.6070000000000002"/>
    <d v="2016-05-11T00:00:00"/>
    <s v="X"/>
    <n v="581.41999999999996"/>
    <n v="528.55999999999995"/>
    <n v="30"/>
    <n v="198.21"/>
  </r>
  <r>
    <s v="Produit"/>
    <m/>
    <m/>
    <m/>
    <s v="F"/>
    <x v="3"/>
    <x v="1"/>
    <d v="2016-04-27T00:00:00"/>
    <s v="1604036-1"/>
    <n v="410058"/>
    <x v="3"/>
    <n v="1003"/>
    <s v="COQUE DE SOJA"/>
    <n v="6.6"/>
    <d v="2016-05-11T00:00:00"/>
    <s v="X"/>
    <n v="1016.4"/>
    <n v="924"/>
    <n v="12.12"/>
    <n v="79.99199999999999"/>
  </r>
  <r>
    <s v="Produit"/>
    <m/>
    <m/>
    <m/>
    <s v="F"/>
    <x v="3"/>
    <x v="1"/>
    <d v="2016-04-27T00:00:00"/>
    <s v="1604036-2"/>
    <n v="410058"/>
    <x v="3"/>
    <n v="1003"/>
    <s v="COQUE DE SOJA"/>
    <n v="6.4"/>
    <d v="2016-05-11T00:00:00"/>
    <s v="X"/>
    <n v="985.6"/>
    <n v="896"/>
    <n v="10.93"/>
    <n v="69.951999999999998"/>
  </r>
  <r>
    <s v="Produit"/>
    <m/>
    <m/>
    <m/>
    <s v="F"/>
    <x v="3"/>
    <x v="1"/>
    <d v="2016-04-29T00:00:00"/>
    <s v="1604037-1"/>
    <n v="410006"/>
    <x v="1"/>
    <n v="1004"/>
    <s v="CHOCOLAT ( rebut)"/>
    <n v="24.64"/>
    <d v="2016-05-29T00:00:00"/>
    <s v="X"/>
    <n v="2833.6"/>
    <n v="2833.6"/>
    <n v="24.1"/>
    <n v="593.82400000000007"/>
  </r>
  <r>
    <s v="Produit"/>
    <m/>
    <m/>
    <m/>
    <s v="F"/>
    <x v="3"/>
    <x v="1"/>
    <d v="2016-04-29T00:00:00"/>
    <s v="1604038-1"/>
    <n v="410030"/>
    <x v="0"/>
    <n v="1003"/>
    <s v="COQUE DE SOJA"/>
    <n v="14.46"/>
    <d v="2016-05-29T00:00:00"/>
    <s v="X"/>
    <n v="2385.9"/>
    <n v="2169"/>
    <n v="43.4"/>
    <n v="627.56399999999996"/>
  </r>
  <r>
    <s v="Prestation"/>
    <m/>
    <m/>
    <m/>
    <s v="F"/>
    <x v="3"/>
    <x v="1"/>
    <d v="2016-04-29T00:00:00"/>
    <s v="1604039-1"/>
    <n v="410006"/>
    <x v="1"/>
    <n v="1011"/>
    <s v="PRESTATION DE SERVICE"/>
    <m/>
    <d v="2016-05-02T00:00:00"/>
    <s v="X"/>
    <n v="4000"/>
    <n v="4000"/>
    <n v="0"/>
    <n v="4000"/>
  </r>
  <r>
    <s v="Produit"/>
    <m/>
    <m/>
    <m/>
    <s v="F"/>
    <x v="4"/>
    <x v="1"/>
    <d v="2016-05-09T00:00:00"/>
    <s v="1605001-1"/>
    <n v="410002"/>
    <x v="4"/>
    <n v="1002"/>
    <s v="OKARA"/>
    <n v="14.64"/>
    <d v="2016-06-09T00:00:00"/>
    <s v="X"/>
    <n v="5233.8"/>
    <n v="4758"/>
    <n v="40"/>
    <n v="585.6"/>
  </r>
  <r>
    <s v="Produit"/>
    <m/>
    <m/>
    <m/>
    <s v="F"/>
    <x v="4"/>
    <x v="1"/>
    <d v="2016-05-09T00:00:00"/>
    <s v="1605002-1"/>
    <n v="410002"/>
    <x v="4"/>
    <n v="1062"/>
    <s v="LAIT INFANTILE"/>
    <n v="18.693999999999999"/>
    <d v="2016-05-09T00:00:00"/>
    <s v="X"/>
    <n v="9356.35"/>
    <n v="8505.77"/>
    <n v="55"/>
    <n v="1028.1699999999998"/>
  </r>
  <r>
    <s v="Produit"/>
    <m/>
    <m/>
    <m/>
    <s v="F"/>
    <x v="4"/>
    <x v="1"/>
    <d v="2016-05-09T00:00:00"/>
    <s v="1605003-1"/>
    <n v="410030"/>
    <x v="0"/>
    <n v="1071"/>
    <s v="PATISSERIE (PATE A CHOUX)"/>
    <n v="9.18"/>
    <d v="2016-06-09T00:00:00"/>
    <s v="X"/>
    <n v="706.86"/>
    <n v="642.6"/>
    <n v="37.18"/>
    <n v="341.31239999999997"/>
  </r>
  <r>
    <s v="Produit"/>
    <m/>
    <m/>
    <m/>
    <s v="F"/>
    <x v="4"/>
    <x v="1"/>
    <d v="2016-05-10T00:00:00"/>
    <s v="1605004-1"/>
    <n v="410059"/>
    <x v="22"/>
    <n v="1069"/>
    <s v="PERMEAT DOUX LIQUIDE"/>
    <n v="1.2649999999999999"/>
    <d v="2016-05-24T00:00:00"/>
    <s v="X"/>
    <n v="125.24"/>
    <n v="113.85"/>
    <n v="40"/>
    <n v="50.599999999999994"/>
  </r>
  <r>
    <s v="Produit"/>
    <m/>
    <m/>
    <m/>
    <s v="F"/>
    <x v="4"/>
    <x v="1"/>
    <d v="2016-05-10T00:00:00"/>
    <s v="1605004-2"/>
    <n v="410059"/>
    <x v="22"/>
    <n v="1069"/>
    <s v="PERMEAT DOUX LIQUIDE"/>
    <n v="1.3149999999999999"/>
    <d v="2016-05-24T00:00:00"/>
    <s v="X"/>
    <n v="130.19"/>
    <n v="118.35"/>
    <n v="40"/>
    <n v="52.599999999999994"/>
  </r>
  <r>
    <s v="Produit"/>
    <m/>
    <m/>
    <m/>
    <s v="F"/>
    <x v="4"/>
    <x v="1"/>
    <d v="2016-05-10T00:00:00"/>
    <s v="1605005-1"/>
    <n v="410069"/>
    <x v="23"/>
    <n v="1069"/>
    <s v="PERMEAT DOUX LIQUIDE"/>
    <n v="1.306"/>
    <d v="2016-06-10T00:00:00"/>
    <s v="X"/>
    <n v="129.29"/>
    <n v="117.54"/>
    <n v="40"/>
    <n v="52.24"/>
  </r>
  <r>
    <s v="Produit"/>
    <m/>
    <m/>
    <m/>
    <s v="F"/>
    <x v="4"/>
    <x v="1"/>
    <d v="2016-05-10T00:00:00"/>
    <s v="1605005-2"/>
    <n v="410069"/>
    <x v="23"/>
    <n v="1069"/>
    <s v="PERMEAT DOUX LIQUIDE"/>
    <n v="1.1639999999999999"/>
    <d v="2016-06-10T00:00:00"/>
    <s v="X"/>
    <n v="115.24"/>
    <n v="104.76"/>
    <n v="40"/>
    <n v="46.559999999999995"/>
  </r>
  <r>
    <s v="Produit"/>
    <m/>
    <m/>
    <m/>
    <s v="F"/>
    <x v="4"/>
    <x v="1"/>
    <d v="2016-05-10T00:00:00"/>
    <s v="1605005-3"/>
    <n v="410069"/>
    <x v="23"/>
    <n v="1069"/>
    <s v="PERMEAT DOUX LIQUIDE"/>
    <n v="1.264"/>
    <d v="2016-06-10T00:00:00"/>
    <s v="X"/>
    <n v="125.14"/>
    <n v="113.76"/>
    <n v="40"/>
    <n v="50.56"/>
  </r>
  <r>
    <s v="Produit"/>
    <m/>
    <m/>
    <m/>
    <s v="F"/>
    <x v="4"/>
    <x v="1"/>
    <d v="2016-05-10T00:00:00"/>
    <s v="1605005-4"/>
    <n v="410069"/>
    <x v="23"/>
    <n v="1069"/>
    <s v="PERMEAT DOUX LIQUIDE"/>
    <n v="1.169"/>
    <d v="2016-06-10T00:00:00"/>
    <s v="X"/>
    <n v="115.73"/>
    <n v="105.21"/>
    <n v="40"/>
    <n v="46.760000000000005"/>
  </r>
  <r>
    <s v="Produit"/>
    <m/>
    <m/>
    <m/>
    <s v="F"/>
    <x v="4"/>
    <x v="1"/>
    <d v="2016-05-10T00:00:00"/>
    <s v="1605006-1"/>
    <n v="410067"/>
    <x v="17"/>
    <n v="1057"/>
    <s v="PERMEAT DE SERUM (28 à 30 % ms)"/>
    <n v="7.3"/>
    <d v="2016-06-10T00:00:00"/>
    <s v="X"/>
    <n v="722.7"/>
    <n v="657"/>
    <n v="15"/>
    <n v="109.5"/>
  </r>
  <r>
    <s v="Produit"/>
    <m/>
    <m/>
    <m/>
    <s v="F"/>
    <x v="4"/>
    <x v="1"/>
    <d v="2016-05-10T00:00:00"/>
    <s v="1605006-2"/>
    <n v="410067"/>
    <x v="17"/>
    <n v="1057"/>
    <s v="PERMEAT DE SERUM (28 à 30 % ms)"/>
    <n v="8.0570000000000004"/>
    <d v="2016-06-10T00:00:00"/>
    <s v="X"/>
    <n v="797.64"/>
    <n v="725.13"/>
    <n v="15"/>
    <n v="120.855"/>
  </r>
  <r>
    <s v="Produit"/>
    <m/>
    <m/>
    <m/>
    <s v="F"/>
    <x v="4"/>
    <x v="1"/>
    <d v="2016-05-10T00:00:00"/>
    <s v="1605007-1"/>
    <n v="410030"/>
    <x v="0"/>
    <n v="1057"/>
    <s v="PERMEAT DE SERUM (28 à 30 % ms)"/>
    <n v="8.41"/>
    <d v="2016-06-10T00:00:00"/>
    <s v="X"/>
    <n v="832.59"/>
    <n v="756.9"/>
    <n v="15"/>
    <n v="126.15"/>
  </r>
  <r>
    <s v="Produit"/>
    <m/>
    <m/>
    <m/>
    <s v="F"/>
    <x v="4"/>
    <x v="1"/>
    <d v="2016-05-10T00:00:00"/>
    <s v="1605007-2"/>
    <n v="410030"/>
    <x v="0"/>
    <n v="1057"/>
    <s v="PERMEAT DE SERUM (28 à 30 % ms)"/>
    <n v="6.82"/>
    <d v="2016-06-10T00:00:00"/>
    <s v="X"/>
    <n v="675.18"/>
    <n v="613.79999999999995"/>
    <n v="15"/>
    <n v="102.30000000000001"/>
  </r>
  <r>
    <s v="Produit"/>
    <m/>
    <m/>
    <m/>
    <s v="F"/>
    <x v="4"/>
    <x v="1"/>
    <d v="2016-05-10T00:00:00"/>
    <s v="1605008-1"/>
    <n v="410044"/>
    <x v="29"/>
    <n v="1057"/>
    <s v="PERMEAT DE SERUM (28 à 30 % ms)"/>
    <n v="8.0679999999999996"/>
    <d v="2016-05-24T00:00:00"/>
    <s v="X"/>
    <n v="754.36"/>
    <n v="685.78"/>
    <n v="10"/>
    <n v="80.679999999999993"/>
  </r>
  <r>
    <s v="Produit"/>
    <m/>
    <m/>
    <m/>
    <s v="F"/>
    <x v="4"/>
    <x v="1"/>
    <d v="2016-05-10T00:00:00"/>
    <s v="1605008-2"/>
    <n v="410044"/>
    <x v="29"/>
    <n v="1057"/>
    <s v="PERMEAT DE SERUM (28 à 30 % ms)"/>
    <n v="7.9870000000000001"/>
    <d v="2016-05-24T00:00:00"/>
    <s v="X"/>
    <n v="746.78"/>
    <n v="678.9"/>
    <n v="10"/>
    <n v="79.87"/>
  </r>
  <r>
    <s v="Produit"/>
    <m/>
    <m/>
    <m/>
    <s v="F"/>
    <x v="4"/>
    <x v="1"/>
    <d v="2016-05-12T00:00:00"/>
    <s v="1605009-1"/>
    <n v="410058"/>
    <x v="3"/>
    <n v="1030"/>
    <s v="COPRODUIT DE SEMOULE DE BLE DUR"/>
    <n v="21.645"/>
    <d v="2016-06-26T00:00:00"/>
    <s v="X"/>
    <n v="3095.24"/>
    <n v="2813.85"/>
    <n v="27.44"/>
    <n v="593.93880000000001"/>
  </r>
  <r>
    <s v="Déplacement"/>
    <m/>
    <m/>
    <m/>
    <s v="F"/>
    <x v="4"/>
    <x v="1"/>
    <d v="2016-05-17T00:00:00"/>
    <s v="1605010-1"/>
    <n v="410006"/>
    <x v="1"/>
    <n v="1009"/>
    <s v="FRAIS DEPLACEMENT"/>
    <m/>
    <d v="2016-05-20T00:00:00"/>
    <s v="X"/>
    <n v="58.07"/>
    <n v="58.07"/>
    <n v="0"/>
    <n v="0"/>
  </r>
  <r>
    <s v="Commissions"/>
    <m/>
    <m/>
    <m/>
    <s v="F"/>
    <x v="4"/>
    <x v="1"/>
    <d v="2016-05-17T00:00:00"/>
    <s v="1605011-1"/>
    <n v="410006"/>
    <x v="1"/>
    <n v="1010"/>
    <s v="COMMISSION"/>
    <m/>
    <d v="2016-05-31T00:00:00"/>
    <s v="X"/>
    <n v="2620.89"/>
    <n v="2620.89"/>
    <n v="0"/>
    <n v="2620.89"/>
  </r>
  <r>
    <s v="Produit"/>
    <m/>
    <m/>
    <m/>
    <s v="F"/>
    <x v="4"/>
    <x v="1"/>
    <d v="2016-05-18T00:00:00"/>
    <s v="1605012-1"/>
    <n v="410030"/>
    <x v="0"/>
    <n v="1003"/>
    <s v="COQUE DE SOJA"/>
    <n v="15.16"/>
    <d v="2016-06-18T00:00:00"/>
    <s v="X"/>
    <n v="2501.4"/>
    <n v="2274"/>
    <n v="27.16"/>
    <n v="411.74560000000002"/>
  </r>
  <r>
    <s v="Produit"/>
    <m/>
    <m/>
    <m/>
    <s v="F"/>
    <x v="4"/>
    <x v="1"/>
    <d v="2016-05-18T00:00:00"/>
    <s v="1605013-1"/>
    <n v="410002"/>
    <x v="4"/>
    <n v="1002"/>
    <s v="OKARA"/>
    <n v="14.26"/>
    <d v="2016-07-13T00:00:00"/>
    <s v="X"/>
    <n v="4470.51"/>
    <n v="4064.1"/>
    <n v="35"/>
    <n v="499.09999999999997"/>
  </r>
  <r>
    <s v="Produit"/>
    <m/>
    <m/>
    <m/>
    <s v="F"/>
    <x v="4"/>
    <x v="1"/>
    <d v="2016-05-18T00:00:00"/>
    <s v="1605013-2"/>
    <n v="410002"/>
    <x v="4"/>
    <n v="1002"/>
    <s v="OKARA"/>
    <n v="14.58"/>
    <d v="2016-07-13T00:00:00"/>
    <s v="X"/>
    <n v="4570.83"/>
    <n v="4155.3"/>
    <n v="35"/>
    <n v="510.3"/>
  </r>
  <r>
    <s v="Produit"/>
    <m/>
    <m/>
    <m/>
    <s v="F"/>
    <x v="4"/>
    <x v="1"/>
    <d v="2016-05-19T00:00:00"/>
    <s v="1605014-1"/>
    <n v="410067"/>
    <x v="17"/>
    <n v="1032"/>
    <s v="FARINE DE BLE TENDRE"/>
    <n v="23.12"/>
    <d v="2016-06-19T00:00:00"/>
    <s v="X"/>
    <n v="3357.02"/>
    <n v="3051.84"/>
    <n v="16.04"/>
    <n v="370.84480000000002"/>
  </r>
  <r>
    <s v="Produit"/>
    <m/>
    <m/>
    <m/>
    <s v="F"/>
    <x v="4"/>
    <x v="1"/>
    <d v="2016-05-20T00:00:00"/>
    <s v="1605015-1"/>
    <n v="410069"/>
    <x v="23"/>
    <n v="1069"/>
    <s v="PERMEAT DOUX LIQUIDE"/>
    <n v="1.2589999999999999"/>
    <d v="2016-06-19T00:00:00"/>
    <s v="X"/>
    <n v="124.64"/>
    <n v="113.31"/>
    <n v="40"/>
    <n v="50.36"/>
  </r>
  <r>
    <s v="Produit"/>
    <m/>
    <m/>
    <m/>
    <s v="F"/>
    <x v="4"/>
    <x v="1"/>
    <d v="2016-05-20T00:00:00"/>
    <s v="1605015-2"/>
    <n v="410069"/>
    <x v="23"/>
    <n v="1069"/>
    <s v="PERMEAT DOUX LIQUIDE"/>
    <n v="1.2589999999999999"/>
    <d v="2016-06-19T00:00:00"/>
    <s v="X"/>
    <n v="124.64"/>
    <n v="113.31"/>
    <n v="40"/>
    <n v="50.36"/>
  </r>
  <r>
    <s v="Produit"/>
    <m/>
    <m/>
    <m/>
    <s v="F"/>
    <x v="4"/>
    <x v="1"/>
    <d v="2016-05-20T00:00:00"/>
    <s v="1605015-3"/>
    <n v="410069"/>
    <x v="23"/>
    <n v="1069"/>
    <s v="PERMEAT DOUX LIQUIDE"/>
    <n v="1.3049999999999999"/>
    <d v="2016-06-19T00:00:00"/>
    <s v="X"/>
    <n v="129.19999999999999"/>
    <n v="117.45"/>
    <n v="40"/>
    <n v="52.199999999999996"/>
  </r>
  <r>
    <s v="Produit"/>
    <m/>
    <m/>
    <m/>
    <s v="F"/>
    <x v="4"/>
    <x v="1"/>
    <d v="2016-05-20T00:00:00"/>
    <s v="1605016-1"/>
    <n v="410069"/>
    <x v="23"/>
    <n v="1057"/>
    <s v="PERMEAT DE SERUM (28 à 30 % ms)"/>
    <n v="8.1709999999999994"/>
    <d v="2016-06-20T00:00:00"/>
    <s v="X"/>
    <n v="808.93"/>
    <n v="735.39"/>
    <n v="0"/>
    <n v="0"/>
  </r>
  <r>
    <s v="Produit"/>
    <m/>
    <m/>
    <m/>
    <s v="F"/>
    <x v="4"/>
    <x v="1"/>
    <d v="2016-05-20T00:00:00"/>
    <s v="1605017-1"/>
    <n v="410030"/>
    <x v="0"/>
    <n v="1057"/>
    <s v="PERMEAT DE SERUM (28 à 30 % ms)"/>
    <n v="8.0619999999999994"/>
    <d v="2016-06-20T00:00:00"/>
    <s v="X"/>
    <n v="798.14"/>
    <n v="725.58"/>
    <n v="15"/>
    <n v="120.92999999999999"/>
  </r>
  <r>
    <s v="Produit"/>
    <m/>
    <m/>
    <m/>
    <s v="F"/>
    <x v="4"/>
    <x v="1"/>
    <d v="2016-05-20T00:00:00"/>
    <s v="1605017-2"/>
    <n v="410030"/>
    <x v="0"/>
    <n v="1057"/>
    <s v="PERMEAT DE SERUM (28 à 30 % ms)"/>
    <n v="7.5369999999999999"/>
    <d v="2016-06-20T00:00:00"/>
    <s v="X"/>
    <n v="746.16"/>
    <n v="678.33"/>
    <n v="15"/>
    <n v="113.05499999999999"/>
  </r>
  <r>
    <s v="Produit"/>
    <m/>
    <m/>
    <m/>
    <s v="F"/>
    <x v="4"/>
    <x v="1"/>
    <d v="2016-05-20T00:00:00"/>
    <s v="1605017-3"/>
    <n v="410030"/>
    <x v="0"/>
    <n v="1057"/>
    <s v="PERMEAT DE SERUM (28 à 30 % ms)"/>
    <n v="8.2140000000000004"/>
    <d v="2016-06-20T00:00:00"/>
    <s v="X"/>
    <n v="813.19"/>
    <n v="739.26"/>
    <n v="15"/>
    <n v="123.21000000000001"/>
  </r>
  <r>
    <s v="Produit"/>
    <m/>
    <m/>
    <m/>
    <s v="F"/>
    <x v="4"/>
    <x v="1"/>
    <d v="2016-05-20T00:00:00"/>
    <s v="1605018-1"/>
    <n v="410044"/>
    <x v="29"/>
    <n v="1057"/>
    <s v="PERMEAT DE SERUM (28 à 30 % ms)"/>
    <n v="8.2959999999999994"/>
    <d v="2016-06-03T00:00:00"/>
    <s v="X"/>
    <n v="775.68"/>
    <n v="705.16"/>
    <n v="10"/>
    <n v="82.96"/>
  </r>
  <r>
    <s v="Produit"/>
    <m/>
    <m/>
    <m/>
    <s v="F"/>
    <x v="4"/>
    <x v="1"/>
    <d v="2016-05-20T00:00:00"/>
    <s v="1605018-2"/>
    <n v="410044"/>
    <x v="29"/>
    <n v="1057"/>
    <s v="PERMEAT DE SERUM (28 à 30 % ms)"/>
    <n v="8.5839999999999996"/>
    <d v="2016-06-03T00:00:00"/>
    <s v="X"/>
    <n v="802.6"/>
    <n v="729.64"/>
    <n v="10"/>
    <n v="85.84"/>
  </r>
  <r>
    <s v="Produit"/>
    <m/>
    <m/>
    <m/>
    <s v="F"/>
    <x v="4"/>
    <x v="1"/>
    <d v="2016-05-20T00:00:00"/>
    <s v="1605018-3"/>
    <n v="410044"/>
    <x v="29"/>
    <n v="1057"/>
    <s v="PERMEAT DE SERUM (28 à 30 % ms)"/>
    <n v="7.6970000000000001"/>
    <d v="2016-06-03T00:00:00"/>
    <s v="X"/>
    <n v="719.67"/>
    <n v="654.25"/>
    <n v="10"/>
    <n v="76.97"/>
  </r>
  <r>
    <s v="Produit"/>
    <m/>
    <m/>
    <m/>
    <s v="F"/>
    <x v="4"/>
    <x v="1"/>
    <d v="2016-05-24T00:00:00"/>
    <s v="1605019-1"/>
    <n v="410067"/>
    <x v="17"/>
    <n v="1032"/>
    <s v="FARINE DE BLE TENDRE"/>
    <n v="21.14"/>
    <d v="2016-06-24T00:00:00"/>
    <s v="X"/>
    <n v="3069.53"/>
    <n v="2790.48"/>
    <n v="13.61"/>
    <n v="287.71539999999999"/>
  </r>
  <r>
    <s v="Produit"/>
    <m/>
    <m/>
    <m/>
    <s v="F"/>
    <x v="4"/>
    <x v="1"/>
    <d v="2016-05-24T00:00:00"/>
    <s v="1605020-1"/>
    <n v="410002"/>
    <x v="4"/>
    <n v="1002"/>
    <s v="OKARA"/>
    <n v="14.6"/>
    <d v="2016-07-19T00:00:00"/>
    <s v="X"/>
    <n v="4577.1000000000004"/>
    <n v="4161"/>
    <n v="35"/>
    <n v="511"/>
  </r>
  <r>
    <s v="Produit"/>
    <m/>
    <m/>
    <m/>
    <s v="F"/>
    <x v="4"/>
    <x v="1"/>
    <d v="2016-05-24T00:00:00"/>
    <s v="1605020-2"/>
    <n v="410002"/>
    <x v="4"/>
    <n v="1002"/>
    <s v="OKARA"/>
    <n v="14.62"/>
    <d v="2016-07-19T00:00:00"/>
    <s v="X"/>
    <n v="4583.37"/>
    <n v="4166.7"/>
    <n v="35"/>
    <n v="511.7"/>
  </r>
  <r>
    <s v="Produit"/>
    <m/>
    <m/>
    <m/>
    <s v="F"/>
    <x v="4"/>
    <x v="1"/>
    <d v="2016-05-25T00:00:00"/>
    <s v="1605021-1"/>
    <n v="410059"/>
    <x v="22"/>
    <n v="1069"/>
    <s v="PERMEAT DOUX LIQUIDE"/>
    <n v="1.345"/>
    <d v="2016-06-08T00:00:00"/>
    <s v="X"/>
    <n v="133.16"/>
    <n v="121.05"/>
    <n v="40"/>
    <n v="53.8"/>
  </r>
  <r>
    <s v="Produit"/>
    <m/>
    <m/>
    <m/>
    <s v="F"/>
    <x v="4"/>
    <x v="1"/>
    <d v="2016-05-25T00:00:00"/>
    <s v="1605021-2"/>
    <n v="410059"/>
    <x v="22"/>
    <n v="1069"/>
    <s v="PERMEAT DOUX LIQUIDE"/>
    <n v="1.2909999999999999"/>
    <d v="2016-06-08T00:00:00"/>
    <s v="X"/>
    <n v="127.81"/>
    <n v="116.19"/>
    <n v="40"/>
    <n v="51.64"/>
  </r>
  <r>
    <s v="Produit"/>
    <m/>
    <m/>
    <m/>
    <s v="F"/>
    <x v="4"/>
    <x v="1"/>
    <d v="2016-05-25T00:00:00"/>
    <s v="1605022-1"/>
    <n v="410030"/>
    <x v="0"/>
    <n v="1077"/>
    <s v="PERMEAT DE SERUM  (18 / 20 % de MS )"/>
    <n v="4.5490000000000004"/>
    <d v="2016-06-25T00:00:00"/>
    <s v="X"/>
    <n v="450.35"/>
    <n v="409.41"/>
    <n v="40"/>
    <n v="181.96"/>
  </r>
  <r>
    <s v="Produit"/>
    <m/>
    <m/>
    <m/>
    <s v="F"/>
    <x v="5"/>
    <x v="1"/>
    <d v="2016-06-25T00:00:00"/>
    <s v="1605022-2"/>
    <n v="410030"/>
    <x v="0"/>
    <n v="1077"/>
    <s v="PERMEAT DE SERUM  (18 / 20 % de MS )"/>
    <n v="5.5570000000000004"/>
    <d v="2016-06-25T00:00:00"/>
    <s v="X"/>
    <n v="550.14"/>
    <n v="500.13"/>
    <n v="15"/>
    <n v="83.355000000000004"/>
  </r>
  <r>
    <s v="Produit"/>
    <m/>
    <m/>
    <m/>
    <s v="F"/>
    <x v="5"/>
    <x v="1"/>
    <d v="2016-06-25T00:00:00"/>
    <s v="1605023-1"/>
    <n v="410068"/>
    <x v="19"/>
    <n v="1077"/>
    <s v="PERMEAT DE SERUM  (18 / 20 % de MS )"/>
    <n v="4.4569999999999999"/>
    <d v="2016-06-08T00:00:00"/>
    <s v="X"/>
    <n v="392.22"/>
    <n v="356.56"/>
    <n v="30"/>
    <n v="133.71"/>
  </r>
  <r>
    <s v="Produit"/>
    <m/>
    <m/>
    <m/>
    <s v="F"/>
    <x v="4"/>
    <x v="1"/>
    <d v="2016-05-25T00:00:00"/>
    <s v="1605024-1"/>
    <n v="410077"/>
    <x v="38"/>
    <n v="1057"/>
    <s v="PERMEAT DE SERUM (28 à 30 % ms)"/>
    <n v="7.5810000000000004"/>
    <d v="2016-06-08T00:00:00"/>
    <s v="X"/>
    <n v="667.13"/>
    <n v="606.48"/>
    <n v="30"/>
    <n v="227.43"/>
  </r>
  <r>
    <s v="Produit"/>
    <m/>
    <m/>
    <m/>
    <s v="F"/>
    <x v="4"/>
    <x v="1"/>
    <d v="2016-05-25T00:00:00"/>
    <s v="1605025-1"/>
    <n v="410059"/>
    <x v="22"/>
    <n v="1077"/>
    <s v="PERMEAT DE SERUM  (18 / 20 % de MS )"/>
    <n v="1.4179999999999999"/>
    <d v="2016-06-08T00:00:00"/>
    <s v="X"/>
    <n v="140.38"/>
    <n v="127.62"/>
    <n v="40"/>
    <n v="56.72"/>
  </r>
  <r>
    <s v="Produit"/>
    <m/>
    <m/>
    <m/>
    <s v="F"/>
    <x v="4"/>
    <x v="1"/>
    <d v="2016-05-25T00:00:00"/>
    <s v="1605026-1"/>
    <n v="410067"/>
    <x v="17"/>
    <n v="1057"/>
    <s v="PERMEAT DE SERUM (28 à 30 % ms)"/>
    <n v="7.2859999999999996"/>
    <d v="2016-06-25T00:00:00"/>
    <s v="X"/>
    <n v="721.31"/>
    <n v="655.74"/>
    <n v="15"/>
    <n v="109.28999999999999"/>
  </r>
  <r>
    <s v="Produit"/>
    <m/>
    <m/>
    <m/>
    <s v="F"/>
    <x v="4"/>
    <x v="1"/>
    <d v="2016-05-25T00:00:00"/>
    <s v="1605026-2"/>
    <n v="410067"/>
    <x v="17"/>
    <n v="1057"/>
    <s v="PERMEAT DE SERUM (28 à 30 % ms)"/>
    <n v="7.8259999999999996"/>
    <d v="2016-06-25T00:00:00"/>
    <s v="X"/>
    <n v="774.77"/>
    <n v="704.34"/>
    <n v="15"/>
    <n v="117.39"/>
  </r>
  <r>
    <s v="Produit"/>
    <m/>
    <m/>
    <m/>
    <s v="F"/>
    <x v="4"/>
    <x v="1"/>
    <d v="2016-05-25T00:00:00"/>
    <s v="1605027-1"/>
    <n v="410030"/>
    <x v="0"/>
    <n v="1071"/>
    <s v="PATISSERIE (PATE A CHOUX)"/>
    <n v="14.72"/>
    <d v="2016-06-25T00:00:00"/>
    <s v="X"/>
    <n v="1133.44"/>
    <n v="1030.4000000000001"/>
    <n v="37.840000000000003"/>
    <n v="557.00480000000005"/>
  </r>
  <r>
    <s v="Produit"/>
    <m/>
    <m/>
    <m/>
    <s v="F"/>
    <x v="4"/>
    <x v="1"/>
    <d v="2016-05-26T00:00:00"/>
    <s v="1605028-1"/>
    <n v="410002"/>
    <x v="4"/>
    <n v="1001"/>
    <s v="LEVURE"/>
    <n v="13.365"/>
    <d v="2016-07-20T00:00:00"/>
    <s v="X"/>
    <n v="3675.38"/>
    <n v="3341.25"/>
    <n v="103.53"/>
    <n v="1383.6784500000001"/>
  </r>
  <r>
    <s v="Produit"/>
    <m/>
    <m/>
    <m/>
    <s v="F"/>
    <x v="4"/>
    <x v="1"/>
    <d v="2016-05-26T00:00:00"/>
    <s v="1605029-1"/>
    <n v="410078"/>
    <x v="39"/>
    <n v="1001"/>
    <s v="LEVURE"/>
    <n v="1.411"/>
    <d v="2016-06-09T00:00:00"/>
    <s v="X"/>
    <n v="465.63"/>
    <n v="423.3"/>
    <n v="63.69"/>
    <n v="89.866590000000002"/>
  </r>
  <r>
    <s v="Produit"/>
    <m/>
    <m/>
    <m/>
    <s v="F"/>
    <x v="4"/>
    <x v="1"/>
    <d v="2016-05-26T00:00:00"/>
    <s v="1605030-1"/>
    <n v="410068"/>
    <x v="19"/>
    <n v="1057"/>
    <s v="PERMEAT DE SERUM (28 à 30 % ms)"/>
    <n v="7.5289999999999999"/>
    <d v="2016-06-09T00:00:00"/>
    <s v="X"/>
    <n v="662.55"/>
    <n v="602.32000000000005"/>
    <n v="5"/>
    <n v="37.644999999999996"/>
  </r>
  <r>
    <s v="Produit"/>
    <m/>
    <m/>
    <m/>
    <s v="F"/>
    <x v="4"/>
    <x v="1"/>
    <d v="2016-05-31T00:00:00"/>
    <s v="1605031-1"/>
    <n v="410022"/>
    <x v="21"/>
    <n v="1014"/>
    <s v="GÊNE DE CASSIS"/>
    <n v="21.483000000000001"/>
    <d v="2016-06-30T00:00:00"/>
    <s v="X"/>
    <n v="708.94"/>
    <n v="644.49"/>
    <n v="26.26"/>
    <n v="564.14358000000004"/>
  </r>
  <r>
    <s v="Produit"/>
    <m/>
    <m/>
    <m/>
    <s v="F"/>
    <x v="4"/>
    <x v="1"/>
    <d v="2016-05-31T00:00:00"/>
    <s v="1605032-1"/>
    <n v="410017"/>
    <x v="12"/>
    <n v="1014"/>
    <s v="GÊNE DE CASSIS"/>
    <m/>
    <d v="2016-07-15T00:00:00"/>
    <s v="X"/>
    <n v="236.31"/>
    <n v="214.83"/>
    <n v="0"/>
    <n v="0"/>
  </r>
  <r>
    <s v="Prestation"/>
    <m/>
    <m/>
    <m/>
    <s v="F"/>
    <x v="4"/>
    <x v="1"/>
    <d v="2016-05-31T00:00:00"/>
    <s v="1605033-1"/>
    <n v="410006"/>
    <x v="1"/>
    <n v="1011"/>
    <s v="PRESTATION DE SERVICE"/>
    <m/>
    <d v="2016-06-01T00:00:00"/>
    <s v="X"/>
    <n v="4000"/>
    <n v="4000"/>
    <n v="0"/>
    <n v="4000"/>
  </r>
  <r>
    <s v="Produit"/>
    <m/>
    <m/>
    <m/>
    <s v="F"/>
    <x v="4"/>
    <x v="1"/>
    <d v="2016-05-31T00:00:00"/>
    <s v="1605034-1"/>
    <n v="410002"/>
    <x v="4"/>
    <n v="1003"/>
    <s v="COQUE DE SOJA"/>
    <n v="15.22"/>
    <d v="2016-06-30T00:00:00"/>
    <s v="X"/>
    <n v="2846.14"/>
    <n v="2587.4"/>
    <n v="63"/>
    <n v="958.86"/>
  </r>
  <r>
    <s v="Produit"/>
    <m/>
    <m/>
    <m/>
    <s v="F"/>
    <x v="4"/>
    <x v="1"/>
    <d v="2016-05-31T00:00:00"/>
    <s v="1605035-1"/>
    <n v="410023"/>
    <x v="5"/>
    <n v="1014"/>
    <s v="GÊNE DE CASSIS"/>
    <n v="9.7200000000000006"/>
    <d v="2016-06-30T00:00:00"/>
    <s v="X"/>
    <n v="320.76"/>
    <n v="291.60000000000002"/>
    <n v="37.6"/>
    <n v="365.47200000000004"/>
  </r>
  <r>
    <s v="Produit"/>
    <m/>
    <m/>
    <m/>
    <s v="F"/>
    <x v="4"/>
    <x v="1"/>
    <d v="2016-05-31T00:00:00"/>
    <s v="1605036-1"/>
    <n v="410025"/>
    <x v="6"/>
    <n v="1014"/>
    <s v="GÊNE DE CASSIS"/>
    <m/>
    <d v="2016-06-30T00:00:00"/>
    <s v="X"/>
    <n v="588.05999999999995"/>
    <n v="534.6"/>
    <n v="0"/>
    <n v="0"/>
  </r>
  <r>
    <s v="Produit"/>
    <m/>
    <m/>
    <m/>
    <s v="F"/>
    <x v="4"/>
    <x v="1"/>
    <d v="2016-05-31T00:00:00"/>
    <s v="1605037-1"/>
    <n v="410058"/>
    <x v="3"/>
    <n v="1030"/>
    <s v="COPRODUIT DE SEMOULE DE BLE DUR"/>
    <n v="18.52"/>
    <d v="2016-06-14T00:00:00"/>
    <s v="X"/>
    <n v="2648.36"/>
    <n v="2407.6"/>
    <n v="24.48"/>
    <n v="453.36959999999999"/>
  </r>
  <r>
    <s v="Produit"/>
    <m/>
    <m/>
    <m/>
    <s v="F"/>
    <x v="4"/>
    <x v="1"/>
    <d v="2016-05-31T00:00:00"/>
    <s v="1605038-1"/>
    <n v="410069"/>
    <x v="23"/>
    <n v="1044"/>
    <s v="BLE FOURRAGER (petit blé)"/>
    <n v="26.2"/>
    <d v="2016-06-30T00:00:00"/>
    <s v="X"/>
    <n v="3746.6"/>
    <n v="3406"/>
    <n v="12"/>
    <n v="314.39999999999998"/>
  </r>
  <r>
    <s v="Produit"/>
    <m/>
    <m/>
    <m/>
    <s v="F"/>
    <x v="4"/>
    <x v="1"/>
    <d v="2016-05-31T00:00:00"/>
    <s v="1605039-1"/>
    <n v="410059"/>
    <x v="22"/>
    <n v="1069"/>
    <s v="PERMEAT DOUX LIQUIDE"/>
    <n v="1.2490000000000001"/>
    <d v="2016-06-08T00:00:00"/>
    <s v="X"/>
    <n v="123.65"/>
    <n v="112.41"/>
    <n v="40"/>
    <n v="49.960000000000008"/>
  </r>
  <r>
    <s v="Produit"/>
    <m/>
    <m/>
    <m/>
    <s v="F"/>
    <x v="4"/>
    <x v="1"/>
    <d v="2016-05-31T00:00:00"/>
    <s v="1605039-2"/>
    <n v="410059"/>
    <x v="22"/>
    <n v="1069"/>
    <s v="PERMEAT DOUX LIQUIDE"/>
    <n v="1.2609999999999999"/>
    <d v="2016-06-08T00:00:00"/>
    <s v="X"/>
    <n v="124.84"/>
    <n v="113.49"/>
    <n v="40"/>
    <n v="50.44"/>
  </r>
  <r>
    <s v="Produit"/>
    <m/>
    <m/>
    <m/>
    <s v="F"/>
    <x v="4"/>
    <x v="1"/>
    <d v="2016-05-31T00:00:00"/>
    <s v="1605040-1"/>
    <n v="410069"/>
    <x v="23"/>
    <n v="1069"/>
    <s v="PERMEAT DOUX LIQUIDE"/>
    <n v="1.2829999999999999"/>
    <d v="2016-06-30T00:00:00"/>
    <s v="X"/>
    <n v="127.02"/>
    <n v="115.47"/>
    <n v="40"/>
    <n v="51.319999999999993"/>
  </r>
  <r>
    <s v="Produit"/>
    <m/>
    <m/>
    <m/>
    <s v="F"/>
    <x v="4"/>
    <x v="1"/>
    <d v="2016-05-31T00:00:00"/>
    <s v="1605040-2"/>
    <n v="410069"/>
    <x v="23"/>
    <n v="1069"/>
    <s v="PERMEAT DOUX LIQUIDE"/>
    <n v="1.3180000000000001"/>
    <d v="2016-06-30T00:00:00"/>
    <s v="X"/>
    <n v="130.47999999999999"/>
    <n v="118.62"/>
    <n v="40"/>
    <n v="52.72"/>
  </r>
  <r>
    <s v="Produit"/>
    <m/>
    <m/>
    <m/>
    <s v="F"/>
    <x v="4"/>
    <x v="1"/>
    <d v="2016-05-31T00:00:00"/>
    <s v="1605040-3"/>
    <n v="410069"/>
    <x v="23"/>
    <n v="1069"/>
    <s v="PERMEAT DOUX LIQUIDE"/>
    <n v="1.2649999999999999"/>
    <d v="2016-06-30T00:00:00"/>
    <s v="X"/>
    <n v="125.24"/>
    <n v="113.85"/>
    <n v="40"/>
    <n v="50.599999999999994"/>
  </r>
  <r>
    <s v="Produit"/>
    <m/>
    <m/>
    <m/>
    <s v="F"/>
    <x v="4"/>
    <x v="1"/>
    <d v="2016-05-31T00:00:00"/>
    <s v="1605040-4"/>
    <n v="410069"/>
    <x v="23"/>
    <n v="1069"/>
    <s v="PERMEAT DOUX LIQUIDE"/>
    <n v="1.3089999999999999"/>
    <d v="2016-06-30T00:00:00"/>
    <s v="X"/>
    <n v="129.59"/>
    <n v="117.81"/>
    <n v="40"/>
    <n v="52.36"/>
  </r>
  <r>
    <s v="Produit"/>
    <m/>
    <m/>
    <m/>
    <s v="F"/>
    <x v="4"/>
    <x v="1"/>
    <d v="2016-05-31T00:00:00"/>
    <s v="1605041-1"/>
    <n v="410044"/>
    <x v="29"/>
    <n v="1057"/>
    <s v="PERMEAT DE SERUM (28 à 30 % ms)"/>
    <n v="7.4619999999999997"/>
    <d v="2016-06-08T00:00:00"/>
    <s v="X"/>
    <n v="697.7"/>
    <n v="634.27"/>
    <n v="10"/>
    <n v="74.62"/>
  </r>
  <r>
    <s v="Produit"/>
    <m/>
    <m/>
    <m/>
    <s v="F"/>
    <x v="4"/>
    <x v="1"/>
    <d v="2016-05-31T00:00:00"/>
    <s v="1605041-2"/>
    <n v="410044"/>
    <x v="29"/>
    <n v="1057"/>
    <s v="PERMEAT DE SERUM (28 à 30 % ms)"/>
    <n v="7.9690000000000003"/>
    <d v="2016-06-08T00:00:00"/>
    <s v="X"/>
    <n v="745.1"/>
    <n v="677.37"/>
    <n v="10"/>
    <n v="79.69"/>
  </r>
  <r>
    <s v="Produit"/>
    <m/>
    <m/>
    <m/>
    <s v="F"/>
    <x v="4"/>
    <x v="1"/>
    <d v="2016-05-31T00:00:00"/>
    <s v="1605042-1"/>
    <n v="410067"/>
    <x v="17"/>
    <n v="1057"/>
    <s v="PERMEAT DE SERUM (28 à 30 % ms)"/>
    <n v="7.9130000000000003"/>
    <d v="2016-06-30T00:00:00"/>
    <s v="X"/>
    <n v="783.39"/>
    <n v="712.17"/>
    <n v="15"/>
    <n v="118.69500000000001"/>
  </r>
  <r>
    <s v="Commissions"/>
    <m/>
    <m/>
    <m/>
    <s v="F"/>
    <x v="4"/>
    <x v="1"/>
    <d v="2016-05-31T00:00:00"/>
    <s v="1605043-1"/>
    <n v="410009"/>
    <x v="7"/>
    <n v="1010"/>
    <s v="COMMISSION"/>
    <m/>
    <d v="2016-06-02T00:00:00"/>
    <s v="X"/>
    <n v="3030.27"/>
    <n v="3030.27"/>
    <n v="0"/>
    <n v="3030.27"/>
  </r>
  <r>
    <s v="Commissions"/>
    <m/>
    <m/>
    <m/>
    <s v="F"/>
    <x v="4"/>
    <x v="1"/>
    <d v="2016-05-31T00:00:00"/>
    <s v="1605044-1"/>
    <n v="410036"/>
    <x v="20"/>
    <n v="1010"/>
    <s v="COMMISSION"/>
    <m/>
    <d v="2016-06-02T00:00:00"/>
    <s v="X"/>
    <n v="73.44"/>
    <n v="73.44"/>
    <n v="0"/>
    <n v="73.44"/>
  </r>
  <r>
    <s v="Produit"/>
    <m/>
    <m/>
    <m/>
    <s v="F"/>
    <x v="4"/>
    <x v="1"/>
    <d v="2016-05-31T00:00:00"/>
    <s v="1605045-1"/>
    <n v="410006"/>
    <x v="1"/>
    <n v="1078"/>
    <s v="FARINE DE SEIGLE"/>
    <n v="21.25"/>
    <d v="2016-06-30T00:00:00"/>
    <s v="X"/>
    <n v="1806.25"/>
    <n v="1806.25"/>
    <n v="15"/>
    <n v="318.75"/>
  </r>
  <r>
    <s v="Produit"/>
    <m/>
    <m/>
    <m/>
    <s v="F"/>
    <x v="5"/>
    <x v="1"/>
    <d v="2016-06-02T00:00:00"/>
    <s v="1606001-1"/>
    <n v="410002"/>
    <x v="4"/>
    <n v="1002"/>
    <s v="OKARA"/>
    <n v="14.84"/>
    <d v="2016-07-02T00:00:00"/>
    <s v="X"/>
    <n v="5305.3"/>
    <n v="4823"/>
    <n v="40"/>
    <n v="593.6"/>
  </r>
  <r>
    <s v="Produit"/>
    <m/>
    <m/>
    <m/>
    <s v="F"/>
    <x v="5"/>
    <x v="1"/>
    <d v="2016-06-03T00:00:00"/>
    <s v="1606002-1"/>
    <n v="410079"/>
    <x v="40"/>
    <n v="1001"/>
    <s v="LEVURE"/>
    <n v="7.62"/>
    <d v="2016-07-03T00:00:00"/>
    <s v="X"/>
    <n v="2514.6"/>
    <n v="2286"/>
    <n v="114.69"/>
    <n v="873.93780000000004"/>
  </r>
  <r>
    <s v="Produit"/>
    <m/>
    <m/>
    <m/>
    <s v="F"/>
    <x v="5"/>
    <x v="1"/>
    <d v="2016-06-03T00:00:00"/>
    <s v="1606003-1"/>
    <n v="410030"/>
    <x v="0"/>
    <n v="1057"/>
    <s v="PERMEAT DE SERUM (28 à 30 % ms)"/>
    <n v="7.1580000000000004"/>
    <d v="2016-07-03T00:00:00"/>
    <s v="X"/>
    <n v="708.64"/>
    <n v="644.22"/>
    <n v="15"/>
    <n v="107.37"/>
  </r>
  <r>
    <s v="Produit"/>
    <m/>
    <m/>
    <m/>
    <s v="F"/>
    <x v="5"/>
    <x v="1"/>
    <d v="2016-06-03T00:00:00"/>
    <s v="1606003-2"/>
    <n v="410030"/>
    <x v="0"/>
    <n v="1057"/>
    <s v="PERMEAT DE SERUM (28 à 30 % ms)"/>
    <n v="8.2789999999999999"/>
    <d v="2016-07-03T00:00:00"/>
    <s v="X"/>
    <n v="819.62"/>
    <n v="745.11"/>
    <n v="15"/>
    <n v="124.185"/>
  </r>
  <r>
    <s v="Produit"/>
    <m/>
    <m/>
    <m/>
    <s v="F"/>
    <x v="5"/>
    <x v="1"/>
    <d v="2016-06-03T00:00:00"/>
    <s v="1606003-3"/>
    <n v="410030"/>
    <x v="0"/>
    <n v="1057"/>
    <s v="PERMEAT DE SERUM (28 à 30 % ms)"/>
    <n v="7.6589999999999998"/>
    <d v="2016-07-03T00:00:00"/>
    <s v="X"/>
    <n v="758.24"/>
    <n v="689.31"/>
    <n v="15"/>
    <n v="114.88499999999999"/>
  </r>
  <r>
    <s v="Produit"/>
    <m/>
    <m/>
    <m/>
    <s v="F"/>
    <x v="5"/>
    <x v="1"/>
    <d v="2016-06-03T00:00:00"/>
    <s v="1606003-4"/>
    <n v="410030"/>
    <x v="0"/>
    <n v="1057"/>
    <s v="PERMEAT DE SERUM (28 à 30 % ms)"/>
    <n v="7.8959999999999999"/>
    <d v="2016-07-03T00:00:00"/>
    <s v="X"/>
    <n v="781.7"/>
    <n v="710.64"/>
    <n v="15"/>
    <n v="118.44"/>
  </r>
  <r>
    <s v="Produit"/>
    <m/>
    <m/>
    <m/>
    <s v="F"/>
    <x v="5"/>
    <x v="1"/>
    <d v="2016-06-03T00:00:00"/>
    <s v="1606004-1"/>
    <n v="410077"/>
    <x v="38"/>
    <n v="1077"/>
    <s v="PERMEAT DE SERUM  (18 / 20 % de MS )"/>
    <n v="1.2709999999999999"/>
    <d v="2016-06-18T00:00:00"/>
    <s v="X"/>
    <n v="111.85"/>
    <n v="101.68"/>
    <n v="30"/>
    <n v="38.129999999999995"/>
  </r>
  <r>
    <s v="Produit"/>
    <m/>
    <m/>
    <m/>
    <s v="F"/>
    <x v="5"/>
    <x v="1"/>
    <d v="2016-06-03T00:00:00"/>
    <s v="1606004-2"/>
    <n v="410077"/>
    <x v="38"/>
    <n v="1077"/>
    <s v="PERMEAT DE SERUM  (18 / 20 % de MS )"/>
    <n v="4.3070000000000004"/>
    <d v="2016-06-18T00:00:00"/>
    <s v="X"/>
    <n v="379.02"/>
    <n v="344.56"/>
    <n v="30"/>
    <n v="129.21"/>
  </r>
  <r>
    <s v="Produit"/>
    <m/>
    <m/>
    <m/>
    <s v="F"/>
    <x v="5"/>
    <x v="1"/>
    <d v="2016-06-07T00:00:00"/>
    <s v="1606005-1"/>
    <n v="410006"/>
    <x v="1"/>
    <n v="1078"/>
    <s v="FARINE DE SEIGLE"/>
    <n v="20.77"/>
    <d v="2016-07-07T00:00:00"/>
    <s v="X"/>
    <n v="1765.45"/>
    <n v="1765.45"/>
    <n v="15"/>
    <n v="311.55"/>
  </r>
  <r>
    <s v="Produit"/>
    <m/>
    <m/>
    <m/>
    <s v="F"/>
    <x v="5"/>
    <x v="1"/>
    <d v="2016-06-08T00:00:00"/>
    <s v="1606006-1"/>
    <n v="410030"/>
    <x v="0"/>
    <n v="1071"/>
    <s v="PATISSERIE (PATE A CHOUX)"/>
    <n v="11.8"/>
    <d v="2016-07-08T00:00:00"/>
    <s v="X"/>
    <n v="908.6"/>
    <n v="826"/>
    <n v="33.47"/>
    <n v="394.94600000000003"/>
  </r>
  <r>
    <s v="Commissions"/>
    <m/>
    <m/>
    <m/>
    <s v="F"/>
    <x v="5"/>
    <x v="1"/>
    <d v="2016-06-09T00:00:00"/>
    <s v="1606007-1"/>
    <n v="410006"/>
    <x v="1"/>
    <n v="1010"/>
    <s v="COMMISSION"/>
    <m/>
    <d v="2016-06-30T00:00:00"/>
    <s v="X"/>
    <n v="2830.22"/>
    <n v="2830.22"/>
    <n v="0"/>
    <n v="2830.22"/>
  </r>
  <r>
    <s v="Produit"/>
    <m/>
    <m/>
    <m/>
    <s v="F"/>
    <x v="5"/>
    <x v="1"/>
    <d v="2016-06-09T00:00:00"/>
    <s v="1606008-1"/>
    <n v="410030"/>
    <x v="0"/>
    <n v="1013"/>
    <s v="SON DE MOUTARDE  HUMIDE"/>
    <n v="11.156000000000001"/>
    <d v="2016-07-09T00:00:00"/>
    <s v="X"/>
    <n v="490.86"/>
    <n v="446.24"/>
    <n v="37.31"/>
    <n v="416.23036000000002"/>
  </r>
  <r>
    <s v="Prestation"/>
    <m/>
    <m/>
    <m/>
    <s v="F"/>
    <x v="5"/>
    <x v="1"/>
    <d v="2016-06-09T00:00:00"/>
    <s v="1606009-1"/>
    <n v="410035"/>
    <x v="26"/>
    <n v="1011"/>
    <s v="PRESTATION DE SERVICE"/>
    <m/>
    <d v="2016-06-15T00:00:00"/>
    <s v="X"/>
    <n v="600"/>
    <n v="500"/>
    <n v="0"/>
    <n v="0"/>
  </r>
  <r>
    <s v="Produit"/>
    <m/>
    <m/>
    <m/>
    <s v="A"/>
    <x v="5"/>
    <x v="1"/>
    <d v="2016-06-10T00:00:00"/>
    <s v="1606010-1"/>
    <n v="410069"/>
    <x v="23"/>
    <n v="1057"/>
    <s v="PERMEAT DE SERUM (28 à 30 % ms)"/>
    <n v="-8.1709999999999994"/>
    <m/>
    <s v="X"/>
    <n v="-808.93"/>
    <n v="-735.39"/>
    <n v="15"/>
    <n v="-122.565"/>
  </r>
  <r>
    <s v="Produit"/>
    <m/>
    <m/>
    <m/>
    <s v="F"/>
    <x v="5"/>
    <x v="1"/>
    <d v="2016-06-13T00:00:00"/>
    <s v="1606011-1"/>
    <n v="410080"/>
    <x v="41"/>
    <n v="1007"/>
    <s v="SUCRE"/>
    <n v="10.055"/>
    <d v="2016-07-13T00:00:00"/>
    <s v="X"/>
    <n v="1990.89"/>
    <n v="1809.9"/>
    <n v="45.38"/>
    <n v="456.29590000000002"/>
  </r>
  <r>
    <s v="Produit"/>
    <m/>
    <m/>
    <m/>
    <s v="F"/>
    <x v="5"/>
    <x v="1"/>
    <d v="2016-06-13T00:00:00"/>
    <s v="1606012-1"/>
    <n v="410006"/>
    <x v="1"/>
    <n v="1004"/>
    <s v="CHOCOLAT ( rebut)"/>
    <n v="23.87"/>
    <d v="2016-07-13T00:00:00"/>
    <s v="X"/>
    <n v="2745.05"/>
    <n v="2745.05"/>
    <n v="24.1"/>
    <n v="575.26700000000005"/>
  </r>
  <r>
    <s v="Produit"/>
    <m/>
    <m/>
    <m/>
    <s v="F"/>
    <x v="5"/>
    <x v="1"/>
    <d v="2016-06-14T00:00:00"/>
    <s v="1606013-1"/>
    <n v="410067"/>
    <x v="17"/>
    <n v="1003"/>
    <s v="COQUE DE SOJA"/>
    <n v="17.079999999999998"/>
    <d v="2016-07-14T00:00:00"/>
    <s v="X"/>
    <n v="2818.2"/>
    <n v="2562"/>
    <n v="28.94"/>
    <n v="494.29519999999997"/>
  </r>
  <r>
    <s v="Produit"/>
    <m/>
    <m/>
    <m/>
    <s v="F"/>
    <x v="5"/>
    <x v="1"/>
    <d v="2016-06-15T00:00:00"/>
    <s v="1606014-1"/>
    <n v="410002"/>
    <x v="4"/>
    <n v="1079"/>
    <s v="LACTOSE"/>
    <n v="24"/>
    <d v="2016-07-15T00:00:00"/>
    <s v="X"/>
    <n v="11880"/>
    <n v="10800"/>
    <n v="50"/>
    <n v="1200"/>
  </r>
  <r>
    <s v="Produit"/>
    <m/>
    <m/>
    <m/>
    <s v="F"/>
    <x v="5"/>
    <x v="1"/>
    <d v="2016-06-15T00:00:00"/>
    <s v="1606015-1"/>
    <n v="410067"/>
    <x v="17"/>
    <n v="1044"/>
    <s v="BLE FOURRAGER (petit blé)"/>
    <n v="25.36"/>
    <d v="2016-07-15T00:00:00"/>
    <s v="X"/>
    <n v="2789.6"/>
    <n v="2536"/>
    <n v="20"/>
    <n v="507.2"/>
  </r>
  <r>
    <s v="Commissions"/>
    <m/>
    <m/>
    <m/>
    <s v="F"/>
    <x v="5"/>
    <x v="1"/>
    <d v="2016-06-15T00:00:00"/>
    <s v="1606016-1"/>
    <n v="410036"/>
    <x v="20"/>
    <n v="1010"/>
    <s v="COMMISSION"/>
    <m/>
    <d v="2016-06-30T00:00:00"/>
    <s v="X"/>
    <n v="148.38"/>
    <n v="148.38"/>
    <n v="0"/>
    <n v="148.38"/>
  </r>
  <r>
    <s v="Commissions"/>
    <m/>
    <m/>
    <m/>
    <s v="F"/>
    <x v="5"/>
    <x v="1"/>
    <d v="2016-06-15T00:00:00"/>
    <s v="1606017-1"/>
    <n v="410006"/>
    <x v="1"/>
    <n v="1010"/>
    <s v="COMMISSION"/>
    <m/>
    <d v="2016-06-30T00:00:00"/>
    <s v="X"/>
    <n v="101.31"/>
    <n v="101.31"/>
    <n v="0"/>
    <n v="101.31"/>
  </r>
  <r>
    <s v="Commissions"/>
    <m/>
    <m/>
    <m/>
    <s v="F"/>
    <x v="5"/>
    <x v="1"/>
    <d v="2016-06-15T00:00:00"/>
    <s v="1606018-1"/>
    <n v="410009"/>
    <x v="7"/>
    <n v="1010"/>
    <s v="COMMISSION"/>
    <m/>
    <d v="2016-06-30T00:00:00"/>
    <s v="X"/>
    <n v="1305.69"/>
    <n v="1305.69"/>
    <n v="0"/>
    <n v="1305.69"/>
  </r>
  <r>
    <s v="Produit"/>
    <m/>
    <m/>
    <m/>
    <s v="F"/>
    <x v="5"/>
    <x v="1"/>
    <d v="2016-06-15T00:00:00"/>
    <s v="1606019-1"/>
    <n v="410030"/>
    <x v="0"/>
    <n v="1057"/>
    <s v="PERMEAT DE SERUM (28 à 30 % ms)"/>
    <n v="7.2519999999999998"/>
    <d v="2016-07-15T00:00:00"/>
    <s v="X"/>
    <n v="717.95"/>
    <n v="652.67999999999995"/>
    <n v="15"/>
    <n v="108.78"/>
  </r>
  <r>
    <s v="Produit"/>
    <m/>
    <m/>
    <m/>
    <s v="F"/>
    <x v="5"/>
    <x v="1"/>
    <d v="2016-06-15T00:00:00"/>
    <s v="1606019-2"/>
    <n v="410030"/>
    <x v="0"/>
    <n v="1057"/>
    <s v="PERMEAT DE SERUM (28 à 30 % ms)"/>
    <n v="7.9950000000000001"/>
    <d v="2016-07-15T00:00:00"/>
    <s v="X"/>
    <n v="791.51"/>
    <n v="719.55"/>
    <n v="15"/>
    <n v="119.925"/>
  </r>
  <r>
    <s v="Produit"/>
    <m/>
    <m/>
    <m/>
    <s v="F"/>
    <x v="5"/>
    <x v="1"/>
    <d v="2016-06-15T00:00:00"/>
    <s v="1606019-3"/>
    <n v="410030"/>
    <x v="0"/>
    <n v="1057"/>
    <s v="PERMEAT DE SERUM (28 à 30 % ms)"/>
    <n v="7.2350000000000003"/>
    <d v="2016-07-15T00:00:00"/>
    <s v="X"/>
    <n v="716.27"/>
    <n v="651.15"/>
    <n v="15"/>
    <n v="108.52500000000001"/>
  </r>
  <r>
    <s v="Produit"/>
    <m/>
    <m/>
    <m/>
    <s v="F"/>
    <x v="5"/>
    <x v="1"/>
    <d v="2016-06-15T00:00:00"/>
    <s v="1606020-1"/>
    <n v="410030"/>
    <x v="0"/>
    <n v="1057"/>
    <s v="PERMEAT DE SERUM (28 à 30 % ms)"/>
    <n v="6.9649999999999999"/>
    <d v="2016-07-15T00:00:00"/>
    <s v="X"/>
    <n v="689.54"/>
    <n v="626.85"/>
    <n v="15"/>
    <n v="104.47499999999999"/>
  </r>
  <r>
    <s v="Produit"/>
    <m/>
    <m/>
    <m/>
    <s v="F"/>
    <x v="5"/>
    <x v="1"/>
    <d v="2016-06-15T00:00:00"/>
    <s v="1606020-2"/>
    <n v="410030"/>
    <x v="0"/>
    <n v="1057"/>
    <s v="PERMEAT DE SERUM (28 à 30 % ms)"/>
    <n v="6.94"/>
    <d v="2016-07-15T00:00:00"/>
    <s v="X"/>
    <n v="687.06"/>
    <n v="624.6"/>
    <n v="15"/>
    <n v="104.10000000000001"/>
  </r>
  <r>
    <s v="Produit"/>
    <m/>
    <m/>
    <m/>
    <s v="F"/>
    <x v="5"/>
    <x v="1"/>
    <d v="2016-06-15T00:00:00"/>
    <s v="1606021-1"/>
    <n v="410044"/>
    <x v="29"/>
    <n v="1057"/>
    <s v="PERMEAT DE SERUM (28 à 30 % ms)"/>
    <n v="7.2679999999999998"/>
    <d v="2016-07-15T00:00:00"/>
    <s v="X"/>
    <n v="679.56"/>
    <n v="617.78"/>
    <n v="10"/>
    <n v="72.679999999999993"/>
  </r>
  <r>
    <s v="Produit"/>
    <m/>
    <m/>
    <m/>
    <s v="F"/>
    <x v="5"/>
    <x v="1"/>
    <d v="2016-06-15T00:00:00"/>
    <s v="1606021-2"/>
    <n v="410044"/>
    <x v="29"/>
    <n v="1057"/>
    <s v="PERMEAT DE SERUM (28 à 30 % ms)"/>
    <n v="7.7779999999999996"/>
    <d v="2016-07-15T00:00:00"/>
    <s v="X"/>
    <n v="727.24"/>
    <n v="661.13"/>
    <n v="10"/>
    <n v="77.78"/>
  </r>
  <r>
    <s v="Déplacement"/>
    <m/>
    <m/>
    <m/>
    <s v="F"/>
    <x v="5"/>
    <x v="1"/>
    <d v="2016-06-20T00:00:00"/>
    <s v="1606022-1"/>
    <n v="410006"/>
    <x v="1"/>
    <n v="1009"/>
    <s v="FRAIS DEPLACEMENT"/>
    <m/>
    <d v="2016-06-25T00:00:00"/>
    <s v="X"/>
    <n v="253.33"/>
    <n v="253.33"/>
    <n v="0"/>
    <n v="0"/>
  </r>
  <r>
    <s v="Produit"/>
    <m/>
    <m/>
    <m/>
    <s v="F"/>
    <x v="5"/>
    <x v="1"/>
    <d v="2016-06-22T00:00:00"/>
    <s v="1606023-1"/>
    <n v="410070"/>
    <x v="28"/>
    <n v="1014"/>
    <s v="GÊNE DE CASSIS"/>
    <n v="11.06"/>
    <d v="2016-07-22T00:00:00"/>
    <s v="X"/>
    <n v="364.98"/>
    <n v="331.8"/>
    <n v="26.66"/>
    <n v="294.8596"/>
  </r>
  <r>
    <s v="Produit"/>
    <m/>
    <m/>
    <m/>
    <s v="F"/>
    <x v="5"/>
    <x v="1"/>
    <d v="2016-06-22T00:00:00"/>
    <s v="1606024-1"/>
    <n v="410043"/>
    <x v="18"/>
    <n v="1014"/>
    <s v="GÊNE DE CASSIS"/>
    <n v="11.198"/>
    <d v="2016-07-22T00:00:00"/>
    <s v="X"/>
    <n v="369.53"/>
    <n v="335.94"/>
    <n v="26.82"/>
    <n v="300.33036000000004"/>
  </r>
  <r>
    <s v="Produit"/>
    <m/>
    <m/>
    <m/>
    <s v="F"/>
    <x v="5"/>
    <x v="1"/>
    <d v="2016-06-22T00:00:00"/>
    <s v="1606025-1"/>
    <n v="410017"/>
    <x v="12"/>
    <n v="1014"/>
    <s v="GÊNE DE CASSIS"/>
    <m/>
    <d v="2016-08-03T00:00:00"/>
    <s v="X"/>
    <n v="244.84"/>
    <n v="222.58"/>
    <n v="0"/>
    <n v="0"/>
  </r>
  <r>
    <s v="Produit"/>
    <m/>
    <m/>
    <m/>
    <s v="F"/>
    <x v="5"/>
    <x v="1"/>
    <d v="2016-06-22T00:00:00"/>
    <s v="1606026-1"/>
    <n v="410067"/>
    <x v="17"/>
    <n v="1003"/>
    <s v="COQUE DE SOJA"/>
    <n v="3.32"/>
    <d v="2016-07-22T00:00:00"/>
    <s v="X"/>
    <n v="547.79999999999995"/>
    <n v="498"/>
    <n v="35.47"/>
    <n v="117.76039999999999"/>
  </r>
  <r>
    <s v="Produit"/>
    <m/>
    <m/>
    <m/>
    <s v="F"/>
    <x v="5"/>
    <x v="1"/>
    <d v="2016-06-22T00:00:00"/>
    <s v="1606027-1"/>
    <n v="410030"/>
    <x v="0"/>
    <n v="1003"/>
    <s v="COQUE DE SOJA"/>
    <n v="6.46"/>
    <d v="2016-07-22T00:00:00"/>
    <s v="X"/>
    <n v="1065.9000000000001"/>
    <n v="969"/>
    <n v="18.47"/>
    <n v="119.31619999999999"/>
  </r>
  <r>
    <s v="Produit"/>
    <m/>
    <m/>
    <m/>
    <s v="F"/>
    <x v="5"/>
    <x v="1"/>
    <d v="2016-06-23T00:00:00"/>
    <s v="1606028-1"/>
    <n v="410044"/>
    <x v="29"/>
    <n v="1057"/>
    <s v="PERMEAT DE SERUM (28 à 30 % ms)"/>
    <n v="6.7430000000000003"/>
    <d v="2016-07-07T00:00:00"/>
    <s v="X"/>
    <n v="630.47"/>
    <n v="573.16"/>
    <n v="10"/>
    <n v="67.430000000000007"/>
  </r>
  <r>
    <s v="Produit"/>
    <m/>
    <m/>
    <m/>
    <s v="F"/>
    <x v="5"/>
    <x v="1"/>
    <d v="2016-06-23T00:00:00"/>
    <s v="1606028-2"/>
    <n v="410044"/>
    <x v="29"/>
    <n v="1057"/>
    <s v="PERMEAT DE SERUM (28 à 30 % ms)"/>
    <n v="8.1020000000000003"/>
    <d v="2016-07-07T00:00:00"/>
    <s v="X"/>
    <n v="757.54"/>
    <n v="688.67"/>
    <n v="10"/>
    <n v="81.02000000000001"/>
  </r>
  <r>
    <s v="Produit"/>
    <m/>
    <m/>
    <m/>
    <s v="F"/>
    <x v="5"/>
    <x v="1"/>
    <d v="2016-06-23T00:00:00"/>
    <s v="1606029-1"/>
    <n v="410077"/>
    <x v="38"/>
    <n v="1077"/>
    <s v="PERMEAT DE SERUM  (18 / 20 % de MS )"/>
    <n v="4.7210000000000001"/>
    <d v="2016-06-30T00:00:00"/>
    <s v="X"/>
    <n v="415.45"/>
    <n v="377.68"/>
    <n v="30"/>
    <n v="141.63"/>
  </r>
  <r>
    <s v="Produit"/>
    <m/>
    <m/>
    <m/>
    <s v="F"/>
    <x v="5"/>
    <x v="1"/>
    <d v="2016-06-23T00:00:00"/>
    <s v="1606029-2"/>
    <n v="410077"/>
    <x v="38"/>
    <n v="1077"/>
    <s v="PERMEAT DE SERUM  (18 / 20 % de MS )"/>
    <n v="4.6070000000000002"/>
    <d v="2016-06-30T00:00:00"/>
    <s v="X"/>
    <n v="405.42"/>
    <n v="368.56"/>
    <n v="30"/>
    <n v="138.21"/>
  </r>
  <r>
    <s v="Produit"/>
    <m/>
    <m/>
    <m/>
    <s v="F"/>
    <x v="5"/>
    <x v="1"/>
    <d v="2016-06-24T00:00:00"/>
    <s v="1606030-1"/>
    <n v="410002"/>
    <x v="4"/>
    <n v="1079"/>
    <s v="LACTOSE"/>
    <n v="24"/>
    <d v="2016-07-24T00:00:00"/>
    <s v="X"/>
    <n v="11880"/>
    <n v="10800"/>
    <n v="50"/>
    <n v="1200"/>
  </r>
  <r>
    <s v="Produit"/>
    <m/>
    <m/>
    <m/>
    <s v="F"/>
    <x v="5"/>
    <x v="1"/>
    <d v="2016-06-24T00:00:00"/>
    <s v="1606031-1"/>
    <n v="410030"/>
    <x v="0"/>
    <n v="1071"/>
    <s v="PATISSERIE (PATE A CHOUX)"/>
    <n v="13.74"/>
    <d v="2016-07-27T00:00:00"/>
    <s v="X"/>
    <n v="1057.98"/>
    <n v="961.8"/>
    <n v="36.58"/>
    <n v="502.60919999999999"/>
  </r>
  <r>
    <s v="Produit"/>
    <m/>
    <m/>
    <m/>
    <s v="F"/>
    <x v="5"/>
    <x v="1"/>
    <d v="2016-06-24T00:00:00"/>
    <s v="1606032-1"/>
    <n v="410069"/>
    <x v="23"/>
    <n v="1069"/>
    <s v="PERMEAT DOUX LIQUIDE"/>
    <n v="1.147"/>
    <d v="2016-07-24T00:00:00"/>
    <s v="X"/>
    <n v="113.55"/>
    <n v="103.23"/>
    <n v="40"/>
    <n v="45.88"/>
  </r>
  <r>
    <s v="Produit"/>
    <m/>
    <m/>
    <m/>
    <s v="F"/>
    <x v="5"/>
    <x v="1"/>
    <d v="2016-06-24T00:00:00"/>
    <s v="1606032-2"/>
    <n v="410069"/>
    <x v="23"/>
    <n v="1069"/>
    <s v="PERMEAT DOUX LIQUIDE"/>
    <n v="1.258"/>
    <d v="2016-07-24T00:00:00"/>
    <s v="X"/>
    <n v="124.54"/>
    <n v="113.22"/>
    <n v="40"/>
    <n v="50.32"/>
  </r>
  <r>
    <s v="Produit"/>
    <m/>
    <m/>
    <m/>
    <s v="F"/>
    <x v="5"/>
    <x v="1"/>
    <d v="2016-06-24T00:00:00"/>
    <s v="1606032-3"/>
    <n v="410069"/>
    <x v="23"/>
    <n v="1069"/>
    <s v="PERMEAT DOUX LIQUIDE"/>
    <n v="1.39"/>
    <d v="2016-07-24T00:00:00"/>
    <s v="X"/>
    <n v="137.61000000000001"/>
    <n v="125.1"/>
    <n v="40"/>
    <n v="55.599999999999994"/>
  </r>
  <r>
    <s v="Produit"/>
    <m/>
    <m/>
    <m/>
    <s v="F"/>
    <x v="5"/>
    <x v="1"/>
    <d v="2016-06-24T00:00:00"/>
    <s v="1606032-4"/>
    <n v="410069"/>
    <x v="23"/>
    <n v="1069"/>
    <s v="PERMEAT DOUX LIQUIDE"/>
    <n v="1.3440000000000001"/>
    <d v="2016-07-24T00:00:00"/>
    <s v="X"/>
    <n v="133.06"/>
    <n v="120.96"/>
    <n v="40"/>
    <n v="53.760000000000005"/>
  </r>
  <r>
    <s v="Produit"/>
    <m/>
    <m/>
    <m/>
    <s v="F"/>
    <x v="5"/>
    <x v="1"/>
    <d v="2016-06-24T00:00:00"/>
    <s v="1606033-1"/>
    <n v="410059"/>
    <x v="22"/>
    <n v="1069"/>
    <s v="PERMEAT DOUX LIQUIDE"/>
    <n v="1.266"/>
    <d v="2016-07-08T00:00:00"/>
    <s v="X"/>
    <n v="125.33"/>
    <n v="113.94"/>
    <n v="40"/>
    <n v="50.64"/>
  </r>
  <r>
    <s v="Produit"/>
    <m/>
    <m/>
    <m/>
    <s v="F"/>
    <x v="5"/>
    <x v="1"/>
    <d v="2016-06-24T00:00:00"/>
    <s v="1606033-2"/>
    <n v="410059"/>
    <x v="22"/>
    <n v="1069"/>
    <s v="PERMEAT DOUX LIQUIDE"/>
    <n v="1.2609999999999999"/>
    <d v="2016-07-08T00:00:00"/>
    <s v="X"/>
    <n v="124.84"/>
    <n v="113.49"/>
    <n v="40"/>
    <n v="50.44"/>
  </r>
  <r>
    <s v="Produit"/>
    <m/>
    <m/>
    <m/>
    <s v="F"/>
    <x v="5"/>
    <x v="1"/>
    <d v="2016-06-24T00:00:00"/>
    <s v="1606033-3"/>
    <n v="410059"/>
    <x v="22"/>
    <n v="1069"/>
    <s v="PERMEAT DOUX LIQUIDE"/>
    <n v="1.268"/>
    <d v="2016-07-08T00:00:00"/>
    <s v="X"/>
    <n v="125.53"/>
    <n v="114.12"/>
    <n v="40"/>
    <n v="50.72"/>
  </r>
  <r>
    <s v="Produit"/>
    <m/>
    <m/>
    <m/>
    <s v="F"/>
    <x v="5"/>
    <x v="1"/>
    <d v="2016-06-28T00:00:00"/>
    <s v="1606034-1"/>
    <n v="410023"/>
    <x v="5"/>
    <n v="1023"/>
    <s v="PATE LEVURE"/>
    <n v="5.55"/>
    <d v="2016-07-28T00:00:00"/>
    <s v="X"/>
    <n v="2136.75"/>
    <n v="1942.5"/>
    <n v="116.35"/>
    <n v="645.74249999999995"/>
  </r>
  <r>
    <s v="Produit"/>
    <m/>
    <m/>
    <m/>
    <s v="F"/>
    <x v="5"/>
    <x v="1"/>
    <d v="2016-06-28T00:00:00"/>
    <s v="1606035-1"/>
    <n v="410002"/>
    <x v="4"/>
    <n v="1079"/>
    <s v="LACTOSE"/>
    <n v="24"/>
    <d v="2016-07-28T00:00:00"/>
    <s v="X"/>
    <n v="11880"/>
    <n v="10800"/>
    <n v="50"/>
    <n v="1200"/>
  </r>
  <r>
    <s v="Prestation"/>
    <m/>
    <m/>
    <m/>
    <s v="F"/>
    <x v="5"/>
    <x v="1"/>
    <d v="2016-06-30T00:00:00"/>
    <s v="1606036-1"/>
    <n v="410006"/>
    <x v="1"/>
    <n v="1011"/>
    <s v="PRESTATION DE SERVICE"/>
    <m/>
    <d v="2016-07-08T00:00:00"/>
    <s v="X"/>
    <n v="4000"/>
    <n v="4000"/>
    <n v="0"/>
    <n v="4000"/>
  </r>
  <r>
    <s v="Produit"/>
    <m/>
    <m/>
    <m/>
    <s v="F"/>
    <x v="5"/>
    <x v="1"/>
    <d v="2016-06-30T00:00:00"/>
    <s v="1606037-1"/>
    <n v="410082"/>
    <x v="42"/>
    <n v="1072"/>
    <s v="SON DE BLE DUR GRANULE"/>
    <n v="28.7"/>
    <d v="2016-07-15T00:00:00"/>
    <s v="X"/>
    <n v="3788.4"/>
    <n v="3444"/>
    <n v="19.25"/>
    <n v="552.47500000000002"/>
  </r>
  <r>
    <s v="Produit"/>
    <m/>
    <m/>
    <m/>
    <s v="F"/>
    <x v="5"/>
    <x v="1"/>
    <d v="2016-06-30T00:00:00"/>
    <s v="1606038-1"/>
    <n v="410030"/>
    <x v="0"/>
    <n v="1057"/>
    <s v="PERMEAT DE SERUM (28 à 30 % ms)"/>
    <n v="6.7469999999999999"/>
    <d v="2016-07-30T00:00:00"/>
    <s v="X"/>
    <n v="667.95"/>
    <n v="607.23"/>
    <n v="15"/>
    <n v="101.205"/>
  </r>
  <r>
    <s v="Produit"/>
    <m/>
    <m/>
    <m/>
    <s v="F"/>
    <x v="5"/>
    <x v="1"/>
    <d v="2016-06-30T00:00:00"/>
    <s v="1606038-2"/>
    <n v="410030"/>
    <x v="0"/>
    <n v="1057"/>
    <s v="PERMEAT DE SERUM (28 à 30 % ms)"/>
    <n v="5.992"/>
    <d v="2016-07-30T00:00:00"/>
    <s v="X"/>
    <n v="593.21"/>
    <n v="539.28"/>
    <n v="15"/>
    <n v="89.88"/>
  </r>
  <r>
    <s v="Produit"/>
    <m/>
    <m/>
    <m/>
    <s v="F"/>
    <x v="5"/>
    <x v="1"/>
    <d v="2016-06-30T00:00:00"/>
    <s v="1606038-3"/>
    <n v="410030"/>
    <x v="0"/>
    <n v="1057"/>
    <s v="PERMEAT DE SERUM (28 à 30 % ms)"/>
    <n v="7.4470000000000001"/>
    <d v="2016-07-30T00:00:00"/>
    <s v="X"/>
    <n v="737.25"/>
    <n v="670.23"/>
    <n v="15"/>
    <n v="111.705"/>
  </r>
  <r>
    <s v="Produit"/>
    <m/>
    <m/>
    <m/>
    <s v="F"/>
    <x v="5"/>
    <x v="1"/>
    <d v="2016-06-30T00:00:00"/>
    <s v="1606039-1"/>
    <n v="410067"/>
    <x v="17"/>
    <n v="1057"/>
    <s v="PERMEAT DE SERUM (28 à 30 % ms)"/>
    <n v="7.556"/>
    <d v="2016-07-30T00:00:00"/>
    <s v="X"/>
    <n v="748.04"/>
    <n v="680.04"/>
    <n v="15"/>
    <n v="113.34"/>
  </r>
  <r>
    <s v="Produit"/>
    <m/>
    <m/>
    <m/>
    <s v="F"/>
    <x v="5"/>
    <x v="1"/>
    <d v="2016-06-30T00:00:00"/>
    <s v="1606039-2"/>
    <n v="410067"/>
    <x v="17"/>
    <n v="1057"/>
    <s v="PERMEAT DE SERUM (28 à 30 % ms)"/>
    <n v="7.4880000000000004"/>
    <d v="2016-07-30T00:00:00"/>
    <s v="X"/>
    <n v="741.31"/>
    <n v="673.92"/>
    <n v="15"/>
    <n v="112.32000000000001"/>
  </r>
  <r>
    <s v="Produit"/>
    <m/>
    <m/>
    <m/>
    <s v="F"/>
    <x v="5"/>
    <x v="1"/>
    <d v="2016-06-30T00:00:00"/>
    <s v="1606040-1"/>
    <n v="410067"/>
    <x v="17"/>
    <n v="1032"/>
    <s v="FARINE DE BLE TENDRE"/>
    <n v="16.09"/>
    <d v="2016-08-01T00:00:00"/>
    <s v="X"/>
    <n v="2336.27"/>
    <n v="2123.88"/>
    <n v="19.7"/>
    <n v="316.97300000000001"/>
  </r>
  <r>
    <s v="Produit"/>
    <m/>
    <m/>
    <m/>
    <s v="F"/>
    <x v="5"/>
    <x v="1"/>
    <d v="2016-06-30T00:00:00"/>
    <s v="1606041-1"/>
    <n v="410006"/>
    <x v="1"/>
    <n v="1004"/>
    <s v="CHOCOLAT ( rebut)"/>
    <n v="21.86"/>
    <d v="2016-07-30T00:00:00"/>
    <s v="X"/>
    <n v="2513.9"/>
    <n v="2513.9"/>
    <n v="24.1"/>
    <n v="526.82600000000002"/>
  </r>
  <r>
    <s v="Produit"/>
    <m/>
    <m/>
    <m/>
    <s v="F"/>
    <x v="6"/>
    <x v="1"/>
    <d v="2016-07-04T00:00:00"/>
    <s v="1607001-1"/>
    <n v="410084"/>
    <x v="43"/>
    <n v="1072"/>
    <s v="SON DE BLE DUR GRANULE"/>
    <n v="28.36"/>
    <d v="2016-07-18T00:00:00"/>
    <s v="X"/>
    <n v="3899.502"/>
    <n v="3545"/>
    <n v="18.52"/>
    <n v="525.22719999999993"/>
  </r>
  <r>
    <s v="Produit"/>
    <m/>
    <m/>
    <m/>
    <s v="F"/>
    <x v="6"/>
    <x v="1"/>
    <d v="2016-07-04T00:00:00"/>
    <s v="1607002-1"/>
    <n v="410058"/>
    <x v="3"/>
    <n v="1030"/>
    <s v="COPRODUIT DE SEMOULE DE BLE DUR"/>
    <n v="16.59"/>
    <d v="2016-07-18T00:00:00"/>
    <s v="X"/>
    <n v="2372.37"/>
    <n v="2156.6999999999998"/>
    <n v="23.51"/>
    <n v="390.03090000000003"/>
  </r>
  <r>
    <s v="Produit"/>
    <m/>
    <m/>
    <m/>
    <s v="F"/>
    <x v="6"/>
    <x v="1"/>
    <d v="2016-07-05T00:00:00"/>
    <s v="1607003-1"/>
    <n v="410030"/>
    <x v="0"/>
    <n v="1013"/>
    <s v="SON DE MOUTARDE  HUMIDE"/>
    <n v="13.98"/>
    <d v="2016-08-05T00:00:00"/>
    <s v="X"/>
    <n v="615.12"/>
    <n v="559.20000000000005"/>
    <n v="38.56"/>
    <n v="539.06880000000001"/>
  </r>
  <r>
    <s v="Prestation"/>
    <m/>
    <m/>
    <m/>
    <s v="F"/>
    <x v="6"/>
    <x v="1"/>
    <d v="2016-07-05T00:00:00"/>
    <s v="1607004-1"/>
    <n v="410035"/>
    <x v="26"/>
    <n v="1011"/>
    <s v="PRESTATION DE SERVICE"/>
    <m/>
    <d v="2016-07-15T00:00:00"/>
    <s v="X"/>
    <n v="600"/>
    <n v="500"/>
    <n v="0"/>
    <n v="0"/>
  </r>
  <r>
    <s v="Produit"/>
    <m/>
    <m/>
    <m/>
    <s v="F"/>
    <x v="6"/>
    <x v="1"/>
    <d v="2016-07-06T00:00:00"/>
    <s v="1607005-1"/>
    <n v="410081"/>
    <x v="44"/>
    <n v="1001"/>
    <s v="LEVURE"/>
    <n v="6.05"/>
    <d v="2016-08-06T00:00:00"/>
    <s v="X"/>
    <n v="1996.5"/>
    <n v="1815"/>
    <n v="125.61"/>
    <n v="759.94049999999993"/>
  </r>
  <r>
    <s v="Produit"/>
    <m/>
    <m/>
    <m/>
    <s v="F"/>
    <x v="6"/>
    <x v="1"/>
    <d v="2016-07-06T00:00:00"/>
    <s v="1607006-1"/>
    <n v="410054"/>
    <x v="45"/>
    <n v="1001"/>
    <s v="LEVURE"/>
    <n v="1.238"/>
    <d v="2016-07-20T00:00:00"/>
    <s v="X"/>
    <n v="408.54"/>
    <n v="371.4"/>
    <n v="89.22"/>
    <n v="110.45435999999999"/>
  </r>
  <r>
    <s v="Produit"/>
    <m/>
    <m/>
    <m/>
    <s v="F"/>
    <x v="6"/>
    <x v="1"/>
    <d v="2016-07-06T00:00:00"/>
    <s v="1607007-1"/>
    <n v="410058"/>
    <x v="3"/>
    <n v="1003"/>
    <s v="COQUE DE SOJA"/>
    <n v="15.04"/>
    <d v="2016-07-20T00:00:00"/>
    <s v="X"/>
    <n v="2481.6"/>
    <n v="2256"/>
    <n v="26.37"/>
    <n v="396.60480000000001"/>
  </r>
  <r>
    <s v="Produit"/>
    <m/>
    <m/>
    <m/>
    <s v="F"/>
    <x v="6"/>
    <x v="1"/>
    <d v="2016-07-06T00:00:00"/>
    <s v="1607008-1"/>
    <n v="410050"/>
    <x v="46"/>
    <n v="1001"/>
    <s v="LEVURE"/>
    <n v="4.085"/>
    <d v="2016-08-06T00:00:00"/>
    <s v="X"/>
    <n v="1348.05"/>
    <n v="1225.5"/>
    <n v="109.42"/>
    <n v="446.98070000000001"/>
  </r>
  <r>
    <s v="Produit"/>
    <m/>
    <m/>
    <m/>
    <s v="F"/>
    <x v="6"/>
    <x v="1"/>
    <d v="2016-07-07T00:00:00"/>
    <s v="1607009-1"/>
    <n v="410059"/>
    <x v="22"/>
    <n v="1069"/>
    <s v="PERMEAT DOUX LIQUIDE"/>
    <n v="1.264"/>
    <d v="2016-07-21T00:00:00"/>
    <s v="X"/>
    <n v="125.14"/>
    <n v="113.76"/>
    <n v="40"/>
    <n v="50.56"/>
  </r>
  <r>
    <s v="Produit"/>
    <m/>
    <m/>
    <m/>
    <s v=" F"/>
    <x v="6"/>
    <x v="1"/>
    <d v="2016-07-07T00:00:00"/>
    <s v="1607009-2"/>
    <n v="410059"/>
    <x v="22"/>
    <n v="1069"/>
    <s v="PERMEAT DOUX LIQUIDE"/>
    <n v="1.2629999999999999"/>
    <d v="2016-07-21T00:00:00"/>
    <s v="X"/>
    <n v="125.04"/>
    <n v="113.67"/>
    <n v="40"/>
    <n v="50.519999999999996"/>
  </r>
  <r>
    <s v="Produit"/>
    <m/>
    <m/>
    <m/>
    <s v="F"/>
    <x v="6"/>
    <x v="1"/>
    <d v="2016-07-07T00:00:00"/>
    <s v="1607009-3"/>
    <n v="410059"/>
    <x v="22"/>
    <n v="1069"/>
    <s v="PERMEAT DOUX LIQUIDE"/>
    <n v="1.256"/>
    <d v="2016-07-21T00:00:00"/>
    <s v="X"/>
    <n v="124.34"/>
    <n v="113.04"/>
    <n v="40"/>
    <n v="50.24"/>
  </r>
  <r>
    <s v="Produit"/>
    <m/>
    <m/>
    <m/>
    <s v="F"/>
    <x v="6"/>
    <x v="1"/>
    <d v="2016-07-07T00:00:00"/>
    <s v="1607009-4"/>
    <n v="410059"/>
    <x v="22"/>
    <n v="1069"/>
    <s v="PERMEAT DOUX LIQUIDE"/>
    <n v="1.264"/>
    <d v="2016-07-21T00:00:00"/>
    <s v="X"/>
    <n v="125.14"/>
    <n v="113.76"/>
    <n v="40"/>
    <n v="50.56"/>
  </r>
  <r>
    <s v="Produit"/>
    <m/>
    <m/>
    <m/>
    <s v="F"/>
    <x v="6"/>
    <x v="1"/>
    <d v="2016-07-07T00:00:00"/>
    <s v="1607010-1"/>
    <n v="410069"/>
    <x v="23"/>
    <n v="1069"/>
    <s v="PERMEAT DOUX LIQUIDE"/>
    <n v="1.345"/>
    <d v="2016-08-07T00:00:00"/>
    <s v="X"/>
    <n v="133.16"/>
    <n v="121.05"/>
    <n v="40"/>
    <n v="53.8"/>
  </r>
  <r>
    <s v="Produit"/>
    <m/>
    <m/>
    <m/>
    <s v="F"/>
    <x v="6"/>
    <x v="1"/>
    <d v="2016-07-07T00:00:00"/>
    <s v="1607010-2"/>
    <n v="410069"/>
    <x v="23"/>
    <n v="1069"/>
    <s v="PERMEAT DOUX LIQUIDE"/>
    <n v="1.268"/>
    <d v="2016-08-07T00:00:00"/>
    <s v="X"/>
    <n v="125.53"/>
    <n v="114.12"/>
    <n v="40"/>
    <n v="50.72"/>
  </r>
  <r>
    <s v="Produit"/>
    <m/>
    <m/>
    <m/>
    <s v="F"/>
    <x v="6"/>
    <x v="1"/>
    <d v="2016-07-07T00:00:00"/>
    <s v="1607011-1"/>
    <n v="410068"/>
    <x v="19"/>
    <n v="1077"/>
    <s v="PERMEAT DE SERUM  (18 / 20 % de MS )"/>
    <n v="4.7720000000000002"/>
    <d v="2016-07-21T00:00:00"/>
    <s v="X"/>
    <n v="419.94"/>
    <n v="381.76"/>
    <n v="30"/>
    <n v="143.16"/>
  </r>
  <r>
    <s v="Produit"/>
    <m/>
    <m/>
    <m/>
    <s v="F"/>
    <x v="6"/>
    <x v="1"/>
    <d v="2016-07-08T00:00:00"/>
    <s v="1607012-1"/>
    <n v="410002"/>
    <x v="4"/>
    <n v="1008"/>
    <s v="DECLASSES"/>
    <n v="11.895"/>
    <d v="2016-08-08T00:00:00"/>
    <s v="X"/>
    <n v="10900.96"/>
    <n v="9909.9599999999991"/>
    <n v="76.52"/>
    <n v="910.20539999999994"/>
  </r>
  <r>
    <s v="Commissions"/>
    <m/>
    <m/>
    <m/>
    <s v="F"/>
    <x v="6"/>
    <x v="1"/>
    <d v="2016-07-11T00:00:00"/>
    <s v="1607013-1"/>
    <n v="410006"/>
    <x v="1"/>
    <n v="1010"/>
    <s v="COMMISSION"/>
    <m/>
    <d v="2016-07-31T00:00:00"/>
    <s v="X"/>
    <n v="2938.27"/>
    <n v="2938.27"/>
    <n v="0"/>
    <n v="2938.27"/>
  </r>
  <r>
    <s v="Produit"/>
    <m/>
    <m/>
    <m/>
    <s v="F"/>
    <x v="6"/>
    <x v="1"/>
    <d v="2016-07-12T00:00:00"/>
    <s v="1607014-1"/>
    <n v="410083"/>
    <x v="47"/>
    <n v="1001"/>
    <s v="LEVURE"/>
    <n v="6.17"/>
    <d v="2016-07-26T00:00:00"/>
    <s v="X"/>
    <n v="2036.1"/>
    <n v="1851"/>
    <n v="126.2"/>
    <n v="778.654"/>
  </r>
  <r>
    <s v="Produit"/>
    <m/>
    <m/>
    <m/>
    <s v="F"/>
    <x v="6"/>
    <x v="1"/>
    <d v="2016-07-12T00:00:00"/>
    <s v="1607015-1"/>
    <n v="410085"/>
    <x v="48"/>
    <n v="1001"/>
    <s v="LEVURE"/>
    <n v="3.141"/>
    <d v="2016-07-26T00:00:00"/>
    <s v="X"/>
    <n v="1036.53"/>
    <n v="942.3"/>
    <n v="122.25"/>
    <n v="383.98725000000002"/>
  </r>
  <r>
    <s v="Produit"/>
    <m/>
    <m/>
    <m/>
    <s v="F"/>
    <x v="6"/>
    <x v="1"/>
    <d v="2016-07-12T00:00:00"/>
    <s v="1607016-1"/>
    <n v="410030"/>
    <x v="0"/>
    <n v="1071"/>
    <s v="PATISSERIE (PATE A CHOUX)"/>
    <n v="13.82"/>
    <d v="2016-08-12T00:00:00"/>
    <s v="X"/>
    <n v="1064.1400000000001"/>
    <n v="967.4"/>
    <n v="36.69"/>
    <n v="507.05579999999998"/>
  </r>
  <r>
    <s v="Déplacement"/>
    <m/>
    <m/>
    <m/>
    <s v="F"/>
    <x v="6"/>
    <x v="1"/>
    <d v="2016-07-15T00:00:00"/>
    <s v="1607017-1"/>
    <n v="410006"/>
    <x v="1"/>
    <n v="1009"/>
    <s v="FRAIS DEPLACEMENT"/>
    <m/>
    <d v="2016-07-20T00:00:00"/>
    <s v="X"/>
    <n v="547.41999999999996"/>
    <n v="547.41999999999996"/>
    <n v="0"/>
    <n v="0"/>
  </r>
  <r>
    <s v="Produit"/>
    <m/>
    <m/>
    <m/>
    <s v="F"/>
    <x v="6"/>
    <x v="1"/>
    <d v="2016-07-15T00:00:00"/>
    <s v="1607018-1"/>
    <n v="410070"/>
    <x v="28"/>
    <n v="1014"/>
    <s v="GÊNE DE CASSIS"/>
    <n v="11.1"/>
    <d v="2016-08-15T00:00:00"/>
    <s v="X"/>
    <n v="244.2"/>
    <n v="222"/>
    <n v="41.72"/>
    <n v="463.09199999999998"/>
  </r>
  <r>
    <s v="Produit"/>
    <m/>
    <m/>
    <m/>
    <s v="F"/>
    <x v="6"/>
    <x v="1"/>
    <d v="2016-07-15T00:00:00"/>
    <s v="1607019-1"/>
    <n v="410025"/>
    <x v="6"/>
    <n v="1014"/>
    <s v="GÊNE DE CASSIS"/>
    <m/>
    <d v="2016-08-15T00:00:00"/>
    <s v="X"/>
    <n v="688.31"/>
    <n v="625.74"/>
    <n v="0"/>
    <n v="0"/>
  </r>
  <r>
    <s v="Produit"/>
    <m/>
    <m/>
    <m/>
    <s v="F"/>
    <x v="6"/>
    <x v="1"/>
    <d v="2016-07-15T00:00:00"/>
    <s v="1607020-1"/>
    <n v="410030"/>
    <x v="0"/>
    <n v="1013"/>
    <s v="SON DE MOUTARDE  HUMIDE"/>
    <n v="12.69"/>
    <d v="2016-08-15T00:00:00"/>
    <s v="X"/>
    <n v="558.36"/>
    <n v="507.6"/>
    <n v="38.42"/>
    <n v="487.5498"/>
  </r>
  <r>
    <s v="Prestation"/>
    <m/>
    <m/>
    <m/>
    <s v="F"/>
    <x v="6"/>
    <x v="1"/>
    <d v="2016-07-15T00:00:00"/>
    <s v="1607021-1"/>
    <n v="410035"/>
    <x v="26"/>
    <n v="1011"/>
    <s v="PRESTATION DE SERVICE"/>
    <m/>
    <d v="2016-08-15T00:00:00"/>
    <s v="X"/>
    <n v="600"/>
    <n v="500"/>
    <n v="0"/>
    <n v="0"/>
  </r>
  <r>
    <s v="Produit"/>
    <m/>
    <m/>
    <m/>
    <s v="F"/>
    <x v="6"/>
    <x v="1"/>
    <d v="2016-07-15T00:00:00"/>
    <s v="1607022-1"/>
    <n v="410002"/>
    <x v="4"/>
    <n v="1079"/>
    <s v="LACTOSE"/>
    <n v="24"/>
    <d v="2016-08-15T00:00:00"/>
    <s v="X"/>
    <n v="11352"/>
    <n v="10320"/>
    <n v="50"/>
    <n v="1200"/>
  </r>
  <r>
    <s v="Produit"/>
    <m/>
    <m/>
    <m/>
    <s v="F"/>
    <x v="6"/>
    <x v="1"/>
    <d v="2016-07-27T00:00:00"/>
    <s v="1607023-1"/>
    <n v="410030"/>
    <x v="0"/>
    <n v="1003"/>
    <s v="COQUE DE SOJA"/>
    <n v="15.06"/>
    <d v="2016-08-27T00:00:00"/>
    <s v="X"/>
    <n v="2484.9"/>
    <n v="2259"/>
    <n v="28.6"/>
    <n v="430.71600000000001"/>
  </r>
  <r>
    <s v="Produit"/>
    <m/>
    <m/>
    <m/>
    <s v="F"/>
    <x v="6"/>
    <x v="1"/>
    <d v="2016-07-27T00:00:00"/>
    <s v="1607024-1"/>
    <n v="410030"/>
    <x v="0"/>
    <n v="1071"/>
    <s v="PATISSERIE (PATE A CHOUX)"/>
    <n v="11.88"/>
    <d v="2016-08-27T00:00:00"/>
    <s v="X"/>
    <n v="914.76"/>
    <n v="831.6"/>
    <n v="33.619999999999997"/>
    <n v="399.40559999999999"/>
  </r>
  <r>
    <s v="Produit"/>
    <m/>
    <m/>
    <m/>
    <s v="F"/>
    <x v="6"/>
    <x v="1"/>
    <d v="2016-07-15T00:00:00"/>
    <s v="1607025-1"/>
    <n v="410064"/>
    <x v="11"/>
    <n v="1014"/>
    <s v="GÊNE DE CASSIS"/>
    <n v="21.513999999999999"/>
    <d v="2016-08-15T00:00:00"/>
    <s v="X"/>
    <n v="709.96"/>
    <n v="645.41999999999996"/>
    <n v="26.28"/>
    <n v="565.38792000000001"/>
  </r>
  <r>
    <s v="Produit"/>
    <m/>
    <m/>
    <m/>
    <s v="F"/>
    <x v="6"/>
    <x v="1"/>
    <d v="2016-07-15T00:00:00"/>
    <s v="1607026-1"/>
    <n v="410017"/>
    <x v="12"/>
    <n v="1014"/>
    <s v="GÊNE DE CASSIS"/>
    <m/>
    <d v="2016-08-29T00:00:00"/>
    <s v="X"/>
    <n v="236.65"/>
    <n v="215.14"/>
    <n v="0"/>
    <n v="0"/>
  </r>
  <r>
    <s v="Produit"/>
    <m/>
    <m/>
    <m/>
    <s v="F"/>
    <x v="6"/>
    <x v="1"/>
    <d v="2016-07-21T00:00:00"/>
    <s v="1607027-1"/>
    <n v="410058"/>
    <x v="3"/>
    <n v="1030"/>
    <s v="COPRODUIT DE SEMOULE DE BLE DUR"/>
    <n v="17.82"/>
    <d v="2016-08-04T00:00:00"/>
    <s v="X"/>
    <n v="2548.2600000000002"/>
    <n v="2316.6"/>
    <n v="23.67"/>
    <n v="421.79940000000005"/>
  </r>
  <r>
    <s v="Produit"/>
    <m/>
    <m/>
    <m/>
    <s v="F"/>
    <x v="6"/>
    <x v="1"/>
    <d v="2016-07-21T00:00:00"/>
    <s v="1607028-1"/>
    <n v="410058"/>
    <x v="3"/>
    <n v="1032"/>
    <s v="FARINE DE BLE TENDRE"/>
    <n v="22.25"/>
    <d v="2016-08-04T00:00:00"/>
    <s v="X"/>
    <n v="2937"/>
    <n v="2670"/>
    <n v="12.92"/>
    <n v="287.46999999999997"/>
  </r>
  <r>
    <s v="Produit"/>
    <m/>
    <m/>
    <m/>
    <s v="F"/>
    <x v="6"/>
    <x v="1"/>
    <d v="2016-07-19T00:00:00"/>
    <s v="1607029-1"/>
    <n v="410002"/>
    <x v="4"/>
    <n v="1079"/>
    <s v="LACTOSE"/>
    <n v="24"/>
    <d v="2016-08-19T00:00:00"/>
    <s v="X"/>
    <n v="11352"/>
    <n v="10320"/>
    <n v="50"/>
    <n v="1200"/>
  </r>
  <r>
    <s v="Produit"/>
    <m/>
    <m/>
    <m/>
    <s v="F"/>
    <x v="6"/>
    <x v="1"/>
    <d v="2016-07-28T00:00:00"/>
    <s v="1607030-1"/>
    <n v="410090"/>
    <x v="49"/>
    <n v="1001"/>
    <s v="LEVURE"/>
    <n v="6.2"/>
    <d v="2016-08-11T00:00:00"/>
    <s v="X"/>
    <n v="2046"/>
    <n v="1860"/>
    <n v="135.5"/>
    <n v="840.1"/>
  </r>
  <r>
    <s v="Produit"/>
    <m/>
    <m/>
    <m/>
    <s v="F"/>
    <x v="6"/>
    <x v="1"/>
    <d v="2016-07-28T00:00:00"/>
    <s v="1607031-1"/>
    <n v="410088"/>
    <x v="50"/>
    <n v="1039"/>
    <s v="SON DE BLE TENDRE"/>
    <n v="29.78"/>
    <d v="2016-08-28T00:00:00"/>
    <s v="X"/>
    <n v="4094.75"/>
    <n v="3722.5"/>
    <n v="16.899999999999999"/>
    <n v="503.28199999999998"/>
  </r>
  <r>
    <s v="Produit"/>
    <m/>
    <m/>
    <m/>
    <s v="F"/>
    <x v="6"/>
    <x v="1"/>
    <d v="2016-07-28T00:00:00"/>
    <s v="1607032-1"/>
    <n v="410088"/>
    <x v="50"/>
    <n v="1001"/>
    <s v="LEVURE"/>
    <n v="2.516"/>
    <d v="2016-08-28T00:00:00"/>
    <s v="X"/>
    <n v="830.28"/>
    <n v="754.8"/>
    <n v="82.55"/>
    <n v="207.69579999999999"/>
  </r>
  <r>
    <s v="Produit"/>
    <m/>
    <m/>
    <m/>
    <s v="F"/>
    <x v="6"/>
    <x v="1"/>
    <d v="2016-07-28T00:00:00"/>
    <s v="1607033-1"/>
    <n v="410087"/>
    <x v="51"/>
    <n v="1001"/>
    <s v="LEVURE"/>
    <n v="3.15"/>
    <d v="2016-08-11T00:00:00"/>
    <s v="X"/>
    <n v="1039.5"/>
    <n v="945"/>
    <n v="76.19"/>
    <n v="239.99849999999998"/>
  </r>
  <r>
    <s v="Produit"/>
    <m/>
    <m/>
    <m/>
    <s v="F"/>
    <x v="6"/>
    <x v="1"/>
    <d v="2016-07-28T00:00:00"/>
    <s v="1607034-1"/>
    <n v="410086"/>
    <x v="44"/>
    <n v="1001"/>
    <s v="LEVURE"/>
    <n v="5.46"/>
    <d v="2016-08-11T00:00:00"/>
    <s v="X"/>
    <n v="1801.8"/>
    <n v="1638"/>
    <n v="97.4"/>
    <n v="531.80399999999997"/>
  </r>
  <r>
    <s v="Produit"/>
    <m/>
    <m/>
    <m/>
    <s v="F"/>
    <x v="6"/>
    <x v="1"/>
    <d v="2016-07-28T00:00:00"/>
    <s v="1607035-1"/>
    <n v="410067"/>
    <x v="17"/>
    <n v="1057"/>
    <s v="PERMEAT DE SERUM (28 à 30 % ms)"/>
    <n v="7.6120000000000001"/>
    <d v="2016-09-03T00:00:00"/>
    <s v="X"/>
    <n v="753.59"/>
    <n v="685.08"/>
    <n v="15"/>
    <n v="114.18"/>
  </r>
  <r>
    <s v="Produit"/>
    <m/>
    <m/>
    <m/>
    <s v="F"/>
    <x v="6"/>
    <x v="1"/>
    <d v="2016-07-28T00:00:00"/>
    <s v="1607035-2"/>
    <n v="410067"/>
    <x v="17"/>
    <n v="1057"/>
    <s v="PERMEAT DE SERUM (28 à 30 % ms)"/>
    <n v="7.641"/>
    <d v="2016-09-03T00:00:00"/>
    <s v="X"/>
    <n v="756.46"/>
    <n v="687.69"/>
    <n v="15"/>
    <n v="114.61499999999999"/>
  </r>
  <r>
    <s v="Prestation"/>
    <m/>
    <m/>
    <m/>
    <s v="F"/>
    <x v="6"/>
    <x v="1"/>
    <d v="2016-07-31T00:00:00"/>
    <s v="1607036-1"/>
    <n v="410006"/>
    <x v="1"/>
    <n v="1011"/>
    <s v="PRESTATION DE SERVICE"/>
    <m/>
    <d v="2016-08-05T00:00:00"/>
    <s v="X"/>
    <n v="4000"/>
    <n v="4000"/>
    <n v="0"/>
    <n v="4000"/>
  </r>
  <r>
    <s v="Produit"/>
    <m/>
    <m/>
    <m/>
    <s v="F"/>
    <x v="6"/>
    <x v="1"/>
    <d v="2016-07-31T00:00:00"/>
    <s v="1607037-1"/>
    <n v="410030"/>
    <x v="0"/>
    <n v="1057"/>
    <s v="PERMEAT DE SERUM (28 à 30 % ms)"/>
    <n v="7.3220000000000001"/>
    <d v="2016-08-31T00:00:00"/>
    <s v="X"/>
    <n v="724.88"/>
    <n v="658.98"/>
    <n v="15"/>
    <n v="109.83"/>
  </r>
  <r>
    <s v="Produit"/>
    <m/>
    <m/>
    <m/>
    <s v="F"/>
    <x v="6"/>
    <x v="1"/>
    <d v="2016-07-31T00:00:00"/>
    <s v="1607037-2"/>
    <n v="410030"/>
    <x v="0"/>
    <n v="1057"/>
    <s v="PERMEAT DE SERUM (28 à 30 % ms)"/>
    <n v="8.0210000000000008"/>
    <d v="2016-08-31T00:00:00"/>
    <s v="X"/>
    <n v="794.08"/>
    <n v="721.89"/>
    <n v="15"/>
    <n v="120.31500000000001"/>
  </r>
  <r>
    <s v="Produit"/>
    <m/>
    <m/>
    <m/>
    <s v="F"/>
    <x v="6"/>
    <x v="1"/>
    <d v="2016-07-31T00:00:00"/>
    <s v="1607037-3"/>
    <n v="410030"/>
    <x v="0"/>
    <n v="1057"/>
    <s v="PERMEAT DE SERUM (28 à 30 % ms)"/>
    <n v="6.6619999999999999"/>
    <d v="2016-08-31T00:00:00"/>
    <s v="X"/>
    <n v="659.54"/>
    <n v="599.58000000000004"/>
    <n v="15"/>
    <n v="99.929999999999993"/>
  </r>
  <r>
    <s v="Produit"/>
    <m/>
    <m/>
    <m/>
    <s v="F"/>
    <x v="6"/>
    <x v="1"/>
    <d v="2016-07-31T00:00:00"/>
    <s v="1607037-4"/>
    <n v="410030"/>
    <x v="0"/>
    <n v="1057"/>
    <s v="PERMEAT DE SERUM (28 à 30 % ms)"/>
    <n v="7.3"/>
    <d v="2016-08-31T00:00:00"/>
    <s v="X"/>
    <n v="722.7"/>
    <n v="657"/>
    <n v="15"/>
    <n v="109.5"/>
  </r>
  <r>
    <s v="Produit"/>
    <m/>
    <m/>
    <m/>
    <s v="F"/>
    <x v="6"/>
    <x v="1"/>
    <d v="2016-07-31T00:00:00"/>
    <s v="1607038-1"/>
    <n v="410030"/>
    <x v="0"/>
    <n v="1057"/>
    <s v="PERMEAT DE SERUM (28 à 30 % ms)"/>
    <n v="7.8289999999999997"/>
    <d v="2016-08-31T00:00:00"/>
    <s v="X"/>
    <n v="775.07"/>
    <n v="704.61"/>
    <n v="15"/>
    <n v="117.435"/>
  </r>
  <r>
    <s v="Produit"/>
    <m/>
    <m/>
    <m/>
    <s v="F"/>
    <x v="6"/>
    <x v="1"/>
    <d v="2016-07-31T00:00:00"/>
    <s v="1607038-2"/>
    <n v="410030"/>
    <x v="0"/>
    <n v="1057"/>
    <s v="PERMEAT DE SERUM (28 à 30 % ms)"/>
    <n v="7.0880000000000001"/>
    <d v="2016-08-31T00:00:00"/>
    <s v="X"/>
    <n v="701.71"/>
    <n v="637.91999999999996"/>
    <n v="15"/>
    <n v="106.32000000000001"/>
  </r>
  <r>
    <s v="Produit"/>
    <m/>
    <m/>
    <m/>
    <s v="F"/>
    <x v="6"/>
    <x v="1"/>
    <d v="2016-07-31T00:00:00"/>
    <s v="1607038-3"/>
    <n v="410030"/>
    <x v="0"/>
    <n v="1057"/>
    <s v="PERMEAT DE SERUM (28 à 30 % ms)"/>
    <n v="8.0050000000000008"/>
    <d v="2016-08-31T00:00:00"/>
    <s v="X"/>
    <n v="792.5"/>
    <n v="720.45"/>
    <n v="15"/>
    <n v="120.07500000000002"/>
  </r>
  <r>
    <s v="Produit"/>
    <m/>
    <m/>
    <m/>
    <s v="F"/>
    <x v="6"/>
    <x v="1"/>
    <d v="2016-07-31T00:00:00"/>
    <s v="1607038-4"/>
    <n v="410030"/>
    <x v="0"/>
    <n v="1057"/>
    <s v="PERMEAT DE SERUM (28 à 30 % ms)"/>
    <n v="7.1929999999999996"/>
    <d v="2016-08-31T00:00:00"/>
    <s v="X"/>
    <n v="712.11"/>
    <n v="647.37"/>
    <n v="15"/>
    <n v="107.895"/>
  </r>
  <r>
    <s v="Produit"/>
    <m/>
    <m/>
    <m/>
    <s v="F"/>
    <x v="6"/>
    <x v="1"/>
    <d v="2016-07-31T00:00:00"/>
    <s v="1607039-1"/>
    <n v="410030"/>
    <x v="0"/>
    <n v="1057"/>
    <s v="PERMEAT DE SERUM (28 à 30 % ms)"/>
    <n v="7.2949999999999999"/>
    <d v="2016-08-31T00:00:00"/>
    <s v="X"/>
    <n v="722.21"/>
    <n v="656.55"/>
    <n v="15"/>
    <n v="109.425"/>
  </r>
  <r>
    <s v="Produit"/>
    <m/>
    <m/>
    <m/>
    <s v="F"/>
    <x v="6"/>
    <x v="1"/>
    <d v="2016-07-31T00:00:00"/>
    <s v="1607040-1"/>
    <n v="410069"/>
    <x v="23"/>
    <n v="1069"/>
    <s v="PERMEAT DOUX LIQUIDE"/>
    <n v="1.282"/>
    <d v="2016-08-31T00:00:00"/>
    <s v="X"/>
    <n v="126.92"/>
    <n v="115.38"/>
    <n v="40"/>
    <n v="51.28"/>
  </r>
  <r>
    <s v="Produit"/>
    <m/>
    <m/>
    <m/>
    <s v="F"/>
    <x v="6"/>
    <x v="1"/>
    <d v="2016-07-31T00:00:00"/>
    <s v="1607040-2"/>
    <n v="410069"/>
    <x v="23"/>
    <n v="1069"/>
    <s v="PERMEAT DOUX LIQUIDE"/>
    <n v="1.282"/>
    <d v="2016-08-31T00:00:00"/>
    <s v="X"/>
    <n v="126.72"/>
    <n v="115.2"/>
    <n v="40"/>
    <n v="51.28"/>
  </r>
  <r>
    <s v="Produit"/>
    <m/>
    <m/>
    <m/>
    <s v="F"/>
    <x v="6"/>
    <x v="1"/>
    <d v="2016-07-31T00:00:00"/>
    <s v="1607040-3"/>
    <n v="410069"/>
    <x v="23"/>
    <n v="1069"/>
    <s v="PERMEAT DOUX LIQUIDE"/>
    <n v="1.1850000000000001"/>
    <d v="2016-08-31T00:00:00"/>
    <s v="X"/>
    <n v="117.32"/>
    <n v="106.65"/>
    <n v="40"/>
    <n v="47.400000000000006"/>
  </r>
  <r>
    <s v="Produit"/>
    <m/>
    <m/>
    <m/>
    <s v="F"/>
    <x v="6"/>
    <x v="1"/>
    <d v="2016-07-31T00:00:00"/>
    <s v="1607040-4"/>
    <n v="410069"/>
    <x v="23"/>
    <n v="1069"/>
    <s v="PERMEAT DOUX LIQUIDE"/>
    <n v="1.1859999999999999"/>
    <d v="2016-08-31T00:00:00"/>
    <s v="X"/>
    <n v="117.41"/>
    <n v="106.74"/>
    <n v="40"/>
    <n v="47.44"/>
  </r>
  <r>
    <s v="Produit"/>
    <m/>
    <m/>
    <m/>
    <s v="F"/>
    <x v="6"/>
    <x v="1"/>
    <d v="2016-07-31T00:00:00"/>
    <s v="1607041-1"/>
    <n v="410069"/>
    <x v="23"/>
    <n v="1069"/>
    <s v="PERMEAT DOUX LIQUIDE"/>
    <n v="1.27"/>
    <d v="2016-08-31T00:00:00"/>
    <s v="X"/>
    <n v="125.73"/>
    <n v="114.3"/>
    <n v="40"/>
    <n v="50.8"/>
  </r>
  <r>
    <s v="Produit"/>
    <m/>
    <m/>
    <m/>
    <s v="F"/>
    <x v="6"/>
    <x v="1"/>
    <d v="2016-07-31T00:00:00"/>
    <s v="1607041-2"/>
    <n v="410069"/>
    <x v="23"/>
    <n v="1069"/>
    <s v="PERMEAT DOUX LIQUIDE"/>
    <n v="1.2729999999999999"/>
    <d v="2016-08-31T00:00:00"/>
    <s v="X"/>
    <n v="126.03"/>
    <n v="114.57"/>
    <n v="40"/>
    <n v="50.919999999999995"/>
  </r>
  <r>
    <s v="Produit"/>
    <m/>
    <m/>
    <m/>
    <s v="F"/>
    <x v="6"/>
    <x v="1"/>
    <d v="2016-07-31T00:00:00"/>
    <s v="1607041-3"/>
    <n v="410069"/>
    <x v="23"/>
    <n v="1069"/>
    <s v="PERMEAT DOUX LIQUIDE"/>
    <n v="1.1870000000000001"/>
    <d v="2016-08-31T00:00:00"/>
    <s v="X"/>
    <n v="117.51"/>
    <n v="106.83"/>
    <n v="40"/>
    <n v="47.480000000000004"/>
  </r>
  <r>
    <s v="Produit"/>
    <m/>
    <m/>
    <m/>
    <s v="F"/>
    <x v="6"/>
    <x v="1"/>
    <d v="2016-07-31T00:00:00"/>
    <s v="1607042-1"/>
    <n v="410059"/>
    <x v="22"/>
    <n v="1069"/>
    <s v="PERMEAT DOUX LIQUIDE"/>
    <n v="1.28"/>
    <d v="2016-08-15T00:00:00"/>
    <s v="X"/>
    <n v="126.72"/>
    <n v="115.2"/>
    <n v="40"/>
    <n v="51.2"/>
  </r>
  <r>
    <s v="Produit"/>
    <m/>
    <m/>
    <m/>
    <s v="F"/>
    <x v="6"/>
    <x v="1"/>
    <d v="2016-07-31T00:00:00"/>
    <s v="1607042-2"/>
    <n v="410059"/>
    <x v="22"/>
    <n v="1069"/>
    <s v="PERMEAT DOUX LIQUIDE"/>
    <n v="1.206"/>
    <d v="2016-08-15T00:00:00"/>
    <s v="X"/>
    <n v="119.39"/>
    <n v="108.54"/>
    <n v="40"/>
    <n v="48.239999999999995"/>
  </r>
  <r>
    <s v="Produit"/>
    <m/>
    <m/>
    <m/>
    <s v="F"/>
    <x v="6"/>
    <x v="1"/>
    <d v="2016-07-31T00:00:00"/>
    <s v="1607042-3"/>
    <n v="410059"/>
    <x v="22"/>
    <n v="1069"/>
    <s v="PERMEAT DOUX LIQUIDE"/>
    <n v="1.2689999999999999"/>
    <d v="2016-08-15T00:00:00"/>
    <s v="X"/>
    <n v="125.63"/>
    <n v="114.21"/>
    <n v="40"/>
    <n v="50.76"/>
  </r>
  <r>
    <s v="Produit"/>
    <m/>
    <m/>
    <m/>
    <s v="F"/>
    <x v="6"/>
    <x v="1"/>
    <d v="2016-07-31T00:00:00"/>
    <s v="1607043-1"/>
    <n v="410059"/>
    <x v="22"/>
    <n v="1069"/>
    <s v="PERMEAT DOUX LIQUIDE"/>
    <n v="1.28"/>
    <d v="2016-08-15T00:00:00"/>
    <s v="X"/>
    <n v="126.72"/>
    <n v="115.2"/>
    <n v="40"/>
    <n v="51.2"/>
  </r>
  <r>
    <s v="Produit"/>
    <m/>
    <m/>
    <m/>
    <s v="F"/>
    <x v="6"/>
    <x v="1"/>
    <d v="2016-07-31T00:00:00"/>
    <s v="1607043-2"/>
    <n v="410059"/>
    <x v="22"/>
    <n v="1069"/>
    <s v="PERMEAT DOUX LIQUIDE"/>
    <n v="1.2729999999999999"/>
    <d v="2016-08-15T00:00:00"/>
    <s v="X"/>
    <n v="126.03"/>
    <n v="114.57"/>
    <n v="40"/>
    <n v="50.919999999999995"/>
  </r>
  <r>
    <s v="Produit"/>
    <m/>
    <m/>
    <m/>
    <s v="F"/>
    <x v="6"/>
    <x v="1"/>
    <d v="2016-07-31T00:00:00"/>
    <s v="1607044-1"/>
    <n v="410044"/>
    <x v="29"/>
    <n v="1057"/>
    <s v="PERMEAT DE SERUM (28 à 30 % ms)"/>
    <n v="8.0150000000000006"/>
    <d v="2016-08-15T00:00:00"/>
    <s v="X"/>
    <n v="749.4"/>
    <n v="681.28"/>
    <n v="10"/>
    <n v="80.150000000000006"/>
  </r>
  <r>
    <s v="Produit"/>
    <m/>
    <m/>
    <m/>
    <s v="F"/>
    <x v="6"/>
    <x v="1"/>
    <d v="2016-07-31T00:00:00"/>
    <s v="1607044-2"/>
    <n v="410044"/>
    <x v="29"/>
    <n v="1057"/>
    <s v="PERMEAT DE SERUM (28 à 30 % ms)"/>
    <n v="6.8780000000000001"/>
    <d v="2016-08-15T00:00:00"/>
    <s v="X"/>
    <n v="643.09"/>
    <n v="584.63"/>
    <n v="10"/>
    <n v="68.78"/>
  </r>
  <r>
    <s v="Produit"/>
    <m/>
    <m/>
    <m/>
    <s v="F"/>
    <x v="6"/>
    <x v="1"/>
    <d v="2016-07-31T00:00:00"/>
    <s v="1607044-3"/>
    <n v="410044"/>
    <x v="29"/>
    <n v="1057"/>
    <s v="PERMEAT DE SERUM (28 à 30 % ms)"/>
    <n v="7.4059999999999997"/>
    <d v="2016-08-15T00:00:00"/>
    <s v="X"/>
    <n v="692.46"/>
    <n v="629.51"/>
    <n v="10"/>
    <n v="74.06"/>
  </r>
  <r>
    <s v="Produit"/>
    <m/>
    <m/>
    <m/>
    <s v="F"/>
    <x v="6"/>
    <x v="1"/>
    <d v="2016-07-31T00:00:00"/>
    <s v="1607044-4"/>
    <n v="410044"/>
    <x v="29"/>
    <n v="1057"/>
    <s v="PERMEAT DE SERUM (28 à 30 % ms)"/>
    <n v="6.2640000000000002"/>
    <d v="2016-08-15T00:00:00"/>
    <s v="X"/>
    <n v="585.67999999999995"/>
    <n v="532.44000000000005"/>
    <n v="10"/>
    <n v="62.64"/>
  </r>
  <r>
    <s v="Produit"/>
    <m/>
    <m/>
    <m/>
    <s v="F"/>
    <x v="6"/>
    <x v="1"/>
    <d v="2016-07-31T00:00:00"/>
    <s v="1607045-1"/>
    <n v="410044"/>
    <x v="29"/>
    <n v="1057"/>
    <s v="PERMEAT DE SERUM (28 à 30 % ms)"/>
    <n v="6.7190000000000003"/>
    <d v="2016-08-15T00:00:00"/>
    <s v="X"/>
    <n v="628.23"/>
    <n v="571.12"/>
    <n v="10"/>
    <n v="67.19"/>
  </r>
  <r>
    <s v="Produit"/>
    <m/>
    <m/>
    <m/>
    <s v="F"/>
    <x v="6"/>
    <x v="1"/>
    <d v="2016-07-31T00:00:00"/>
    <s v="1607045-2"/>
    <n v="410044"/>
    <x v="29"/>
    <n v="1057"/>
    <s v="PERMEAT DE SERUM (28 à 30 % ms)"/>
    <n v="8.2959999999999994"/>
    <d v="2016-08-15T00:00:00"/>
    <s v="X"/>
    <n v="775.68"/>
    <n v="705.16"/>
    <n v="10"/>
    <n v="82.96"/>
  </r>
  <r>
    <s v="Produit"/>
    <m/>
    <m/>
    <m/>
    <s v="F"/>
    <x v="6"/>
    <x v="1"/>
    <d v="2016-07-31T00:00:00"/>
    <s v="1607045-3"/>
    <n v="410044"/>
    <x v="29"/>
    <n v="1057"/>
    <s v="PERMEAT DE SERUM (28 à 30 % ms)"/>
    <n v="7.5979999999999999"/>
    <d v="2016-08-15T00:00:00"/>
    <s v="X"/>
    <n v="710.41"/>
    <n v="645.83000000000004"/>
    <n v="10"/>
    <n v="75.98"/>
  </r>
  <r>
    <s v="Produit"/>
    <m/>
    <m/>
    <m/>
    <s v="F"/>
    <x v="6"/>
    <x v="1"/>
    <d v="2016-07-31T00:00:00"/>
    <s v="1607046-1"/>
    <n v="410077"/>
    <x v="38"/>
    <n v="1077"/>
    <s v="PERMEAT DE SERUM  (18 / 20 % de MS )"/>
    <n v="4.3220000000000001"/>
    <d v="2016-08-30T00:00:00"/>
    <s v="X"/>
    <n v="380.34"/>
    <n v="345.76"/>
    <n v="30"/>
    <n v="129.66"/>
  </r>
  <r>
    <s v="Produit"/>
    <m/>
    <m/>
    <m/>
    <s v="F"/>
    <x v="6"/>
    <x v="1"/>
    <d v="2016-07-31T00:00:00"/>
    <s v="1607046-2"/>
    <n v="410077"/>
    <x v="38"/>
    <n v="1077"/>
    <s v="PERMEAT DE SERUM  (18 / 20 % de MS )"/>
    <n v="4.7590000000000003"/>
    <d v="2016-08-30T00:00:00"/>
    <s v="X"/>
    <n v="418.79"/>
    <n v="380.72"/>
    <n v="30"/>
    <n v="142.77000000000001"/>
  </r>
  <r>
    <s v="Produit"/>
    <m/>
    <m/>
    <m/>
    <s v="F"/>
    <x v="6"/>
    <x v="1"/>
    <d v="2016-07-31T00:00:00"/>
    <s v="1607046-3"/>
    <n v="410077"/>
    <x v="38"/>
    <n v="1077"/>
    <s v="PERMEAT DE SERUM  (18 / 20 % de MS )"/>
    <n v="4.9409999999999998"/>
    <d v="2016-08-30T00:00:00"/>
    <s v="X"/>
    <n v="434.81"/>
    <n v="395.28"/>
    <n v="30"/>
    <n v="148.22999999999999"/>
  </r>
  <r>
    <s v="Produit"/>
    <m/>
    <m/>
    <m/>
    <s v="F"/>
    <x v="6"/>
    <x v="1"/>
    <d v="2016-07-31T00:00:00"/>
    <s v="1607046-4"/>
    <n v="410077"/>
    <x v="38"/>
    <n v="1077"/>
    <s v="PERMEAT DE SERUM  (18 / 20 % de MS )"/>
    <n v="4.7930000000000001"/>
    <d v="2016-08-30T00:00:00"/>
    <s v="X"/>
    <n v="421.78"/>
    <n v="383.44"/>
    <n v="30"/>
    <n v="143.79"/>
  </r>
  <r>
    <s v="Commissions"/>
    <m/>
    <m/>
    <m/>
    <s v="F"/>
    <x v="6"/>
    <x v="1"/>
    <d v="2016-07-31T00:00:00"/>
    <s v="1607047-1"/>
    <n v="410009"/>
    <x v="7"/>
    <n v="1010"/>
    <s v="COMMISSION"/>
    <m/>
    <d v="2016-08-05T00:00:00"/>
    <s v="X"/>
    <n v="1837.08"/>
    <n v="1837.08"/>
    <n v="0"/>
    <n v="1837.08"/>
  </r>
  <r>
    <s v="Commissions"/>
    <m/>
    <m/>
    <m/>
    <s v="F"/>
    <x v="6"/>
    <x v="1"/>
    <d v="2016-07-31T00:00:00"/>
    <s v="1607048-1"/>
    <n v="410006"/>
    <x v="1"/>
    <n v="1010"/>
    <s v="COMMISSION"/>
    <m/>
    <d v="2016-08-05T00:00:00"/>
    <s v="X"/>
    <n v="105.98"/>
    <n v="105.98"/>
    <n v="0"/>
    <n v="105.98"/>
  </r>
  <r>
    <s v="Déplacement"/>
    <m/>
    <m/>
    <m/>
    <s v="F"/>
    <x v="6"/>
    <x v="1"/>
    <d v="2016-07-31T00:00:00"/>
    <s v="1607049-1"/>
    <n v="410006"/>
    <x v="1"/>
    <n v="1009"/>
    <s v="FRAIS DEPLACEMENT"/>
    <s v="                                                                              "/>
    <d v="2016-08-05T00:00:00"/>
    <s v="X"/>
    <n v="157.08000000000001"/>
    <n v="157.08000000000001"/>
    <n v="0"/>
    <n v="0"/>
  </r>
  <r>
    <s v="Produit"/>
    <m/>
    <m/>
    <m/>
    <s v="F"/>
    <x v="7"/>
    <x v="1"/>
    <d v="2016-08-08T00:00:00"/>
    <s v="1608001-1"/>
    <n v="410002"/>
    <x v="4"/>
    <n v="1079"/>
    <s v="LACTOSE"/>
    <n v="24"/>
    <d v="2016-09-08T00:00:00"/>
    <s v="X"/>
    <n v="11352"/>
    <n v="10320"/>
    <n v="50"/>
    <n v="1200"/>
  </r>
  <r>
    <s v="Produit"/>
    <m/>
    <m/>
    <m/>
    <s v="F"/>
    <x v="7"/>
    <x v="1"/>
    <d v="2016-08-08T00:00:00"/>
    <s v="1608002-1"/>
    <n v="410091"/>
    <x v="52"/>
    <n v="1072"/>
    <s v="SON DE BLE DUR GRANULE"/>
    <n v="6.96"/>
    <d v="2016-08-22T00:00:00"/>
    <s v="X"/>
    <n v="1018.25"/>
    <n v="925.68"/>
    <n v="15.67"/>
    <n v="109.06319999999999"/>
  </r>
  <r>
    <s v="Produit"/>
    <m/>
    <m/>
    <m/>
    <s v="F"/>
    <x v="7"/>
    <x v="1"/>
    <d v="2016-08-08T00:00:00"/>
    <s v="1608003-1"/>
    <n v="410089"/>
    <x v="53"/>
    <n v="1001"/>
    <s v="LEVURE"/>
    <n v="1"/>
    <d v="2016-08-22T00:00:00"/>
    <s v="X"/>
    <n v="330"/>
    <n v="300"/>
    <n v="20"/>
    <n v="20"/>
  </r>
  <r>
    <s v="Produit"/>
    <m/>
    <m/>
    <m/>
    <s v="F"/>
    <x v="7"/>
    <x v="1"/>
    <d v="2016-08-08T00:00:00"/>
    <s v="1608004-1"/>
    <n v="410030"/>
    <x v="0"/>
    <n v="1071"/>
    <s v="PATISSERIE (PATE A CHOUX)"/>
    <n v="8.4"/>
    <d v="2016-09-08T00:00:00"/>
    <s v="X"/>
    <n v="646.79999999999995"/>
    <n v="588"/>
    <n v="24.55"/>
    <n v="206.22000000000003"/>
  </r>
  <r>
    <s v="Produit"/>
    <m/>
    <m/>
    <m/>
    <s v="F"/>
    <x v="7"/>
    <x v="1"/>
    <d v="2016-08-08T00:00:00"/>
    <s v="1608005-1"/>
    <n v="410058"/>
    <x v="3"/>
    <n v="1030"/>
    <s v="COPRODUIT DE SEMOULE DE BLE DUR"/>
    <n v="20.094999999999999"/>
    <d v="2016-08-22T00:00:00"/>
    <s v="X"/>
    <n v="2873.59"/>
    <n v="2612.35"/>
    <n v="26.09"/>
    <n v="524.27855"/>
  </r>
  <r>
    <s v="Commissions"/>
    <m/>
    <m/>
    <m/>
    <s v="F"/>
    <x v="7"/>
    <x v="1"/>
    <d v="2016-08-08T00:00:00"/>
    <s v="1608006-1"/>
    <n v="410006"/>
    <x v="1"/>
    <n v="1010"/>
    <s v="COMMISSION"/>
    <m/>
    <d v="2016-08-31T00:00:00"/>
    <s v="X"/>
    <n v="2481.08"/>
    <n v="2481.08"/>
    <n v="0"/>
    <n v="2481.08"/>
  </r>
  <r>
    <s v="Produit"/>
    <m/>
    <m/>
    <m/>
    <s v="F"/>
    <x v="7"/>
    <x v="1"/>
    <d v="2016-08-11T00:00:00"/>
    <s v="1608007-1"/>
    <n v="410086"/>
    <x v="44"/>
    <n v="1003"/>
    <s v="COQUE DE SOJA"/>
    <n v="3.35"/>
    <d v="2016-08-28T00:00:00"/>
    <s v="X"/>
    <n v="681.73"/>
    <n v="619.75"/>
    <n v="36.630000000000003"/>
    <n v="122.71050000000001"/>
  </r>
  <r>
    <s v="Produit"/>
    <m/>
    <m/>
    <m/>
    <s v="F"/>
    <x v="7"/>
    <x v="1"/>
    <d v="2016-08-11T00:00:00"/>
    <s v="1608008-1"/>
    <n v="410093"/>
    <x v="54"/>
    <n v="1001"/>
    <s v="LEVURE"/>
    <n v="3.1219999999999999"/>
    <d v="2016-08-25T00:00:00"/>
    <s v="X"/>
    <n v="1030.26"/>
    <n v="936.6"/>
    <n v="128.36000000000001"/>
    <n v="400.73992000000004"/>
  </r>
  <r>
    <s v="Produit"/>
    <m/>
    <m/>
    <m/>
    <s v="F"/>
    <x v="7"/>
    <x v="1"/>
    <d v="2016-08-11T00:00:00"/>
    <s v="1608009-1"/>
    <n v="410092"/>
    <x v="55"/>
    <n v="1001"/>
    <s v="LEVURE"/>
    <n v="2.4350000000000001"/>
    <d v="2016-08-25T00:00:00"/>
    <s v="X"/>
    <n v="803.55"/>
    <n v="730.5"/>
    <n v="124.82"/>
    <n v="303.93669999999997"/>
  </r>
  <r>
    <s v="Produit"/>
    <m/>
    <m/>
    <m/>
    <s v="F"/>
    <x v="7"/>
    <x v="1"/>
    <d v="2016-08-11T00:00:00"/>
    <s v="1608010-1"/>
    <n v="410002"/>
    <x v="4"/>
    <n v="1074"/>
    <s v="LAIT MATERNISE"/>
    <n v="18.923999999999999"/>
    <d v="2016-10-06T00:00:00"/>
    <s v="X"/>
    <n v="3122.46"/>
    <n v="2838.6"/>
    <n v="50"/>
    <n v="946.19999999999993"/>
  </r>
  <r>
    <s v="Produit"/>
    <m/>
    <m/>
    <m/>
    <s v="F"/>
    <x v="7"/>
    <x v="1"/>
    <d v="2016-08-11T00:00:00"/>
    <s v="1608011-1"/>
    <n v="410058"/>
    <x v="3"/>
    <n v="1030"/>
    <s v="COPRODUIT DE SEMOULE DE BLE DUR"/>
    <n v="18.164999999999999"/>
    <d v="2016-08-25T00:00:00"/>
    <s v="X"/>
    <n v="2597.6"/>
    <n v="2361.4499999999998"/>
    <n v="24.08"/>
    <n v="437.41319999999996"/>
  </r>
  <r>
    <s v="Produit"/>
    <m/>
    <m/>
    <m/>
    <s v="F"/>
    <x v="7"/>
    <x v="1"/>
    <d v="2016-08-12T00:00:00"/>
    <s v="1608012-1"/>
    <n v="410091"/>
    <x v="52"/>
    <n v="1039"/>
    <s v="SON DE BLE TENDRE"/>
    <n v="27.98"/>
    <d v="2016-08-26T00:00:00"/>
    <s v="X"/>
    <n v="4093.47"/>
    <n v="3721.34"/>
    <n v="11"/>
    <n v="307.78000000000003"/>
  </r>
  <r>
    <s v="Produit"/>
    <m/>
    <m/>
    <m/>
    <s v="F"/>
    <x v="7"/>
    <x v="1"/>
    <d v="2016-08-18T00:00:00"/>
    <s v="1608013-1"/>
    <n v="410067"/>
    <x v="17"/>
    <n v="1068"/>
    <s v="SEMOULE"/>
    <n v="22.14"/>
    <d v="2016-09-18T00:00:00"/>
    <s v="X"/>
    <n v="3531.33"/>
    <n v="3210.3"/>
    <n v="10.47"/>
    <n v="231.80580000000003"/>
  </r>
  <r>
    <s v="Produit"/>
    <m/>
    <m/>
    <m/>
    <s v="F"/>
    <x v="7"/>
    <x v="1"/>
    <d v="2016-08-18T00:00:00"/>
    <s v="1608013-2"/>
    <n v="410067"/>
    <x v="17"/>
    <n v="1068"/>
    <s v="SEMOULE"/>
    <n v="27.92"/>
    <d v="2016-09-18T00:00:00"/>
    <s v="X"/>
    <n v="4453.24"/>
    <n v="4048.4"/>
    <n v="10.47"/>
    <n v="292.32240000000002"/>
  </r>
  <r>
    <s v="Produit"/>
    <m/>
    <m/>
    <m/>
    <s v="F"/>
    <x v="7"/>
    <x v="1"/>
    <d v="2016-08-18T00:00:00"/>
    <s v="1608014-1"/>
    <n v="410067"/>
    <x v="17"/>
    <n v="1003"/>
    <s v="COQUE DE SOJA"/>
    <n v="18.2"/>
    <d v="2016-09-18T00:00:00"/>
    <s v="X"/>
    <n v="3003"/>
    <n v="2730"/>
    <n v="29.81"/>
    <n v="542.54199999999992"/>
  </r>
  <r>
    <s v="Commissions"/>
    <m/>
    <m/>
    <m/>
    <s v="F"/>
    <x v="7"/>
    <x v="1"/>
    <d v="2016-08-18T00:00:00"/>
    <s v="1608015-1"/>
    <n v="410009"/>
    <x v="7"/>
    <n v="1010"/>
    <s v="COMMISSION"/>
    <m/>
    <d v="2016-08-30T00:00:00"/>
    <s v="X"/>
    <n v="1486.26"/>
    <n v="1486.26"/>
    <n v="0"/>
    <n v="1486.26"/>
  </r>
  <r>
    <s v="Commissions"/>
    <m/>
    <m/>
    <m/>
    <s v="F"/>
    <x v="7"/>
    <x v="1"/>
    <d v="2016-08-18T00:00:00"/>
    <s v="1608016-1"/>
    <n v="410036"/>
    <x v="20"/>
    <n v="1010"/>
    <s v="COMMISSION"/>
    <m/>
    <d v="2016-08-30T00:00:00"/>
    <s v="X"/>
    <n v="152.01"/>
    <n v="152.01"/>
    <n v="0"/>
    <n v="152.01"/>
  </r>
  <r>
    <s v="Commissions"/>
    <m/>
    <m/>
    <m/>
    <s v="F"/>
    <x v="7"/>
    <x v="1"/>
    <d v="2016-08-18T00:00:00"/>
    <s v="1608017-1"/>
    <n v="410006"/>
    <x v="1"/>
    <n v="1010"/>
    <s v="COMMISSION"/>
    <m/>
    <d v="2016-08-30T00:00:00"/>
    <s v="X"/>
    <n v="30.54"/>
    <n v="30.54"/>
    <n v="0"/>
    <n v="30.54"/>
  </r>
  <r>
    <s v="Produit"/>
    <m/>
    <m/>
    <m/>
    <s v="F"/>
    <x v="7"/>
    <x v="1"/>
    <d v="2016-08-18T00:00:00"/>
    <s v="1608018-1"/>
    <n v="410058"/>
    <x v="3"/>
    <n v="1068"/>
    <s v="SEMOULE"/>
    <n v="29.44"/>
    <d v="2016-09-01T00:00:00"/>
    <s v="X"/>
    <n v="4371.84"/>
    <n v="3974.4"/>
    <n v="14.37"/>
    <n v="423.05279999999999"/>
  </r>
  <r>
    <s v="Produit"/>
    <m/>
    <m/>
    <m/>
    <s v="F"/>
    <x v="7"/>
    <x v="1"/>
    <d v="2016-08-18T00:00:00"/>
    <s v="1608018-2"/>
    <n v="410058"/>
    <x v="3"/>
    <n v="1068"/>
    <s v="SEMOULE"/>
    <n v="27.6"/>
    <d v="2016-09-01T00:00:00"/>
    <s v="X"/>
    <n v="4098.6000000000004"/>
    <n v="3726"/>
    <n v="13.33"/>
    <n v="367.90800000000002"/>
  </r>
  <r>
    <s v="Produit"/>
    <m/>
    <m/>
    <m/>
    <s v="F"/>
    <x v="7"/>
    <x v="1"/>
    <d v="2016-08-22T00:00:00"/>
    <s v="1608019-1"/>
    <n v="410067"/>
    <x v="17"/>
    <n v="1068"/>
    <s v="SEMOULE"/>
    <n v="29.2"/>
    <d v="2016-09-22T00:00:00"/>
    <s v="X"/>
    <n v="4657.3999999999996"/>
    <n v="4234"/>
    <n v="11.65"/>
    <n v="340.18"/>
  </r>
  <r>
    <s v="Produit"/>
    <m/>
    <m/>
    <m/>
    <s v="F"/>
    <x v="7"/>
    <x v="1"/>
    <d v="2016-08-22T00:00:00"/>
    <s v="1608020-1"/>
    <n v="410030"/>
    <x v="0"/>
    <n v="1068"/>
    <s v="SEMOULE"/>
    <n v="29.26"/>
    <d v="2016-09-22T00:00:00"/>
    <s v="X"/>
    <n v="4666.97"/>
    <n v="4242.7"/>
    <n v="11.65"/>
    <n v="340.87900000000002"/>
  </r>
  <r>
    <s v="Produit"/>
    <m/>
    <m/>
    <m/>
    <s v="F"/>
    <x v="7"/>
    <x v="1"/>
    <d v="2016-08-23T00:00:00"/>
    <s v="1608021-1"/>
    <n v="410058"/>
    <x v="3"/>
    <n v="1068"/>
    <s v="SEMOULE"/>
    <n v="27.48"/>
    <d v="2016-09-06T00:00:00"/>
    <s v="X"/>
    <n v="4080.78"/>
    <n v="3709.8"/>
    <n v="13.35"/>
    <n v="366.858"/>
  </r>
  <r>
    <s v="Produit"/>
    <m/>
    <m/>
    <m/>
    <s v="F"/>
    <x v="7"/>
    <x v="1"/>
    <d v="2016-08-23T00:00:00"/>
    <s v="1608021-2"/>
    <n v="410058"/>
    <x v="3"/>
    <n v="1068"/>
    <s v="SEMOULE"/>
    <n v="28.96"/>
    <d v="2016-09-06T00:00:00"/>
    <s v="X"/>
    <n v="4300.5600000000004"/>
    <n v="3909.6"/>
    <n v="13.35"/>
    <n v="386.61599999999999"/>
  </r>
  <r>
    <s v="Produit"/>
    <m/>
    <m/>
    <m/>
    <s v="F"/>
    <x v="7"/>
    <x v="1"/>
    <d v="2016-08-24T00:00:00"/>
    <s v="1608022-1"/>
    <n v="410091"/>
    <x v="52"/>
    <n v="1039"/>
    <s v="SON DE BLE TENDRE"/>
    <n v="27.98"/>
    <d v="2016-09-24T00:00:00"/>
    <s v="X"/>
    <n v="4093.47"/>
    <n v="3721.34"/>
    <n v="9.6999999999999993"/>
    <n v="271.40600000000001"/>
  </r>
  <r>
    <s v="Produit"/>
    <m/>
    <m/>
    <m/>
    <s v="F"/>
    <x v="7"/>
    <x v="1"/>
    <d v="2016-08-25T00:00:00"/>
    <s v="1608023-1"/>
    <n v="410002"/>
    <x v="4"/>
    <n v="1008"/>
    <s v="DECLASSES"/>
    <n v="1.0249999999999999"/>
    <d v="2016-09-25T00:00:00"/>
    <s v="X"/>
    <n v="434.09"/>
    <n v="394.63"/>
    <n v="267.93"/>
    <n v="274.62824999999998"/>
  </r>
  <r>
    <s v="Produit"/>
    <m/>
    <m/>
    <m/>
    <s v="F"/>
    <x v="7"/>
    <x v="1"/>
    <d v="2016-08-25T00:00:00"/>
    <s v="1608024-1"/>
    <n v="410094"/>
    <x v="56"/>
    <n v="1068"/>
    <s v="SEMOULE"/>
    <n v="23.96"/>
    <d v="2016-09-08T00:00:00"/>
    <s v="X"/>
    <n v="3689.84"/>
    <n v="3354.4"/>
    <n v="19.13"/>
    <n v="458.35480000000001"/>
  </r>
  <r>
    <s v="Produit"/>
    <m/>
    <m/>
    <m/>
    <s v="F"/>
    <x v="7"/>
    <x v="1"/>
    <d v="2016-08-26T00:00:00"/>
    <s v="1608025-1"/>
    <n v="410030"/>
    <x v="0"/>
    <n v="1071"/>
    <s v="PATISSERIE (PATE A CHOUX)"/>
    <n v="14.02"/>
    <d v="2016-09-26T00:00:00"/>
    <s v="X"/>
    <n v="1079.54"/>
    <n v="981.4"/>
    <n v="36.96"/>
    <n v="518.17920000000004"/>
  </r>
  <r>
    <s v="Produit"/>
    <m/>
    <m/>
    <m/>
    <s v="F"/>
    <x v="7"/>
    <x v="1"/>
    <d v="2016-08-29T00:00:00"/>
    <s v="1608026-1"/>
    <n v="410050"/>
    <x v="46"/>
    <n v="1052"/>
    <s v="GERME DE BLE"/>
    <n v="9.6"/>
    <d v="2016-09-12T00:00:00"/>
    <s v="X"/>
    <n v="2428.8000000000002"/>
    <n v="2208"/>
    <n v="95.12"/>
    <n v="913.15200000000004"/>
  </r>
  <r>
    <s v="Produit"/>
    <m/>
    <m/>
    <m/>
    <s v="F"/>
    <x v="7"/>
    <x v="1"/>
    <d v="2016-08-29T00:00:00"/>
    <s v="1608027-1"/>
    <n v="410040"/>
    <x v="27"/>
    <n v="1014"/>
    <s v="GÊNE DE CASSIS"/>
    <n v="9.9979999999999993"/>
    <d v="2016-09-29T00:00:00"/>
    <s v="X"/>
    <n v="329.93"/>
    <n v="299.94"/>
    <n v="25.99"/>
    <n v="259.84801999999996"/>
  </r>
  <r>
    <s v="Produit"/>
    <m/>
    <m/>
    <m/>
    <s v="F"/>
    <x v="7"/>
    <x v="1"/>
    <d v="2016-08-29T00:00:00"/>
    <s v="1608028-1"/>
    <n v="410017"/>
    <x v="12"/>
    <n v="1014"/>
    <s v="GÊNE DE CASSIS"/>
    <n v="0"/>
    <d v="2016-10-10T00:00:00"/>
    <s v="X"/>
    <n v="231.52"/>
    <n v="210.47"/>
    <n v="0"/>
    <n v="0"/>
  </r>
  <r>
    <s v="Produit"/>
    <m/>
    <m/>
    <m/>
    <s v="F"/>
    <x v="7"/>
    <x v="1"/>
    <d v="2016-08-29T00:00:00"/>
    <s v="1608029-1"/>
    <n v="410043"/>
    <x v="18"/>
    <n v="1014"/>
    <s v="GÊNE DE CASSIS"/>
    <n v="11.048999999999999"/>
    <d v="2016-09-29T00:00:00"/>
    <s v="X"/>
    <n v="364.62"/>
    <n v="331.47"/>
    <n v="25.99"/>
    <n v="287.16350999999997"/>
  </r>
  <r>
    <s v="Produit"/>
    <m/>
    <m/>
    <m/>
    <s v="F"/>
    <x v="7"/>
    <x v="1"/>
    <d v="2016-08-29T00:00:00"/>
    <s v="1608030-1"/>
    <n v="410094"/>
    <x v="56"/>
    <n v="1001"/>
    <s v="LEVURE"/>
    <n v="3"/>
    <d v="2016-09-12T00:00:00"/>
    <s v="X"/>
    <n v="990"/>
    <n v="900"/>
    <n v="113.33"/>
    <n v="339.99"/>
  </r>
  <r>
    <s v="Produit"/>
    <m/>
    <m/>
    <m/>
    <s v="F"/>
    <x v="7"/>
    <x v="1"/>
    <d v="2016-08-29T00:00:00"/>
    <s v="1608031-1"/>
    <n v="410054"/>
    <x v="45"/>
    <n v="1001"/>
    <s v="LEVURE"/>
    <n v="3"/>
    <d v="2016-09-12T00:00:00"/>
    <s v="X"/>
    <n v="990"/>
    <n v="900"/>
    <n v="90"/>
    <n v="270"/>
  </r>
  <r>
    <s v="Produit"/>
    <m/>
    <m/>
    <m/>
    <s v="F"/>
    <x v="7"/>
    <x v="1"/>
    <d v="2016-08-29T00:00:00"/>
    <s v="1608032-1"/>
    <n v="410096"/>
    <x v="57"/>
    <n v="1001"/>
    <s v="LEVURE"/>
    <n v="3.9"/>
    <d v="2016-09-12T00:00:00"/>
    <s v="X"/>
    <n v="1287"/>
    <n v="1170"/>
    <n v="115.38"/>
    <n v="449.98199999999997"/>
  </r>
  <r>
    <s v="Produit"/>
    <m/>
    <m/>
    <m/>
    <s v="F"/>
    <x v="7"/>
    <x v="1"/>
    <d v="2016-08-29T00:00:00"/>
    <s v="1608033-1"/>
    <n v="410095"/>
    <x v="58"/>
    <n v="1001"/>
    <s v="LEVURE"/>
    <n v="3.4350000000000001"/>
    <d v="2016-09-12T00:00:00"/>
    <s v="X"/>
    <n v="1133.55"/>
    <n v="1030.5"/>
    <n v="103.93"/>
    <n v="356.99955000000006"/>
  </r>
  <r>
    <s v="Produit"/>
    <m/>
    <m/>
    <m/>
    <s v="F"/>
    <x v="7"/>
    <x v="1"/>
    <d v="2016-08-30T00:00:00"/>
    <s v="1608034-1"/>
    <n v="410058"/>
    <x v="3"/>
    <n v="1003"/>
    <s v="COQUE DE SOJA"/>
    <n v="15.76"/>
    <d v="2016-09-13T00:00:00"/>
    <s v="X"/>
    <n v="2600.4"/>
    <n v="2364"/>
    <n v="27.13"/>
    <n v="427.56879999999995"/>
  </r>
  <r>
    <s v="Prestation"/>
    <m/>
    <m/>
    <m/>
    <s v="F"/>
    <x v="7"/>
    <x v="1"/>
    <d v="2016-08-31T00:00:00"/>
    <s v="1608035-1"/>
    <n v="410006"/>
    <x v="1"/>
    <n v="1011"/>
    <s v="PRESTATION DE SERVICE"/>
    <m/>
    <d v="2016-09-02T00:00:00"/>
    <s v="X"/>
    <n v="4000"/>
    <n v="4000"/>
    <n v="0"/>
    <n v="4000"/>
  </r>
  <r>
    <s v="Produit"/>
    <m/>
    <m/>
    <m/>
    <s v="F"/>
    <x v="7"/>
    <x v="1"/>
    <d v="2016-08-31T00:00:00"/>
    <s v="1608036-1"/>
    <n v="410002"/>
    <x v="4"/>
    <n v="1020"/>
    <s v="POUDRE DE LAIT"/>
    <n v="2.0249999999999999"/>
    <d v="2016-09-30T00:00:00"/>
    <s v="X"/>
    <n v="846.45"/>
    <n v="769.5"/>
    <n v="40"/>
    <n v="81"/>
  </r>
  <r>
    <s v="Produit"/>
    <m/>
    <m/>
    <m/>
    <s v="F"/>
    <x v="7"/>
    <x v="1"/>
    <d v="2016-08-31T00:00:00"/>
    <s v="1608036-2"/>
    <n v="410002"/>
    <x v="4"/>
    <n v="1020"/>
    <s v="POUDRE DE LAIT"/>
    <n v="3.92"/>
    <d v="2016-09-30T00:00:00"/>
    <s v="X"/>
    <n v="948.64"/>
    <n v="862.4"/>
    <n v="0"/>
    <n v="0"/>
  </r>
  <r>
    <s v="Produit"/>
    <m/>
    <m/>
    <m/>
    <s v="F "/>
    <x v="7"/>
    <x v="1"/>
    <d v="2016-08-31T00:00:00"/>
    <s v="1608037-1"/>
    <n v="410030"/>
    <x v="0"/>
    <n v="1073"/>
    <s v="FARINE DECLASSEE"/>
    <n v="28.2"/>
    <d v="2016-09-30T00:00:00"/>
    <s v="X"/>
    <n v="3877.5"/>
    <n v="3525"/>
    <n v="20"/>
    <n v="564"/>
  </r>
  <r>
    <s v="Produit"/>
    <m/>
    <m/>
    <m/>
    <s v="F"/>
    <x v="7"/>
    <x v="1"/>
    <d v="2016-08-31T00:00:00"/>
    <s v="1608038-1"/>
    <n v="410044"/>
    <x v="29"/>
    <n v="1057"/>
    <s v="PERMEAT DE SERUM (28 à 30 % ms)"/>
    <n v="7.4790000000000001"/>
    <d v="2016-09-15T00:00:00"/>
    <s v="X"/>
    <n v="699.29"/>
    <n v="635.72"/>
    <n v="10"/>
    <n v="74.790000000000006"/>
  </r>
  <r>
    <s v="Produit"/>
    <m/>
    <m/>
    <m/>
    <s v="F"/>
    <x v="7"/>
    <x v="1"/>
    <d v="2016-08-31T00:00:00"/>
    <s v="1608038-2"/>
    <n v="410044"/>
    <x v="29"/>
    <n v="1057"/>
    <s v="PERMEAT DE SERUM (28 à 30 % ms)"/>
    <n v="7.3220000000000001"/>
    <d v="2016-09-15T00:00:00"/>
    <s v="X"/>
    <n v="684.61"/>
    <n v="622.37"/>
    <n v="10"/>
    <n v="73.22"/>
  </r>
  <r>
    <s v="Produit"/>
    <m/>
    <m/>
    <m/>
    <s v="F"/>
    <x v="7"/>
    <x v="1"/>
    <d v="2016-08-31T00:00:00"/>
    <s v="1608038-3"/>
    <n v="410044"/>
    <x v="29"/>
    <n v="1057"/>
    <s v="PERMEAT DE SERUM (28 à 30 % ms)"/>
    <n v="7.8"/>
    <d v="2016-09-15T00:00:00"/>
    <s v="X"/>
    <n v="729.3"/>
    <n v="663"/>
    <n v="10"/>
    <n v="78"/>
  </r>
  <r>
    <s v="Produit"/>
    <m/>
    <m/>
    <m/>
    <s v="F"/>
    <x v="7"/>
    <x v="1"/>
    <d v="2016-08-31T00:00:00"/>
    <s v="1608038-4"/>
    <n v="410044"/>
    <x v="29"/>
    <n v="1057"/>
    <s v="PERMEAT DE SERUM (28 à 30 % ms)"/>
    <n v="7.5789999999999997"/>
    <d v="2016-09-15T00:00:00"/>
    <s v="X"/>
    <n v="708.64"/>
    <n v="644.22"/>
    <n v="10"/>
    <n v="75.789999999999992"/>
  </r>
  <r>
    <s v="Produit"/>
    <m/>
    <m/>
    <m/>
    <s v="F"/>
    <x v="7"/>
    <x v="1"/>
    <d v="2016-08-31T00:00:00"/>
    <s v="1608039-1"/>
    <n v="410067"/>
    <x v="17"/>
    <n v="1057"/>
    <s v="PERMEAT DE SERUM (28 à 30 % ms)"/>
    <n v="5.8170000000000002"/>
    <d v="2016-09-30T00:00:00"/>
    <s v="X"/>
    <n v="575.88"/>
    <n v="523.53"/>
    <n v="15"/>
    <n v="87.254999999999995"/>
  </r>
  <r>
    <s v="Produit"/>
    <m/>
    <m/>
    <m/>
    <s v="F"/>
    <x v="7"/>
    <x v="1"/>
    <d v="2016-08-31T00:00:00"/>
    <s v="1608039-2"/>
    <n v="410067"/>
    <x v="17"/>
    <n v="1057"/>
    <s v="PERMEAT DE SERUM (28 à 30 % ms)"/>
    <n v="8.7059999999999995"/>
    <d v="2016-09-30T00:00:00"/>
    <s v="X"/>
    <n v="861.89"/>
    <n v="783.54"/>
    <n v="15"/>
    <n v="130.59"/>
  </r>
  <r>
    <s v="Produit"/>
    <m/>
    <m/>
    <m/>
    <s v="F"/>
    <x v="7"/>
    <x v="1"/>
    <d v="2016-08-31T00:00:00"/>
    <s v="1608039-3"/>
    <n v="410067"/>
    <x v="17"/>
    <n v="1057"/>
    <s v="PERMEAT DE SERUM (28 à 30 % ms)"/>
    <n v="7.13"/>
    <d v="2016-09-30T00:00:00"/>
    <s v="X"/>
    <n v="705.87"/>
    <n v="641.70000000000005"/>
    <n v="15"/>
    <n v="106.95"/>
  </r>
  <r>
    <s v="Produit"/>
    <m/>
    <m/>
    <m/>
    <s v="F"/>
    <x v="7"/>
    <x v="1"/>
    <d v="2016-08-31T00:00:00"/>
    <s v="1608039-4"/>
    <n v="410067"/>
    <x v="17"/>
    <n v="1057"/>
    <s v="PERMEAT DE SERUM (28 à 30 % ms)"/>
    <n v="7.5789999999999997"/>
    <d v="2016-09-30T00:00:00"/>
    <s v="X"/>
    <n v="750.32"/>
    <n v="682.11"/>
    <n v="15"/>
    <n v="113.685"/>
  </r>
  <r>
    <s v="Produit"/>
    <m/>
    <m/>
    <m/>
    <s v="F"/>
    <x v="7"/>
    <x v="1"/>
    <d v="2016-08-31T00:00:00"/>
    <s v="1608040-1"/>
    <n v="410030"/>
    <x v="0"/>
    <n v="1057"/>
    <s v="PERMEAT DE SERUM (28 à 30 % ms)"/>
    <n v="7.6980000000000004"/>
    <d v="2016-09-30T00:00:00"/>
    <s v="X"/>
    <n v="762.1"/>
    <n v="692.82"/>
    <n v="15"/>
    <n v="115.47"/>
  </r>
  <r>
    <s v="Produit"/>
    <m/>
    <m/>
    <m/>
    <s v="F"/>
    <x v="7"/>
    <x v="1"/>
    <d v="2016-08-31T00:00:00"/>
    <s v="1608040-2"/>
    <n v="410030"/>
    <x v="0"/>
    <n v="1057"/>
    <s v="PERMEAT DE SERUM (28 à 30 % ms)"/>
    <n v="8.01"/>
    <d v="2016-09-30T00:00:00"/>
    <s v="X"/>
    <n v="792.99"/>
    <n v="720.9"/>
    <n v="15"/>
    <n v="120.14999999999999"/>
  </r>
  <r>
    <s v="Produit"/>
    <m/>
    <m/>
    <m/>
    <s v="F"/>
    <x v="7"/>
    <x v="1"/>
    <d v="2016-08-31T00:00:00"/>
    <s v="1608040-3"/>
    <n v="410030"/>
    <x v="0"/>
    <n v="1057"/>
    <s v="PERMEAT DE SERUM (28 à 30 % ms)"/>
    <n v="7.4260000000000002"/>
    <d v="2016-09-30T00:00:00"/>
    <s v="X"/>
    <n v="735.17"/>
    <n v="668.34"/>
    <n v="15"/>
    <n v="111.39"/>
  </r>
  <r>
    <s v="Produit"/>
    <m/>
    <m/>
    <m/>
    <s v="F"/>
    <x v="7"/>
    <x v="1"/>
    <d v="2016-08-31T00:00:00"/>
    <s v="1608040-4"/>
    <n v="410030"/>
    <x v="0"/>
    <n v="1057"/>
    <s v="PERMEAT DE SERUM (28 à 30 % ms)"/>
    <n v="7.5579999999999998"/>
    <d v="2016-09-30T00:00:00"/>
    <s v="X"/>
    <n v="748.24"/>
    <n v="680.22"/>
    <n v="15"/>
    <n v="113.37"/>
  </r>
  <r>
    <s v="Produit"/>
    <m/>
    <m/>
    <m/>
    <s v="F"/>
    <x v="7"/>
    <x v="1"/>
    <d v="2016-08-31T00:00:00"/>
    <s v="1608041-1"/>
    <n v="410059"/>
    <x v="22"/>
    <n v="1069"/>
    <s v="PERMEAT DOUX LIQUIDE"/>
    <n v="1.325"/>
    <d v="2016-09-15T00:00:00"/>
    <s v="X"/>
    <n v="131.18"/>
    <n v="119.25"/>
    <n v="40"/>
    <n v="53"/>
  </r>
  <r>
    <s v="Produit"/>
    <m/>
    <m/>
    <m/>
    <s v="F"/>
    <x v="7"/>
    <x v="1"/>
    <d v="2016-08-31T00:00:00"/>
    <s v="1608041-2"/>
    <n v="410059"/>
    <x v="22"/>
    <n v="1069"/>
    <s v="PERMEAT DOUX LIQUIDE"/>
    <n v="1.274"/>
    <d v="2016-09-15T00:00:00"/>
    <s v="X"/>
    <n v="126.13"/>
    <n v="114.66"/>
    <n v="40"/>
    <n v="50.96"/>
  </r>
  <r>
    <s v="Produit"/>
    <m/>
    <m/>
    <m/>
    <s v="F"/>
    <x v="7"/>
    <x v="1"/>
    <d v="2016-08-31T00:00:00"/>
    <s v="1608041-3"/>
    <n v="410059"/>
    <x v="22"/>
    <n v="1069"/>
    <s v="PERMEAT DOUX LIQUIDE"/>
    <n v="1.3360000000000001"/>
    <d v="2016-09-15T00:00:00"/>
    <s v="X"/>
    <n v="132.26"/>
    <n v="120.24"/>
    <n v="40"/>
    <n v="53.440000000000005"/>
  </r>
  <r>
    <s v="Produit"/>
    <m/>
    <m/>
    <m/>
    <s v="F"/>
    <x v="7"/>
    <x v="1"/>
    <d v="2016-08-31T00:00:00"/>
    <s v="1608041-4"/>
    <n v="410059"/>
    <x v="22"/>
    <n v="1069"/>
    <s v="PERMEAT DOUX LIQUIDE"/>
    <n v="1.3420000000000001"/>
    <d v="2016-09-15T00:00:00"/>
    <s v="X"/>
    <n v="132.86000000000001"/>
    <n v="120.78"/>
    <n v="40"/>
    <n v="53.680000000000007"/>
  </r>
  <r>
    <s v="Produit"/>
    <m/>
    <m/>
    <m/>
    <s v="F"/>
    <x v="7"/>
    <x v="1"/>
    <d v="2016-08-31T00:00:00"/>
    <s v="1608042-1"/>
    <n v="410069"/>
    <x v="23"/>
    <n v="1069"/>
    <s v="PERMEAT DOUX LIQUIDE"/>
    <n v="1.3240000000000001"/>
    <d v="2016-09-30T00:00:00"/>
    <s v="X"/>
    <n v="131.08000000000001"/>
    <n v="119.16"/>
    <n v="40"/>
    <n v="52.96"/>
  </r>
  <r>
    <s v="Produit"/>
    <m/>
    <m/>
    <m/>
    <s v="F"/>
    <x v="7"/>
    <x v="1"/>
    <d v="2016-08-31T00:00:00"/>
    <s v="1608042-2"/>
    <n v="410069"/>
    <x v="23"/>
    <n v="1069"/>
    <s v="PERMEAT DOUX LIQUIDE"/>
    <n v="1.276"/>
    <d v="2016-09-30T00:00:00"/>
    <s v="X"/>
    <n v="126.32"/>
    <n v="114.84"/>
    <n v="40"/>
    <n v="51.04"/>
  </r>
  <r>
    <s v="Produit"/>
    <m/>
    <m/>
    <m/>
    <s v="F"/>
    <x v="7"/>
    <x v="1"/>
    <d v="2016-08-31T00:00:00"/>
    <s v="1608042-3"/>
    <n v="410069"/>
    <x v="23"/>
    <n v="1069"/>
    <s v="PERMEAT DOUX LIQUIDE"/>
    <n v="1.18"/>
    <d v="2016-09-30T00:00:00"/>
    <s v="X"/>
    <n v="116.82"/>
    <n v="106.2"/>
    <n v="40"/>
    <n v="47.199999999999996"/>
  </r>
  <r>
    <s v="Produit"/>
    <m/>
    <m/>
    <m/>
    <s v="F"/>
    <x v="7"/>
    <x v="1"/>
    <d v="2016-08-31T00:00:00"/>
    <s v="1608042-4"/>
    <n v="410069"/>
    <x v="23"/>
    <n v="1069"/>
    <s v="PERMEAT DOUX LIQUIDE"/>
    <n v="1.276"/>
    <d v="2016-09-30T00:00:00"/>
    <s v="X"/>
    <n v="126.32"/>
    <n v="114.84"/>
    <n v="40"/>
    <n v="51.04"/>
  </r>
  <r>
    <s v="Produit"/>
    <m/>
    <m/>
    <m/>
    <s v="F"/>
    <x v="7"/>
    <x v="1"/>
    <d v="2016-08-31T00:00:00"/>
    <s v="1608043-1"/>
    <n v="410077"/>
    <x v="38"/>
    <n v="1077"/>
    <s v="PERMEAT DE SERUM  (18 / 20 % de MS )"/>
    <n v="4.6239999999999997"/>
    <d v="2016-09-10T00:00:00"/>
    <s v="X"/>
    <n v="406.91"/>
    <n v="369.92"/>
    <n v="30"/>
    <n v="138.72"/>
  </r>
  <r>
    <s v="Produit"/>
    <m/>
    <m/>
    <m/>
    <s v="F"/>
    <x v="7"/>
    <x v="1"/>
    <d v="2016-08-31T00:00:00"/>
    <s v="1608043-2"/>
    <n v="410077"/>
    <x v="38"/>
    <n v="1077"/>
    <s v="PERMEAT DE SERUM  (18 / 20 % de MS )"/>
    <n v="4.88"/>
    <d v="2016-09-10T00:00:00"/>
    <s v="X"/>
    <n v="429.44"/>
    <n v="390.4"/>
    <n v="30"/>
    <n v="146.4"/>
  </r>
  <r>
    <s v="Produit"/>
    <m/>
    <m/>
    <m/>
    <s v="F"/>
    <x v="7"/>
    <x v="1"/>
    <d v="2016-08-31T00:00:00"/>
    <s v="1608044-1"/>
    <n v="410068"/>
    <x v="19"/>
    <n v="1077"/>
    <s v="PERMEAT DE SERUM  (18 / 20 % de MS )"/>
    <n v="5.9470000000000001"/>
    <d v="2016-09-15T00:00:00"/>
    <s v="X"/>
    <n v="523.34"/>
    <n v="475.76"/>
    <n v="30"/>
    <n v="178.41"/>
  </r>
  <r>
    <s v="Produit"/>
    <m/>
    <m/>
    <m/>
    <s v="F"/>
    <x v="7"/>
    <x v="1"/>
    <d v="2016-08-31T00:00:00"/>
    <s v="1608044-2"/>
    <n v="410068"/>
    <x v="19"/>
    <n v="1077"/>
    <s v="PERMEAT DE SERUM  (18 / 20 % de MS )"/>
    <n v="5.9850000000000003"/>
    <d v="2016-09-15T00:00:00"/>
    <s v="X"/>
    <n v="526.67999999999995"/>
    <n v="478.8"/>
    <n v="30"/>
    <n v="179.55"/>
  </r>
  <r>
    <s v="Produit"/>
    <m/>
    <m/>
    <m/>
    <s v="F"/>
    <x v="7"/>
    <x v="1"/>
    <d v="2016-08-31T00:00:00"/>
    <s v="1608045-1"/>
    <n v="410068"/>
    <x v="19"/>
    <n v="1035"/>
    <s v="FARINE BASSE DE BLE TENDRE"/>
    <n v="18.68"/>
    <d v="2016-09-15T00:00:00"/>
    <s v="X"/>
    <n v="2465.7600000000002"/>
    <n v="2241.6"/>
    <n v="0.83"/>
    <n v="15.504399999999999"/>
  </r>
  <r>
    <s v="Produit"/>
    <m/>
    <m/>
    <m/>
    <s v="F"/>
    <x v="7"/>
    <x v="1"/>
    <d v="2016-08-31T00:00:00"/>
    <s v="1608045-2"/>
    <n v="410068"/>
    <x v="19"/>
    <n v="1035"/>
    <s v="FARINE BASSE DE BLE TENDRE"/>
    <n v="12.18"/>
    <d v="2016-09-15T00:00:00"/>
    <s v="X"/>
    <n v="1607.76"/>
    <n v="1461.6"/>
    <n v="0.83"/>
    <n v="10.109399999999999"/>
  </r>
  <r>
    <s v="Produit"/>
    <m/>
    <m/>
    <m/>
    <s v="F"/>
    <x v="7"/>
    <x v="1"/>
    <d v="2016-08-31T00:00:00"/>
    <s v="1608046-1"/>
    <n v="410030"/>
    <x v="0"/>
    <n v="1030"/>
    <s v="COPRODUIT DE SEMOULE DE BLE DUR"/>
    <n v="21.6"/>
    <d v="2016-09-30T00:00:00"/>
    <s v="X"/>
    <n v="3207.6"/>
    <n v="2916"/>
    <n v="22.22"/>
    <n v="479.952"/>
  </r>
  <r>
    <s v="Produit"/>
    <m/>
    <m/>
    <m/>
    <s v="F"/>
    <x v="7"/>
    <x v="1"/>
    <d v="2016-08-31T00:00:00"/>
    <s v="1608046-2"/>
    <n v="410030"/>
    <x v="0"/>
    <n v="1030"/>
    <s v="COPRODUIT DE SEMOULE DE BLE DUR"/>
    <n v="21.98"/>
    <d v="2016-09-30T00:00:00"/>
    <s v="X"/>
    <n v="3264.03"/>
    <n v="2967.3"/>
    <n v="22.7"/>
    <n v="498.94599999999997"/>
  </r>
  <r>
    <s v="Produit"/>
    <m/>
    <m/>
    <m/>
    <s v="F"/>
    <x v="8"/>
    <x v="1"/>
    <d v="2016-09-02T00:00:00"/>
    <s v="1609001-1"/>
    <n v="410067"/>
    <x v="17"/>
    <n v="1034"/>
    <s v="REMOULAGE"/>
    <n v="25.2"/>
    <d v="2016-10-02T00:00:00"/>
    <s v="X"/>
    <n v="3187.8"/>
    <n v="2898"/>
    <n v="10"/>
    <n v="252"/>
  </r>
  <r>
    <s v="Produit"/>
    <m/>
    <m/>
    <m/>
    <s v="F"/>
    <x v="8"/>
    <x v="1"/>
    <d v="2016-09-02T00:00:00"/>
    <s v="1609002-1"/>
    <n v="410002"/>
    <x v="4"/>
    <n v="1062"/>
    <s v="LAIT INFANTILE"/>
    <n v="19.661999999999999"/>
    <d v="2016-10-02T00:00:00"/>
    <s v="X"/>
    <n v="9840.83"/>
    <n v="8946.2099999999991"/>
    <n v="55"/>
    <n v="1081.4099999999999"/>
  </r>
  <r>
    <s v="Produit"/>
    <m/>
    <m/>
    <m/>
    <s v="F"/>
    <x v="8"/>
    <x v="1"/>
    <d v="2016-09-02T00:00:00"/>
    <s v="1609003-1"/>
    <n v="410030"/>
    <x v="0"/>
    <n v="1030"/>
    <s v="COPRODUIT DE SEMOULE DE BLE DUR"/>
    <n v="25.58"/>
    <d v="2016-10-03T00:00:00"/>
    <s v="X"/>
    <n v="4244.13"/>
    <n v="3858.3"/>
    <n v="20"/>
    <n v="511.59999999999997"/>
  </r>
  <r>
    <s v="Produit"/>
    <m/>
    <m/>
    <m/>
    <s v="F"/>
    <x v="8"/>
    <x v="1"/>
    <d v="2016-09-02T00:00:00"/>
    <s v="1609003-2"/>
    <n v="410030"/>
    <x v="0"/>
    <n v="1030"/>
    <s v="COPRODUIT DE SEMOULE DE BLE DUR"/>
    <n v="26.66"/>
    <d v="2016-10-03T00:00:00"/>
    <s v="X"/>
    <n v="3959.01"/>
    <n v="3599.1"/>
    <n v="17.8"/>
    <n v="474.548"/>
  </r>
  <r>
    <s v="Produit"/>
    <m/>
    <m/>
    <m/>
    <s v="F"/>
    <x v="8"/>
    <x v="1"/>
    <d v="2016-09-02T00:00:00"/>
    <s v="1609003-3"/>
    <n v="410030"/>
    <x v="0"/>
    <n v="1030"/>
    <s v="COPRODUIT DE SEMOULE DE BLE DUR"/>
    <n v="29.44"/>
    <d v="2016-10-03T00:00:00"/>
    <s v="X"/>
    <n v="4371.84"/>
    <n v="3974.4"/>
    <n v="18.5"/>
    <n v="544.64"/>
  </r>
  <r>
    <s v="Produit"/>
    <m/>
    <m/>
    <m/>
    <s v="F"/>
    <x v="8"/>
    <x v="1"/>
    <d v="2016-09-02T00:00:00"/>
    <s v="1609003-4"/>
    <n v="410030"/>
    <x v="0"/>
    <n v="1030"/>
    <s v="COPRODUIT DE SEMOULE DE BLE DUR"/>
    <n v="29.14"/>
    <d v="2016-10-03T00:00:00"/>
    <s v="X"/>
    <n v="4327.29"/>
    <n v="3933.9"/>
    <n v="20"/>
    <n v="582.79999999999995"/>
  </r>
  <r>
    <s v="Produit"/>
    <m/>
    <m/>
    <m/>
    <s v="F"/>
    <x v="8"/>
    <x v="1"/>
    <d v="2016-09-02T00:00:00"/>
    <s v="1609004-1"/>
    <n v="410097"/>
    <x v="59"/>
    <n v="1039"/>
    <s v="SON DE BLE TENDRE"/>
    <n v="29.26"/>
    <d v="2016-09-15T00:00:00"/>
    <s v="X"/>
    <n v="4280.74"/>
    <n v="3891.58"/>
    <n v="11.7"/>
    <n v="342.34199999999998"/>
  </r>
  <r>
    <s v="Produit"/>
    <m/>
    <m/>
    <m/>
    <s v="F"/>
    <x v="8"/>
    <x v="1"/>
    <d v="2016-09-05T00:00:00"/>
    <s v="1609005-1"/>
    <n v="410012"/>
    <x v="16"/>
    <n v="1002"/>
    <s v="OKARA"/>
    <n v="14.46"/>
    <d v="2016-10-05T00:00:00"/>
    <s v="X"/>
    <n v="4193.3999999999996"/>
    <n v="4193.3999999999996"/>
    <n v="40"/>
    <n v="578.40000000000009"/>
  </r>
  <r>
    <s v="Produit"/>
    <m/>
    <m/>
    <m/>
    <s v="F"/>
    <x v="8"/>
    <x v="1"/>
    <d v="2016-09-05T00:00:00"/>
    <s v="1609006-1"/>
    <n v="410002"/>
    <x v="4"/>
    <n v="1035"/>
    <s v="FARINE BASSE DE BLE TENDRE"/>
    <n v="28.12"/>
    <d v="2016-10-05T00:00:00"/>
    <s v="X"/>
    <n v="5320.3"/>
    <n v="4836.6400000000003"/>
    <n v="12"/>
    <n v="337.44"/>
  </r>
  <r>
    <s v="Produit"/>
    <m/>
    <m/>
    <m/>
    <s v="F"/>
    <x v="8"/>
    <x v="1"/>
    <d v="2016-09-05T00:00:00"/>
    <s v="1609007-1"/>
    <n v="410068"/>
    <x v="19"/>
    <n v="1073"/>
    <s v="FARINE DECLASSEE"/>
    <n v="23.1"/>
    <d v="2016-09-20T00:00:00"/>
    <s v="X"/>
    <n v="2541"/>
    <n v="2310"/>
    <n v="10.5"/>
    <n v="242.55"/>
  </r>
  <r>
    <s v="Déplacement"/>
    <m/>
    <m/>
    <m/>
    <s v="F"/>
    <x v="8"/>
    <x v="1"/>
    <d v="2016-09-06T00:00:00"/>
    <s v="1609008-1"/>
    <n v="410006"/>
    <x v="1"/>
    <n v="1009"/>
    <s v="FRAIS DEPLACEMENT"/>
    <m/>
    <d v="2016-09-09T00:00:00"/>
    <s v="X"/>
    <n v="58.97"/>
    <n v="58.97"/>
    <n v="0"/>
    <n v="0"/>
  </r>
  <r>
    <s v="Produit"/>
    <m/>
    <m/>
    <m/>
    <s v="F"/>
    <x v="8"/>
    <x v="1"/>
    <d v="2016-09-08T00:00:00"/>
    <s v="1609009-1"/>
    <n v="410058"/>
    <x v="3"/>
    <n v="1030"/>
    <s v="COPRODUIT DE SEMOULE DE BLE DUR"/>
    <n v="20.53"/>
    <d v="2016-09-22T00:00:00"/>
    <s v="X"/>
    <n v="2935.79"/>
    <n v="2668.9"/>
    <n v="26.4"/>
    <n v="541.99199999999996"/>
  </r>
  <r>
    <s v="Produit"/>
    <m/>
    <m/>
    <m/>
    <s v="F"/>
    <x v="8"/>
    <x v="1"/>
    <d v="2016-09-08T00:00:00"/>
    <s v="1609010-1"/>
    <n v="410090"/>
    <x v="49"/>
    <n v="1073"/>
    <s v="FARINE DECLASSEE"/>
    <n v="16.440000000000001"/>
    <d v="2016-09-22T00:00:00"/>
    <s v="X"/>
    <n v="2079.66"/>
    <n v="1890.6"/>
    <n v="25.53"/>
    <n v="419.71320000000003"/>
  </r>
  <r>
    <s v="Produit"/>
    <m/>
    <m/>
    <m/>
    <s v="F"/>
    <x v="8"/>
    <x v="1"/>
    <d v="2016-09-08T00:00:00"/>
    <s v="1609011-1"/>
    <n v="410030"/>
    <x v="0"/>
    <n v="1031"/>
    <s v="BLE &quot;NC&quot;  "/>
    <n v="21.95"/>
    <d v="2016-10-08T00:00:00"/>
    <s v="X"/>
    <n v="2414.5"/>
    <n v="2195"/>
    <n v="82.68"/>
    <n v="1814.826"/>
  </r>
  <r>
    <s v="Produit"/>
    <m/>
    <m/>
    <m/>
    <s v="F"/>
    <x v="8"/>
    <x v="1"/>
    <d v="2016-09-08T00:00:00"/>
    <s v="1609012-1"/>
    <n v="410030"/>
    <x v="0"/>
    <n v="1071"/>
    <s v="PATISSERIE (PATE A CHOUX)"/>
    <n v="12.54"/>
    <d v="2016-10-08T00:00:00"/>
    <s v="X"/>
    <n v="965.58"/>
    <n v="877.8"/>
    <n v="34.770000000000003"/>
    <n v="436.01580000000001"/>
  </r>
  <r>
    <s v="Produit"/>
    <m/>
    <m/>
    <m/>
    <s v="F"/>
    <x v="8"/>
    <x v="1"/>
    <d v="2016-09-08T00:00:00"/>
    <s v="1609013-1"/>
    <n v="410098"/>
    <x v="60"/>
    <n v="1053"/>
    <s v="FARINE DE SARRASIN"/>
    <n v="17.946000000000002"/>
    <d v="2016-09-22T00:00:00"/>
    <s v="X"/>
    <n v="2566.2800000000002"/>
    <n v="2332.98"/>
    <n v="22.71"/>
    <n v="407.55366000000004"/>
  </r>
  <r>
    <s v="Commissions"/>
    <m/>
    <m/>
    <m/>
    <s v="F"/>
    <x v="8"/>
    <x v="1"/>
    <d v="2016-09-09T00:00:00"/>
    <s v="1609014-1"/>
    <n v="410006"/>
    <x v="1"/>
    <n v="1010"/>
    <s v="COMMISSION"/>
    <m/>
    <d v="2016-09-30T00:00:00"/>
    <s v="X"/>
    <n v="2322.0500000000002"/>
    <n v="2322.0500000000002"/>
    <n v="0"/>
    <n v="2322.0500000000002"/>
  </r>
  <r>
    <s v="Produit"/>
    <m/>
    <m/>
    <m/>
    <s v="F"/>
    <x v="8"/>
    <x v="1"/>
    <d v="2016-09-09T00:00:00"/>
    <s v="1609015-1"/>
    <n v="410006"/>
    <x v="1"/>
    <n v="1004"/>
    <s v="CHOCOLAT ( rebut)"/>
    <n v="22.425000000000001"/>
    <d v="2016-10-09T00:00:00"/>
    <s v="X"/>
    <n v="2578.88"/>
    <n v="2578.88"/>
    <n v="24.1"/>
    <n v="540.4425"/>
  </r>
  <r>
    <s v="Produit"/>
    <m/>
    <m/>
    <m/>
    <s v="F"/>
    <x v="8"/>
    <x v="1"/>
    <d v="2016-09-09T00:00:00"/>
    <s v="1609016-1"/>
    <n v="410091"/>
    <x v="52"/>
    <n v="1039"/>
    <s v="SON DE BLE TENDRE"/>
    <n v="20.92"/>
    <d v="2016-09-23T00:00:00"/>
    <s v="X"/>
    <n v="2301.1999999999998"/>
    <n v="2092"/>
    <n v="45"/>
    <n v="941.40000000000009"/>
  </r>
  <r>
    <s v="Produit"/>
    <m/>
    <m/>
    <m/>
    <s v="F"/>
    <x v="8"/>
    <x v="1"/>
    <d v="2016-09-12T00:00:00"/>
    <s v="1609017-1"/>
    <n v="410059"/>
    <x v="22"/>
    <n v="1069"/>
    <s v="PERMEAT DOUX LIQUIDE"/>
    <n v="1.2649999999999999"/>
    <d v="2016-09-26T00:00:00"/>
    <s v="X"/>
    <n v="125.24"/>
    <n v="113.85"/>
    <n v="40"/>
    <n v="50.599999999999994"/>
  </r>
  <r>
    <s v="Produit"/>
    <m/>
    <m/>
    <m/>
    <s v="F"/>
    <x v="8"/>
    <x v="1"/>
    <d v="2016-09-12T00:00:00"/>
    <s v="1609017-2"/>
    <n v="410059"/>
    <x v="22"/>
    <n v="1069"/>
    <s v="PERMEAT DOUX LIQUIDE"/>
    <n v="1.2729999999999999"/>
    <d v="2016-09-26T00:00:00"/>
    <s v="X"/>
    <n v="126.03"/>
    <n v="114.57"/>
    <n v="40"/>
    <n v="50.919999999999995"/>
  </r>
  <r>
    <s v="Produit"/>
    <m/>
    <m/>
    <m/>
    <s v="F"/>
    <x v="8"/>
    <x v="1"/>
    <d v="2016-09-12T00:00:00"/>
    <s v="1609017-3"/>
    <n v="410059"/>
    <x v="22"/>
    <n v="1069"/>
    <s v="PERMEAT DOUX LIQUIDE"/>
    <n v="1.2330000000000001"/>
    <d v="2016-09-26T00:00:00"/>
    <s v="X"/>
    <n v="122.07"/>
    <n v="110.97"/>
    <n v="40"/>
    <n v="49.320000000000007"/>
  </r>
  <r>
    <s v="Produit"/>
    <m/>
    <m/>
    <m/>
    <s v=" F"/>
    <x v="8"/>
    <x v="1"/>
    <d v="2016-09-12T00:00:00"/>
    <s v="1609017-4"/>
    <n v="410059"/>
    <x v="22"/>
    <n v="1069"/>
    <s v="PERMEAT DOUX LIQUIDE"/>
    <n v="1.276"/>
    <d v="2016-09-26T00:00:00"/>
    <s v="X"/>
    <n v="126.32"/>
    <n v="114.84"/>
    <n v="40"/>
    <n v="51.04"/>
  </r>
  <r>
    <s v="Produit"/>
    <m/>
    <m/>
    <m/>
    <s v="F"/>
    <x v="8"/>
    <x v="1"/>
    <d v="2016-09-12T00:00:00"/>
    <s v="1609018-1"/>
    <n v="410069"/>
    <x v="23"/>
    <n v="1069"/>
    <s v="PERMEAT DOUX LIQUIDE"/>
    <n v="1.274"/>
    <d v="2016-10-12T00:00:00"/>
    <s v="X"/>
    <n v="126.13"/>
    <n v="114.66"/>
    <n v="40"/>
    <n v="50.96"/>
  </r>
  <r>
    <s v="Produit"/>
    <m/>
    <m/>
    <m/>
    <s v="F"/>
    <x v="8"/>
    <x v="1"/>
    <d v="2016-09-12T00:00:00"/>
    <s v="1609018-2"/>
    <n v="410069"/>
    <x v="23"/>
    <n v="1069"/>
    <s v="PERMEAT DOUX LIQUIDE"/>
    <n v="1.276"/>
    <d v="2016-10-12T00:00:00"/>
    <s v="X"/>
    <n v="126.32"/>
    <n v="114.84"/>
    <n v="40"/>
    <n v="51.04"/>
  </r>
  <r>
    <s v="Produit"/>
    <m/>
    <m/>
    <m/>
    <s v="F"/>
    <x v="8"/>
    <x v="1"/>
    <d v="2016-09-12T00:00:00"/>
    <s v="1609018-3"/>
    <n v="410069"/>
    <x v="23"/>
    <n v="1069"/>
    <s v="PERMEAT DOUX LIQUIDE"/>
    <n v="1.26"/>
    <d v="2016-10-12T00:00:00"/>
    <s v="X"/>
    <n v="124.74"/>
    <n v="113.4"/>
    <n v="40"/>
    <n v="50.4"/>
  </r>
  <r>
    <s v="Produit"/>
    <m/>
    <m/>
    <m/>
    <s v="F"/>
    <x v="8"/>
    <x v="1"/>
    <d v="2016-09-12T00:00:00"/>
    <s v="1609018-4"/>
    <n v="410069"/>
    <x v="23"/>
    <n v="1069"/>
    <s v="PERMEAT DOUX LIQUIDE"/>
    <n v="1.2689999999999999"/>
    <d v="2016-10-12T00:00:00"/>
    <s v="X"/>
    <n v="125.63"/>
    <n v="114.21"/>
    <n v="40"/>
    <n v="50.76"/>
  </r>
  <r>
    <s v="Produit"/>
    <m/>
    <m/>
    <m/>
    <s v="F"/>
    <x v="8"/>
    <x v="1"/>
    <d v="2016-09-13T00:00:00"/>
    <s v="1609019-1"/>
    <n v="410058"/>
    <x v="3"/>
    <n v="1032"/>
    <s v="FARINE DE BLE TENDRE"/>
    <n v="20.46"/>
    <d v="2016-10-13T00:00:00"/>
    <s v="X"/>
    <n v="2700.72"/>
    <n v="2455.1999999999998"/>
    <n v="11.42"/>
    <n v="233.6532"/>
  </r>
  <r>
    <s v="Produit"/>
    <m/>
    <m/>
    <m/>
    <s v="F"/>
    <x v="8"/>
    <x v="1"/>
    <d v="2016-09-13T00:00:00"/>
    <s v="1609020-1"/>
    <n v="410030"/>
    <x v="0"/>
    <n v="1057"/>
    <s v="PERMEAT DE SERUM (28 à 30 % ms)"/>
    <n v="8.1470000000000002"/>
    <d v="2016-10-13T00:00:00"/>
    <s v="X"/>
    <n v="806.55"/>
    <n v="733.23"/>
    <n v="15"/>
    <n v="122.205"/>
  </r>
  <r>
    <s v="Produit"/>
    <m/>
    <m/>
    <m/>
    <s v="F"/>
    <x v="8"/>
    <x v="1"/>
    <d v="2016-09-13T00:00:00"/>
    <s v="1609020-2"/>
    <n v="410030"/>
    <x v="0"/>
    <n v="1057"/>
    <s v="PERMEAT DE SERUM (28 à 30 % ms)"/>
    <n v="7.44"/>
    <d v="2016-10-13T00:00:00"/>
    <s v="X"/>
    <n v="736.56"/>
    <n v="669.6"/>
    <n v="15"/>
    <n v="111.60000000000001"/>
  </r>
  <r>
    <s v="Produit"/>
    <m/>
    <m/>
    <m/>
    <s v="F"/>
    <x v="8"/>
    <x v="1"/>
    <d v="2016-09-13T00:00:00"/>
    <s v="1609020-3"/>
    <n v="410030"/>
    <x v="0"/>
    <n v="1057"/>
    <s v="PERMEAT DE SERUM (28 à 30 % ms)"/>
    <n v="7.7919999999999998"/>
    <d v="2016-10-13T00:00:00"/>
    <s v="X"/>
    <n v="771.41"/>
    <n v="701.28"/>
    <n v="15"/>
    <n v="116.88"/>
  </r>
  <r>
    <s v="Produit"/>
    <m/>
    <m/>
    <m/>
    <s v="F"/>
    <x v="8"/>
    <x v="1"/>
    <d v="2016-09-13T00:00:00"/>
    <s v="1609021-1"/>
    <n v="410044"/>
    <x v="29"/>
    <n v="1057"/>
    <s v="PERMEAT DE SERUM (28 à 30 % ms)"/>
    <n v="8.048"/>
    <d v="2016-10-27T00:00:00"/>
    <s v="X"/>
    <n v="752.49"/>
    <n v="684.08"/>
    <n v="10"/>
    <n v="80.48"/>
  </r>
  <r>
    <s v="Produit"/>
    <m/>
    <m/>
    <m/>
    <s v="F"/>
    <x v="8"/>
    <x v="1"/>
    <d v="2016-09-13T00:00:00"/>
    <s v="1609022-1"/>
    <n v="410077"/>
    <x v="38"/>
    <n v="1077"/>
    <s v="PERMEAT DE SERUM  (18 / 20 % de MS )"/>
    <n v="4.5449999999999999"/>
    <d v="2016-09-30T00:00:00"/>
    <s v="X"/>
    <n v="399.96"/>
    <n v="363.6"/>
    <n v="30"/>
    <n v="136.35"/>
  </r>
  <r>
    <s v="Produit"/>
    <m/>
    <m/>
    <m/>
    <s v="F"/>
    <x v="8"/>
    <x v="1"/>
    <d v="2016-09-13T00:00:00"/>
    <s v="1609023-1"/>
    <n v="410082"/>
    <x v="42"/>
    <n v="1001"/>
    <s v="LEVURE"/>
    <n v="2.403"/>
    <d v="2016-09-27T00:00:00"/>
    <s v="X"/>
    <n v="792.99"/>
    <n v="720.9"/>
    <n v="99.25"/>
    <n v="238.49775"/>
  </r>
  <r>
    <s v="Produit"/>
    <m/>
    <m/>
    <m/>
    <s v="F"/>
    <x v="8"/>
    <x v="1"/>
    <d v="2016-09-13T00:00:00"/>
    <s v="1609024-1"/>
    <n v="410078"/>
    <x v="39"/>
    <n v="1003"/>
    <s v="COQUE DE SOJA"/>
    <n v="16.18"/>
    <d v="2016-09-27T00:00:00"/>
    <s v="X"/>
    <n v="2669.7"/>
    <n v="2427"/>
    <n v="43"/>
    <n v="695.74"/>
  </r>
  <r>
    <s v="Produit"/>
    <m/>
    <m/>
    <m/>
    <s v="F"/>
    <x v="8"/>
    <x v="1"/>
    <d v="2016-09-14T00:00:00"/>
    <s v="1609025-1"/>
    <n v="410030"/>
    <x v="0"/>
    <n v="1032"/>
    <s v="FARINE DE BLE TENDRE"/>
    <n v="22.77"/>
    <d v="2016-10-14T00:00:00"/>
    <s v="X"/>
    <n v="3306.2"/>
    <n v="3005.64"/>
    <n v="15.64"/>
    <n v="356.12279999999998"/>
  </r>
  <r>
    <s v="Produit"/>
    <m/>
    <m/>
    <m/>
    <s v="F"/>
    <x v="8"/>
    <x v="1"/>
    <d v="2016-09-14T00:00:00"/>
    <s v="1609026-1"/>
    <n v="410100"/>
    <x v="61"/>
    <n v="1039"/>
    <s v="SON DE BLE TENDRE"/>
    <n v="21.82"/>
    <d v="2016-09-28T00:00:00"/>
    <s v="X"/>
    <n v="2640.22"/>
    <n v="2400.1999999999998"/>
    <n v="21.8"/>
    <n v="475.67600000000004"/>
  </r>
  <r>
    <s v="Produit"/>
    <m/>
    <m/>
    <m/>
    <s v="F"/>
    <x v="8"/>
    <x v="1"/>
    <d v="2016-09-16T00:00:00"/>
    <s v="1609027-1"/>
    <n v="410101"/>
    <x v="62"/>
    <n v="1039"/>
    <s v="SON DE BLE TENDRE"/>
    <n v="16.14"/>
    <d v="2016-09-30T00:00:00"/>
    <s v="X"/>
    <n v="1420.32"/>
    <n v="1291.2"/>
    <n v="35"/>
    <n v="564.9"/>
  </r>
  <r>
    <s v="Produit"/>
    <m/>
    <m/>
    <m/>
    <s v="F"/>
    <x v="8"/>
    <x v="1"/>
    <d v="2016-09-16T00:00:00"/>
    <s v="1609027-2"/>
    <n v="410101"/>
    <x v="62"/>
    <n v="1039"/>
    <s v="SON DE BLE TENDRE"/>
    <n v="17.36"/>
    <d v="2016-09-30T00:00:00"/>
    <s v="X"/>
    <n v="1527.68"/>
    <n v="1388.8"/>
    <n v="35"/>
    <n v="607.6"/>
  </r>
  <r>
    <s v="Produit"/>
    <m/>
    <m/>
    <m/>
    <s v="F"/>
    <x v="8"/>
    <x v="1"/>
    <d v="2016-09-16T00:00:00"/>
    <s v="1609028-1"/>
    <n v="410030"/>
    <x v="0"/>
    <n v="1031"/>
    <s v="BLE &quot;NC&quot;  "/>
    <n v="19.239999999999998"/>
    <d v="2016-10-16T00:00:00"/>
    <s v="X"/>
    <n v="2116.4"/>
    <n v="1924"/>
    <n v="80.25"/>
    <n v="1544.0099999999998"/>
  </r>
  <r>
    <s v="Produit"/>
    <m/>
    <m/>
    <m/>
    <s v="F"/>
    <x v="8"/>
    <x v="1"/>
    <d v="2016-09-16T00:00:00"/>
    <s v="1609028-2"/>
    <n v="410030"/>
    <x v="0"/>
    <n v="1031"/>
    <s v="BLE &quot;NC&quot;  "/>
    <n v="15.265000000000001"/>
    <d v="2016-10-16T00:00:00"/>
    <s v="X"/>
    <n v="1679.15"/>
    <n v="1526.5"/>
    <n v="75.11"/>
    <n v="1146.5541499999999"/>
  </r>
  <r>
    <s v="Produit"/>
    <m/>
    <m/>
    <m/>
    <s v="F"/>
    <x v="8"/>
    <x v="1"/>
    <d v="2016-09-16T00:00:00"/>
    <s v="1609029-1"/>
    <n v="410070"/>
    <x v="28"/>
    <n v="1014"/>
    <s v="GÊNE DE CASSIS"/>
    <n v="22.277999999999999"/>
    <d v="2016-10-16T00:00:00"/>
    <s v="X"/>
    <n v="735.17"/>
    <n v="668.34"/>
    <n v="26.75"/>
    <n v="595.93649999999991"/>
  </r>
  <r>
    <s v="Produit"/>
    <m/>
    <m/>
    <m/>
    <s v="F"/>
    <x v="8"/>
    <x v="1"/>
    <d v="2016-09-16T00:00:00"/>
    <s v="1609030-2"/>
    <n v="410017"/>
    <x v="12"/>
    <n v="1014"/>
    <s v="GÊNE DE CASSIS"/>
    <m/>
    <d v="2016-10-28T00:00:00"/>
    <s v="X"/>
    <n v="245.06"/>
    <n v="222.78"/>
    <n v="0"/>
    <n v="0"/>
  </r>
  <r>
    <s v="Produit"/>
    <m/>
    <m/>
    <m/>
    <s v="F"/>
    <x v="8"/>
    <x v="1"/>
    <d v="2016-09-16T00:00:00"/>
    <s v="1609031-1"/>
    <n v="410080"/>
    <x v="41"/>
    <n v="1001"/>
    <s v="LEVURE"/>
    <n v="4.5999999999999996"/>
    <d v="2016-09-30T00:00:00"/>
    <s v="X"/>
    <n v="1518"/>
    <n v="1380"/>
    <n v="69.56"/>
    <n v="319.976"/>
  </r>
  <r>
    <s v="Produit"/>
    <m/>
    <m/>
    <m/>
    <s v="F"/>
    <x v="8"/>
    <x v="1"/>
    <d v="2016-09-19T00:00:00"/>
    <s v="1609032-1"/>
    <n v="410023"/>
    <x v="5"/>
    <n v="1014"/>
    <s v="GÊNE DE CASSIS"/>
    <n v="11.12"/>
    <d v="2016-10-19T00:00:00"/>
    <s v="X"/>
    <n v="366.96"/>
    <n v="333.6"/>
    <n v="41.78"/>
    <n v="464.59359999999998"/>
  </r>
  <r>
    <s v="Produit"/>
    <m/>
    <m/>
    <m/>
    <s v="F"/>
    <x v="8"/>
    <x v="1"/>
    <d v="2016-09-19T00:00:00"/>
    <s v="1609033-1"/>
    <n v="410025"/>
    <x v="6"/>
    <n v="1014"/>
    <s v="GÊNE DE CASSIS"/>
    <m/>
    <d v="2016-10-19T00:00:00"/>
    <s v="X"/>
    <n v="672.76"/>
    <n v="611.6"/>
    <n v="0"/>
    <n v="0"/>
  </r>
  <r>
    <s v="Commissions"/>
    <m/>
    <m/>
    <m/>
    <s v="F"/>
    <x v="8"/>
    <x v="1"/>
    <d v="2016-09-19T00:00:00"/>
    <s v="1609034-1"/>
    <n v="410006"/>
    <x v="1"/>
    <n v="1010"/>
    <s v="COMMISSION"/>
    <m/>
    <d v="2016-09-30T00:00:00"/>
    <s v="X"/>
    <n v="188.22"/>
    <n v="188.22"/>
    <n v="0"/>
    <n v="188.22"/>
  </r>
  <r>
    <s v="Commissions"/>
    <m/>
    <m/>
    <m/>
    <s v="F"/>
    <x v="8"/>
    <x v="1"/>
    <d v="2016-09-19T00:00:00"/>
    <s v="1609035-1"/>
    <n v="410009"/>
    <x v="7"/>
    <n v="1010"/>
    <s v="COMMISSION"/>
    <m/>
    <s v="30/29/2016"/>
    <s v="X"/>
    <n v="1444.29"/>
    <n v="1444.29"/>
    <n v="0"/>
    <n v="1444.29"/>
  </r>
  <r>
    <s v="Produit"/>
    <m/>
    <m/>
    <m/>
    <s v="F"/>
    <x v="8"/>
    <x v="1"/>
    <d v="2016-09-20T00:00:00"/>
    <s v="1609036-1"/>
    <n v="410102"/>
    <x v="63"/>
    <n v="1039"/>
    <s v="SON DE BLE TENDRE"/>
    <n v="21.3"/>
    <d v="2016-10-04T00:00:00"/>
    <s v="X"/>
    <n v="2389.86"/>
    <n v="2172.6"/>
    <n v="19.5"/>
    <n v="415.35"/>
  </r>
  <r>
    <s v="Produit"/>
    <m/>
    <m/>
    <m/>
    <s v="F"/>
    <x v="8"/>
    <x v="1"/>
    <d v="2016-09-22T00:00:00"/>
    <s v="1609037-1"/>
    <n v="410030"/>
    <x v="0"/>
    <n v="1034"/>
    <s v="REMOULAGE"/>
    <n v="24.44"/>
    <d v="2016-10-22T00:00:00"/>
    <s v="X"/>
    <n v="2419.56"/>
    <n v="2199.6"/>
    <n v="15"/>
    <n v="366.6"/>
  </r>
  <r>
    <s v="Produit"/>
    <m/>
    <m/>
    <m/>
    <s v="F"/>
    <x v="8"/>
    <x v="1"/>
    <d v="2016-09-22T00:00:00"/>
    <s v="1609038-1"/>
    <n v="410089"/>
    <x v="53"/>
    <n v="1001"/>
    <s v="LEVURE"/>
    <n v="2"/>
    <d v="2016-10-06T00:00:00"/>
    <s v="X"/>
    <n v="660"/>
    <n v="600"/>
    <n v="85"/>
    <n v="170"/>
  </r>
  <r>
    <s v="Produit"/>
    <m/>
    <m/>
    <m/>
    <s v="F"/>
    <x v="8"/>
    <x v="1"/>
    <d v="2016-09-22T00:00:00"/>
    <s v="1609039-1"/>
    <n v="410090"/>
    <x v="49"/>
    <n v="1001"/>
    <s v="LEVURE"/>
    <n v="2.6739999999999999"/>
    <d v="2016-10-06T00:00:00"/>
    <s v="X"/>
    <n v="882.42"/>
    <n v="802.2"/>
    <n v="117.64"/>
    <n v="314.56936000000002"/>
  </r>
  <r>
    <s v="Produit"/>
    <m/>
    <m/>
    <m/>
    <s v="F"/>
    <x v="8"/>
    <x v="1"/>
    <d v="2016-09-22T00:00:00"/>
    <s v="1609040-1"/>
    <n v="410030"/>
    <x v="0"/>
    <n v="1071"/>
    <s v="PATISSERIE (PATE A CHOUX)"/>
    <n v="13.54"/>
    <d v="2016-10-22T00:00:00"/>
    <s v="X"/>
    <n v="1042.58"/>
    <n v="947.8"/>
    <n v="36.299999999999997"/>
    <n v="491.50199999999995"/>
  </r>
  <r>
    <s v="Produit"/>
    <m/>
    <m/>
    <m/>
    <s v="F"/>
    <x v="8"/>
    <x v="1"/>
    <d v="2016-09-22T00:00:00"/>
    <s v="1609041-1"/>
    <n v="410099"/>
    <x v="64"/>
    <n v="1002"/>
    <s v="OKARA"/>
    <n v="14.36"/>
    <d v="2016-10-20T00:00:00"/>
    <s v="X"/>
    <n v="4580.84"/>
    <n v="4164.3999999999996"/>
    <n v="23.98"/>
    <n v="344.3528"/>
  </r>
  <r>
    <s v="Produit"/>
    <m/>
    <m/>
    <m/>
    <s v="F"/>
    <x v="8"/>
    <x v="1"/>
    <d v="2016-09-22T00:00:00"/>
    <s v="1609042-1"/>
    <n v="410101"/>
    <x v="62"/>
    <n v="1073"/>
    <s v="FARINE DECLASSEE"/>
    <n v="17.920000000000002"/>
    <d v="2016-10-06T00:00:00"/>
    <s v="X"/>
    <n v="1872.64"/>
    <n v="1702.4"/>
    <n v="30"/>
    <n v="537.6"/>
  </r>
  <r>
    <s v="Produit"/>
    <m/>
    <m/>
    <m/>
    <s v="F"/>
    <x v="8"/>
    <x v="1"/>
    <d v="2016-09-22T00:00:00"/>
    <s v="1609043-1"/>
    <n v="410101"/>
    <x v="62"/>
    <n v="1034"/>
    <s v="REMOULAGE"/>
    <n v="24.92"/>
    <d v="2016-10-06T00:00:00"/>
    <s v="X"/>
    <n v="2467.08"/>
    <n v="2242.8000000000002"/>
    <n v="20"/>
    <n v="498.40000000000003"/>
  </r>
  <r>
    <s v="Produit"/>
    <m/>
    <m/>
    <m/>
    <s v="F"/>
    <x v="8"/>
    <x v="1"/>
    <d v="2016-09-22T00:00:00"/>
    <s v="1609044-1"/>
    <n v="410104"/>
    <x v="65"/>
    <n v="1034"/>
    <s v="REMOULAGE"/>
    <n v="24.58"/>
    <d v="2016-10-06T00:00:00"/>
    <s v="X"/>
    <n v="2433.42"/>
    <n v="2212.1999999999998"/>
    <n v="15"/>
    <n v="368.7"/>
  </r>
  <r>
    <s v="Produit"/>
    <m/>
    <m/>
    <m/>
    <s v="F"/>
    <x v="8"/>
    <x v="1"/>
    <d v="2016-09-22T00:00:00"/>
    <s v="1609045-1"/>
    <n v="410002"/>
    <x v="4"/>
    <n v="1079"/>
    <s v="LACTOSE"/>
    <n v="22.98"/>
    <d v="2016-10-22T00:00:00"/>
    <s v="X"/>
    <n v="9630.92"/>
    <n v="8755.3799999999992"/>
    <n v="64.430000000000007"/>
    <n v="1480.6014000000002"/>
  </r>
  <r>
    <s v="Produit"/>
    <m/>
    <m/>
    <m/>
    <s v="A"/>
    <x v="8"/>
    <x v="1"/>
    <d v="2016-09-22T00:00:00"/>
    <s v="1609046-1"/>
    <n v="410002"/>
    <x v="4"/>
    <n v="1079"/>
    <s v="LACTOSE"/>
    <m/>
    <s v="00/00/0000"/>
    <s v="X"/>
    <n v="-88"/>
    <n v="-80"/>
    <n v="0"/>
    <n v="0"/>
  </r>
  <r>
    <s v="Produit"/>
    <m/>
    <m/>
    <m/>
    <s v="F"/>
    <x v="8"/>
    <x v="1"/>
    <d v="2016-09-22T00:00:00"/>
    <s v="1609047-1"/>
    <n v="410101"/>
    <x v="62"/>
    <n v="1030"/>
    <s v="COPRODUIT DE SEMOULE DE BLE DUR"/>
    <n v="19.510000000000002"/>
    <d v="2016-10-06T00:00:00"/>
    <s v="X"/>
    <n v="2468.02"/>
    <n v="2243.65"/>
    <n v="11.54"/>
    <n v="225.1454"/>
  </r>
  <r>
    <s v="Produit"/>
    <m/>
    <m/>
    <m/>
    <s v="F"/>
    <x v="8"/>
    <x v="1"/>
    <d v="2016-09-23T00:00:00"/>
    <s v="1609048-1"/>
    <n v="410059"/>
    <x v="22"/>
    <n v="1069"/>
    <s v="PERMEAT DOUX LIQUIDE"/>
    <n v="1.3460000000000001"/>
    <d v="2016-10-07T00:00:00"/>
    <s v="X"/>
    <n v="133.25"/>
    <n v="121.14"/>
    <n v="40"/>
    <n v="53.84"/>
  </r>
  <r>
    <s v="Produit"/>
    <m/>
    <m/>
    <m/>
    <s v="F"/>
    <x v="8"/>
    <x v="1"/>
    <d v="2016-09-23T00:00:00"/>
    <s v="1609048-2"/>
    <n v="410059"/>
    <x v="22"/>
    <n v="1069"/>
    <s v="PERMEAT DOUX LIQUIDE"/>
    <n v="1.34"/>
    <d v="2016-10-07T00:00:00"/>
    <s v="X"/>
    <n v="132.66"/>
    <n v="120.6"/>
    <n v="40"/>
    <n v="53.6"/>
  </r>
  <r>
    <s v="Produit"/>
    <m/>
    <m/>
    <m/>
    <s v="F"/>
    <x v="8"/>
    <x v="1"/>
    <d v="2016-09-23T00:00:00"/>
    <s v="1609049-1"/>
    <n v="410069"/>
    <x v="23"/>
    <n v="1069"/>
    <s v="PERMEAT DOUX LIQUIDE"/>
    <n v="1.3360000000000001"/>
    <d v="2016-10-23T00:00:00"/>
    <s v="X"/>
    <n v="132.26"/>
    <n v="120.24"/>
    <n v="40"/>
    <n v="53.440000000000005"/>
  </r>
  <r>
    <s v="Produit"/>
    <m/>
    <m/>
    <m/>
    <s v="F"/>
    <x v="8"/>
    <x v="1"/>
    <d v="2016-09-23T00:00:00"/>
    <s v="1609049-2"/>
    <n v="410069"/>
    <x v="23"/>
    <n v="1069"/>
    <s v="PERMEAT DOUX LIQUIDE"/>
    <n v="1.3340000000000001"/>
    <d v="2016-10-23T00:00:00"/>
    <s v="X"/>
    <n v="132.07"/>
    <n v="120.06"/>
    <n v="40"/>
    <n v="53.36"/>
  </r>
  <r>
    <s v="Produit"/>
    <m/>
    <m/>
    <m/>
    <s v="F"/>
    <x v="8"/>
    <x v="1"/>
    <d v="2016-09-23T00:00:00"/>
    <s v="1609049-3"/>
    <n v="410069"/>
    <x v="23"/>
    <n v="1069"/>
    <s v="PERMEAT DOUX LIQUIDE"/>
    <n v="1.33"/>
    <d v="2016-10-23T00:00:00"/>
    <s v="X"/>
    <n v="132.56"/>
    <n v="120.51"/>
    <n v="40"/>
    <n v="53.2"/>
  </r>
  <r>
    <s v="Produit"/>
    <m/>
    <m/>
    <m/>
    <s v="F"/>
    <x v="8"/>
    <x v="1"/>
    <d v="2016-09-23T00:00:00"/>
    <s v="1609049-4"/>
    <n v="410069"/>
    <x v="23"/>
    <n v="1069"/>
    <s v="PERMEAT DOUX LIQUIDE"/>
    <n v="1.34"/>
    <d v="2016-10-23T00:00:00"/>
    <s v="X"/>
    <n v="133.06"/>
    <n v="120.96"/>
    <n v="40"/>
    <n v="53.6"/>
  </r>
  <r>
    <s v="Produit"/>
    <m/>
    <m/>
    <m/>
    <s v="F"/>
    <x v="8"/>
    <x v="1"/>
    <d v="2016-09-23T00:00:00"/>
    <s v="1609050-1"/>
    <n v="410044"/>
    <x v="29"/>
    <n v="1057"/>
    <s v="PERMEAT DE SERUM (28 à 30 % ms)"/>
    <n v="7.093"/>
    <d v="2016-10-07T00:00:00"/>
    <s v="X"/>
    <n v="663.2"/>
    <n v="602.91"/>
    <n v="10"/>
    <n v="70.930000000000007"/>
  </r>
  <r>
    <s v="Produit"/>
    <m/>
    <m/>
    <m/>
    <s v="F"/>
    <x v="8"/>
    <x v="1"/>
    <d v="2016-09-23T00:00:00"/>
    <s v="1609050-2"/>
    <n v="410044"/>
    <x v="29"/>
    <n v="1057"/>
    <s v="PERMEAT DE SERUM (28 à 30 % ms)"/>
    <n v="5.7619999999999996"/>
    <d v="2016-10-07T00:00:00"/>
    <s v="X"/>
    <n v="538.75"/>
    <n v="489.77"/>
    <n v="10"/>
    <n v="57.62"/>
  </r>
  <r>
    <s v="Produit"/>
    <m/>
    <m/>
    <m/>
    <s v="F"/>
    <x v="8"/>
    <x v="1"/>
    <d v="2016-09-23T00:00:00"/>
    <s v="1609051-1"/>
    <n v="410030"/>
    <x v="0"/>
    <n v="1057"/>
    <s v="PERMEAT DE SERUM (28 à 30 % ms)"/>
    <n v="7.625"/>
    <d v="2016-10-23T00:00:00"/>
    <s v="X"/>
    <n v="754.88"/>
    <n v="686.25"/>
    <n v="15"/>
    <n v="114.375"/>
  </r>
  <r>
    <s v="Produit"/>
    <m/>
    <m/>
    <m/>
    <s v="F"/>
    <x v="8"/>
    <x v="1"/>
    <d v="2016-09-23T00:00:00"/>
    <s v="1609051-2"/>
    <n v="410030"/>
    <x v="0"/>
    <n v="1057"/>
    <s v="PERMEAT DE SERUM (28 à 30 % ms)"/>
    <n v="7.96"/>
    <d v="2016-10-23T00:00:00"/>
    <s v="X"/>
    <n v="788.04"/>
    <n v="716.4"/>
    <n v="15"/>
    <n v="119.4"/>
  </r>
  <r>
    <s v="Produit"/>
    <m/>
    <m/>
    <m/>
    <s v="F"/>
    <x v="8"/>
    <x v="1"/>
    <d v="2016-09-23T00:00:00"/>
    <s v="1609051-3"/>
    <n v="410030"/>
    <x v="0"/>
    <n v="1057"/>
    <s v="PERMEAT DE SERUM (28 à 30 % ms)"/>
    <n v="8.5530000000000008"/>
    <d v="2016-10-23T00:00:00"/>
    <s v="X"/>
    <n v="846.75"/>
    <n v="769.77"/>
    <n v="15"/>
    <n v="128.29500000000002"/>
  </r>
  <r>
    <s v="Produit"/>
    <m/>
    <m/>
    <m/>
    <s v="F"/>
    <x v="8"/>
    <x v="1"/>
    <d v="2016-09-23T00:00:00"/>
    <s v="1609051-4"/>
    <n v="410030"/>
    <x v="0"/>
    <n v="1057"/>
    <s v="PERMEAT DE SERUM (28 à 30 % ms)"/>
    <n v="7.7130000000000001"/>
    <d v="2016-10-23T00:00:00"/>
    <s v="X"/>
    <n v="763.59"/>
    <n v="694.17"/>
    <n v="15"/>
    <n v="115.69500000000001"/>
  </r>
  <r>
    <s v="Produit"/>
    <m/>
    <m/>
    <m/>
    <s v="A"/>
    <x v="8"/>
    <x v="1"/>
    <d v="2016-09-26T00:00:00"/>
    <s v="1609052-1"/>
    <n v="410002"/>
    <x v="4"/>
    <n v="1020"/>
    <s v="POUDRE DE LAIT"/>
    <m/>
    <s v="00/00/0000"/>
    <s v="X"/>
    <n v="-231"/>
    <n v="-210"/>
    <m/>
    <n v="0"/>
  </r>
  <r>
    <s v="Produit"/>
    <m/>
    <m/>
    <m/>
    <s v="F"/>
    <x v="8"/>
    <x v="1"/>
    <d v="2016-09-28T00:00:00"/>
    <s v="1609053-1"/>
    <n v="410002"/>
    <x v="4"/>
    <n v="1079"/>
    <s v="LACTOSE"/>
    <n v="21"/>
    <d v="2016-10-28T00:00:00"/>
    <s v="X"/>
    <n v="8801.1"/>
    <n v="8001"/>
    <n v="16"/>
    <n v="336"/>
  </r>
  <r>
    <s v="Produit"/>
    <m/>
    <m/>
    <m/>
    <s v="F"/>
    <x v="8"/>
    <x v="1"/>
    <d v="2016-09-28T00:00:00"/>
    <s v="1609054-1"/>
    <n v="410103"/>
    <x v="66"/>
    <n v="1003"/>
    <s v="COQUE DE SOJA"/>
    <n v="17.48"/>
    <d v="2016-10-12T00:00:00"/>
    <s v="X"/>
    <n v="2884.2"/>
    <n v="2622"/>
    <n v="30.98"/>
    <n v="541.53039999999999"/>
  </r>
  <r>
    <s v="Produit"/>
    <m/>
    <m/>
    <m/>
    <s v="F"/>
    <x v="8"/>
    <x v="1"/>
    <d v="2016-09-28T00:00:00"/>
    <s v="1609055-1"/>
    <n v="410030"/>
    <x v="0"/>
    <n v="1071"/>
    <s v="PATISSERIE (PATE A CHOUX)"/>
    <n v="12.16"/>
    <d v="2016-10-28T00:00:00"/>
    <s v="X"/>
    <n v="936.32"/>
    <n v="851.2"/>
    <n v="34.119999999999997"/>
    <n v="414.89919999999995"/>
  </r>
  <r>
    <s v="Prestation"/>
    <m/>
    <m/>
    <m/>
    <s v="F"/>
    <x v="8"/>
    <x v="1"/>
    <d v="2016-09-28T00:00:00"/>
    <s v="1609056-1"/>
    <n v="410006"/>
    <x v="1"/>
    <n v="1011"/>
    <s v="PRESTATION DE SERVICE"/>
    <m/>
    <d v="2016-10-07T00:00:00"/>
    <s v="X"/>
    <n v="4000"/>
    <n v="4000"/>
    <n v="0"/>
    <n v="4000"/>
  </r>
  <r>
    <s v="Produit"/>
    <m/>
    <m/>
    <m/>
    <s v="F"/>
    <x v="8"/>
    <x v="1"/>
    <d v="2016-09-29T00:00:00"/>
    <s v="1609057-1"/>
    <n v="410067"/>
    <x v="17"/>
    <n v="1057"/>
    <s v="PERMEAT DE SERUM (28 à 30 % ms)"/>
    <n v="6.1710000000000003"/>
    <d v="2016-10-29T00:00:00"/>
    <s v="X"/>
    <n v="610.92999999999995"/>
    <n v="555.39"/>
    <n v="15"/>
    <n v="92.564999999999998"/>
  </r>
  <r>
    <s v="Produit"/>
    <m/>
    <m/>
    <m/>
    <s v="F"/>
    <x v="8"/>
    <x v="1"/>
    <d v="2016-09-29T00:00:00"/>
    <s v="1609057-2"/>
    <n v="410067"/>
    <x v="17"/>
    <n v="1057"/>
    <s v="PERMEAT DE SERUM (28 à 30 % ms)"/>
    <n v="7.2480000000000002"/>
    <d v="2016-10-29T00:00:00"/>
    <s v="X"/>
    <n v="717.55"/>
    <n v="652.32000000000005"/>
    <n v="15"/>
    <n v="108.72"/>
  </r>
  <r>
    <s v="Produit"/>
    <m/>
    <m/>
    <m/>
    <s v="F"/>
    <x v="8"/>
    <x v="1"/>
    <d v="2016-09-29T00:00:00"/>
    <s v="1609058-1"/>
    <n v="410030"/>
    <x v="0"/>
    <n v="1057"/>
    <s v="PERMEAT DE SERUM (28 à 30 % ms)"/>
    <n v="7.4770000000000003"/>
    <d v="2016-10-29T00:00:00"/>
    <s v="X"/>
    <n v="740.22"/>
    <n v="672.93"/>
    <n v="15"/>
    <n v="112.155"/>
  </r>
  <r>
    <s v="Produit"/>
    <m/>
    <m/>
    <m/>
    <s v="F"/>
    <x v="8"/>
    <x v="1"/>
    <d v="2016-09-29T00:00:00"/>
    <s v="1609058-2"/>
    <n v="410030"/>
    <x v="0"/>
    <n v="1057"/>
    <s v="PERMEAT DE SERUM (28 à 30 % ms)"/>
    <n v="7.7590000000000003"/>
    <d v="2016-10-29T00:00:00"/>
    <s v="X"/>
    <n v="768.14"/>
    <n v="698.31"/>
    <n v="15"/>
    <n v="116.38500000000001"/>
  </r>
  <r>
    <s v="Produit"/>
    <m/>
    <m/>
    <m/>
    <s v="F"/>
    <x v="8"/>
    <x v="1"/>
    <d v="2016-09-29T00:00:00"/>
    <s v="1609058-3"/>
    <n v="410030"/>
    <x v="0"/>
    <n v="1057"/>
    <s v="PERMEAT DE SERUM (28 à 30 % ms)"/>
    <n v="8.2270000000000003"/>
    <d v="2016-10-29T00:00:00"/>
    <s v="X"/>
    <n v="814.47"/>
    <n v="740.43"/>
    <n v="15"/>
    <n v="123.405"/>
  </r>
  <r>
    <s v="Produit"/>
    <m/>
    <m/>
    <m/>
    <s v="F"/>
    <x v="8"/>
    <x v="1"/>
    <d v="2016-09-29T00:00:00"/>
    <s v="1609059-1"/>
    <n v="410077"/>
    <x v="38"/>
    <n v="1077"/>
    <s v="PERMEAT DE SERUM  (18 / 20 % de MS )"/>
    <n v="4.5229999999999997"/>
    <d v="2016-09-30T00:00:00"/>
    <s v="X"/>
    <n v="398.02"/>
    <n v="361.84"/>
    <n v="30"/>
    <n v="135.69"/>
  </r>
  <r>
    <s v="Produit"/>
    <m/>
    <m/>
    <m/>
    <s v="F"/>
    <x v="8"/>
    <x v="1"/>
    <d v="2016-09-29T00:00:00"/>
    <s v="1609059-2"/>
    <n v="410077"/>
    <x v="38"/>
    <n v="1077"/>
    <s v="PERMEAT DE SERUM  (18 / 20 % de MS )"/>
    <n v="4.907"/>
    <d v="2016-09-30T00:00:00"/>
    <s v="X"/>
    <n v="431.82"/>
    <n v="392.56"/>
    <n v="30"/>
    <n v="147.21"/>
  </r>
  <r>
    <s v="Produit"/>
    <m/>
    <m/>
    <m/>
    <s v="F"/>
    <x v="8"/>
    <x v="1"/>
    <d v="2016-09-29T00:00:00"/>
    <s v="1609060-1"/>
    <n v="410068"/>
    <x v="19"/>
    <n v="1077"/>
    <s v="PERMEAT DE SERUM  (18 / 20 % de MS )"/>
    <n v="4.8499999999999996"/>
    <d v="2016-10-13T00:00:00"/>
    <s v="X"/>
    <n v="426.8"/>
    <n v="388"/>
    <n v="30"/>
    <n v="145.5"/>
  </r>
  <r>
    <s v="Produit"/>
    <m/>
    <m/>
    <m/>
    <s v="F"/>
    <x v="8"/>
    <x v="1"/>
    <d v="2016-09-29T00:00:00"/>
    <s v="1609061-1"/>
    <n v="410079"/>
    <x v="40"/>
    <n v="1001"/>
    <s v="LEVURE"/>
    <n v="4.9000000000000004"/>
    <d v="2016-10-13T00:00:00"/>
    <s v="X"/>
    <n v="1617"/>
    <n v="1470"/>
    <n v="97"/>
    <n v="475.3"/>
  </r>
  <r>
    <s v="Produit"/>
    <m/>
    <m/>
    <m/>
    <s v="F"/>
    <x v="8"/>
    <x v="1"/>
    <d v="2016-09-29T00:00:00"/>
    <s v="1609062-1"/>
    <n v="410099"/>
    <x v="64"/>
    <n v="1001"/>
    <s v="LEVURE"/>
    <n v="3.85"/>
    <d v="2016-10-13T00:00:00"/>
    <s v="X"/>
    <n v="1270.5"/>
    <n v="1155"/>
    <n v="97"/>
    <n v="373.45"/>
  </r>
  <r>
    <s v="Produit"/>
    <m/>
    <m/>
    <m/>
    <s v="F"/>
    <x v="8"/>
    <x v="1"/>
    <d v="2016-09-29T00:00:00"/>
    <s v="1609063-1"/>
    <n v="410105"/>
    <x v="67"/>
    <n v="1001"/>
    <s v="LEVURE"/>
    <n v="2.9"/>
    <d v="2016-10-13T00:00:00"/>
    <s v="X"/>
    <n v="957"/>
    <n v="870"/>
    <n v="97"/>
    <n v="281.3"/>
  </r>
  <r>
    <s v="Produit"/>
    <m/>
    <m/>
    <m/>
    <s v="F"/>
    <x v="8"/>
    <x v="1"/>
    <d v="2016-09-30T00:00:00"/>
    <s v="1609064-1"/>
    <n v="410058"/>
    <x v="3"/>
    <n v="1031"/>
    <s v="BLE &quot;NC&quot;  "/>
    <n v="16.37"/>
    <d v="2016-10-15T00:00:00"/>
    <s v="X"/>
    <n v="1800.7"/>
    <n v="1637"/>
    <n v="87.8"/>
    <n v="1437.2860000000001"/>
  </r>
  <r>
    <s v="Produit"/>
    <m/>
    <m/>
    <m/>
    <s v="F"/>
    <x v="8"/>
    <x v="1"/>
    <d v="2016-09-30T00:00:00"/>
    <s v="1609065-1"/>
    <n v="410081"/>
    <x v="44"/>
    <n v="1034"/>
    <s v="REMOULAGE"/>
    <n v="26.5"/>
    <d v="2016-10-15T00:00:00"/>
    <s v="X"/>
    <n v="3206.5"/>
    <n v="2915"/>
    <n v="20.5"/>
    <n v="543.25"/>
  </r>
  <r>
    <s v="Produit"/>
    <m/>
    <m/>
    <m/>
    <s v="F"/>
    <x v="8"/>
    <x v="1"/>
    <d v="2016-09-30T00:00:00"/>
    <s v="1609066-1"/>
    <n v="410006"/>
    <x v="1"/>
    <n v="1004"/>
    <s v="CHOCOLAT ( rebut)"/>
    <n v="17.079999999999998"/>
    <d v="2016-10-30T00:00:00"/>
    <s v="X"/>
    <n v="1964.2"/>
    <n v="1964.2"/>
    <n v="24.1"/>
    <n v="411.62799999999999"/>
  </r>
  <r>
    <s v="Produit"/>
    <m/>
    <m/>
    <m/>
    <s v="F"/>
    <x v="8"/>
    <x v="1"/>
    <d v="2016-09-30T00:00:00"/>
    <s v="1609067-1"/>
    <n v="410059"/>
    <x v="22"/>
    <n v="1069"/>
    <s v="PERMEAT DOUX LIQUIDE"/>
    <n v="1.34"/>
    <d v="2016-10-15T00:00:00"/>
    <s v="X"/>
    <n v="132.66"/>
    <n v="120.6"/>
    <n v="40"/>
    <n v="53.6"/>
  </r>
  <r>
    <s v="Produit"/>
    <m/>
    <m/>
    <m/>
    <s v="F"/>
    <x v="8"/>
    <x v="1"/>
    <d v="2016-09-30T00:00:00"/>
    <s v="1609067-2"/>
    <n v="410059"/>
    <x v="22"/>
    <n v="1069"/>
    <s v="PERMEAT DOUX LIQUIDE"/>
    <n v="1.3360000000000001"/>
    <d v="2016-10-15T00:00:00"/>
    <s v="X"/>
    <n v="132.26"/>
    <n v="120.24"/>
    <n v="40"/>
    <n v="53.440000000000005"/>
  </r>
  <r>
    <s v="Produit"/>
    <m/>
    <m/>
    <m/>
    <s v="F"/>
    <x v="8"/>
    <x v="1"/>
    <d v="2016-09-30T00:00:00"/>
    <s v="1609067-3"/>
    <n v="410059"/>
    <x v="22"/>
    <n v="1069"/>
    <s v="PERMEAT DOUX LIQUIDE"/>
    <n v="1.3380000000000001"/>
    <d v="2016-10-15T00:00:00"/>
    <s v="X"/>
    <n v="132.46"/>
    <n v="120.42"/>
    <n v="40"/>
    <n v="53.52"/>
  </r>
  <r>
    <s v="Produit"/>
    <m/>
    <m/>
    <m/>
    <s v="F"/>
    <x v="8"/>
    <x v="1"/>
    <d v="2016-09-30T00:00:00"/>
    <s v="1609067-4"/>
    <n v="410059"/>
    <x v="22"/>
    <n v="1069"/>
    <s v="PERMEAT DOUX LIQUIDE"/>
    <n v="1.3420000000000001"/>
    <d v="2016-10-15T00:00:00"/>
    <s v="X"/>
    <n v="132.86000000000001"/>
    <n v="120.78"/>
    <n v="40"/>
    <n v="53.680000000000007"/>
  </r>
  <r>
    <s v="Produit"/>
    <m/>
    <m/>
    <m/>
    <s v="F"/>
    <x v="8"/>
    <x v="1"/>
    <d v="2016-09-30T00:00:00"/>
    <s v="1609068-1"/>
    <n v="410069"/>
    <x v="23"/>
    <n v="1069"/>
    <s v="PERMEAT DOUX LIQUIDE"/>
    <n v="1.04"/>
    <d v="2016-10-30T00:00:00"/>
    <s v="X"/>
    <n v="102.96"/>
    <n v="93.602000000000004"/>
    <n v="40"/>
    <n v="41.6"/>
  </r>
  <r>
    <s v="Produit"/>
    <m/>
    <m/>
    <m/>
    <s v="F"/>
    <x v="8"/>
    <x v="1"/>
    <d v="2016-09-30T00:00:00"/>
    <s v="1609068-2"/>
    <n v="410069"/>
    <x v="23"/>
    <n v="1069"/>
    <s v="PERMEAT DOUX LIQUIDE"/>
    <n v="1.34"/>
    <d v="2016-10-30T00:00:00"/>
    <s v="X"/>
    <n v="132.66"/>
    <n v="120.6"/>
    <n v="40"/>
    <n v="53.6"/>
  </r>
  <r>
    <s v="Produit"/>
    <m/>
    <m/>
    <m/>
    <s v="F"/>
    <x v="8"/>
    <x v="1"/>
    <d v="2016-09-30T00:00:00"/>
    <s v="1609068-3"/>
    <n v="410069"/>
    <x v="23"/>
    <n v="1069"/>
    <s v="PERMEAT DOUX LIQUIDE"/>
    <n v="1.341"/>
    <d v="2016-10-30T00:00:00"/>
    <s v="X"/>
    <n v="132.76"/>
    <n v="120.69"/>
    <n v="40"/>
    <n v="53.64"/>
  </r>
  <r>
    <s v="Produit"/>
    <m/>
    <m/>
    <m/>
    <s v="F"/>
    <x v="8"/>
    <x v="1"/>
    <d v="2016-09-30T00:00:00"/>
    <s v="1609068-4"/>
    <n v="410069"/>
    <x v="23"/>
    <n v="1069"/>
    <s v="PERMEAT DOUX LIQUIDE"/>
    <n v="1.3460000000000001"/>
    <d v="2016-10-30T00:00:00"/>
    <s v="X"/>
    <n v="133.25"/>
    <n v="121.14"/>
    <n v="40"/>
    <n v="53.84"/>
  </r>
  <r>
    <s v="Produit"/>
    <m/>
    <m/>
    <m/>
    <s v="F"/>
    <x v="8"/>
    <x v="1"/>
    <d v="2016-09-30T00:00:00"/>
    <s v="1609069-1"/>
    <n v="410044"/>
    <x v="29"/>
    <n v="1057"/>
    <s v="PERMEAT DE SERUM (28 à 30 % ms)"/>
    <n v="7.1260000000000003"/>
    <d v="2016-10-15T00:00:00"/>
    <s v="X"/>
    <n v="666.28"/>
    <n v="605.71"/>
    <n v="10"/>
    <n v="71.260000000000005"/>
  </r>
  <r>
    <s v="Produit"/>
    <m/>
    <m/>
    <m/>
    <s v="F"/>
    <x v="8"/>
    <x v="1"/>
    <d v="2016-09-30T00:00:00"/>
    <s v="1609069-2"/>
    <n v="410044"/>
    <x v="29"/>
    <n v="1057"/>
    <s v="PERMEAT DE SERUM (28 à 30 % ms)"/>
    <n v="7.4989999999999997"/>
    <d v="2016-10-15T00:00:00"/>
    <s v="X"/>
    <n v="701.16"/>
    <n v="637.41999999999996"/>
    <n v="10"/>
    <n v="74.989999999999995"/>
  </r>
  <r>
    <s v="Produit"/>
    <m/>
    <m/>
    <m/>
    <s v="F"/>
    <x v="9"/>
    <x v="1"/>
    <d v="2016-10-05T00:00:00"/>
    <s v="1610001-1"/>
    <n v="410012"/>
    <x v="16"/>
    <n v="1002"/>
    <s v="OKARA"/>
    <n v="14.34"/>
    <d v="2016-11-05T00:00:00"/>
    <s v="X"/>
    <n v="4158.6000000000004"/>
    <n v="4158.6000000000004"/>
    <n v="40"/>
    <n v="573.6"/>
  </r>
  <r>
    <s v="Produit"/>
    <m/>
    <m/>
    <m/>
    <s v="F"/>
    <x v="9"/>
    <x v="1"/>
    <d v="2016-10-05T00:00:00"/>
    <s v="1610002-1"/>
    <n v="410060"/>
    <x v="68"/>
    <n v="1072"/>
    <s v="SON DE BLE DUR GRANULE"/>
    <n v="29.9"/>
    <d v="2016-10-20T00:00:00"/>
    <s v="X"/>
    <n v="3617.9"/>
    <n v="3289"/>
    <n v="13.5"/>
    <n v="403.65"/>
  </r>
  <r>
    <s v="Produit"/>
    <m/>
    <m/>
    <m/>
    <s v="F"/>
    <x v="9"/>
    <x v="1"/>
    <d v="2016-10-05T00:00:00"/>
    <s v="1610003-1"/>
    <n v="410058"/>
    <x v="3"/>
    <n v="1073"/>
    <s v="FARINE DECLASSEE"/>
    <n v="27.72"/>
    <d v="2016-11-05T00:00:00"/>
    <s v="X"/>
    <n v="3049.2"/>
    <n v="2772"/>
    <n v="17.38"/>
    <n v="481.77359999999993"/>
  </r>
  <r>
    <s v="Produit"/>
    <m/>
    <m/>
    <m/>
    <s v="F"/>
    <x v="9"/>
    <x v="1"/>
    <d v="2016-10-06T00:00:00"/>
    <s v="1610004-1"/>
    <n v="410079"/>
    <x v="40"/>
    <n v="1073"/>
    <s v="FARINE DECLASSEE"/>
    <n v="11.69"/>
    <d v="2016-10-21T00:00:00"/>
    <s v="X"/>
    <n v="1285.9000000000001"/>
    <n v="1169"/>
    <n v="15"/>
    <n v="175.35"/>
  </r>
  <r>
    <s v="Produit"/>
    <m/>
    <m/>
    <m/>
    <s v="F"/>
    <x v="9"/>
    <x v="1"/>
    <d v="2016-10-06T00:00:00"/>
    <s v="1610005-1"/>
    <n v="410030"/>
    <x v="0"/>
    <n v="1071"/>
    <s v="PATISSERIE (PATE A CHOUX)"/>
    <n v="4.68"/>
    <d v="2016-11-06T00:00:00"/>
    <s v="X"/>
    <n v="360.36"/>
    <n v="327.60000000000002"/>
    <n v="10"/>
    <n v="46.8"/>
  </r>
  <r>
    <s v="Commissions"/>
    <m/>
    <m/>
    <m/>
    <s v="F"/>
    <x v="9"/>
    <x v="1"/>
    <d v="2016-10-17T00:00:00"/>
    <s v="1610006-1"/>
    <n v="410006"/>
    <x v="1"/>
    <n v="1010"/>
    <s v="COMMISSION"/>
    <m/>
    <d v="2016-10-30T00:00:00"/>
    <s v="X"/>
    <n v="174.18"/>
    <n v="174.18"/>
    <n v="0"/>
    <n v="174.18"/>
  </r>
  <r>
    <s v="Commissions"/>
    <m/>
    <m/>
    <m/>
    <s v="F"/>
    <x v="9"/>
    <x v="1"/>
    <d v="2016-10-17T00:00:00"/>
    <s v="1610007-1"/>
    <n v="410009"/>
    <x v="7"/>
    <n v="1010"/>
    <s v="COMMISSION"/>
    <m/>
    <d v="2016-10-30T00:00:00"/>
    <s v="X"/>
    <n v="1438.74"/>
    <n v="1438.74"/>
    <n v="0"/>
    <n v="1437.74"/>
  </r>
  <r>
    <s v="Commissions"/>
    <m/>
    <m/>
    <m/>
    <s v="F"/>
    <x v="9"/>
    <x v="1"/>
    <d v="2016-10-17T00:00:00"/>
    <s v="1610008-1"/>
    <n v="410006"/>
    <x v="1"/>
    <n v="1010"/>
    <s v="COMMISSION"/>
    <m/>
    <d v="2016-10-30T00:00:00"/>
    <s v="X"/>
    <n v="2556.31"/>
    <n v="2556.31"/>
    <n v="0"/>
    <n v="2556.31"/>
  </r>
  <r>
    <s v="Produit"/>
    <m/>
    <m/>
    <m/>
    <s v="F"/>
    <x v="9"/>
    <x v="1"/>
    <d v="2016-10-17T00:00:00"/>
    <s v="1610009-1"/>
    <n v="410111"/>
    <x v="69"/>
    <n v="1030"/>
    <s v="COPRODUIT DE SEMOULE DE BLE DUR"/>
    <n v="20.125"/>
    <d v="2016-10-31T00:00:00"/>
    <s v="X"/>
    <n v="2435.13"/>
    <n v="2213.75"/>
    <n v="11.08"/>
    <n v="222.98500000000001"/>
  </r>
  <r>
    <s v="Produit"/>
    <m/>
    <m/>
    <m/>
    <s v="F"/>
    <x v="9"/>
    <x v="1"/>
    <d v="2016-10-17T00:00:00"/>
    <s v="1610010-1"/>
    <n v="410114"/>
    <x v="70"/>
    <n v="1072"/>
    <s v="SON DE BLE DUR GRANULE"/>
    <n v="28.2"/>
    <d v="2016-10-31T00:00:00"/>
    <s v="X"/>
    <n v="3102"/>
    <n v="2820"/>
    <n v="15.7"/>
    <n v="442.73999999999995"/>
  </r>
  <r>
    <s v="Produit"/>
    <m/>
    <m/>
    <m/>
    <s v="F"/>
    <x v="9"/>
    <x v="1"/>
    <d v="2016-10-17T00:00:00"/>
    <s v="1610011-1"/>
    <n v="410115"/>
    <x v="71"/>
    <n v="1034"/>
    <s v="REMOULAGE"/>
    <n v="7.7"/>
    <d v="2016-10-31T00:00:00"/>
    <s v="X"/>
    <n v="931.7"/>
    <n v="847"/>
    <n v="15"/>
    <n v="115.5"/>
  </r>
  <r>
    <s v="Produit"/>
    <m/>
    <m/>
    <m/>
    <s v="F"/>
    <x v="9"/>
    <x v="1"/>
    <d v="2016-10-17T00:00:00"/>
    <s v="1610012-1"/>
    <n v="410110"/>
    <x v="72"/>
    <n v="1034"/>
    <s v="REMOULAGE"/>
    <n v="28"/>
    <d v="2016-10-31T00:00:00"/>
    <s v="X"/>
    <n v="3234"/>
    <n v="2940"/>
    <n v="15.7"/>
    <n v="439.59999999999997"/>
  </r>
  <r>
    <s v="Produit"/>
    <m/>
    <m/>
    <m/>
    <s v="F"/>
    <x v="9"/>
    <x v="1"/>
    <d v="2016-10-17T00:00:00"/>
    <s v="1610013-1"/>
    <n v="410079"/>
    <x v="40"/>
    <n v="1003"/>
    <s v="COQUE DE SOJA"/>
    <n v="17.16"/>
    <d v="2016-10-31T00:00:00"/>
    <s v="X"/>
    <n v="2831.4"/>
    <n v="2574"/>
    <n v="28.1"/>
    <n v="482.19600000000003"/>
  </r>
  <r>
    <s v="Produit"/>
    <m/>
    <m/>
    <m/>
    <s v="F"/>
    <x v="9"/>
    <x v="1"/>
    <d v="2016-10-17T00:00:00"/>
    <s v="1610014-1"/>
    <n v="410067"/>
    <x v="17"/>
    <n v="1073"/>
    <s v="FARINE DECLASSEE"/>
    <n v="5.2"/>
    <d v="2016-11-17T00:00:00"/>
    <s v="X"/>
    <n v="600.6"/>
    <n v="546"/>
    <n v="39.6"/>
    <n v="205.92000000000002"/>
  </r>
  <r>
    <s v="Produit"/>
    <m/>
    <m/>
    <m/>
    <s v="F"/>
    <x v="9"/>
    <x v="1"/>
    <d v="2016-10-17T00:00:00"/>
    <s v="1610015-1"/>
    <n v="410022"/>
    <x v="21"/>
    <n v="1014"/>
    <s v="GÊNE DE CASSIS"/>
    <n v="21.327999999999999"/>
    <d v="2016-11-17T00:00:00"/>
    <s v="X"/>
    <n v="703.82"/>
    <n v="639.84"/>
    <n v="26.2"/>
    <n v="558.79359999999997"/>
  </r>
  <r>
    <s v="Produit"/>
    <m/>
    <m/>
    <m/>
    <s v="F"/>
    <x v="9"/>
    <x v="1"/>
    <d v="2016-10-17T00:00:00"/>
    <s v="1610016-1"/>
    <n v="410017"/>
    <x v="12"/>
    <n v="1014"/>
    <s v="GÊNE DE CASSIS"/>
    <m/>
    <d v="2016-11-30T00:00:00"/>
    <s v="X"/>
    <n v="234.61"/>
    <n v="213.28"/>
    <n v="0"/>
    <n v="0"/>
  </r>
  <r>
    <s v="Produit"/>
    <m/>
    <m/>
    <m/>
    <s v="F"/>
    <x v="9"/>
    <x v="1"/>
    <d v="2016-10-17T00:00:00"/>
    <s v="1610017-1"/>
    <n v="410006"/>
    <x v="1"/>
    <n v="1073"/>
    <s v="FARINE DECLASSEE"/>
    <n v="26.29"/>
    <d v="2016-11-17T00:00:00"/>
    <s v="X"/>
    <n v="2103.1999999999998"/>
    <n v="2103.1999999999998"/>
    <n v="5"/>
    <n v="131.44999999999999"/>
  </r>
  <r>
    <s v="Produit"/>
    <m/>
    <m/>
    <m/>
    <s v="F"/>
    <x v="9"/>
    <x v="1"/>
    <d v="2016-10-17T00:00:00"/>
    <s v="1610018-1"/>
    <n v="410030"/>
    <x v="0"/>
    <n v="1071"/>
    <s v="PATISSERIE (PATE A CHOUX)"/>
    <n v="11.12"/>
    <d v="2016-11-17T00:00:00"/>
    <s v="X"/>
    <n v="856.24"/>
    <n v="778.41"/>
    <n v="32.11"/>
    <n v="357.06319999999999"/>
  </r>
  <r>
    <s v="Produit"/>
    <m/>
    <m/>
    <m/>
    <s v="F"/>
    <x v="9"/>
    <x v="1"/>
    <d v="2016-10-17T00:00:00"/>
    <s v="1610019-1"/>
    <n v="410091"/>
    <x v="52"/>
    <n v="1072"/>
    <s v="SON DE BLE DUR GRANULE"/>
    <n v="27.64"/>
    <d v="2016-10-30T00:00:00"/>
    <s v="X"/>
    <n v="3283.63"/>
    <n v="2985.12"/>
    <n v="13"/>
    <n v="359.32"/>
  </r>
  <r>
    <s v="Produit"/>
    <m/>
    <m/>
    <m/>
    <s v="F"/>
    <x v="9"/>
    <x v="1"/>
    <d v="2016-10-18T00:00:00"/>
    <s v="1610020-1"/>
    <n v="410070"/>
    <x v="28"/>
    <n v="1014"/>
    <s v="GÊNE DE CASSIS"/>
    <n v="11.16"/>
    <d v="2016-11-18T00:00:00"/>
    <s v="X"/>
    <n v="368.28"/>
    <n v="334.8"/>
    <n v="48.12"/>
    <n v="537.01919999999996"/>
  </r>
  <r>
    <s v="Produit"/>
    <m/>
    <m/>
    <m/>
    <s v="F"/>
    <x v="9"/>
    <x v="1"/>
    <d v="2016-10-18T00:00:00"/>
    <s v="1610021-1"/>
    <n v="410025"/>
    <x v="6"/>
    <n v="1014"/>
    <s v="GÊNE DE CASSIS"/>
    <m/>
    <d v="2016-11-18T00:00:00"/>
    <s v="X"/>
    <n v="675.18"/>
    <n v="613.79999999999995"/>
    <n v="0"/>
    <n v="0"/>
  </r>
  <r>
    <s v="Produit"/>
    <m/>
    <m/>
    <m/>
    <s v="F"/>
    <x v="9"/>
    <x v="1"/>
    <d v="2016-10-18T00:00:00"/>
    <s v="1610022-1"/>
    <n v="410070"/>
    <x v="28"/>
    <n v="1081"/>
    <s v="ALIMENT CHEVAL"/>
    <n v="10"/>
    <d v="2016-11-18T00:00:00"/>
    <s v="X"/>
    <n v="1100"/>
    <n v="1000"/>
    <n v="59.35"/>
    <n v="593.5"/>
  </r>
  <r>
    <s v="Produit"/>
    <m/>
    <m/>
    <m/>
    <s v="F"/>
    <x v="9"/>
    <x v="1"/>
    <d v="2016-10-18T00:00:00"/>
    <s v="1610023-1"/>
    <n v="410014"/>
    <x v="14"/>
    <n v="1081"/>
    <s v="ALIMENT CHEVAL"/>
    <n v="5.25"/>
    <d v="2016-11-18T00:00:00"/>
    <s v="X"/>
    <n v="577.5"/>
    <n v="525"/>
    <n v="59.35"/>
    <n v="311.58750000000003"/>
  </r>
  <r>
    <s v="Produit"/>
    <m/>
    <m/>
    <m/>
    <s v="F"/>
    <x v="9"/>
    <x v="1"/>
    <d v="2016-10-18T00:00:00"/>
    <s v="1610024-1"/>
    <n v="410106"/>
    <x v="73"/>
    <n v="1080"/>
    <s v="MINERAL RUMINANT"/>
    <n v="2.25"/>
    <d v="2016-11-02T00:00:00"/>
    <s v="X"/>
    <n v="495"/>
    <n v="450"/>
    <n v="146.44999999999999"/>
    <n v="329.51249999999999"/>
  </r>
  <r>
    <s v="Produit"/>
    <m/>
    <m/>
    <m/>
    <s v="F"/>
    <x v="9"/>
    <x v="1"/>
    <d v="2016-10-18T00:00:00"/>
    <s v="1610025-1"/>
    <n v="410113"/>
    <x v="74"/>
    <n v="1080"/>
    <s v="MINERAL RUMINANT"/>
    <n v="2"/>
    <d v="2016-11-02T00:00:00"/>
    <s v="X"/>
    <n v="440"/>
    <n v="400"/>
    <n v="146.44999999999999"/>
    <n v="292.89999999999998"/>
  </r>
  <r>
    <s v="Produit"/>
    <m/>
    <m/>
    <m/>
    <s v="F"/>
    <x v="9"/>
    <x v="1"/>
    <d v="2016-10-18T00:00:00"/>
    <s v="1610026-1"/>
    <n v="410107"/>
    <x v="75"/>
    <n v="1080"/>
    <s v="MINERAL RUMINANT"/>
    <n v="5.5"/>
    <d v="2016-11-02T00:00:00"/>
    <s v="X"/>
    <n v="1295.24"/>
    <n v="1177.5"/>
    <n v="160.54"/>
    <n v="882.96999999999991"/>
  </r>
  <r>
    <s v="Produit"/>
    <m/>
    <m/>
    <m/>
    <s v="F"/>
    <x v="9"/>
    <x v="1"/>
    <d v="2016-10-18T00:00:00"/>
    <s v="1610027-1"/>
    <n v="410112"/>
    <x v="76"/>
    <n v="1080"/>
    <s v="MINERAL RUMINANT"/>
    <n v="0.85"/>
    <d v="2016-11-02T00:00:00"/>
    <s v="X"/>
    <n v="187"/>
    <n v="170"/>
    <n v="146.44999999999999"/>
    <n v="124.48249999999999"/>
  </r>
  <r>
    <s v="Produit"/>
    <m/>
    <m/>
    <m/>
    <s v="F"/>
    <x v="9"/>
    <x v="1"/>
    <d v="2016-10-18T00:00:00"/>
    <s v="1610028-1"/>
    <n v="410109"/>
    <x v="77"/>
    <n v="1080"/>
    <s v="MINERAL RUMINANT"/>
    <n v="6.15"/>
    <d v="2016-11-02T00:00:00"/>
    <s v="X"/>
    <n v="1201.73"/>
    <n v="1092.49"/>
    <n v="124.8"/>
    <n v="767.52"/>
  </r>
  <r>
    <s v="Produit"/>
    <m/>
    <m/>
    <m/>
    <s v="F"/>
    <x v="9"/>
    <x v="1"/>
    <d v="2016-10-18T00:00:00"/>
    <s v="1610029-1"/>
    <n v="410105"/>
    <x v="67"/>
    <n v="1080"/>
    <s v="MINERAL RUMINANT"/>
    <n v="2"/>
    <d v="2016-11-02T00:00:00"/>
    <s v="X"/>
    <n v="440"/>
    <n v="400"/>
    <n v="146.44999999999999"/>
    <n v="292.89999999999998"/>
  </r>
  <r>
    <s v="Produit"/>
    <m/>
    <m/>
    <m/>
    <s v="F"/>
    <x v="9"/>
    <x v="1"/>
    <d v="2016-10-18T00:00:00"/>
    <s v="1610030-1"/>
    <n v="410083"/>
    <x v="47"/>
    <n v="1080"/>
    <s v="MINERAL RUMINANT"/>
    <n v="3.95"/>
    <d v="2016-11-02T00:00:00"/>
    <s v="X"/>
    <n v="948.73"/>
    <n v="862.48"/>
    <n v="164.8"/>
    <n v="650.96"/>
  </r>
  <r>
    <s v="Produit"/>
    <m/>
    <m/>
    <m/>
    <s v="F"/>
    <x v="9"/>
    <x v="1"/>
    <d v="2016-10-18T00:00:00"/>
    <s v="1610031-1"/>
    <n v="410086"/>
    <x v="44"/>
    <n v="1080"/>
    <s v="MINERAL RUMINANT"/>
    <n v="3.5"/>
    <d v="2016-11-02T00:00:00"/>
    <s v="X"/>
    <n v="783.74"/>
    <n v="712.5"/>
    <n v="150.27000000000001"/>
    <n v="525.94500000000005"/>
  </r>
  <r>
    <s v="Produit"/>
    <m/>
    <m/>
    <m/>
    <s v="F"/>
    <x v="9"/>
    <x v="1"/>
    <d v="2016-10-18T00:00:00"/>
    <s v="1610032-1"/>
    <n v="410108"/>
    <x v="78"/>
    <n v="1080"/>
    <s v="MINERAL RUMINANT"/>
    <n v="5.8650000000000002"/>
    <d v="2016-11-02T00:00:00"/>
    <s v="X"/>
    <n v="1340.88"/>
    <n v="1218.98"/>
    <n v="154.54"/>
    <n v="906.37710000000004"/>
  </r>
  <r>
    <s v="Produit"/>
    <m/>
    <m/>
    <m/>
    <s v="F"/>
    <x v="9"/>
    <x v="1"/>
    <d v="2016-10-18T00:00:00"/>
    <s v="1610033-1"/>
    <n v="410090"/>
    <x v="49"/>
    <n v="1080"/>
    <s v="MINERAL RUMINANT"/>
    <n v="2.65"/>
    <d v="2016-11-02T00:00:00"/>
    <s v="X"/>
    <n v="583"/>
    <n v="530"/>
    <n v="146.69999999999999"/>
    <n v="388.75499999999994"/>
  </r>
  <r>
    <s v="Produit"/>
    <m/>
    <m/>
    <m/>
    <s v="F"/>
    <x v="9"/>
    <x v="1"/>
    <d v="2016-10-19T00:00:00"/>
    <s v="1610034-1"/>
    <n v="410094"/>
    <x v="56"/>
    <n v="1001"/>
    <s v="LEVURE"/>
    <n v="3"/>
    <d v="2016-11-02T00:00:00"/>
    <s v="X"/>
    <n v="990"/>
    <n v="900"/>
    <n v="100"/>
    <n v="300"/>
  </r>
  <r>
    <s v="Produit"/>
    <m/>
    <m/>
    <m/>
    <s v="F"/>
    <x v="9"/>
    <x v="1"/>
    <d v="2016-10-19T00:00:00"/>
    <s v="1610035-1"/>
    <n v="410120"/>
    <x v="79"/>
    <n v="1001"/>
    <s v="LEVURE"/>
    <n v="3.6"/>
    <d v="2016-11-30T00:00:00"/>
    <s v="X"/>
    <n v="1188"/>
    <n v="1080"/>
    <n v="100"/>
    <n v="360"/>
  </r>
  <r>
    <s v="Produit"/>
    <m/>
    <m/>
    <m/>
    <s v="F"/>
    <x v="9"/>
    <x v="1"/>
    <d v="2016-10-19T00:00:00"/>
    <s v="1610036-1"/>
    <n v="410112"/>
    <x v="76"/>
    <n v="1001"/>
    <s v="LEVURE"/>
    <n v="1.95"/>
    <d v="2016-11-02T00:00:00"/>
    <s v="X"/>
    <n v="643.5"/>
    <n v="585"/>
    <n v="100"/>
    <n v="195"/>
  </r>
  <r>
    <s v="Produit"/>
    <m/>
    <m/>
    <m/>
    <s v="F"/>
    <x v="9"/>
    <x v="1"/>
    <d v="2016-10-19T00:00:00"/>
    <s v="1610037-1"/>
    <n v="410054"/>
    <x v="45"/>
    <n v="1001"/>
    <s v="LEVURE"/>
    <n v="3.5"/>
    <d v="2016-11-02T00:00:00"/>
    <s v="X"/>
    <n v="1155"/>
    <n v="1050"/>
    <n v="100"/>
    <n v="350"/>
  </r>
  <r>
    <s v="Produit"/>
    <m/>
    <m/>
    <m/>
    <s v="F"/>
    <x v="9"/>
    <x v="1"/>
    <d v="2016-10-19T00:00:00"/>
    <s v="1610038-1"/>
    <n v="410117"/>
    <x v="80"/>
    <n v="1039"/>
    <s v="SON DE BLE TENDRE"/>
    <n v="28.94"/>
    <d v="2016-11-02T00:00:00"/>
    <s v="X"/>
    <n v="3342.57"/>
    <n v="3038.7"/>
    <n v="7.5"/>
    <n v="217.05"/>
  </r>
  <r>
    <s v="Produit"/>
    <m/>
    <m/>
    <m/>
    <s v="F"/>
    <x v="9"/>
    <x v="1"/>
    <d v="2016-10-20T00:00:00"/>
    <s v="1610039-1"/>
    <n v="410002"/>
    <x v="4"/>
    <n v="1079"/>
    <s v="LACTOSE"/>
    <n v="19.074999999999999"/>
    <d v="2016-12-15T00:00:00"/>
    <s v="X"/>
    <n v="11015.81"/>
    <n v="10014.379999999999"/>
    <n v="35"/>
    <n v="667.625"/>
  </r>
  <r>
    <s v="Produit"/>
    <m/>
    <m/>
    <m/>
    <s v="F"/>
    <x v="9"/>
    <x v="1"/>
    <d v="2016-10-20T00:00:00"/>
    <s v="1610040-1"/>
    <n v="410059"/>
    <x v="22"/>
    <n v="1069"/>
    <s v="PERMEAT DOUX LIQUIDE"/>
    <n v="1.2749999999999999"/>
    <d v="2016-11-03T00:00:00"/>
    <s v="X"/>
    <n v="126.23"/>
    <n v="114.75"/>
    <n v="40"/>
    <n v="51"/>
  </r>
  <r>
    <s v="Produit"/>
    <m/>
    <m/>
    <m/>
    <s v="F"/>
    <x v="9"/>
    <x v="1"/>
    <d v="2016-10-20T00:00:00"/>
    <s v="1610040-2"/>
    <n v="410059"/>
    <x v="22"/>
    <n v="1069"/>
    <s v="PERMEAT DOUX LIQUIDE"/>
    <n v="1.2829999999999999"/>
    <d v="2016-11-03T00:00:00"/>
    <s v="X"/>
    <n v="127.02"/>
    <n v="15.47"/>
    <n v="40"/>
    <n v="51.319999999999993"/>
  </r>
  <r>
    <s v="Produit"/>
    <m/>
    <m/>
    <m/>
    <s v="F"/>
    <x v="9"/>
    <x v="1"/>
    <d v="2016-10-20T00:00:00"/>
    <s v="1610040-3"/>
    <n v="410059"/>
    <x v="22"/>
    <n v="1069"/>
    <s v="PERMEAT DOUX LIQUIDE"/>
    <n v="1.2789999999999999"/>
    <d v="2016-11-03T00:00:00"/>
    <s v="X"/>
    <n v="126.62"/>
    <n v="115.11"/>
    <n v="40"/>
    <n v="51.16"/>
  </r>
  <r>
    <s v="Produit"/>
    <m/>
    <m/>
    <m/>
    <s v="F"/>
    <x v="9"/>
    <x v="1"/>
    <d v="2016-10-20T00:00:00"/>
    <s v="1610041-1"/>
    <n v="410069"/>
    <x v="23"/>
    <n v="1069"/>
    <s v="PERMEAT DOUX LIQUIDE"/>
    <n v="1.3160000000000001"/>
    <d v="2016-11-20T00:00:00"/>
    <s v="X"/>
    <n v="130.28"/>
    <n v="118.44"/>
    <n v="40"/>
    <n v="52.64"/>
  </r>
  <r>
    <s v="Produit"/>
    <m/>
    <m/>
    <m/>
    <s v="F"/>
    <x v="9"/>
    <x v="1"/>
    <d v="2016-10-20T00:00:00"/>
    <s v="1610041-2"/>
    <n v="410069"/>
    <x v="23"/>
    <n v="1069"/>
    <s v="PERMEAT DOUX LIQUIDE"/>
    <n v="1.234"/>
    <d v="2016-11-20T00:00:00"/>
    <s v="X"/>
    <n v="122.17"/>
    <n v="111.06"/>
    <n v="40"/>
    <n v="49.36"/>
  </r>
  <r>
    <s v="Produit"/>
    <m/>
    <m/>
    <m/>
    <s v="F"/>
    <x v="9"/>
    <x v="1"/>
    <d v="2016-10-20T00:00:00"/>
    <s v="1610041-3"/>
    <n v="410069"/>
    <x v="23"/>
    <n v="1069"/>
    <s v="PERMEAT DOUX LIQUIDE"/>
    <n v="1.2809999999999999"/>
    <d v="2016-11-20T00:00:00"/>
    <s v="X"/>
    <n v="126.82"/>
    <n v="115.29"/>
    <n v="40"/>
    <n v="51.239999999999995"/>
  </r>
  <r>
    <s v="Produit"/>
    <m/>
    <m/>
    <m/>
    <s v="F"/>
    <x v="9"/>
    <x v="1"/>
    <d v="2016-10-20T00:00:00"/>
    <s v="1610042-1"/>
    <n v="410044"/>
    <x v="29"/>
    <n v="1057"/>
    <s v="PERMEAT DE SERUM (28 à 30 % ms)"/>
    <n v="6.9580000000000002"/>
    <d v="2016-11-03T00:00:00"/>
    <s v="X"/>
    <n v="650.57000000000005"/>
    <n v="591.42999999999995"/>
    <n v="10"/>
    <n v="69.58"/>
  </r>
  <r>
    <s v="Produit"/>
    <m/>
    <m/>
    <m/>
    <s v="F"/>
    <x v="9"/>
    <x v="1"/>
    <d v="2016-10-20T00:00:00"/>
    <s v="1610042-2"/>
    <n v="410044"/>
    <x v="29"/>
    <n v="1057"/>
    <s v="PERMEAT DE SERUM (28 à 30 % ms)"/>
    <n v="7.37"/>
    <d v="2016-11-03T00:00:00"/>
    <s v="X"/>
    <n v="689.1"/>
    <n v="626.45000000000005"/>
    <n v="10"/>
    <n v="73.7"/>
  </r>
  <r>
    <s v="Produit"/>
    <m/>
    <m/>
    <m/>
    <s v="F"/>
    <x v="9"/>
    <x v="1"/>
    <d v="2016-10-20T00:00:00"/>
    <s v="1610043-1"/>
    <n v="410030"/>
    <x v="0"/>
    <n v="1057"/>
    <s v="PERMEAT DE SERUM (28 à 30 % ms)"/>
    <n v="7.6239999999999997"/>
    <d v="2016-11-20T00:00:00"/>
    <s v="X"/>
    <n v="754.78"/>
    <n v="686.16"/>
    <n v="15"/>
    <n v="114.36"/>
  </r>
  <r>
    <s v="Produit"/>
    <m/>
    <m/>
    <m/>
    <s v="F"/>
    <x v="9"/>
    <x v="1"/>
    <d v="2016-10-20T00:00:00"/>
    <s v="1610043-2"/>
    <n v="410030"/>
    <x v="0"/>
    <n v="1057"/>
    <s v="PERMEAT DE SERUM (28 à 30 % ms)"/>
    <n v="7.8390000000000004"/>
    <d v="2016-11-20T00:00:00"/>
    <s v="X"/>
    <n v="776.06"/>
    <n v="705.51"/>
    <n v="15"/>
    <n v="117.58500000000001"/>
  </r>
  <r>
    <s v="Produit"/>
    <m/>
    <m/>
    <m/>
    <s v="F"/>
    <x v="9"/>
    <x v="1"/>
    <d v="2016-10-20T00:00:00"/>
    <s v="1610043-3"/>
    <n v="410030"/>
    <x v="0"/>
    <n v="1057"/>
    <s v="PERMEAT DE SERUM (28 à 30 % ms)"/>
    <n v="7.2919999999999998"/>
    <d v="2016-11-20T00:00:00"/>
    <s v="X"/>
    <n v="721.91"/>
    <n v="656.28"/>
    <n v="15"/>
    <n v="109.38"/>
  </r>
  <r>
    <s v="Produit"/>
    <m/>
    <m/>
    <m/>
    <s v="F"/>
    <x v="9"/>
    <x v="1"/>
    <d v="2016-10-20T00:00:00"/>
    <s v="1610043-4"/>
    <n v="410030"/>
    <x v="0"/>
    <n v="1057"/>
    <s v="PERMEAT DE SERUM (28 à 30 % ms)"/>
    <n v="7.12"/>
    <d v="2016-11-20T00:00:00"/>
    <s v="X"/>
    <n v="704.88"/>
    <n v="640.79999999999995"/>
    <n v="15"/>
    <n v="106.8"/>
  </r>
  <r>
    <s v="Produit"/>
    <m/>
    <m/>
    <m/>
    <s v="F"/>
    <x v="9"/>
    <x v="1"/>
    <d v="2016-10-20T00:00:00"/>
    <s v="1610044-1"/>
    <n v="410077"/>
    <x v="38"/>
    <n v="1077"/>
    <s v="PERMEAT DE SERUM  (18 / 20 % de MS )"/>
    <n v="5.8949999999999996"/>
    <d v="2016-10-30T00:00:00"/>
    <s v="X"/>
    <n v="518.76"/>
    <n v="471.6"/>
    <n v="30"/>
    <n v="176.85"/>
  </r>
  <r>
    <s v="Produit"/>
    <m/>
    <m/>
    <m/>
    <s v="F"/>
    <x v="9"/>
    <x v="1"/>
    <d v="2016-10-20T00:00:00"/>
    <s v="1610044-2"/>
    <n v="410077"/>
    <x v="38"/>
    <n v="1077"/>
    <s v="PERMEAT DE SERUM  (18 / 20 % de MS )"/>
    <n v="4.6820000000000004"/>
    <d v="2016-10-30T00:00:00"/>
    <s v="X"/>
    <n v="412.02"/>
    <n v="374.56"/>
    <n v="30"/>
    <n v="140.46"/>
  </r>
  <r>
    <s v="Produit"/>
    <m/>
    <m/>
    <m/>
    <s v="F"/>
    <x v="9"/>
    <x v="1"/>
    <d v="2016-10-20T00:00:00"/>
    <s v="1610045-1"/>
    <n v="410058"/>
    <x v="3"/>
    <n v="1030"/>
    <s v="COPRODUIT DE SEMOULE DE BLE DUR"/>
    <n v="20.38"/>
    <d v="2016-11-03T00:00:00"/>
    <s v="X"/>
    <n v="2914.34"/>
    <n v="2649.4"/>
    <n v="26.35"/>
    <n v="537.01300000000003"/>
  </r>
  <r>
    <s v="Produit"/>
    <m/>
    <m/>
    <m/>
    <s v="F"/>
    <x v="9"/>
    <x v="1"/>
    <d v="2016-10-20T00:00:00"/>
    <s v="1610046-1"/>
    <n v="410086"/>
    <x v="44"/>
    <n v="1001"/>
    <s v="LEVURE"/>
    <n v="3.875"/>
    <d v="2016-11-03T00:00:00"/>
    <s v="X"/>
    <n v="1278.75"/>
    <n v="1162.5"/>
    <n v="100"/>
    <n v="387.5"/>
  </r>
  <r>
    <s v="Produit"/>
    <m/>
    <m/>
    <m/>
    <s v="F"/>
    <x v="9"/>
    <x v="1"/>
    <d v="2016-10-21T00:00:00"/>
    <s v="1610047-1"/>
    <n v="410108"/>
    <x v="78"/>
    <n v="1001"/>
    <s v="LEVURE"/>
    <n v="4.7249999999999996"/>
    <d v="2016-11-04T00:00:00"/>
    <s v="X"/>
    <n v="1559.25"/>
    <n v="1417.5"/>
    <n v="100"/>
    <n v="472.49999999999994"/>
  </r>
  <r>
    <s v="Produit"/>
    <m/>
    <m/>
    <m/>
    <s v="F"/>
    <x v="9"/>
    <x v="1"/>
    <d v="2016-10-21T00:00:00"/>
    <s v="1610048-1"/>
    <n v="410122"/>
    <x v="81"/>
    <n v="1001"/>
    <s v="LEVURE"/>
    <n v="3"/>
    <d v="2016-11-04T00:00:00"/>
    <s v="X"/>
    <n v="990"/>
    <n v="900"/>
    <n v="100"/>
    <n v="300"/>
  </r>
  <r>
    <s v="Produit"/>
    <m/>
    <m/>
    <m/>
    <s v="F"/>
    <x v="9"/>
    <x v="1"/>
    <d v="2016-10-21T00:00:00"/>
    <s v="1610049-1"/>
    <n v="410116"/>
    <x v="82"/>
    <n v="1034"/>
    <s v="REMOULAGE"/>
    <n v="28.96"/>
    <d v="2016-11-04T00:00:00"/>
    <s v="X"/>
    <n v="3663.44"/>
    <n v="3330.4"/>
    <n v="15"/>
    <n v="434.40000000000003"/>
  </r>
  <r>
    <s v="Produit"/>
    <m/>
    <m/>
    <m/>
    <s v="F"/>
    <x v="9"/>
    <x v="1"/>
    <d v="2016-10-21T00:00:00"/>
    <s v="1610050-1"/>
    <n v="410030"/>
    <x v="0"/>
    <n v="1071"/>
    <s v="PATISSERIE (PATE A CHOUX)"/>
    <n v="12.16"/>
    <d v="2016-11-21T00:00:00"/>
    <s v="X"/>
    <n v="936.32"/>
    <n v="851.2"/>
    <n v="34.119999999999997"/>
    <n v="414.89919999999995"/>
  </r>
  <r>
    <s v="Produit"/>
    <m/>
    <m/>
    <m/>
    <s v="F"/>
    <x v="9"/>
    <x v="1"/>
    <d v="2016-10-21T00:00:00"/>
    <s v="1610051-1"/>
    <n v="410123"/>
    <x v="83"/>
    <n v="1001"/>
    <s v="LEVURE"/>
    <n v="2.25"/>
    <d v="2016-11-04T00:00:00"/>
    <s v="X"/>
    <n v="742.5"/>
    <n v="675"/>
    <n v="100"/>
    <n v="225"/>
  </r>
  <r>
    <s v="Produit"/>
    <m/>
    <m/>
    <m/>
    <s v="F"/>
    <x v="9"/>
    <x v="1"/>
    <d v="2016-10-21T00:00:00"/>
    <s v="1610052-1"/>
    <n v="410050"/>
    <x v="46"/>
    <n v="1001"/>
    <s v="LEVURE"/>
    <n v="3.65"/>
    <d v="2016-11-04T00:00:00"/>
    <s v="X"/>
    <n v="1204.5"/>
    <n v="1095"/>
    <n v="100"/>
    <n v="365"/>
  </r>
  <r>
    <s v="Produit"/>
    <m/>
    <m/>
    <m/>
    <s v="F"/>
    <x v="9"/>
    <x v="1"/>
    <d v="2016-10-24T00:00:00"/>
    <s v="1610053-1"/>
    <n v="410104"/>
    <x v="65"/>
    <n v="1034"/>
    <s v="REMOULAGE"/>
    <n v="27.82"/>
    <d v="2016-11-07T00:00:00"/>
    <s v="X"/>
    <n v="3335.62"/>
    <n v="3032.38"/>
    <n v="14"/>
    <n v="389.48"/>
  </r>
  <r>
    <s v="Produit"/>
    <m/>
    <m/>
    <m/>
    <s v="F"/>
    <x v="9"/>
    <x v="1"/>
    <d v="2016-10-24T00:00:00"/>
    <s v="1610054-1"/>
    <n v="410118"/>
    <x v="84"/>
    <n v="1001"/>
    <s v="LEVURE"/>
    <n v="5.1379999999999999"/>
    <d v="2016-11-07T00:00:00"/>
    <s v="X"/>
    <n v="1695.54"/>
    <n v="1541.4"/>
    <n v="119.4"/>
    <n v="613.47720000000004"/>
  </r>
  <r>
    <s v="Produit"/>
    <m/>
    <m/>
    <m/>
    <s v="F"/>
    <x v="9"/>
    <x v="1"/>
    <d v="2016-10-24T00:00:00"/>
    <s v="1610055-1"/>
    <n v="410125"/>
    <x v="85"/>
    <n v="1001"/>
    <s v="LEVURE"/>
    <n v="2.7250000000000001"/>
    <d v="2016-11-07T00:00:00"/>
    <s v="X"/>
    <n v="899.25"/>
    <n v="817.5"/>
    <n v="100"/>
    <n v="272.5"/>
  </r>
  <r>
    <s v="Produit"/>
    <m/>
    <m/>
    <m/>
    <s v="F"/>
    <x v="9"/>
    <x v="1"/>
    <d v="2016-10-24T00:00:00"/>
    <s v="1610056-1"/>
    <n v="410124"/>
    <x v="86"/>
    <n v="1001"/>
    <s v="LEVURE"/>
    <n v="4.25"/>
    <d v="2016-11-07T00:00:00"/>
    <s v="X"/>
    <n v="1402.5"/>
    <n v="1275"/>
    <n v="100"/>
    <n v="425"/>
  </r>
  <r>
    <s v="Produit"/>
    <m/>
    <m/>
    <m/>
    <s v="F"/>
    <x v="9"/>
    <x v="1"/>
    <d v="2016-10-24T00:00:00"/>
    <s v="1610057-1"/>
    <n v="410083"/>
    <x v="47"/>
    <n v="1005"/>
    <s v="SIROP DE GLUCOSE-FRUCTOSE"/>
    <n v="2.6739999999999999"/>
    <d v="2016-11-07T00:00:00"/>
    <s v="X"/>
    <n v="588.28"/>
    <n v="534.79999999999995"/>
    <n v="200"/>
    <n v="534.79999999999995"/>
  </r>
  <r>
    <s v="Produit"/>
    <m/>
    <m/>
    <m/>
    <s v="F"/>
    <x v="9"/>
    <x v="1"/>
    <d v="2016-10-24T00:00:00"/>
    <s v="1610058-1"/>
    <n v="410078"/>
    <x v="39"/>
    <n v="1005"/>
    <s v="SIROP DE GLUCOSE-FRUCTOSE"/>
    <n v="2.3809999999999998"/>
    <d v="2016-11-07T00:00:00"/>
    <s v="X"/>
    <n v="523.82000000000005"/>
    <n v="476.2"/>
    <n v="200"/>
    <n v="476.19999999999993"/>
  </r>
  <r>
    <s v="Produit"/>
    <m/>
    <m/>
    <m/>
    <s v="F"/>
    <x v="9"/>
    <x v="1"/>
    <d v="2016-10-26T00:00:00"/>
    <s v="1610059-1"/>
    <n v="410002"/>
    <x v="4"/>
    <n v="1003"/>
    <s v="COQUE DE SOJA"/>
    <n v="17.8401"/>
    <d v="2016-11-20T00:00:00"/>
    <s v="X"/>
    <n v="3336.08"/>
    <n v="3032.8"/>
    <n v="63"/>
    <n v="1123.9263000000001"/>
  </r>
  <r>
    <s v="Produit"/>
    <m/>
    <m/>
    <m/>
    <s v="F"/>
    <x v="9"/>
    <x v="1"/>
    <d v="2016-10-26T00:00:00"/>
    <s v="1610060-1"/>
    <n v="410058"/>
    <x v="3"/>
    <n v="1030"/>
    <s v="COPRODUIT DE SEMOULE DE BLE DUR"/>
    <n v="20.78"/>
    <d v="2016-11-09T00:00:00"/>
    <s v="X"/>
    <n v="2971.54"/>
    <n v="2701.4"/>
    <n v="26.7"/>
    <n v="554.82600000000002"/>
  </r>
  <r>
    <s v="Produit"/>
    <m/>
    <m/>
    <m/>
    <s v="F"/>
    <x v="9"/>
    <x v="1"/>
    <d v="2016-10-26T00:00:00"/>
    <s v="1610061-1"/>
    <n v="410108"/>
    <x v="78"/>
    <n v="1072"/>
    <s v="SON DE BLE DUR GRANULE"/>
    <n v="27.86"/>
    <d v="2016-11-09T00:00:00"/>
    <s v="X"/>
    <n v="3340.41"/>
    <n v="3036.74"/>
    <n v="16.2"/>
    <n v="451.33199999999999"/>
  </r>
  <r>
    <s v="Produit"/>
    <m/>
    <m/>
    <m/>
    <s v="F"/>
    <x v="9"/>
    <x v="1"/>
    <d v="2016-10-26T00:00:00"/>
    <s v="1610062-1"/>
    <n v="410002"/>
    <x v="4"/>
    <n v="1079"/>
    <s v="LACTOSE"/>
    <n v="24"/>
    <d v="2016-12-21T00:00:00"/>
    <s v="X"/>
    <n v="13860"/>
    <n v="12600"/>
    <n v="35"/>
    <n v="840"/>
  </r>
  <r>
    <s v="Produit"/>
    <m/>
    <m/>
    <m/>
    <s v="F"/>
    <x v="9"/>
    <x v="1"/>
    <d v="2016-10-26T00:00:00"/>
    <s v="1610063-1"/>
    <n v="410119"/>
    <x v="87"/>
    <n v="1034"/>
    <s v="REMOULAGE"/>
    <n v="20.260000000000002"/>
    <d v="2016-11-09T00:00:00"/>
    <s v="X"/>
    <n v="2518.3200000000002"/>
    <n v="2289.38"/>
    <n v="13.25"/>
    <n v="268.44499999999999"/>
  </r>
  <r>
    <s v="Produit"/>
    <m/>
    <m/>
    <m/>
    <s v="F"/>
    <x v="9"/>
    <x v="1"/>
    <d v="2016-10-26T00:00:00"/>
    <s v="1610064-1"/>
    <n v="410101"/>
    <x v="62"/>
    <n v="1030"/>
    <s v="COPRODUIT DE SEMOULE DE BLE DUR"/>
    <n v="23.234999999999999"/>
    <d v="2016-11-09T00:00:00"/>
    <s v="X"/>
    <n v="2939.23"/>
    <n v="2672.03"/>
    <n v="14.5"/>
    <n v="336.90749999999997"/>
  </r>
  <r>
    <s v="Produit"/>
    <m/>
    <m/>
    <m/>
    <s v="F"/>
    <x v="9"/>
    <x v="1"/>
    <d v="2016-10-27T00:00:00"/>
    <s v="1610065-1"/>
    <n v="410113"/>
    <x v="74"/>
    <n v="1072"/>
    <s v="SON DE BLE DUR GRANULE"/>
    <n v="29.78"/>
    <d v="2016-11-10T00:00:00"/>
    <s v="X"/>
    <n v="3603.38"/>
    <n v="3275.8"/>
    <n v="16"/>
    <n v="476.48"/>
  </r>
  <r>
    <s v="Produit"/>
    <m/>
    <m/>
    <m/>
    <s v="F"/>
    <x v="9"/>
    <x v="1"/>
    <d v="2016-10-27T00:00:00"/>
    <s v="1610066-1"/>
    <n v="410030"/>
    <x v="0"/>
    <n v="1008"/>
    <s v="DECLASSES"/>
    <n v="2.46"/>
    <d v="2016-11-27T00:00:00"/>
    <s v="X"/>
    <n v="270.60000000000002"/>
    <n v="246"/>
    <n v="100"/>
    <n v="246"/>
  </r>
  <r>
    <s v="Produit"/>
    <m/>
    <m/>
    <m/>
    <s v="F"/>
    <x v="9"/>
    <x v="1"/>
    <d v="2016-10-28T00:00:00"/>
    <s v="1610067-1"/>
    <n v="410030"/>
    <x v="0"/>
    <n v="1057"/>
    <s v="PERMEAT DE SERUM (28 à 30 % ms)"/>
    <n v="7.258"/>
    <d v="2016-11-28T00:00:00"/>
    <s v="X"/>
    <n v="718.54"/>
    <n v="653.22"/>
    <n v="15"/>
    <n v="108.87"/>
  </r>
  <r>
    <s v="Produit"/>
    <m/>
    <m/>
    <m/>
    <s v="F"/>
    <x v="9"/>
    <x v="1"/>
    <d v="2016-10-28T00:00:00"/>
    <s v="1610067-2"/>
    <n v="410030"/>
    <x v="0"/>
    <n v="1057"/>
    <s v="PERMEAT DE SERUM (28 à 30 % ms)"/>
    <n v="7.8440000000000003"/>
    <d v="2016-11-28T00:00:00"/>
    <s v="X"/>
    <n v="776.56"/>
    <n v="705.96"/>
    <n v="15"/>
    <n v="117.66000000000001"/>
  </r>
  <r>
    <s v="Produit"/>
    <m/>
    <m/>
    <m/>
    <s v="F"/>
    <x v="9"/>
    <x v="1"/>
    <d v="2016-10-28T00:00:00"/>
    <s v="1610067-3"/>
    <n v="410030"/>
    <x v="0"/>
    <n v="1057"/>
    <s v="PERMEAT DE SERUM (28 à 30 % ms)"/>
    <n v="7.4749999999999996"/>
    <d v="2016-11-28T00:00:00"/>
    <s v="X"/>
    <n v="740.03"/>
    <n v="672.75"/>
    <n v="15"/>
    <n v="112.125"/>
  </r>
  <r>
    <s v="Produit"/>
    <m/>
    <m/>
    <m/>
    <s v="F"/>
    <x v="9"/>
    <x v="1"/>
    <d v="2016-10-28T00:00:00"/>
    <s v="1610068-1"/>
    <n v="410067"/>
    <x v="17"/>
    <n v="1057"/>
    <s v="PERMEAT DE SERUM (28 à 30 % ms)"/>
    <n v="6.9690000000000003"/>
    <d v="2016-11-28T00:00:00"/>
    <s v="X"/>
    <n v="689.93"/>
    <n v="627.21"/>
    <n v="15"/>
    <n v="104.53500000000001"/>
  </r>
  <r>
    <s v="Produit"/>
    <m/>
    <m/>
    <m/>
    <s v="F"/>
    <x v="9"/>
    <x v="1"/>
    <d v="2016-10-28T00:00:00"/>
    <s v="1610068-2"/>
    <n v="410067"/>
    <x v="17"/>
    <n v="1057"/>
    <s v="PERMEAT DE SERUM (28 à 30 % ms)"/>
    <n v="7.4610000000000003"/>
    <d v="2016-11-28T00:00:00"/>
    <s v="X"/>
    <n v="738.64"/>
    <n v="671.49"/>
    <n v="15"/>
    <n v="111.91500000000001"/>
  </r>
  <r>
    <s v="Produit"/>
    <m/>
    <m/>
    <m/>
    <s v="F"/>
    <x v="9"/>
    <x v="1"/>
    <d v="2016-10-28T00:00:00"/>
    <s v="1610068-3"/>
    <n v="410067"/>
    <x v="17"/>
    <n v="1057"/>
    <s v="PERMEAT DE SERUM (28 à 30 % ms)"/>
    <n v="8.1219999999999999"/>
    <d v="2016-11-28T00:00:00"/>
    <s v="X"/>
    <n v="804.08"/>
    <n v="730.98"/>
    <n v="15"/>
    <n v="121.83"/>
  </r>
  <r>
    <s v="Produit"/>
    <m/>
    <m/>
    <m/>
    <s v="F"/>
    <x v="9"/>
    <x v="1"/>
    <d v="2016-10-28T00:00:00"/>
    <s v="1610069-1"/>
    <n v="410069"/>
    <x v="23"/>
    <n v="1069"/>
    <s v="PERMEAT DOUX LIQUIDE"/>
    <n v="1.2769999999999999"/>
    <d v="2016-11-28T00:00:00"/>
    <s v="X"/>
    <n v="126.42"/>
    <n v="114.93"/>
    <n v="40"/>
    <n v="51.08"/>
  </r>
  <r>
    <s v="Produit"/>
    <m/>
    <m/>
    <m/>
    <s v="F"/>
    <x v="9"/>
    <x v="1"/>
    <d v="2016-10-28T00:00:00"/>
    <s v="1610069-2"/>
    <n v="410069"/>
    <x v="23"/>
    <n v="1069"/>
    <s v="PERMEAT DOUX LIQUIDE"/>
    <n v="1.2809999999999999"/>
    <d v="2016-11-28T00:00:00"/>
    <s v="X"/>
    <n v="126.82"/>
    <n v="115.29"/>
    <n v="40"/>
    <n v="51.239999999999995"/>
  </r>
  <r>
    <s v="Produit"/>
    <m/>
    <m/>
    <m/>
    <s v="F"/>
    <x v="9"/>
    <x v="1"/>
    <d v="2016-10-28T00:00:00"/>
    <s v="1610069-3"/>
    <n v="410069"/>
    <x v="23"/>
    <n v="1069"/>
    <s v="PERMEAT DOUX LIQUIDE"/>
    <n v="1.3420000000000001"/>
    <d v="2016-11-28T00:00:00"/>
    <s v="X"/>
    <n v="132.86000000000001"/>
    <n v="120.78"/>
    <n v="40"/>
    <n v="53.680000000000007"/>
  </r>
  <r>
    <s v="Produit"/>
    <m/>
    <m/>
    <m/>
    <s v="F"/>
    <x v="9"/>
    <x v="1"/>
    <d v="2016-10-28T00:00:00"/>
    <s v="1610070-1"/>
    <n v="410059"/>
    <x v="22"/>
    <n v="1069"/>
    <s v="PERMEAT DOUX LIQUIDE"/>
    <n v="1.28"/>
    <d v="2016-11-14T00:00:00"/>
    <s v="X"/>
    <n v="126.72"/>
    <n v="115.2"/>
    <n v="40"/>
    <n v="51.2"/>
  </r>
  <r>
    <s v="Produit"/>
    <m/>
    <m/>
    <m/>
    <s v="F"/>
    <x v="9"/>
    <x v="1"/>
    <d v="2016-10-28T00:00:00"/>
    <s v="1610070-2"/>
    <n v="410059"/>
    <x v="22"/>
    <n v="1069"/>
    <s v="PERMEAT DOUX LIQUIDE"/>
    <n v="1.2829999999999999"/>
    <d v="2016-11-14T00:00:00"/>
    <s v="X"/>
    <n v="127.02"/>
    <n v="115.47"/>
    <n v="40"/>
    <n v="51.319999999999993"/>
  </r>
  <r>
    <s v="Produit"/>
    <m/>
    <m/>
    <m/>
    <s v="F"/>
    <x v="9"/>
    <x v="1"/>
    <d v="2016-10-28T00:00:00"/>
    <s v="1610071-1"/>
    <n v="410060"/>
    <x v="68"/>
    <n v="1080"/>
    <s v="MINERAL RUMINANT"/>
    <n v="4.9349999999999996"/>
    <d v="2016-11-14T00:00:00"/>
    <s v="X"/>
    <n v="949.99"/>
    <n v="863.63"/>
    <n v="111.85"/>
    <n v="551.97974999999997"/>
  </r>
  <r>
    <s v="Produit"/>
    <m/>
    <m/>
    <m/>
    <s v="F"/>
    <x v="9"/>
    <x v="1"/>
    <d v="2016-10-28T00:00:00"/>
    <s v="1610072-1"/>
    <n v="410130"/>
    <x v="88"/>
    <n v="1080"/>
    <s v="MINERAL RUMINANT"/>
    <n v="6.4960000000000004"/>
    <d v="2016-11-14T00:00:00"/>
    <s v="X"/>
    <n v="1429.12"/>
    <n v="1299.2"/>
    <n v="136.85"/>
    <n v="888.97760000000005"/>
  </r>
  <r>
    <s v="Produit"/>
    <m/>
    <m/>
    <m/>
    <s v="F"/>
    <x v="9"/>
    <x v="1"/>
    <d v="2016-10-28T00:00:00"/>
    <s v="1610073-1"/>
    <n v="410131"/>
    <x v="89"/>
    <n v="1080"/>
    <s v="MINERAL RUMINANT"/>
    <n v="2.9"/>
    <d v="2016-11-14T00:00:00"/>
    <s v="X"/>
    <n v="797.5"/>
    <n v="725"/>
    <n v="186.85"/>
    <n v="541.86500000000001"/>
  </r>
  <r>
    <s v="Produit"/>
    <m/>
    <m/>
    <m/>
    <s v="F"/>
    <x v="9"/>
    <x v="1"/>
    <d v="2016-10-28T00:00:00"/>
    <s v="1610074-1"/>
    <n v="410121"/>
    <x v="90"/>
    <n v="1072"/>
    <s v="SON DE BLE DUR GRANULE"/>
    <n v="29.68"/>
    <d v="2016-11-18T00:00:00"/>
    <s v="X"/>
    <n v="3591.28"/>
    <n v="3264.8"/>
    <n v="15.79"/>
    <n v="468.6472"/>
  </r>
  <r>
    <s v="Produit"/>
    <m/>
    <m/>
    <m/>
    <s v="F"/>
    <x v="9"/>
    <x v="1"/>
    <d v="2016-10-28T00:00:00"/>
    <s v="1610075-1"/>
    <n v="410082"/>
    <x v="42"/>
    <n v="1072"/>
    <s v="SON DE BLE DUR GRANULE"/>
    <n v="28.1602"/>
    <d v="2016-11-14T00:00:00"/>
    <s v="X"/>
    <n v="3314.43"/>
    <n v="3013.12"/>
    <n v="4.95"/>
    <n v="139.39299"/>
  </r>
  <r>
    <s v="Produit"/>
    <m/>
    <m/>
    <m/>
    <s v="F"/>
    <x v="9"/>
    <x v="1"/>
    <d v="2016-10-28T00:00:00"/>
    <s v="1610076-1"/>
    <n v="410086"/>
    <x v="44"/>
    <n v="1072"/>
    <s v="SON DE BLE DUR GRANULE"/>
    <n v="29.76"/>
    <d v="2016-11-14T00:00:00"/>
    <s v="X"/>
    <n v="3502.75"/>
    <n v="3184.32"/>
    <n v="16"/>
    <n v="476.16"/>
  </r>
  <r>
    <s v="Produit"/>
    <m/>
    <m/>
    <m/>
    <s v="F"/>
    <x v="9"/>
    <x v="1"/>
    <d v="2016-10-28T00:00:00"/>
    <s v="1610077-1"/>
    <n v="410119"/>
    <x v="87"/>
    <n v="1034"/>
    <s v="REMOULAGE"/>
    <n v="22.54"/>
    <d v="2016-11-28T00:00:00"/>
    <s v="X"/>
    <n v="2801.72"/>
    <n v="2547.02"/>
    <n v="15.3"/>
    <n v="344.86200000000002"/>
  </r>
  <r>
    <s v="Produit"/>
    <m/>
    <m/>
    <m/>
    <s v="F"/>
    <x v="9"/>
    <x v="1"/>
    <d v="2016-10-31T00:00:00"/>
    <s v="1610078-1"/>
    <n v="410023"/>
    <x v="5"/>
    <n v="1023"/>
    <s v="PATE LEVURE"/>
    <n v="5.15"/>
    <d v="2016-11-30T00:00:00"/>
    <s v="X"/>
    <n v="1699.5"/>
    <n v="1545"/>
    <n v="103.4"/>
    <n v="532.5100000000001"/>
  </r>
  <r>
    <s v="Prestation"/>
    <m/>
    <m/>
    <m/>
    <s v="F"/>
    <x v="9"/>
    <x v="1"/>
    <d v="2016-10-31T00:00:00"/>
    <s v="1610079-1"/>
    <n v="410006"/>
    <x v="1"/>
    <n v="1011"/>
    <s v="PRESTATION DE SERVICE"/>
    <m/>
    <d v="2016-11-04T00:00:00"/>
    <s v="X"/>
    <n v="4000"/>
    <n v="4000"/>
    <n v="0"/>
    <n v="4000"/>
  </r>
  <r>
    <s v="Produit"/>
    <m/>
    <m/>
    <m/>
    <s v="F"/>
    <x v="9"/>
    <x v="1"/>
    <d v="2016-10-31T00:00:00"/>
    <s v="1610080-1"/>
    <n v="410099"/>
    <x v="64"/>
    <n v="1002"/>
    <s v="OKARA"/>
    <n v="14.56"/>
    <d v="2016-12-20T00:00:00"/>
    <s v="X"/>
    <n v="4644.6400000000003"/>
    <n v="4222.3999999999996"/>
    <n v="24.2"/>
    <n v="352.35199999999998"/>
  </r>
  <r>
    <s v="Produit"/>
    <m/>
    <m/>
    <m/>
    <s v="F"/>
    <x v="9"/>
    <x v="1"/>
    <d v="2016-10-31T00:00:00"/>
    <s v="1610081-1"/>
    <n v="410002"/>
    <x v="4"/>
    <n v="1062"/>
    <s v="LAIT INFANTILE"/>
    <n v="17.535"/>
    <d v="2016-11-30T00:00:00"/>
    <s v="X"/>
    <n v="10030.02"/>
    <n v="9118.2000000000007"/>
    <n v="188.43"/>
    <n v="3304.12005"/>
  </r>
  <r>
    <s v="Produit"/>
    <m/>
    <m/>
    <m/>
    <s v="A"/>
    <x v="9"/>
    <x v="1"/>
    <d v="2016-10-31T00:00:00"/>
    <s v="1610082-1"/>
    <n v="410002"/>
    <x v="4"/>
    <n v="1062"/>
    <s v="LAIT INFANTILE"/>
    <m/>
    <s v="00/00/0000"/>
    <s v="X"/>
    <n v="-550"/>
    <n v="-500"/>
    <n v="0"/>
    <n v="-500"/>
  </r>
  <r>
    <s v="Produit"/>
    <m/>
    <m/>
    <m/>
    <s v="F"/>
    <x v="9"/>
    <x v="1"/>
    <d v="2016-10-31T00:00:00"/>
    <s v="1610083-1"/>
    <n v="410089"/>
    <x v="53"/>
    <n v="1080"/>
    <s v="MINERAL RUMINANT"/>
    <n v="3"/>
    <d v="2016-11-14T00:00:00"/>
    <s v="X"/>
    <n v="467.51"/>
    <n v="425.01"/>
    <n v="79.2"/>
    <n v="237.60000000000002"/>
  </r>
  <r>
    <s v="Produit"/>
    <m/>
    <m/>
    <m/>
    <s v="F"/>
    <x v="9"/>
    <x v="1"/>
    <d v="2016-10-31T00:00:00"/>
    <s v="1610084-1"/>
    <n v="410129"/>
    <x v="91"/>
    <n v="1034"/>
    <s v="REMOULAGE"/>
    <n v="29.1"/>
    <d v="2016-11-14T00:00:00"/>
    <s v="X"/>
    <n v="3521.1"/>
    <n v="3201"/>
    <n v="14.02"/>
    <n v="407.98200000000003"/>
  </r>
  <r>
    <s v="Produit"/>
    <m/>
    <m/>
    <m/>
    <s v="F"/>
    <x v="9"/>
    <x v="1"/>
    <d v="2016-10-31T00:00:00"/>
    <s v="1610085-1"/>
    <n v="410030"/>
    <x v="0"/>
    <n v="1071"/>
    <s v="PATISSERIE (PATE A CHOUX)"/>
    <n v="12.64"/>
    <d v="2016-11-30T00:00:00"/>
    <s v="X"/>
    <n v="973.28"/>
    <n v="884.8"/>
    <n v="34.94"/>
    <n v="441.64159999999998"/>
  </r>
  <r>
    <s v="Produit"/>
    <m/>
    <m/>
    <m/>
    <s v="F"/>
    <x v="9"/>
    <x v="1"/>
    <d v="2016-10-31T00:00:00"/>
    <s v="1610086-1"/>
    <n v="410043"/>
    <x v="18"/>
    <n v="1014"/>
    <s v="GÊNE DE CASSIS"/>
    <n v="20.817"/>
    <d v="2016-11-30T00:00:00"/>
    <s v="X"/>
    <n v="686.96"/>
    <n v="624.51"/>
    <n v="25.82"/>
    <n v="537.49494000000004"/>
  </r>
  <r>
    <s v="Produit"/>
    <m/>
    <m/>
    <m/>
    <s v="F"/>
    <x v="9"/>
    <x v="1"/>
    <d v="2016-10-31T00:00:00"/>
    <s v="1610087-1"/>
    <n v="410017"/>
    <x v="12"/>
    <n v="1014"/>
    <s v="GÊNE DE CASSIS"/>
    <m/>
    <d v="2016-12-15T00:00:00"/>
    <s v="X"/>
    <n v="228.99"/>
    <n v="208.17"/>
    <n v="0"/>
    <n v="0"/>
  </r>
  <r>
    <s v="Produit"/>
    <m/>
    <m/>
    <m/>
    <s v="F"/>
    <x v="9"/>
    <x v="1"/>
    <d v="2016-10-31T00:00:00"/>
    <s v="1610088-1"/>
    <n v="410002"/>
    <x v="4"/>
    <n v="1079"/>
    <s v="LACTOSE"/>
    <n v="24"/>
    <d v="2016-12-31T00:00:00"/>
    <s v="X"/>
    <n v="13860"/>
    <n v="12600"/>
    <n v="35"/>
    <n v="840"/>
  </r>
  <r>
    <s v="Produit"/>
    <m/>
    <m/>
    <m/>
    <s v="F"/>
    <x v="9"/>
    <x v="1"/>
    <d v="2016-10-31T00:00:00"/>
    <s v="1610089-1"/>
    <n v="410006"/>
    <x v="1"/>
    <n v="1004"/>
    <s v="CHOCOLAT ( rebut)"/>
    <n v="18.57"/>
    <d v="2016-11-30T00:00:00"/>
    <s v="X"/>
    <n v="2135.5500000000002"/>
    <n v="2135.5500000000002"/>
    <n v="24.1"/>
    <n v="447.53700000000003"/>
  </r>
  <r>
    <s v="Produit"/>
    <m/>
    <m/>
    <m/>
    <s v="F"/>
    <x v="11"/>
    <x v="1"/>
    <d v="2016-11-03T00:00:00"/>
    <s v="1611001-1"/>
    <n v="410128"/>
    <x v="92"/>
    <n v="1001"/>
    <s v="LEVURE"/>
    <n v="1.7"/>
    <d v="2016-11-18T00:00:00"/>
    <s v="X"/>
    <n v="561"/>
    <n v="510"/>
    <n v="96.7"/>
    <n v="164.39"/>
  </r>
  <r>
    <s v="Produit"/>
    <m/>
    <m/>
    <m/>
    <s v="F"/>
    <x v="11"/>
    <x v="1"/>
    <d v="2016-11-03T00:00:00"/>
    <s v="1611002-1"/>
    <n v="410127"/>
    <x v="93"/>
    <n v="1001"/>
    <s v="LEVURE"/>
    <n v="1.95"/>
    <d v="2016-11-18T00:00:00"/>
    <s v="X"/>
    <n v="643.5"/>
    <n v="585"/>
    <n v="96.7"/>
    <n v="188.565"/>
  </r>
  <r>
    <s v="Produit"/>
    <m/>
    <m/>
    <m/>
    <s v="F"/>
    <x v="11"/>
    <x v="1"/>
    <d v="2016-11-03T00:00:00"/>
    <s v="1611003-1"/>
    <n v="410099"/>
    <x v="64"/>
    <n v="1001"/>
    <s v="LEVURE"/>
    <n v="4.6500000000000004"/>
    <d v="2016-11-20T00:00:00"/>
    <s v="X"/>
    <n v="1534.5"/>
    <n v="1395"/>
    <n v="96.7"/>
    <n v="449.65500000000003"/>
  </r>
  <r>
    <s v="Produit"/>
    <m/>
    <m/>
    <m/>
    <s v="F"/>
    <x v="11"/>
    <x v="1"/>
    <d v="2016-11-03T00:00:00"/>
    <s v="1611004-1"/>
    <n v="410080"/>
    <x v="41"/>
    <n v="1001"/>
    <s v="LEVURE"/>
    <n v="3.9"/>
    <d v="2016-11-18T00:00:00"/>
    <s v="X"/>
    <n v="1287"/>
    <n v="1170"/>
    <n v="96.7"/>
    <n v="377.13"/>
  </r>
  <r>
    <s v="Produit"/>
    <m/>
    <m/>
    <m/>
    <s v="F"/>
    <x v="11"/>
    <x v="1"/>
    <d v="2016-11-03T00:00:00"/>
    <s v="1611005-1"/>
    <n v="410058"/>
    <x v="3"/>
    <n v="1030"/>
    <s v="COPRODUIT DE SEMOULE DE BLE DUR"/>
    <n v="22.8"/>
    <d v="2016-11-18T00:00:00"/>
    <s v="X"/>
    <n v="3260.4"/>
    <n v="2964"/>
    <n v="28.33"/>
    <n v="645.92399999999998"/>
  </r>
  <r>
    <s v="Produit"/>
    <m/>
    <m/>
    <m/>
    <s v="F"/>
    <x v="11"/>
    <x v="1"/>
    <d v="2016-11-04T00:00:00"/>
    <s v="1611006-1"/>
    <n v="410133"/>
    <x v="94"/>
    <n v="1036"/>
    <s v="FARINE BASSE DE BLE DUR (GRUAU)"/>
    <n v="28.02"/>
    <d v="2016-11-19T00:00:00"/>
    <s v="X"/>
    <n v="4006.86"/>
    <n v="3642.6"/>
    <n v="10"/>
    <n v="280.2"/>
  </r>
  <r>
    <s v="Produit"/>
    <m/>
    <m/>
    <m/>
    <s v="F"/>
    <x v="11"/>
    <x v="1"/>
    <d v="2016-11-07T00:00:00"/>
    <s v="1611007-1"/>
    <n v="410050"/>
    <x v="46"/>
    <n v="1002"/>
    <s v="OKARA"/>
    <n v="14.44"/>
    <d v="2016-11-22T00:00:00"/>
    <s v="X"/>
    <n v="4606.3599999999997"/>
    <n v="4187.6000000000004"/>
    <n v="21.99"/>
    <n v="317.53559999999999"/>
  </r>
  <r>
    <s v="Produit"/>
    <m/>
    <m/>
    <m/>
    <s v="F"/>
    <x v="11"/>
    <x v="1"/>
    <d v="2016-11-07T00:00:00"/>
    <s v="1611008-1"/>
    <n v="410122"/>
    <x v="81"/>
    <n v="1080"/>
    <s v="MINERAL RUMINANT"/>
    <n v="2.1480000000000001"/>
    <d v="2016-11-22T00:00:00"/>
    <s v="X"/>
    <n v="463.11"/>
    <n v="421.01"/>
    <n v="121.7"/>
    <n v="261.41160000000002"/>
  </r>
  <r>
    <s v="Produit"/>
    <m/>
    <m/>
    <m/>
    <s v="F"/>
    <x v="11"/>
    <x v="1"/>
    <d v="2016-11-07T00:00:00"/>
    <s v="1611009-1"/>
    <n v="410054"/>
    <x v="45"/>
    <n v="1080"/>
    <s v="MINERAL RUMINANT"/>
    <n v="2.9"/>
    <d v="2016-11-22T00:00:00"/>
    <s v="X"/>
    <n v="591.23"/>
    <n v="537.49"/>
    <n v="111.04"/>
    <n v="322.01600000000002"/>
  </r>
  <r>
    <s v="Produit"/>
    <m/>
    <m/>
    <m/>
    <s v="F"/>
    <x v="11"/>
    <x v="1"/>
    <d v="2016-11-07T00:00:00"/>
    <s v="1611010-1"/>
    <n v="410125"/>
    <x v="85"/>
    <n v="1080"/>
    <s v="MINERAL RUMINANT"/>
    <n v="3.1120000000000001"/>
    <d v="2016-11-22T00:00:00"/>
    <s v="X"/>
    <n v="627.37"/>
    <n v="570.34"/>
    <n v="108.97"/>
    <n v="339.11464000000001"/>
  </r>
  <r>
    <s v="Produit"/>
    <m/>
    <m/>
    <m/>
    <s v="F"/>
    <x v="11"/>
    <x v="1"/>
    <d v="2016-11-07T00:00:00"/>
    <s v="1611011-1"/>
    <n v="410123"/>
    <x v="83"/>
    <n v="1082"/>
    <s v="LEVURE LIQUIDE (extrait)"/>
    <n v="1.1000000000000001"/>
    <d v="2016-11-22T00:00:00"/>
    <s v="X"/>
    <n v="302.5"/>
    <n v="275"/>
    <n v="-15.7"/>
    <n v="-17.27"/>
  </r>
  <r>
    <s v="Produit"/>
    <m/>
    <m/>
    <m/>
    <s v="F"/>
    <x v="11"/>
    <x v="1"/>
    <d v="2016-11-07T00:00:00"/>
    <s v="1611012-1"/>
    <n v="410132"/>
    <x v="95"/>
    <n v="1001"/>
    <s v="LEVURE"/>
    <n v="2.286"/>
    <d v="2016-11-22T00:00:00"/>
    <s v="X"/>
    <n v="754.38"/>
    <n v="685.8"/>
    <n v="93.4"/>
    <n v="213.51240000000001"/>
  </r>
  <r>
    <s v="Produit"/>
    <m/>
    <m/>
    <m/>
    <s v="F"/>
    <x v="11"/>
    <x v="1"/>
    <d v="2016-11-09T00:00:00"/>
    <s v="1611013-1"/>
    <n v="410044"/>
    <x v="29"/>
    <n v="1057"/>
    <s v="PERMEAT DE SERUM (28 à 30 % ms)"/>
    <n v="7.5149999999999997"/>
    <d v="2016-11-24T00:00:00"/>
    <s v="X"/>
    <n v="702.65"/>
    <n v="638.78"/>
    <n v="10"/>
    <n v="75.149999999999991"/>
  </r>
  <r>
    <s v="Produit"/>
    <m/>
    <m/>
    <m/>
    <s v="F"/>
    <x v="11"/>
    <x v="1"/>
    <d v="2016-11-09T00:00:00"/>
    <s v="1611013-2"/>
    <n v="410044"/>
    <x v="29"/>
    <n v="1057"/>
    <s v="PERMEAT DE SERUM (28 à 30 % ms)"/>
    <n v="7.64"/>
    <d v="2016-11-24T00:00:00"/>
    <s v="X"/>
    <n v="714.34"/>
    <n v="649.4"/>
    <n v="10"/>
    <n v="76.399999999999991"/>
  </r>
  <r>
    <s v="Produit"/>
    <m/>
    <m/>
    <m/>
    <s v="F"/>
    <x v="11"/>
    <x v="1"/>
    <d v="2016-11-09T00:00:00"/>
    <s v="1611014-1"/>
    <n v="410030"/>
    <x v="0"/>
    <n v="1057"/>
    <s v="PERMEAT DE SERUM (28 à 30 % ms)"/>
    <n v="7.226"/>
    <d v="2016-12-09T00:00:00"/>
    <s v="X"/>
    <n v="715.37"/>
    <n v="650.34"/>
    <n v="15"/>
    <n v="108.39"/>
  </r>
  <r>
    <s v="Produit"/>
    <m/>
    <m/>
    <m/>
    <s v="F"/>
    <x v="11"/>
    <x v="1"/>
    <d v="2016-11-09T00:00:00"/>
    <s v="1611014-2"/>
    <n v="410030"/>
    <x v="0"/>
    <n v="1057"/>
    <s v="PERMEAT DE SERUM (28 à 30 % ms)"/>
    <n v="7.3710000000000004"/>
    <d v="2016-12-09T00:00:00"/>
    <s v="X"/>
    <n v="729.73"/>
    <n v="663.39"/>
    <n v="15"/>
    <n v="110.56500000000001"/>
  </r>
  <r>
    <s v="Produit"/>
    <m/>
    <m/>
    <m/>
    <s v="F"/>
    <x v="11"/>
    <x v="1"/>
    <d v="2016-11-09T00:00:00"/>
    <s v="1611015-1"/>
    <n v="410069"/>
    <x v="23"/>
    <n v="1069"/>
    <s v="PERMEAT DOUX LIQUIDE"/>
    <n v="1.345"/>
    <d v="2016-12-09T00:00:00"/>
    <s v="X"/>
    <n v="133.16"/>
    <n v="121.05"/>
    <n v="40"/>
    <n v="53.8"/>
  </r>
  <r>
    <s v="Produit"/>
    <m/>
    <m/>
    <m/>
    <s v="F"/>
    <x v="11"/>
    <x v="1"/>
    <d v="2016-11-09T00:00:00"/>
    <s v="1611016-1"/>
    <n v="410059"/>
    <x v="22"/>
    <n v="1069"/>
    <s v="PERMEAT DOUX LIQUIDE"/>
    <n v="1.2749999999999999"/>
    <d v="2016-11-24T00:00:00"/>
    <s v="X"/>
    <n v="126.23"/>
    <n v="114.75"/>
    <n v="40"/>
    <n v="51"/>
  </r>
  <r>
    <s v="Produit"/>
    <m/>
    <m/>
    <m/>
    <s v="F"/>
    <x v="11"/>
    <x v="1"/>
    <d v="2016-11-09T00:00:00"/>
    <s v="1611017-1"/>
    <n v="410077"/>
    <x v="38"/>
    <n v="1077"/>
    <s v="PERMEAT DE SERUM  (18 / 20 % de MS )"/>
    <n v="5.1509999999999998"/>
    <d v="2016-11-30T00:00:00"/>
    <s v="X"/>
    <n v="453.29"/>
    <n v="412.08"/>
    <n v="30"/>
    <n v="154.53"/>
  </r>
  <r>
    <s v="Produit"/>
    <m/>
    <m/>
    <m/>
    <s v="F"/>
    <x v="11"/>
    <x v="1"/>
    <d v="2016-11-10T00:00:00"/>
    <s v="1611018-1"/>
    <n v="410134"/>
    <x v="96"/>
    <n v="1030"/>
    <s v="COPRODUIT DE SEMOULE DE BLE DUR"/>
    <n v="23.565000000000001"/>
    <d v="2016-12-10T00:00:00"/>
    <s v="X"/>
    <n v="3084.66"/>
    <n v="2804.24"/>
    <n v="14.9"/>
    <n v="351.11850000000004"/>
  </r>
  <r>
    <s v="Produit"/>
    <m/>
    <m/>
    <m/>
    <s v="F"/>
    <x v="11"/>
    <x v="1"/>
    <d v="2016-11-10T00:00:00"/>
    <s v="1611019-1"/>
    <n v="410082"/>
    <x v="42"/>
    <n v="1001"/>
    <s v="LEVURE"/>
    <n v="2.5"/>
    <d v="2016-11-25T00:00:00"/>
    <s v="X"/>
    <n v="825"/>
    <n v="750"/>
    <n v="42"/>
    <n v="105"/>
  </r>
  <r>
    <s v="Produit"/>
    <m/>
    <m/>
    <m/>
    <s v="F"/>
    <x v="11"/>
    <x v="1"/>
    <d v="2016-11-10T00:00:00"/>
    <s v="1611020-1"/>
    <n v="410119"/>
    <x v="87"/>
    <n v="1032"/>
    <s v="FARINE DE BLE TENDRE"/>
    <n v="20"/>
    <d v="2016-12-10T00:00:00"/>
    <s v="X"/>
    <n v="2816"/>
    <n v="2560"/>
    <n v="18"/>
    <n v="360"/>
  </r>
  <r>
    <s v="Produit"/>
    <m/>
    <m/>
    <m/>
    <s v="A"/>
    <x v="11"/>
    <x v="1"/>
    <d v="2016-11-10T00:00:00"/>
    <s v="1611021-1"/>
    <n v="410134"/>
    <x v="96"/>
    <n v="1030"/>
    <s v="COPRODUIT DE SEMOULE DE BLE DUR"/>
    <n v="2"/>
    <s v="00/00/0000"/>
    <s v="X"/>
    <n v="261.8"/>
    <n v="238"/>
    <n v="0"/>
    <n v="-238"/>
  </r>
  <r>
    <s v="Produit"/>
    <m/>
    <m/>
    <m/>
    <s v="F"/>
    <x v="11"/>
    <x v="1"/>
    <d v="2016-11-10T00:00:00"/>
    <s v="1611022-1"/>
    <n v="410030"/>
    <x v="0"/>
    <n v="1071"/>
    <s v="PATISSERIE (PATE A CHOUX)"/>
    <n v="10.86"/>
    <d v="2016-12-10T00:00:00"/>
    <s v="X"/>
    <n v="836.22"/>
    <n v="760.2"/>
    <n v="31.56"/>
    <n v="342.74159999999995"/>
  </r>
  <r>
    <s v="Produit"/>
    <m/>
    <m/>
    <m/>
    <s v="F"/>
    <x v="11"/>
    <x v="1"/>
    <d v="2016-11-10T00:00:00"/>
    <s v="1611023-1"/>
    <n v="410030"/>
    <x v="0"/>
    <n v="1044"/>
    <s v="BLE FOURRAGER (petit blé)"/>
    <n v="27.46"/>
    <d v="2016-12-10T00:00:00"/>
    <s v="X"/>
    <n v="2567.5100000000002"/>
    <n v="2334.1"/>
    <n v="15"/>
    <n v="411.90000000000003"/>
  </r>
  <r>
    <s v="Produit"/>
    <m/>
    <m/>
    <m/>
    <s v="F"/>
    <x v="11"/>
    <x v="1"/>
    <d v="2016-11-10T00:00:00"/>
    <s v="1611024-1"/>
    <n v="410119"/>
    <x v="87"/>
    <n v="1080"/>
    <s v="MINERAL RUMINANT"/>
    <n v="3.0750000000000002"/>
    <d v="2016-11-25T00:00:00"/>
    <s v="X"/>
    <n v="385"/>
    <n v="350"/>
    <n v="58.53"/>
    <n v="179.97975000000002"/>
  </r>
  <r>
    <s v="Produit"/>
    <m/>
    <m/>
    <m/>
    <s v="F"/>
    <x v="11"/>
    <x v="1"/>
    <d v="2016-11-10T00:00:00"/>
    <s v="1611025-1"/>
    <n v="410119"/>
    <x v="87"/>
    <n v="1080"/>
    <s v="MINERAL RUMINANT"/>
    <n v="3.0649999999999999"/>
    <d v="2016-11-25T00:00:00"/>
    <s v="X"/>
    <n v="109.44"/>
    <n v="99.49"/>
    <n v="-3.42"/>
    <n v="-10.4823"/>
  </r>
  <r>
    <s v="Produit"/>
    <m/>
    <m/>
    <m/>
    <s v="F"/>
    <x v="11"/>
    <x v="1"/>
    <d v="2016-11-10T00:00:00"/>
    <s v="1611026-1"/>
    <n v="410002"/>
    <x v="4"/>
    <n v="1079"/>
    <s v="LACTOSE"/>
    <n v="23.946999999999999"/>
    <d v="2017-01-10T00:00:00"/>
    <s v="X"/>
    <n v="13829.39"/>
    <n v="12572.18"/>
    <n v="35"/>
    <n v="838.14499999999998"/>
  </r>
  <r>
    <s v="Produit"/>
    <m/>
    <m/>
    <m/>
    <s v="F"/>
    <x v="11"/>
    <x v="1"/>
    <d v="2016-11-10T00:00:00"/>
    <s v="1611027-1"/>
    <n v="410084"/>
    <x v="43"/>
    <n v="1034"/>
    <s v="REMOULAGE"/>
    <n v="23.12"/>
    <d v="2016-11-25T00:00:00"/>
    <s v="X"/>
    <n v="3051.84"/>
    <n v="2774.4"/>
    <n v="8"/>
    <n v="184.96"/>
  </r>
  <r>
    <s v="Produit"/>
    <m/>
    <m/>
    <m/>
    <s v="F"/>
    <x v="11"/>
    <x v="1"/>
    <d v="2016-11-14T00:00:00"/>
    <s v="1611028-1"/>
    <n v="410058"/>
    <x v="3"/>
    <n v="1036"/>
    <s v="FARINE BASSE DE BLE DUR (GRUAU)"/>
    <n v="25.06"/>
    <d v="2016-11-28T00:00:00"/>
    <s v="X"/>
    <n v="3721.41"/>
    <n v="3383.1"/>
    <n v="5.65"/>
    <n v="141.589"/>
  </r>
  <r>
    <s v="Produit"/>
    <m/>
    <m/>
    <m/>
    <s v="F"/>
    <x v="11"/>
    <x v="1"/>
    <d v="2016-11-16T00:00:00"/>
    <s v="1611029-1"/>
    <n v="410002"/>
    <x v="4"/>
    <n v="1079"/>
    <s v="LACTOSE"/>
    <n v="24"/>
    <d v="2017-01-16T00:00:00"/>
    <s v="X"/>
    <n v="13860"/>
    <n v="12600"/>
    <n v="35"/>
    <n v="840"/>
  </r>
  <r>
    <s v="Produit"/>
    <m/>
    <m/>
    <m/>
    <s v="F"/>
    <x v="11"/>
    <x v="1"/>
    <d v="2016-11-16T00:00:00"/>
    <s v="1611030-1"/>
    <n v="410103"/>
    <x v="66"/>
    <n v="1002"/>
    <s v="OKARA"/>
    <n v="14.52"/>
    <d v="2016-12-16T00:00:00"/>
    <s v="X"/>
    <n v="4631.88"/>
    <n v="4210.8"/>
    <n v="25.53"/>
    <n v="370.69560000000001"/>
  </r>
  <r>
    <s v="Produit"/>
    <m/>
    <m/>
    <m/>
    <s v="F"/>
    <x v="11"/>
    <x v="1"/>
    <d v="2016-11-16T00:00:00"/>
    <s v="1611031-1"/>
    <n v="410126"/>
    <x v="97"/>
    <n v="1003"/>
    <s v="COQUE DE SOJA"/>
    <n v="16.82"/>
    <d v="2016-12-16T00:00:00"/>
    <s v="X"/>
    <n v="2775.3"/>
    <n v="2523"/>
    <n v="29.92"/>
    <n v="503.25440000000003"/>
  </r>
  <r>
    <s v="Produit"/>
    <m/>
    <m/>
    <m/>
    <s v="F"/>
    <x v="11"/>
    <x v="1"/>
    <d v="2016-11-16T00:00:00"/>
    <s v="1611032-1"/>
    <n v="410058"/>
    <x v="3"/>
    <n v="1030"/>
    <s v="COPRODUIT DE SEMOULE DE BLE DUR"/>
    <n v="20.49"/>
    <d v="2016-11-30T00:00:00"/>
    <s v="X"/>
    <n v="2930.07"/>
    <n v="2663.7"/>
    <n v="26.45"/>
    <n v="541.96049999999991"/>
  </r>
  <r>
    <s v="Produit"/>
    <m/>
    <m/>
    <m/>
    <s v="F"/>
    <x v="11"/>
    <x v="1"/>
    <d v="2016-11-16T00:00:00"/>
    <s v="1611033-1"/>
    <n v="410069"/>
    <x v="23"/>
    <n v="1069"/>
    <s v="PERMEAT DOUX LIQUIDE"/>
    <n v="1.341"/>
    <d v="2016-12-16T00:00:00"/>
    <s v="X"/>
    <n v="132.76"/>
    <n v="120.69"/>
    <n v="40"/>
    <n v="53.64"/>
  </r>
  <r>
    <s v="Produit"/>
    <m/>
    <m/>
    <m/>
    <s v="F"/>
    <x v="11"/>
    <x v="1"/>
    <d v="2016-11-16T00:00:00"/>
    <s v="1611033-2"/>
    <n v="410069"/>
    <x v="23"/>
    <n v="1069"/>
    <s v="PERMEAT DOUX LIQUIDE"/>
    <n v="1.3420000000000001"/>
    <d v="2016-12-16T00:00:00"/>
    <s v="X"/>
    <n v="132.86000000000001"/>
    <n v="120.78"/>
    <n v="40"/>
    <n v="53.680000000000007"/>
  </r>
  <r>
    <s v="Produit"/>
    <m/>
    <m/>
    <m/>
    <s v="F"/>
    <x v="11"/>
    <x v="1"/>
    <d v="2016-11-16T00:00:00"/>
    <s v="1611033-3"/>
    <n v="410069"/>
    <x v="23"/>
    <n v="1069"/>
    <s v="PERMEAT DOUX LIQUIDE"/>
    <n v="1.2410000000000001"/>
    <d v="2016-12-16T00:00:00"/>
    <s v="X"/>
    <n v="122.86"/>
    <n v="111.69"/>
    <n v="40"/>
    <n v="49.64"/>
  </r>
  <r>
    <s v="Produit"/>
    <m/>
    <m/>
    <m/>
    <s v="F"/>
    <x v="11"/>
    <x v="1"/>
    <d v="2016-11-17T00:00:00"/>
    <s v="1611034-1"/>
    <n v="410059"/>
    <x v="22"/>
    <n v="1069"/>
    <s v="PERMEAT DOUX LIQUIDE"/>
    <n v="1.2629999999999999"/>
    <d v="2016-12-01T00:00:00"/>
    <s v="X"/>
    <n v="125.04"/>
    <n v="113.67"/>
    <n v="40"/>
    <n v="50.519999999999996"/>
  </r>
  <r>
    <s v="Produit"/>
    <m/>
    <m/>
    <m/>
    <s v="F"/>
    <x v="11"/>
    <x v="1"/>
    <d v="2016-11-17T00:00:00"/>
    <s v="1611034-2"/>
    <n v="410059"/>
    <x v="22"/>
    <n v="1069"/>
    <s v="PERMEAT DOUX LIQUIDE"/>
    <n v="1.2589999999999999"/>
    <d v="2016-12-01T00:00:00"/>
    <s v="X"/>
    <n v="124.64"/>
    <n v="113.31"/>
    <n v="40"/>
    <n v="50.36"/>
  </r>
  <r>
    <s v="Produit"/>
    <m/>
    <m/>
    <m/>
    <s v="F"/>
    <x v="11"/>
    <x v="1"/>
    <d v="2016-11-17T00:00:00"/>
    <s v="1611034-3"/>
    <n v="410059"/>
    <x v="22"/>
    <n v="1069"/>
    <s v="PERMEAT DOUX LIQUIDE"/>
    <n v="1.17"/>
    <d v="2016-12-01T00:00:00"/>
    <s v="X"/>
    <n v="115.83"/>
    <n v="105.3"/>
    <n v="40"/>
    <n v="46.8"/>
  </r>
  <r>
    <s v="Produit"/>
    <m/>
    <m/>
    <m/>
    <s v="F"/>
    <x v="11"/>
    <x v="1"/>
    <d v="2016-11-17T00:00:00"/>
    <s v="1611035-1"/>
    <n v="410044"/>
    <x v="29"/>
    <n v="1057"/>
    <s v="PERMEAT DE SERUM (28 à 30 % ms)"/>
    <n v="8.0739999999999998"/>
    <d v="2016-12-01T00:00:00"/>
    <s v="X"/>
    <n v="754.92"/>
    <n v="686.29"/>
    <n v="10"/>
    <n v="80.739999999999995"/>
  </r>
  <r>
    <s v="Produit"/>
    <m/>
    <m/>
    <m/>
    <s v="F"/>
    <x v="11"/>
    <x v="1"/>
    <d v="2016-11-17T00:00:00"/>
    <s v="1611035-2"/>
    <n v="410044"/>
    <x v="29"/>
    <n v="1057"/>
    <s v="PERMEAT DE SERUM (28 à 30 % ms)"/>
    <n v="7.5869999999999997"/>
    <d v="2016-12-01T00:00:00"/>
    <s v="X"/>
    <n v="709.38"/>
    <n v="644.9"/>
    <n v="10"/>
    <n v="75.87"/>
  </r>
  <r>
    <s v="Produit"/>
    <m/>
    <m/>
    <m/>
    <s v="F"/>
    <x v="11"/>
    <x v="1"/>
    <d v="2016-11-17T00:00:00"/>
    <s v="1611036-1"/>
    <n v="410067"/>
    <x v="17"/>
    <n v="1057"/>
    <s v="PERMEAT DE SERUM (28 à 30 % ms)"/>
    <n v="8.5440000000000005"/>
    <d v="2016-12-17T00:00:00"/>
    <s v="X"/>
    <n v="845.86"/>
    <n v="768.96"/>
    <n v="15"/>
    <n v="128.16"/>
  </r>
  <r>
    <s v="Produit"/>
    <m/>
    <m/>
    <m/>
    <s v="F"/>
    <x v="11"/>
    <x v="1"/>
    <d v="2016-11-17T00:00:00"/>
    <s v="1611036-2"/>
    <n v="410067"/>
    <x v="17"/>
    <n v="1057"/>
    <s v="PERMEAT DE SERUM (28 à 30 % ms)"/>
    <n v="7.3579999999999997"/>
    <d v="2016-12-17T00:00:00"/>
    <s v="X"/>
    <n v="728.44"/>
    <n v="662.22"/>
    <n v="15"/>
    <n v="110.36999999999999"/>
  </r>
  <r>
    <s v="Produit"/>
    <m/>
    <m/>
    <m/>
    <s v="F"/>
    <x v="11"/>
    <x v="1"/>
    <d v="2016-11-18T00:00:00"/>
    <s v="1611037-1"/>
    <n v="410067"/>
    <x v="17"/>
    <n v="1031"/>
    <s v="BLE &quot;NC&quot;  "/>
    <n v="16.73"/>
    <d v="2016-12-18T00:00:00"/>
    <s v="X"/>
    <n v="1840.3"/>
    <n v="1673"/>
    <n v="77.3"/>
    <n v="1293.229"/>
  </r>
  <r>
    <s v="Produit"/>
    <m/>
    <m/>
    <m/>
    <s v="F"/>
    <x v="11"/>
    <x v="1"/>
    <d v="2016-11-18T00:00:00"/>
    <s v="1611038-1"/>
    <n v="410002"/>
    <x v="4"/>
    <n v="1079"/>
    <s v="LACTOSE"/>
    <n v="24"/>
    <d v="2017-01-18T00:00:00"/>
    <s v="X"/>
    <n v="13860"/>
    <n v="12600"/>
    <n v="35"/>
    <n v="840"/>
  </r>
  <r>
    <s v="Produit"/>
    <m/>
    <m/>
    <m/>
    <s v="F"/>
    <x v="11"/>
    <x v="1"/>
    <d v="2016-11-18T00:00:00"/>
    <s v="1611038-2"/>
    <n v="410002"/>
    <x v="4"/>
    <n v="1079"/>
    <s v="LACTOSE"/>
    <n v="23.954999999999998"/>
    <d v="2017-01-18T00:00:00"/>
    <s v="X"/>
    <n v="13834.01"/>
    <n v="12576.38"/>
    <n v="35"/>
    <n v="838.42499999999995"/>
  </r>
  <r>
    <s v="Produit"/>
    <m/>
    <m/>
    <m/>
    <s v="F"/>
    <x v="11"/>
    <x v="1"/>
    <d v="2016-11-18T00:00:00"/>
    <s v="1611039-1"/>
    <n v="410022"/>
    <x v="21"/>
    <n v="1014"/>
    <s v="GÊNE DE CASSIS"/>
    <n v="11.093999999999999"/>
    <d v="2016-12-18T00:00:00"/>
    <s v="X"/>
    <n v="366.1"/>
    <n v="332.82"/>
    <n v="41.71"/>
    <n v="462.73073999999997"/>
  </r>
  <r>
    <s v="Produit"/>
    <m/>
    <m/>
    <m/>
    <s v="F"/>
    <x v="11"/>
    <x v="1"/>
    <d v="2016-11-18T00:00:00"/>
    <s v="1611040-1"/>
    <n v="410025"/>
    <x v="6"/>
    <n v="1014"/>
    <s v="GÊNE DE CASSIS"/>
    <m/>
    <d v="2016-12-18T00:00:00"/>
    <s v="X"/>
    <n v="671.19"/>
    <n v="610.16999999999996"/>
    <n v="0"/>
    <n v="0"/>
  </r>
  <r>
    <s v="Produit"/>
    <m/>
    <m/>
    <m/>
    <s v="F"/>
    <x v="11"/>
    <x v="1"/>
    <d v="2016-11-21T00:00:00"/>
    <s v="1611041-1"/>
    <n v="410070"/>
    <x v="28"/>
    <n v="1014"/>
    <s v="GÊNE DE CASSIS"/>
    <n v="20.98"/>
    <d v="2016-12-21T00:00:00"/>
    <s v="X"/>
    <n v="692.34"/>
    <n v="629.34"/>
    <n v="25.93"/>
    <n v="544.01139999999998"/>
  </r>
  <r>
    <s v="Produit"/>
    <m/>
    <m/>
    <m/>
    <s v="F"/>
    <x v="11"/>
    <x v="1"/>
    <d v="2016-11-21T00:00:00"/>
    <s v="1611042-1"/>
    <n v="410017"/>
    <x v="12"/>
    <n v="1014"/>
    <s v="GÊNE DE CASSIS"/>
    <m/>
    <d v="2017-01-02T00:00:00"/>
    <s v="X"/>
    <n v="230.78"/>
    <n v="209.8"/>
    <n v="0"/>
    <n v="0"/>
  </r>
  <r>
    <s v="Produit"/>
    <m/>
    <m/>
    <m/>
    <s v="F"/>
    <x v="11"/>
    <x v="1"/>
    <d v="2016-11-21T00:00:00"/>
    <s v="1611043-1"/>
    <n v="410012"/>
    <x v="16"/>
    <n v="1002"/>
    <s v="OKARA"/>
    <n v="15.74"/>
    <d v="2016-12-21T00:00:00"/>
    <s v="X"/>
    <n v="4564.6000000000004"/>
    <n v="4564.6000000000004"/>
    <n v="40"/>
    <n v="629.6"/>
  </r>
  <r>
    <s v="Produit"/>
    <m/>
    <m/>
    <m/>
    <s v="F"/>
    <x v="11"/>
    <x v="1"/>
    <d v="2016-11-21T00:00:00"/>
    <s v="1611044-1"/>
    <n v="410135"/>
    <x v="98"/>
    <n v="1030"/>
    <s v="COPRODUIT DE SEMOULE DE BLE DUR"/>
    <n v="22.625"/>
    <d v="2016-12-05T00:00:00"/>
    <s v="X"/>
    <n v="2737.63"/>
    <n v="2488.75"/>
    <n v="3.8"/>
    <n v="85.974999999999994"/>
  </r>
  <r>
    <s v="Commissions"/>
    <m/>
    <m/>
    <m/>
    <s v="F"/>
    <x v="11"/>
    <x v="1"/>
    <d v="2016-11-21T00:00:00"/>
    <s v="1611045-1"/>
    <n v="410009"/>
    <x v="7"/>
    <n v="1010"/>
    <s v="COMMISSION"/>
    <m/>
    <d v="2016-11-30T00:00:00"/>
    <s v="X"/>
    <n v="2198.37"/>
    <n v="2198.37"/>
    <n v="0"/>
    <n v="2198.37"/>
  </r>
  <r>
    <s v="Commissions"/>
    <m/>
    <m/>
    <m/>
    <s v="F"/>
    <x v="11"/>
    <x v="1"/>
    <d v="2016-11-21T00:00:00"/>
    <s v="1611046-1"/>
    <n v="410006"/>
    <x v="1"/>
    <n v="1010"/>
    <s v="COMMISSION"/>
    <m/>
    <d v="2016-11-30T00:00:00"/>
    <s v="X"/>
    <n v="2923.7"/>
    <n v="2923.7"/>
    <n v="0"/>
    <n v="2923.7"/>
  </r>
  <r>
    <s v="Produit"/>
    <m/>
    <m/>
    <m/>
    <s v="F"/>
    <x v="11"/>
    <x v="1"/>
    <d v="2016-11-21T00:00:00"/>
    <s v="1611047-1"/>
    <n v="410058"/>
    <x v="3"/>
    <n v="1036"/>
    <s v="FARINE BASSE DE BLE DUR (GRUAU)"/>
    <n v="28.06"/>
    <d v="2016-12-06T00:00:00"/>
    <s v="X"/>
    <n v="4166.91"/>
    <n v="3788.1"/>
    <n v="7.7"/>
    <n v="216.06199999999998"/>
  </r>
  <r>
    <s v="Produit"/>
    <m/>
    <m/>
    <m/>
    <s v="F"/>
    <x v="11"/>
    <x v="1"/>
    <d v="2016-11-23T00:00:00"/>
    <s v="1611048-1"/>
    <n v="410030"/>
    <x v="0"/>
    <n v="1071"/>
    <s v="PATISSERIE (PATE A CHOUX)"/>
    <n v="13.5"/>
    <d v="2016-12-23T00:00:00"/>
    <s v="X"/>
    <n v="1039.5"/>
    <n v="945"/>
    <n v="34.25"/>
    <n v="462.375"/>
  </r>
  <r>
    <s v="Produit"/>
    <m/>
    <m/>
    <m/>
    <s v="F"/>
    <x v="11"/>
    <x v="1"/>
    <d v="2016-11-23T00:00:00"/>
    <s v="1611049-1"/>
    <n v="410030"/>
    <x v="0"/>
    <n v="1057"/>
    <s v="PERMEAT DE SERUM (28 à 30 % ms)"/>
    <n v="7.2069999999999999"/>
    <d v="2016-12-23T00:00:00"/>
    <s v="X"/>
    <n v="713.49"/>
    <n v="648.63"/>
    <n v="15"/>
    <n v="108.105"/>
  </r>
  <r>
    <s v="Produit"/>
    <m/>
    <m/>
    <m/>
    <s v="F"/>
    <x v="11"/>
    <x v="1"/>
    <d v="2016-11-23T00:00:00"/>
    <s v="1611049-2"/>
    <n v="410030"/>
    <x v="0"/>
    <n v="1057"/>
    <s v="PERMEAT DE SERUM (28 à 30 % ms)"/>
    <n v="7.976"/>
    <d v="2016-12-23T00:00:00"/>
    <s v="X"/>
    <n v="789.62"/>
    <n v="717.84"/>
    <n v="15"/>
    <n v="119.64"/>
  </r>
  <r>
    <s v="Produit"/>
    <m/>
    <m/>
    <m/>
    <s v="F"/>
    <x v="11"/>
    <x v="1"/>
    <d v="2016-11-23T00:00:00"/>
    <s v="1611049-3"/>
    <n v="410030"/>
    <x v="0"/>
    <n v="1057"/>
    <s v="PERMEAT DE SERUM (28 à 30 % ms)"/>
    <n v="7.6719999999999997"/>
    <d v="2016-12-23T00:00:00"/>
    <s v="X"/>
    <n v="759.53"/>
    <n v="690.48"/>
    <n v="15"/>
    <n v="115.08"/>
  </r>
  <r>
    <s v="Produit"/>
    <m/>
    <m/>
    <m/>
    <s v="F"/>
    <x v="11"/>
    <x v="1"/>
    <d v="2016-11-23T00:00:00"/>
    <s v="1611050-1"/>
    <n v="410030"/>
    <x v="0"/>
    <n v="1073"/>
    <s v="FARINE DECLASSEE"/>
    <n v="22.64"/>
    <d v="2016-12-23T00:00:00"/>
    <s v="X"/>
    <n v="2863.96"/>
    <n v="2603.6"/>
    <n v="10"/>
    <n v="226.4"/>
  </r>
  <r>
    <s v="Produit"/>
    <m/>
    <m/>
    <m/>
    <s v="F"/>
    <x v="11"/>
    <x v="1"/>
    <d v="2016-11-24T00:00:00"/>
    <s v="1611051-1"/>
    <n v="410058"/>
    <x v="3"/>
    <n v="1030"/>
    <s v="COPRODUIT DE SEMOULE DE BLE DUR"/>
    <n v="19.734999999999999"/>
    <d v="2016-12-08T00:00:00"/>
    <s v="X"/>
    <n v="2822.11"/>
    <n v="2565.5500000000002"/>
    <n v="25.74"/>
    <n v="507.97889999999995"/>
  </r>
  <r>
    <s v="Produit"/>
    <m/>
    <m/>
    <m/>
    <s v="F"/>
    <x v="11"/>
    <x v="1"/>
    <d v="2016-11-24T00:00:00"/>
    <s v="1611052-1"/>
    <n v="410137"/>
    <x v="99"/>
    <n v="1003"/>
    <s v="COQUE DE SOJA"/>
    <n v="29.56"/>
    <d v="2016-12-08T00:00:00"/>
    <s v="X"/>
    <n v="5852.88"/>
    <n v="5320.8"/>
    <n v="11.4"/>
    <n v="336.98399999999998"/>
  </r>
  <r>
    <s v="Produit"/>
    <m/>
    <m/>
    <m/>
    <s v="F"/>
    <x v="11"/>
    <x v="1"/>
    <d v="2016-11-24T00:00:00"/>
    <s v="1611053-1"/>
    <n v="410136"/>
    <x v="100"/>
    <n v="1001"/>
    <s v="LEVURE"/>
    <n v="4.3579999999999997"/>
    <d v="2016-12-08T00:00:00"/>
    <s v="X"/>
    <n v="1438.14"/>
    <n v="1307.4000000000001"/>
    <n v="128.69999999999999"/>
    <n v="560.87459999999987"/>
  </r>
  <r>
    <s v="Produit"/>
    <m/>
    <m/>
    <m/>
    <s v="F"/>
    <x v="11"/>
    <x v="1"/>
    <d v="2016-11-25T00:00:00"/>
    <s v="1611054-1"/>
    <n v="410002"/>
    <x v="4"/>
    <n v="1079"/>
    <s v="LACTOSE"/>
    <n v="11.3"/>
    <d v="2017-01-06T00:00:00"/>
    <s v="X"/>
    <n v="6525.75"/>
    <n v="5932.5"/>
    <n v="35"/>
    <n v="395.5"/>
  </r>
  <r>
    <s v="Produit"/>
    <m/>
    <m/>
    <m/>
    <s v="F"/>
    <x v="11"/>
    <x v="1"/>
    <d v="2016-11-25T00:00:00"/>
    <s v="1611054-2"/>
    <n v="410002"/>
    <x v="4"/>
    <n v="1079"/>
    <s v="LACTOSE"/>
    <n v="10"/>
    <d v="2017-01-06T00:00:00"/>
    <s v="X"/>
    <n v="5775"/>
    <n v="5250"/>
    <n v="35"/>
    <n v="350"/>
  </r>
  <r>
    <s v="Produit"/>
    <m/>
    <m/>
    <m/>
    <s v="F"/>
    <x v="11"/>
    <x v="1"/>
    <d v="2016-11-25T00:00:00"/>
    <s v="1611055-1"/>
    <n v="410080"/>
    <x v="41"/>
    <n v="1001"/>
    <s v="LEVURE"/>
    <n v="8.4"/>
    <d v="2016-12-09T00:00:00"/>
    <s v="X"/>
    <n v="2772"/>
    <n v="2520"/>
    <n v="67.599999999999994"/>
    <n v="567.84"/>
  </r>
  <r>
    <s v="Produit"/>
    <m/>
    <m/>
    <m/>
    <s v="F"/>
    <x v="11"/>
    <x v="1"/>
    <d v="2016-11-25T00:00:00"/>
    <s v="1611056-1"/>
    <n v="410103"/>
    <x v="66"/>
    <n v="1001"/>
    <s v="LEVURE"/>
    <n v="3.3"/>
    <d v="2016-12-09T00:00:00"/>
    <s v="X"/>
    <n v="1089"/>
    <n v="990"/>
    <n v="67.599999999999994"/>
    <n v="223.07999999999996"/>
  </r>
  <r>
    <s v="Produit"/>
    <m/>
    <m/>
    <m/>
    <s v="F"/>
    <x v="11"/>
    <x v="1"/>
    <d v="2016-11-25T00:00:00"/>
    <s v="1611057-1"/>
    <n v="410112"/>
    <x v="76"/>
    <n v="1001"/>
    <s v="LEVURE"/>
    <n v="2.25"/>
    <d v="2016-12-09T00:00:00"/>
    <s v="X"/>
    <n v="742.5"/>
    <n v="575"/>
    <n v="67.599999999999994"/>
    <n v="152.1"/>
  </r>
  <r>
    <s v="Produit"/>
    <m/>
    <m/>
    <m/>
    <s v="F"/>
    <x v="11"/>
    <x v="1"/>
    <d v="2016-11-25T00:00:00"/>
    <s v="1611058-1"/>
    <n v="410036"/>
    <x v="20"/>
    <n v="1044"/>
    <s v="BLE FOURRAGER (petit blé)"/>
    <n v="24.22"/>
    <d v="2016-12-25T00:00:00"/>
    <s v="X"/>
    <n v="1307.8800000000001"/>
    <n v="1307.8800000000001"/>
    <n v="9"/>
    <n v="217.98"/>
  </r>
  <r>
    <s v="Produit"/>
    <m/>
    <m/>
    <m/>
    <s v="F"/>
    <x v="11"/>
    <x v="1"/>
    <d v="2016-11-25T00:00:00"/>
    <s v="1611059-1"/>
    <n v="410138"/>
    <x v="101"/>
    <n v="1030"/>
    <s v="COPRODUIT DE SEMOULE DE BLE DUR"/>
    <n v="26.36"/>
    <d v="2016-12-09T00:00:00"/>
    <s v="X"/>
    <n v="3537.51"/>
    <n v="3215.92"/>
    <n v="18.79"/>
    <n v="495.30439999999999"/>
  </r>
  <r>
    <s v="Produit"/>
    <m/>
    <m/>
    <m/>
    <s v="F"/>
    <x v="11"/>
    <x v="1"/>
    <d v="2016-11-28T00:00:00"/>
    <s v="1611060-1"/>
    <n v="410058"/>
    <x v="3"/>
    <n v="1036"/>
    <s v="FARINE BASSE DE BLE DUR (GRUAU)"/>
    <n v="28.14"/>
    <d v="2016-12-12T00:00:00"/>
    <s v="X"/>
    <n v="4178.79"/>
    <n v="3798.9"/>
    <n v="7.77"/>
    <n v="218.64779999999999"/>
  </r>
  <r>
    <s v="Produit"/>
    <m/>
    <m/>
    <m/>
    <s v="F"/>
    <x v="11"/>
    <x v="1"/>
    <d v="2016-11-29T00:00:00"/>
    <s v="1611061-1"/>
    <n v="410030"/>
    <x v="0"/>
    <n v="1071"/>
    <s v="PATISSERIE (PATE A CHOUX)"/>
    <n v="9.14"/>
    <d v="2016-12-29T00:00:00"/>
    <s v="X"/>
    <n v="703.78"/>
    <n v="639.79999999999995"/>
    <n v="27.06"/>
    <n v="247.32840000000002"/>
  </r>
  <r>
    <s v="Prestation"/>
    <m/>
    <m/>
    <m/>
    <s v="F"/>
    <x v="11"/>
    <x v="1"/>
    <d v="2016-11-30T00:00:00"/>
    <s v="1611062-1"/>
    <n v="410006"/>
    <x v="1"/>
    <n v="1011"/>
    <s v="PRESTATION DE SERVICE"/>
    <m/>
    <d v="2016-12-02T00:00:00"/>
    <s v="X"/>
    <n v="4000"/>
    <n v="4000"/>
    <n v="0"/>
    <n v="4000"/>
  </r>
  <r>
    <s v="Déplacement"/>
    <m/>
    <m/>
    <m/>
    <s v="F"/>
    <x v="10"/>
    <x v="1"/>
    <d v="2016-12-01T00:00:00"/>
    <s v="1611063-1"/>
    <n v="410006"/>
    <x v="1"/>
    <n v="1009"/>
    <s v="FRAIS DEPLACEMENT"/>
    <m/>
    <d v="2016-12-02T00:00:00"/>
    <s v="X"/>
    <n v="165.3"/>
    <n v="165.3"/>
    <n v="0"/>
    <n v="0"/>
  </r>
  <r>
    <s v="Produit"/>
    <m/>
    <m/>
    <m/>
    <s v="F"/>
    <x v="10"/>
    <x v="1"/>
    <d v="2016-12-02T00:00:00"/>
    <s v="1612001-1"/>
    <n v="410030"/>
    <x v="0"/>
    <n v="1046"/>
    <s v="BLE DUR "/>
    <n v="22.23"/>
    <d v="2017-01-02T00:00:00"/>
    <s v="X"/>
    <n v="3423.42"/>
    <n v="3112.2"/>
    <n v="20.65"/>
    <n v="459.04949999999997"/>
  </r>
  <r>
    <s v="Produit"/>
    <m/>
    <m/>
    <m/>
    <s v="F"/>
    <x v="10"/>
    <x v="1"/>
    <d v="2016-12-02T00:00:00"/>
    <s v="1612002-1"/>
    <n v="410118"/>
    <x v="84"/>
    <n v="1002"/>
    <s v="OKARA"/>
    <n v="14.18"/>
    <d v="2016-12-17T00:00:00"/>
    <s v="X"/>
    <n v="4523.42"/>
    <n v="4112.2"/>
    <n v="21.3"/>
    <n v="302.03399999999999"/>
  </r>
  <r>
    <s v="Produit"/>
    <m/>
    <m/>
    <m/>
    <s v="F"/>
    <x v="10"/>
    <x v="1"/>
    <d v="2016-12-02T00:00:00"/>
    <s v="1612003-1"/>
    <n v="410030"/>
    <x v="0"/>
    <n v="1044"/>
    <s v="BLE FOURRAGER (petit blé)"/>
    <n v="27.74"/>
    <d v="2017-01-02T00:00:00"/>
    <s v="X"/>
    <n v="4271.96"/>
    <n v="3883.6"/>
    <n v="18"/>
    <n v="499.32"/>
  </r>
  <r>
    <s v="Produit"/>
    <m/>
    <m/>
    <m/>
    <s v="F"/>
    <x v="10"/>
    <x v="1"/>
    <d v="2016-12-02T00:00:00"/>
    <s v="1612004-1"/>
    <n v="410002"/>
    <x v="4"/>
    <n v="1079"/>
    <s v="LACTOSE"/>
    <n v="18.600000000000001"/>
    <d v="2017-01-12T00:00:00"/>
    <s v="X"/>
    <n v="10741.5"/>
    <n v="9765"/>
    <n v="35"/>
    <n v="651"/>
  </r>
  <r>
    <s v="Produit"/>
    <m/>
    <m/>
    <m/>
    <s v="F"/>
    <x v="10"/>
    <x v="1"/>
    <d v="2016-12-02T00:00:00"/>
    <s v="1612004-2"/>
    <n v="410002"/>
    <x v="4"/>
    <n v="1079"/>
    <s v="LACTOSE"/>
    <n v="24"/>
    <d v="2017-01-12T00:00:00"/>
    <s v="X"/>
    <n v="13860"/>
    <n v="12600"/>
    <n v="35"/>
    <n v="840"/>
  </r>
  <r>
    <s v="Produit"/>
    <m/>
    <m/>
    <m/>
    <s v="F"/>
    <x v="10"/>
    <x v="1"/>
    <d v="2016-12-02T00:00:00"/>
    <s v="1612004-3"/>
    <n v="410002"/>
    <x v="4"/>
    <n v="1079"/>
    <s v="LACTOSE"/>
    <n v="24"/>
    <d v="2017-01-12T00:00:00"/>
    <s v="X"/>
    <n v="13860"/>
    <n v="12600"/>
    <n v="35"/>
    <n v="840"/>
  </r>
  <r>
    <s v="Produit"/>
    <m/>
    <m/>
    <m/>
    <s v="F"/>
    <x v="10"/>
    <x v="1"/>
    <d v="2016-12-02T00:00:00"/>
    <s v="1612005-1"/>
    <n v="410139"/>
    <x v="102"/>
    <n v="1001"/>
    <s v="LEVURE"/>
    <n v="5.25"/>
    <d v="2016-12-17T00:00:00"/>
    <s v="X"/>
    <n v="1732.5"/>
    <n v="1575"/>
    <n v="58.7"/>
    <n v="308.17500000000001"/>
  </r>
  <r>
    <s v="Produit"/>
    <m/>
    <m/>
    <m/>
    <s v="F"/>
    <x v="10"/>
    <x v="1"/>
    <d v="2016-12-02T00:00:00"/>
    <s v="1612006-1"/>
    <n v="410140"/>
    <x v="103"/>
    <n v="1001"/>
    <s v="LEVURE"/>
    <n v="2.0750000000000002"/>
    <d v="2016-12-17T00:00:00"/>
    <s v="X"/>
    <n v="684.75"/>
    <n v="622.5"/>
    <n v="58.7"/>
    <n v="121.80250000000002"/>
  </r>
  <r>
    <s v="Produit"/>
    <m/>
    <m/>
    <m/>
    <s v="F"/>
    <x v="10"/>
    <x v="1"/>
    <d v="2016-12-02T00:00:00"/>
    <s v="1612007-1"/>
    <n v="410054"/>
    <x v="45"/>
    <n v="1001"/>
    <s v="LEVURE"/>
    <n v="3"/>
    <d v="2016-12-17T00:00:00"/>
    <s v="X"/>
    <n v="990"/>
    <n v="900"/>
    <n v="58.7"/>
    <n v="176.10000000000002"/>
  </r>
  <r>
    <s v="Produit"/>
    <m/>
    <m/>
    <m/>
    <s v="F"/>
    <x v="10"/>
    <x v="1"/>
    <d v="2016-12-02T00:00:00"/>
    <s v="1612008-1"/>
    <n v="410105"/>
    <x v="67"/>
    <n v="1001"/>
    <s v="LEVURE"/>
    <n v="3.36"/>
    <d v="2016-12-17T00:00:00"/>
    <s v="X"/>
    <n v="1108.8"/>
    <n v="1008"/>
    <n v="58.7"/>
    <n v="197.232"/>
  </r>
  <r>
    <s v="Produit"/>
    <m/>
    <m/>
    <m/>
    <s v="F"/>
    <x v="10"/>
    <x v="1"/>
    <d v="2016-12-02T00:00:00"/>
    <s v="1612009-1"/>
    <n v="410077"/>
    <x v="38"/>
    <n v="1077"/>
    <s v="PERMEAT DE SERUM  (18 / 20 % de MS )"/>
    <n v="5.0119999999999996"/>
    <d v="2016-12-30T00:00:00"/>
    <s v="X"/>
    <n v="441.06"/>
    <n v="400.96"/>
    <n v="30"/>
    <n v="150.35999999999999"/>
  </r>
  <r>
    <s v="Produit"/>
    <m/>
    <m/>
    <m/>
    <s v="F"/>
    <x v="10"/>
    <x v="1"/>
    <d v="2016-12-02T00:00:00"/>
    <s v="1612009-2"/>
    <n v="410077"/>
    <x v="38"/>
    <n v="1077"/>
    <s v="PERMEAT DE SERUM  (18 / 20 % de MS )"/>
    <n v="4.8330000000000002"/>
    <d v="2016-12-30T00:00:00"/>
    <s v="X"/>
    <n v="425.3"/>
    <n v="386.64"/>
    <n v="30"/>
    <n v="144.99"/>
  </r>
  <r>
    <s v="Produit"/>
    <m/>
    <m/>
    <m/>
    <s v="F"/>
    <x v="10"/>
    <x v="1"/>
    <d v="2016-12-02T00:00:00"/>
    <s v="1612009-3"/>
    <n v="410077"/>
    <x v="38"/>
    <n v="1077"/>
    <s v="PERMEAT DE SERUM  (18 / 20 % de MS )"/>
    <n v="4.9740000000000002"/>
    <d v="2016-12-30T00:00:00"/>
    <s v="X"/>
    <n v="437.71"/>
    <n v="397.92"/>
    <n v="30"/>
    <n v="149.22"/>
  </r>
  <r>
    <s v="Produit"/>
    <m/>
    <m/>
    <m/>
    <s v="F"/>
    <x v="10"/>
    <x v="1"/>
    <d v="2016-12-02T00:00:00"/>
    <s v="1612010-1"/>
    <n v="410068"/>
    <x v="19"/>
    <n v="1077"/>
    <s v="PERMEAT DE SERUM  (18 / 20 % de MS )"/>
    <n v="5.0810000000000004"/>
    <d v="2016-12-17T00:00:00"/>
    <s v="X"/>
    <n v="447.13"/>
    <n v="406.48"/>
    <n v="30"/>
    <n v="152.43"/>
  </r>
  <r>
    <s v="Produit"/>
    <m/>
    <m/>
    <m/>
    <s v="F"/>
    <x v="10"/>
    <x v="1"/>
    <d v="2016-12-05T00:00:00"/>
    <s v="1612011-1"/>
    <n v="410059"/>
    <x v="22"/>
    <n v="1069"/>
    <s v="PERMEAT DOUX LIQUIDE"/>
    <n v="1.262"/>
    <d v="2016-12-20T00:00:00"/>
    <s v="X"/>
    <n v="124.94"/>
    <n v="113.58"/>
    <n v="40"/>
    <n v="50.480000000000004"/>
  </r>
  <r>
    <s v="Produit"/>
    <m/>
    <m/>
    <m/>
    <s v="F"/>
    <x v="10"/>
    <x v="1"/>
    <d v="2016-12-05T00:00:00"/>
    <s v="1612011-2"/>
    <n v="410059"/>
    <x v="22"/>
    <n v="1069"/>
    <s v="PERMEAT DOUX LIQUIDE"/>
    <n v="1.3420000000000001"/>
    <d v="2016-12-20T00:00:00"/>
    <s v="X"/>
    <n v="132.86000000000001"/>
    <n v="120.78"/>
    <n v="40"/>
    <n v="53.680000000000007"/>
  </r>
  <r>
    <s v="Produit"/>
    <m/>
    <m/>
    <m/>
    <s v="F"/>
    <x v="10"/>
    <x v="1"/>
    <d v="2016-12-05T00:00:00"/>
    <s v="1612011-3"/>
    <n v="410059"/>
    <x v="22"/>
    <n v="1069"/>
    <s v="PERMEAT DOUX LIQUIDE"/>
    <n v="1.2490000000000001"/>
    <d v="2016-12-20T00:00:00"/>
    <s v="X"/>
    <n v="123.65"/>
    <n v="112.41"/>
    <n v="40"/>
    <n v="49.960000000000008"/>
  </r>
  <r>
    <s v="Produit"/>
    <m/>
    <m/>
    <m/>
    <s v="F"/>
    <x v="10"/>
    <x v="1"/>
    <d v="2016-12-05T00:00:00"/>
    <s v="1612012-1"/>
    <n v="410059"/>
    <x v="22"/>
    <n v="1069"/>
    <s v="PERMEAT DOUX LIQUIDE"/>
    <n v="1.2589999999999999"/>
    <d v="2016-12-20T00:00:00"/>
    <s v="X"/>
    <n v="124.64"/>
    <n v="113.31"/>
    <n v="40"/>
    <n v="50.36"/>
  </r>
  <r>
    <s v="Produit"/>
    <m/>
    <m/>
    <m/>
    <s v="F"/>
    <x v="10"/>
    <x v="1"/>
    <d v="2016-12-05T00:00:00"/>
    <s v="1612012-2"/>
    <n v="410059"/>
    <x v="22"/>
    <n v="1069"/>
    <s v="PERMEAT DOUX LIQUIDE"/>
    <n v="1.2090000000000001"/>
    <d v="2016-12-20T00:00:00"/>
    <s v="X"/>
    <n v="119.69"/>
    <n v="108.81"/>
    <n v="40"/>
    <n v="48.36"/>
  </r>
  <r>
    <s v="Produit"/>
    <m/>
    <m/>
    <m/>
    <s v="F"/>
    <x v="10"/>
    <x v="1"/>
    <d v="2016-12-05T00:00:00"/>
    <s v="1612013-1"/>
    <n v="410069"/>
    <x v="23"/>
    <n v="1069"/>
    <s v="PERMEAT DOUX LIQUIDE"/>
    <n v="1.26"/>
    <d v="2017-01-05T00:00:00"/>
    <s v="X"/>
    <n v="124.74"/>
    <n v="113.4"/>
    <n v="40"/>
    <n v="50.4"/>
  </r>
  <r>
    <s v="Produit"/>
    <m/>
    <m/>
    <m/>
    <s v="F"/>
    <x v="10"/>
    <x v="1"/>
    <d v="2016-12-05T00:00:00"/>
    <s v="1612013-2"/>
    <n v="410069"/>
    <x v="23"/>
    <n v="1069"/>
    <s v="PERMEAT DOUX LIQUIDE"/>
    <n v="1.341"/>
    <d v="2017-01-05T00:00:00"/>
    <s v="X"/>
    <n v="132.76"/>
    <n v="120.69"/>
    <n v="40"/>
    <n v="53.64"/>
  </r>
  <r>
    <s v="Produit"/>
    <m/>
    <m/>
    <m/>
    <s v="F"/>
    <x v="10"/>
    <x v="1"/>
    <d v="2016-12-05T00:00:00"/>
    <s v="1612013-3"/>
    <n v="410069"/>
    <x v="23"/>
    <n v="1069"/>
    <s v="PERMEAT DOUX LIQUIDE"/>
    <n v="1.2609999999999999"/>
    <d v="2017-01-05T00:00:00"/>
    <s v="X"/>
    <n v="124.84"/>
    <n v="113.49"/>
    <n v="40"/>
    <n v="50.44"/>
  </r>
  <r>
    <s v="Produit"/>
    <m/>
    <m/>
    <m/>
    <s v="F"/>
    <x v="10"/>
    <x v="1"/>
    <d v="2016-12-05T00:00:00"/>
    <s v="1612013-4"/>
    <n v="410069"/>
    <x v="23"/>
    <n v="1069"/>
    <s v="PERMEAT DOUX LIQUIDE"/>
    <n v="1.256"/>
    <d v="2017-01-05T00:00:00"/>
    <s v="X"/>
    <n v="124.34"/>
    <n v="113.04"/>
    <n v="40"/>
    <n v="50.24"/>
  </r>
  <r>
    <s v="Produit"/>
    <m/>
    <m/>
    <m/>
    <s v="F"/>
    <x v="10"/>
    <x v="1"/>
    <d v="2016-12-05T00:00:00"/>
    <s v="1612014-1"/>
    <n v="410044"/>
    <x v="29"/>
    <n v="1057"/>
    <s v="PERMEAT DE SERUM (28 à 30 % ms)"/>
    <n v="6.7889999999999997"/>
    <d v="2016-12-20T00:00:00"/>
    <s v="X"/>
    <n v="634.77"/>
    <n v="577.07000000000005"/>
    <n v="10"/>
    <n v="67.89"/>
  </r>
  <r>
    <s v="Produit"/>
    <m/>
    <m/>
    <m/>
    <s v="F"/>
    <x v="10"/>
    <x v="1"/>
    <d v="2016-12-05T00:00:00"/>
    <s v="1612014-2"/>
    <n v="410044"/>
    <x v="29"/>
    <n v="1057"/>
    <s v="PERMEAT DE SERUM (28 à 30 % ms)"/>
    <n v="7.4939999999999998"/>
    <d v="2016-12-20T00:00:00"/>
    <s v="X"/>
    <n v="700.69"/>
    <n v="636.99"/>
    <n v="10"/>
    <n v="74.94"/>
  </r>
  <r>
    <s v="Produit"/>
    <m/>
    <m/>
    <m/>
    <s v="F"/>
    <x v="10"/>
    <x v="1"/>
    <d v="2016-12-05T00:00:00"/>
    <s v="1612015-1"/>
    <n v="410030"/>
    <x v="0"/>
    <n v="1057"/>
    <s v="PERMEAT DE SERUM (28 à 30 % ms)"/>
    <n v="8.0069999999999997"/>
    <d v="2017-01-05T00:00:00"/>
    <s v="X"/>
    <n v="792.69"/>
    <n v="720.63"/>
    <n v="15"/>
    <n v="120.10499999999999"/>
  </r>
  <r>
    <s v="Produit"/>
    <m/>
    <m/>
    <m/>
    <s v="F"/>
    <x v="10"/>
    <x v="1"/>
    <d v="2016-12-05T00:00:00"/>
    <s v="1612016-1"/>
    <n v="410058"/>
    <x v="3"/>
    <n v="1036"/>
    <s v="FARINE BASSE DE BLE DUR (GRUAU)"/>
    <n v="28.72"/>
    <d v="2016-12-20T00:00:00"/>
    <s v="X"/>
    <n v="4264.92"/>
    <n v="3877.2"/>
    <n v="8.11"/>
    <n v="232.91919999999996"/>
  </r>
  <r>
    <s v="Produit"/>
    <m/>
    <m/>
    <m/>
    <s v="F"/>
    <x v="10"/>
    <x v="1"/>
    <d v="2016-12-06T00:00:00"/>
    <s v="1612017-1"/>
    <n v="410030"/>
    <x v="0"/>
    <n v="1046"/>
    <s v="BLE DUR "/>
    <n v="16.23"/>
    <d v="2017-01-06T00:00:00"/>
    <s v="X"/>
    <n v="2499.42"/>
    <n v="2272.1999999999998"/>
    <n v="13.5"/>
    <n v="219.10500000000002"/>
  </r>
  <r>
    <s v="Produit"/>
    <m/>
    <m/>
    <m/>
    <s v="F"/>
    <x v="10"/>
    <x v="1"/>
    <d v="2016-12-06T00:00:00"/>
    <s v="1612017-2"/>
    <n v="410030"/>
    <x v="0"/>
    <n v="1046"/>
    <s v="BLE DUR "/>
    <n v="17.77"/>
    <d v="2017-01-06T00:00:00"/>
    <s v="X"/>
    <n v="2736.58"/>
    <n v="2487.8000000000002"/>
    <n v="15.8"/>
    <n v="280.76600000000002"/>
  </r>
  <r>
    <s v="Produit"/>
    <m/>
    <m/>
    <m/>
    <s v="F"/>
    <x v="10"/>
    <x v="1"/>
    <d v="2016-12-07T00:00:00"/>
    <s v="1612018-1"/>
    <n v="410002"/>
    <x v="4"/>
    <n v="1079"/>
    <s v="LACTOSE"/>
    <n v="24"/>
    <d v="2017-01-07T00:00:00"/>
    <s v="X"/>
    <n v="13860"/>
    <n v="12600"/>
    <n v="35"/>
    <n v="840"/>
  </r>
  <r>
    <s v="Produit"/>
    <m/>
    <m/>
    <m/>
    <s v="F"/>
    <x v="10"/>
    <x v="1"/>
    <d v="2016-12-07T00:00:00"/>
    <s v="1612018-2"/>
    <n v="410002"/>
    <x v="4"/>
    <n v="1079"/>
    <s v="LACTOSE"/>
    <n v="23.94"/>
    <d v="2017-01-07T00:00:00"/>
    <s v="X"/>
    <n v="13825.35"/>
    <n v="12568.5"/>
    <n v="45"/>
    <n v="1077.3"/>
  </r>
  <r>
    <s v="Produit"/>
    <m/>
    <m/>
    <m/>
    <s v="F"/>
    <x v="10"/>
    <x v="1"/>
    <d v="2016-12-07T00:00:00"/>
    <s v="1612018-3"/>
    <n v="410002"/>
    <x v="4"/>
    <n v="1079"/>
    <s v="LACTOSE"/>
    <n v="24"/>
    <d v="2017-01-07T00:00:00"/>
    <s v="X"/>
    <n v="13860"/>
    <n v="12600"/>
    <n v="45"/>
    <n v="1080"/>
  </r>
  <r>
    <s v="Produit"/>
    <m/>
    <m/>
    <m/>
    <s v="F"/>
    <x v="10"/>
    <x v="1"/>
    <d v="2016-12-08T00:00:00"/>
    <s v="1612019-1"/>
    <n v="410111"/>
    <x v="69"/>
    <n v="1031"/>
    <s v="BLE &quot;NC&quot;  "/>
    <n v="18.7"/>
    <d v="2016-12-23T00:00:00"/>
    <s v="X"/>
    <n v="2057"/>
    <n v="1870"/>
    <n v="86.75"/>
    <n v="1622.2249999999999"/>
  </r>
  <r>
    <s v="Produit"/>
    <m/>
    <m/>
    <m/>
    <s v="F"/>
    <x v="10"/>
    <x v="1"/>
    <d v="2016-12-08T00:00:00"/>
    <s v="1612020-1"/>
    <n v="410144"/>
    <x v="104"/>
    <n v="1081"/>
    <s v="ALIMENT CHEVAL"/>
    <n v="10.47"/>
    <d v="2016-12-23T00:00:00"/>
    <s v="X"/>
    <n v="1151.7"/>
    <n v="1047"/>
    <n v="66.599999999999994"/>
    <n v="697.30200000000002"/>
  </r>
  <r>
    <s v="Produit"/>
    <m/>
    <m/>
    <m/>
    <s v="A"/>
    <x v="10"/>
    <x v="1"/>
    <d v="2016-12-08T00:00:00"/>
    <s v="1612021-1"/>
    <n v="410111"/>
    <x v="69"/>
    <n v="1031"/>
    <s v="BLE &quot;NC&quot;  "/>
    <m/>
    <s v="00/00/0000"/>
    <s v="X"/>
    <n v="66"/>
    <n v="60"/>
    <n v="0"/>
    <n v="-66"/>
  </r>
  <r>
    <s v="Produit"/>
    <m/>
    <m/>
    <m/>
    <s v="F"/>
    <x v="10"/>
    <x v="1"/>
    <d v="2016-12-08T00:00:00"/>
    <s v="1612022-1"/>
    <n v="410142"/>
    <x v="105"/>
    <n v="1001"/>
    <s v="LEVURE"/>
    <n v="3.41"/>
    <d v="2016-12-23T00:00:00"/>
    <s v="X"/>
    <n v="1125.3"/>
    <n v="1023"/>
    <n v="111.1"/>
    <n v="378.851"/>
  </r>
  <r>
    <s v="Produit"/>
    <m/>
    <m/>
    <m/>
    <s v="F"/>
    <x v="10"/>
    <x v="1"/>
    <d v="2016-12-08T00:00:00"/>
    <s v="1612023-1"/>
    <n v="410141"/>
    <x v="106"/>
    <n v="1001"/>
    <s v="LEVURE"/>
    <n v="5.83"/>
    <d v="2016-12-23T00:00:00"/>
    <s v="X"/>
    <n v="1923.9"/>
    <n v="1749"/>
    <n v="111.1"/>
    <n v="647.71299999999997"/>
  </r>
  <r>
    <s v="Produit"/>
    <m/>
    <m/>
    <m/>
    <s v="F"/>
    <x v="10"/>
    <x v="1"/>
    <d v="2016-12-08T00:00:00"/>
    <s v="1612024-1"/>
    <n v="410143"/>
    <x v="107"/>
    <n v="1001"/>
    <s v="LEVURE"/>
    <n v="5.94"/>
    <d v="2016-12-23T00:00:00"/>
    <s v="X"/>
    <n v="1960.2"/>
    <n v="1782"/>
    <n v="111.1"/>
    <n v="659.93399999999997"/>
  </r>
  <r>
    <s v="Produit"/>
    <m/>
    <m/>
    <m/>
    <s v="F"/>
    <x v="10"/>
    <x v="1"/>
    <d v="2016-12-08T00:00:00"/>
    <s v="1612025-1"/>
    <n v="410030"/>
    <x v="0"/>
    <n v="1071"/>
    <s v="PATISSERIE (PATE A CHOUX)"/>
    <n v="12.52"/>
    <d v="2017-01-08T00:00:00"/>
    <s v="X"/>
    <n v="964.04"/>
    <n v="876.4"/>
    <n v="34.74"/>
    <n v="434.94479999999999"/>
  </r>
  <r>
    <s v="Produit"/>
    <m/>
    <m/>
    <m/>
    <s v="F"/>
    <x v="10"/>
    <x v="1"/>
    <d v="2016-12-09T00:00:00"/>
    <s v="1612026-1"/>
    <n v="410078"/>
    <x v="39"/>
    <n v="1003"/>
    <s v="COQUE DE SOJA"/>
    <n v="15.42"/>
    <d v="2016-12-24T00:00:00"/>
    <s v="X"/>
    <n v="2544.3000000000002"/>
    <n v="2313"/>
    <n v="30.02"/>
    <n v="462.90839999999997"/>
  </r>
  <r>
    <s v="Produit"/>
    <m/>
    <m/>
    <m/>
    <s v="F"/>
    <x v="10"/>
    <x v="1"/>
    <d v="2016-12-09T00:00:00"/>
    <s v="1612027-1"/>
    <n v="410145"/>
    <x v="108"/>
    <n v="1030"/>
    <s v="COPRODUIT DE SEMOULE DE BLE DUR"/>
    <n v="18.190000000000001"/>
    <d v="2016-12-24T00:00:00"/>
    <s v="X"/>
    <n v="2441.1"/>
    <n v="2219.1799999999998"/>
    <n v="16.100000000000001"/>
    <n v="292.85900000000004"/>
  </r>
  <r>
    <s v="Produit"/>
    <m/>
    <m/>
    <m/>
    <s v="F"/>
    <x v="10"/>
    <x v="1"/>
    <d v="2016-12-09T00:00:00"/>
    <s v="1612028-1"/>
    <n v="410030"/>
    <x v="0"/>
    <n v="1046"/>
    <s v="BLE DUR "/>
    <n v="22.645"/>
    <d v="2017-01-09T00:00:00"/>
    <s v="X"/>
    <n v="3487.33"/>
    <n v="3170.3"/>
    <n v="21.01"/>
    <n v="475.77145000000002"/>
  </r>
  <r>
    <s v="Produit"/>
    <m/>
    <m/>
    <m/>
    <s v="F"/>
    <x v="10"/>
    <x v="1"/>
    <d v="2016-12-09T00:00:00"/>
    <s v="1612029-1"/>
    <n v="410002"/>
    <x v="4"/>
    <n v="1074"/>
    <s v="LAIT MATERNISE"/>
    <n v="15.071999999999999"/>
    <d v="2017-01-09T00:00:00"/>
    <s v="X"/>
    <n v="2818.46"/>
    <n v="2562.2399999999998"/>
    <n v="70"/>
    <n v="1055.04"/>
  </r>
  <r>
    <s v="Produit"/>
    <m/>
    <m/>
    <m/>
    <s v="F"/>
    <x v="10"/>
    <x v="1"/>
    <d v="2016-12-12T00:00:00"/>
    <s v="1612030-1"/>
    <n v="410058"/>
    <x v="3"/>
    <n v="1036"/>
    <s v="FARINE BASSE DE BLE DUR (GRUAU)"/>
    <n v="25.58"/>
    <d v="2016-12-27T00:00:00"/>
    <s v="X"/>
    <n v="3798.63"/>
    <n v="3453.3"/>
    <n v="6.03"/>
    <n v="154.2474"/>
  </r>
  <r>
    <s v="Produit"/>
    <m/>
    <m/>
    <m/>
    <s v="F"/>
    <x v="10"/>
    <x v="1"/>
    <d v="2016-12-13T00:00:00"/>
    <s v="1612031-1"/>
    <n v="410002"/>
    <x v="4"/>
    <n v="1079"/>
    <s v="LACTOSE"/>
    <n v="24"/>
    <d v="2017-01-13T00:00:00"/>
    <s v="X"/>
    <n v="13860"/>
    <n v="12600"/>
    <n v="45"/>
    <n v="1080"/>
  </r>
  <r>
    <s v="Produit"/>
    <m/>
    <m/>
    <m/>
    <s v="F"/>
    <x v="10"/>
    <x v="1"/>
    <d v="2016-12-13T00:00:00"/>
    <s v="1612031-2"/>
    <n v="410002"/>
    <x v="4"/>
    <n v="1079"/>
    <s v="LACTOSE"/>
    <n v="23.975000000000001"/>
    <d v="2017-01-13T00:00:00"/>
    <s v="X"/>
    <n v="13845.56"/>
    <n v="12586.88"/>
    <n v="45"/>
    <n v="1078.875"/>
  </r>
  <r>
    <s v="Produit"/>
    <m/>
    <m/>
    <m/>
    <s v="F"/>
    <x v="10"/>
    <x v="1"/>
    <d v="2016-12-13T00:00:00"/>
    <s v="1612031-3"/>
    <n v="410002"/>
    <x v="4"/>
    <n v="1079"/>
    <s v="LACTOSE"/>
    <n v="24"/>
    <d v="2017-01-13T00:00:00"/>
    <s v="X"/>
    <n v="13860"/>
    <n v="12600"/>
    <n v="45"/>
    <n v="1080"/>
  </r>
  <r>
    <s v="Produit"/>
    <m/>
    <m/>
    <m/>
    <s v="F"/>
    <x v="10"/>
    <x v="1"/>
    <d v="2016-12-13T00:00:00"/>
    <s v="1612032-1"/>
    <n v="410002"/>
    <x v="4"/>
    <n v="1074"/>
    <s v="LAIT MATERNISE"/>
    <n v="16.524999999999999"/>
    <d v="2017-01-13T00:00:00"/>
    <s v="X"/>
    <n v="3090.18"/>
    <n v="2809.25"/>
    <n v="70"/>
    <n v="1156.75"/>
  </r>
  <r>
    <s v="Produit"/>
    <m/>
    <m/>
    <m/>
    <s v="F"/>
    <x v="10"/>
    <x v="1"/>
    <d v="2016-12-13T00:00:00"/>
    <s v="1612033-1"/>
    <n v="410117"/>
    <x v="80"/>
    <n v="1039"/>
    <s v="SON DE BLE TENDRE"/>
    <n v="29.44"/>
    <d v="2016-12-28T00:00:00"/>
    <s v="X"/>
    <n v="4339.46"/>
    <n v="3944.96"/>
    <n v="7.5"/>
    <n v="220.8"/>
  </r>
  <r>
    <s v="Produit"/>
    <m/>
    <m/>
    <m/>
    <s v="F"/>
    <x v="10"/>
    <x v="1"/>
    <d v="2016-12-13T00:00:00"/>
    <s v="1612034-1"/>
    <n v="410058"/>
    <x v="3"/>
    <n v="1073"/>
    <s v="FARINE DECLASSEE"/>
    <n v="25.04"/>
    <d v="2016-12-28T00:00:00"/>
    <s v="X"/>
    <n v="3525.63"/>
    <n v="3205.12"/>
    <n v="13.41"/>
    <n v="335.78640000000001"/>
  </r>
  <r>
    <s v="Produit"/>
    <m/>
    <m/>
    <m/>
    <s v="F"/>
    <x v="10"/>
    <x v="1"/>
    <d v="2016-12-14T00:00:00"/>
    <s v="1612035-1"/>
    <n v="410002"/>
    <x v="4"/>
    <n v="1067"/>
    <s v="LAIT 0 %"/>
    <n v="0.65"/>
    <d v="2017-01-14T00:00:00"/>
    <s v="X"/>
    <n v="500.5"/>
    <n v="455"/>
    <n v="100"/>
    <n v="65"/>
  </r>
  <r>
    <s v="Produit"/>
    <m/>
    <m/>
    <m/>
    <s v="F"/>
    <x v="10"/>
    <x v="1"/>
    <d v="2016-12-14T00:00:00"/>
    <s v="1612035-2"/>
    <n v="410002"/>
    <x v="4"/>
    <n v="1067"/>
    <s v="LAIT 0 %"/>
    <n v="7.8"/>
    <d v="2017-01-14T00:00:00"/>
    <s v="X"/>
    <n v="15272.4"/>
    <n v="13884"/>
    <n v="180"/>
    <n v="1404"/>
  </r>
  <r>
    <s v="Produit"/>
    <m/>
    <m/>
    <m/>
    <s v="F"/>
    <x v="10"/>
    <x v="1"/>
    <d v="2016-12-15T00:00:00"/>
    <s v="1612036-1"/>
    <n v="410030"/>
    <x v="0"/>
    <n v="1046"/>
    <s v="BLE DUR "/>
    <n v="18.285"/>
    <d v="2017-01-15T00:00:00"/>
    <s v="X"/>
    <n v="2815.89"/>
    <n v="2559.9"/>
    <n v="16.48"/>
    <n v="301.33679999999998"/>
  </r>
  <r>
    <s v="Produit"/>
    <m/>
    <m/>
    <m/>
    <s v="F"/>
    <x v="10"/>
    <x v="1"/>
    <d v="2016-12-15T00:00:00"/>
    <s v="1612036-2"/>
    <n v="410030"/>
    <x v="0"/>
    <n v="1046"/>
    <s v="BLE DUR "/>
    <n v="18.260000000000002"/>
    <d v="2017-01-15T00:00:00"/>
    <s v="X"/>
    <n v="2812.04"/>
    <n v="2556.4"/>
    <n v="16.46"/>
    <n v="300.55960000000005"/>
  </r>
  <r>
    <s v="Produit"/>
    <m/>
    <m/>
    <m/>
    <s v="F"/>
    <x v="10"/>
    <x v="1"/>
    <d v="2016-12-15T00:00:00"/>
    <s v="1612037-1"/>
    <n v="410114"/>
    <x v="70"/>
    <n v="1001"/>
    <s v="LEVURE"/>
    <n v="2.6850000000000001"/>
    <d v="2017-01-15T00:00:00"/>
    <s v="X"/>
    <n v="886.05"/>
    <n v="805.5"/>
    <n v="80.61"/>
    <n v="216.43785"/>
  </r>
  <r>
    <s v="Produit"/>
    <m/>
    <m/>
    <m/>
    <s v="F"/>
    <x v="10"/>
    <x v="1"/>
    <d v="2016-12-15T00:00:00"/>
    <s v="1612037-2"/>
    <n v="410114"/>
    <x v="70"/>
    <n v="1080"/>
    <s v="MINERAL RUMINANT"/>
    <n v="0.72499999999999998"/>
    <s v="00/00/0000"/>
    <s v="X"/>
    <n v="0"/>
    <n v="0"/>
    <n v="0"/>
    <n v="0"/>
  </r>
  <r>
    <s v="Produit"/>
    <m/>
    <m/>
    <m/>
    <s v="F"/>
    <x v="10"/>
    <x v="1"/>
    <d v="2016-12-16T00:00:00"/>
    <s v="1612038-1"/>
    <n v="410030"/>
    <x v="0"/>
    <n v="1044"/>
    <s v="BLE FOURRAGER (petit blé)"/>
    <n v="24.42"/>
    <d v="2017-01-16T00:00:00"/>
    <s v="X"/>
    <n v="2283.27"/>
    <n v="2075.6999999999998"/>
    <n v="13"/>
    <n v="317.46000000000004"/>
  </r>
  <r>
    <s v="Produit"/>
    <m/>
    <m/>
    <m/>
    <s v="F"/>
    <x v="10"/>
    <x v="1"/>
    <d v="2016-12-16T00:00:00"/>
    <s v="1612039-1"/>
    <n v="410121"/>
    <x v="90"/>
    <n v="1039"/>
    <s v="SON DE BLE TENDRE"/>
    <n v="13.24"/>
    <d v="2017-01-15T00:00:00"/>
    <s v="X"/>
    <n v="1893.32"/>
    <n v="1721.2"/>
    <n v="15"/>
    <n v="198.6"/>
  </r>
  <r>
    <s v="Produit"/>
    <m/>
    <m/>
    <m/>
    <s v="F"/>
    <x v="10"/>
    <x v="1"/>
    <d v="2016-12-16T00:00:00"/>
    <s v="1612040-1"/>
    <n v="410058"/>
    <x v="3"/>
    <n v="1036"/>
    <s v="FARINE BASSE DE BLE DUR (GRUAU)"/>
    <n v="26.14"/>
    <d v="2016-12-31T00:00:00"/>
    <s v="X"/>
    <n v="3881.79"/>
    <n v="2528.9"/>
    <n v="10.7"/>
    <n v="279.69799999999998"/>
  </r>
  <r>
    <s v="Produit"/>
    <m/>
    <m/>
    <m/>
    <s v="F"/>
    <x v="10"/>
    <x v="1"/>
    <d v="2016-12-16T00:00:00"/>
    <s v="1612041-1"/>
    <n v="410119"/>
    <x v="87"/>
    <n v="1073"/>
    <s v="FARINE DECLASSEE"/>
    <n v="22.83"/>
    <d v="2016-12-31T00:00:00"/>
    <s v="X"/>
    <n v="3365.14"/>
    <n v="3059.22"/>
    <n v="18.66"/>
    <n v="426.00779999999997"/>
  </r>
  <r>
    <s v="Prestation"/>
    <m/>
    <m/>
    <m/>
    <s v="F"/>
    <x v="10"/>
    <x v="1"/>
    <d v="2016-12-16T00:00:00"/>
    <s v="1612042-1"/>
    <n v="410006"/>
    <x v="1"/>
    <n v="1011"/>
    <s v="PRESTATION DE SERVICE"/>
    <m/>
    <d v="2016-12-19T00:00:00"/>
    <s v="X"/>
    <n v="2000"/>
    <n v="2000"/>
    <n v="0"/>
    <n v="2000"/>
  </r>
  <r>
    <s v="Produit"/>
    <m/>
    <m/>
    <m/>
    <s v="F"/>
    <x v="10"/>
    <x v="1"/>
    <d v="2016-12-16T00:00:00"/>
    <s v="1612043-1"/>
    <n v="410030"/>
    <x v="0"/>
    <n v="1046"/>
    <s v="BLE DUR "/>
    <n v="18.309999999999999"/>
    <d v="2017-01-16T00:00:00"/>
    <s v="X"/>
    <n v="2819.74"/>
    <n v="2563.4"/>
    <n v="16.510000000000002"/>
    <n v="302.29810000000003"/>
  </r>
  <r>
    <s v="Produit"/>
    <m/>
    <m/>
    <m/>
    <s v="F"/>
    <x v="10"/>
    <x v="1"/>
    <d v="2016-12-16T00:00:00"/>
    <s v="1612044-1"/>
    <n v="410058"/>
    <x v="3"/>
    <n v="1032"/>
    <s v="FARINE DE BLE TENDRE"/>
    <n v="19.815000000000001"/>
    <d v="2016-12-31T00:00:00"/>
    <s v="X"/>
    <n v="2493.52"/>
    <n v="2266.84"/>
    <n v="24.3"/>
    <n v="481.50450000000006"/>
  </r>
  <r>
    <s v="Produit"/>
    <m/>
    <m/>
    <m/>
    <s v="F"/>
    <x v="10"/>
    <x v="1"/>
    <d v="2016-12-16T00:00:00"/>
    <s v="1612045-1"/>
    <n v="410012"/>
    <x v="16"/>
    <n v="1002"/>
    <s v="OKARA"/>
    <n v="14.64"/>
    <d v="2017-01-16T00:00:00"/>
    <s v="X"/>
    <n v="4245.6000000000004"/>
    <n v="4245.6000000000004"/>
    <n v="40"/>
    <n v="585.6"/>
  </r>
  <r>
    <s v="Produit"/>
    <m/>
    <m/>
    <m/>
    <s v="F"/>
    <x v="10"/>
    <x v="1"/>
    <d v="2016-12-16T00:00:00"/>
    <s v="1612046-1"/>
    <n v="410099"/>
    <x v="64"/>
    <n v="1001"/>
    <s v="LEVURE"/>
    <n v="5.9"/>
    <d v="2017-01-20T00:00:00"/>
    <s v="X"/>
    <n v="1947"/>
    <n v="1770"/>
    <n v="71.7"/>
    <n v="423.03000000000003"/>
  </r>
  <r>
    <s v="Produit"/>
    <m/>
    <m/>
    <m/>
    <s v="F"/>
    <x v="10"/>
    <x v="1"/>
    <d v="2016-12-16T00:00:00"/>
    <s v="1612046-1"/>
    <n v="410099"/>
    <x v="64"/>
    <n v="1001"/>
    <s v="LEVURE"/>
    <n v="5.9"/>
    <d v="2017-01-20T00:00:00"/>
    <s v="X"/>
    <n v="1947"/>
    <n v="1770"/>
    <n v="0"/>
    <n v="0"/>
  </r>
  <r>
    <s v="Produit"/>
    <m/>
    <m/>
    <m/>
    <s v="F"/>
    <x v="10"/>
    <x v="1"/>
    <d v="2016-12-16T00:00:00"/>
    <s v="1612047-1"/>
    <n v="410146"/>
    <x v="109"/>
    <n v="1001"/>
    <s v="LEVURE"/>
    <n v="2.25"/>
    <d v="2016-12-31T00:00:00"/>
    <s v="X"/>
    <n v="742.5"/>
    <n v="675"/>
    <n v="71.7"/>
    <n v="161.32500000000002"/>
  </r>
  <r>
    <s v="Produit"/>
    <m/>
    <m/>
    <m/>
    <s v="F"/>
    <x v="10"/>
    <x v="1"/>
    <d v="2016-12-16T00:00:00"/>
    <s v="1612048-1"/>
    <n v="410108"/>
    <x v="78"/>
    <n v="1001"/>
    <s v="LEVURE"/>
    <n v="5.5250000000000004"/>
    <d v="2016-12-31T00:00:00"/>
    <s v="X"/>
    <n v="1823.25"/>
    <n v="1657.5"/>
    <n v="71.7"/>
    <n v="396.14250000000004"/>
  </r>
  <r>
    <s v="Produit"/>
    <m/>
    <m/>
    <m/>
    <s v="F"/>
    <x v="10"/>
    <x v="1"/>
    <d v="2016-12-16T00:00:00"/>
    <s v="1612049-1"/>
    <n v="410128"/>
    <x v="92"/>
    <n v="1001"/>
    <s v="LEVURE"/>
    <n v="1.8"/>
    <d v="2016-12-31T00:00:00"/>
    <s v="X"/>
    <n v="594"/>
    <n v="540"/>
    <n v="71.7"/>
    <n v="129.06"/>
  </r>
  <r>
    <s v="Produit"/>
    <m/>
    <m/>
    <m/>
    <s v="F"/>
    <x v="10"/>
    <x v="1"/>
    <d v="2016-12-19T00:00:00"/>
    <s v="1612050-1"/>
    <n v="410030"/>
    <x v="0"/>
    <n v="1046"/>
    <s v="BLE DUR "/>
    <n v="17.79"/>
    <d v="2017-01-19T00:00:00"/>
    <s v="X"/>
    <n v="2739.66"/>
    <n v="2739.66"/>
    <n v="15.82"/>
    <n v="281.43779999999998"/>
  </r>
  <r>
    <s v="Commissions"/>
    <m/>
    <m/>
    <m/>
    <s v="F"/>
    <x v="10"/>
    <x v="1"/>
    <d v="2016-12-19T00:00:00"/>
    <s v="1612051-1"/>
    <n v="410009"/>
    <x v="7"/>
    <n v="1010"/>
    <s v="COMMISSION"/>
    <m/>
    <d v="2016-12-23T00:00:00"/>
    <s v="X"/>
    <n v="1719.27"/>
    <n v="1719.27"/>
    <n v="0"/>
    <n v="1719.27"/>
  </r>
  <r>
    <s v="Produit"/>
    <m/>
    <m/>
    <m/>
    <s v="F"/>
    <x v="10"/>
    <x v="1"/>
    <d v="2016-12-19T00:00:00"/>
    <s v="1612052-1"/>
    <n v="410002"/>
    <x v="4"/>
    <n v="1035"/>
    <s v="FARINE BASSE DE BLE TENDRE"/>
    <n v="25.12"/>
    <d v="2017-01-19T00:00:00"/>
    <s v="X"/>
    <n v="4835.6000000000004"/>
    <n v="4396"/>
    <n v="20"/>
    <n v="502.40000000000003"/>
  </r>
  <r>
    <s v="Produit"/>
    <m/>
    <m/>
    <m/>
    <s v="F"/>
    <x v="10"/>
    <x v="1"/>
    <d v="2016-12-20T00:00:00"/>
    <s v="1612053-1"/>
    <n v="410058"/>
    <x v="3"/>
    <n v="1073"/>
    <s v="FARINE DECLASSEE"/>
    <n v="27.58"/>
    <d v="2017-01-04T00:00:00"/>
    <s v="X"/>
    <n v="3488.87"/>
    <n v="3171.7"/>
    <n v="9.3000000000000007"/>
    <n v="256.49400000000003"/>
  </r>
  <r>
    <s v="Produit"/>
    <m/>
    <m/>
    <m/>
    <s v="F"/>
    <x v="10"/>
    <x v="1"/>
    <d v="2016-12-20T00:00:00"/>
    <s v="1612054-1"/>
    <n v="410002"/>
    <x v="4"/>
    <n v="1079"/>
    <s v="LACTOSE"/>
    <n v="24"/>
    <d v="2017-01-20T00:00:00"/>
    <s v="X"/>
    <n v="13860"/>
    <n v="12600"/>
    <n v="45"/>
    <n v="1080"/>
  </r>
  <r>
    <s v="Produit"/>
    <m/>
    <m/>
    <m/>
    <s v="F"/>
    <x v="10"/>
    <x v="1"/>
    <d v="2016-12-20T00:00:00"/>
    <s v="1612054-2"/>
    <n v="410002"/>
    <x v="4"/>
    <n v="1079"/>
    <s v="LACTOSE"/>
    <n v="24"/>
    <d v="2017-01-20T00:00:00"/>
    <s v="X"/>
    <n v="13860"/>
    <n v="12600"/>
    <n v="45"/>
    <n v="1080"/>
  </r>
  <r>
    <s v="Produit"/>
    <m/>
    <m/>
    <m/>
    <s v="F"/>
    <x v="10"/>
    <x v="1"/>
    <d v="2016-12-20T00:00:00"/>
    <s v="1612055-1"/>
    <n v="410067"/>
    <x v="17"/>
    <n v="1003"/>
    <s v="COQUE DE SOJA"/>
    <n v="14.52"/>
    <d v="2017-01-20T00:00:00"/>
    <s v="X"/>
    <n v="2395.8000000000002"/>
    <n v="2178"/>
    <n v="28.47"/>
    <n v="413.38439999999997"/>
  </r>
  <r>
    <s v="Produit"/>
    <m/>
    <m/>
    <m/>
    <s v="F"/>
    <x v="10"/>
    <x v="1"/>
    <d v="2016-12-20T00:00:00"/>
    <s v="1612056-1"/>
    <n v="410089"/>
    <x v="53"/>
    <n v="1082"/>
    <s v="LEVURE LIQUIDE (extrait)"/>
    <n v="2.25"/>
    <d v="2017-01-04T00:00:00"/>
    <s v="X"/>
    <n v="618.75"/>
    <n v="562.5"/>
    <n v="39.4"/>
    <n v="88.649999999999991"/>
  </r>
  <r>
    <s v="Produit"/>
    <m/>
    <m/>
    <m/>
    <s v="F"/>
    <x v="10"/>
    <x v="1"/>
    <d v="2016-12-20T00:00:00"/>
    <s v="1612057-1"/>
    <n v="410085"/>
    <x v="48"/>
    <n v="1082"/>
    <s v="LEVURE LIQUIDE (extrait)"/>
    <n v="3"/>
    <d v="2017-01-04T00:00:00"/>
    <s v="X"/>
    <n v="825"/>
    <n v="750"/>
    <n v="39.4"/>
    <n v="118.19999999999999"/>
  </r>
  <r>
    <s v="Produit"/>
    <m/>
    <m/>
    <m/>
    <s v="F"/>
    <x v="10"/>
    <x v="1"/>
    <d v="2016-12-20T00:00:00"/>
    <s v="1612058-1"/>
    <n v="410145"/>
    <x v="108"/>
    <n v="1082"/>
    <s v="LEVURE LIQUIDE (extrait)"/>
    <n v="3.3"/>
    <d v="2017-01-04T00:00:00"/>
    <s v="X"/>
    <n v="907.5"/>
    <n v="825"/>
    <n v="39.4"/>
    <n v="130.01999999999998"/>
  </r>
  <r>
    <s v="Produit"/>
    <m/>
    <m/>
    <m/>
    <s v="F"/>
    <x v="10"/>
    <x v="1"/>
    <d v="2016-12-20T00:00:00"/>
    <s v="1612059-1"/>
    <n v="410079"/>
    <x v="40"/>
    <n v="1082"/>
    <s v="LEVURE LIQUIDE (extrait)"/>
    <n v="3"/>
    <d v="2017-01-04T00:00:00"/>
    <s v="X"/>
    <n v="825"/>
    <n v="750"/>
    <n v="39.4"/>
    <n v="118.19999999999999"/>
  </r>
  <r>
    <s v="Produit"/>
    <m/>
    <m/>
    <m/>
    <s v="F"/>
    <x v="10"/>
    <x v="1"/>
    <d v="2016-12-21T00:00:00"/>
    <s v="1612060-1"/>
    <n v="410030"/>
    <x v="0"/>
    <n v="1071"/>
    <s v="PATISSERIE (PATE A CHOUX)"/>
    <n v="11.3"/>
    <d v="2017-01-21T00:00:00"/>
    <s v="X"/>
    <n v="807.95"/>
    <n v="734.5"/>
    <n v="27.5"/>
    <n v="310.75"/>
  </r>
  <r>
    <s v="Produit"/>
    <m/>
    <m/>
    <m/>
    <s v="F"/>
    <x v="10"/>
    <x v="1"/>
    <d v="2016-12-21T00:00:00"/>
    <s v="1612061-1"/>
    <n v="410030"/>
    <x v="0"/>
    <n v="1046"/>
    <s v="BLE DUR "/>
    <n v="20.98"/>
    <d v="2017-01-21T00:00:00"/>
    <s v="X"/>
    <n v="3230.92"/>
    <n v="2937.2"/>
    <n v="27.41"/>
    <n v="575.06180000000006"/>
  </r>
  <r>
    <s v="Commissions"/>
    <m/>
    <m/>
    <m/>
    <s v="F"/>
    <x v="10"/>
    <x v="1"/>
    <d v="2016-12-21T00:00:00"/>
    <s v="1612062-1"/>
    <n v="410006"/>
    <x v="1"/>
    <n v="1010"/>
    <s v="COMMISSION"/>
    <m/>
    <d v="2016-12-31T00:00:00"/>
    <s v="X"/>
    <n v="3049.01"/>
    <n v="3049.01"/>
    <n v="0"/>
    <n v="3049.01"/>
  </r>
  <r>
    <s v="Produit"/>
    <m/>
    <m/>
    <m/>
    <s v="F"/>
    <x v="10"/>
    <x v="1"/>
    <d v="2016-12-21T00:00:00"/>
    <s v="1612063-1"/>
    <n v="410058"/>
    <x v="3"/>
    <n v="1073"/>
    <s v="FARINE DECLASSEE"/>
    <n v="27.965"/>
    <d v="2017-01-05T00:00:00"/>
    <s v="X"/>
    <n v="3537.57"/>
    <n v="3215.98"/>
    <n v="9.4600000000000009"/>
    <n v="264.5489"/>
  </r>
  <r>
    <s v="Produit"/>
    <m/>
    <m/>
    <m/>
    <s v="F"/>
    <x v="10"/>
    <x v="1"/>
    <d v="2016-12-21T00:00:00"/>
    <s v="1612064-1"/>
    <n v="410058"/>
    <x v="3"/>
    <n v="1073"/>
    <s v="FARINE DECLASSEE"/>
    <n v="28.45"/>
    <d v="2017-01-05T00:00:00"/>
    <s v="X"/>
    <n v="3598.93"/>
    <n v="3271.75"/>
    <n v="9.69"/>
    <n v="275.68049999999999"/>
  </r>
  <r>
    <s v="Produit"/>
    <m/>
    <m/>
    <m/>
    <s v="F"/>
    <x v="10"/>
    <x v="1"/>
    <d v="2016-12-21T00:00:00"/>
    <s v="1612065-1"/>
    <n v="410058"/>
    <x v="3"/>
    <n v="1036"/>
    <s v="FARINE BASSE DE BLE DUR (GRUAU)"/>
    <n v="28.32"/>
    <d v="2017-01-05T00:00:00"/>
    <s v="X"/>
    <n v="4205.5200000000004"/>
    <n v="3823.2"/>
    <n v="10.7"/>
    <n v="303.024"/>
  </r>
  <r>
    <s v="Produit"/>
    <m/>
    <m/>
    <m/>
    <s v="F"/>
    <x v="10"/>
    <x v="1"/>
    <d v="2016-12-22T00:00:00"/>
    <s v="1612066-1"/>
    <n v="410002"/>
    <x v="4"/>
    <n v="1079"/>
    <s v="LACTOSE"/>
    <n v="24"/>
    <d v="2017-01-22T00:00:00"/>
    <s v="X"/>
    <n v="13860"/>
    <n v="12600"/>
    <n v="45"/>
    <n v="1080"/>
  </r>
  <r>
    <s v="Produit"/>
    <m/>
    <m/>
    <m/>
    <s v="F"/>
    <x v="10"/>
    <x v="1"/>
    <d v="2016-12-22T00:00:00"/>
    <s v="1612067-1"/>
    <n v="410107"/>
    <x v="75"/>
    <n v="1080"/>
    <s v="MINERAL RUMINANT"/>
    <n v="1.93"/>
    <d v="2017-01-06T00:00:00"/>
    <s v="X"/>
    <n v="220.56"/>
    <n v="200.51"/>
    <n v="52.07"/>
    <n v="100.49509999999999"/>
  </r>
  <r>
    <s v="Produit"/>
    <m/>
    <m/>
    <m/>
    <s v="F"/>
    <x v="10"/>
    <x v="1"/>
    <d v="2016-12-22T00:00:00"/>
    <s v="1612068-1"/>
    <n v="410147"/>
    <x v="110"/>
    <n v="1039"/>
    <s v="SON DE BLE TENDRE"/>
    <n v="21.42"/>
    <d v="2017-01-06T00:00:00"/>
    <s v="X"/>
    <n v="2709.63"/>
    <n v="2463.3000000000002"/>
    <n v="15"/>
    <n v="321.3"/>
  </r>
  <r>
    <s v="Produit"/>
    <m/>
    <m/>
    <m/>
    <s v="F"/>
    <x v="10"/>
    <x v="1"/>
    <d v="2016-12-22T00:00:00"/>
    <s v="1612069-1"/>
    <n v="410088"/>
    <x v="50"/>
    <n v="1084"/>
    <s v="CARAMEL LIQUIDE"/>
    <n v="2.4"/>
    <d v="2017-01-06T00:00:00"/>
    <s v="X"/>
    <n v="475.2"/>
    <n v="432"/>
    <n v="103.2"/>
    <n v="247.68"/>
  </r>
  <r>
    <s v="Produit"/>
    <m/>
    <m/>
    <m/>
    <s v="F"/>
    <x v="10"/>
    <x v="1"/>
    <d v="2016-12-22T00:00:00"/>
    <s v="1612070-1"/>
    <n v="410147"/>
    <x v="110"/>
    <n v="1084"/>
    <s v="CARAMEL LIQUIDE"/>
    <n v="7.2"/>
    <d v="2017-01-06T00:00:00"/>
    <s v="X"/>
    <n v="1346.4"/>
    <n v="1224"/>
    <n v="103.2"/>
    <n v="743.04000000000008"/>
  </r>
  <r>
    <s v="Produit"/>
    <m/>
    <m/>
    <m/>
    <s v="F"/>
    <x v="10"/>
    <x v="1"/>
    <d v="2016-12-22T00:00:00"/>
    <s v="1612071-1"/>
    <n v="410140"/>
    <x v="103"/>
    <n v="1084"/>
    <s v="CARAMEL LIQUIDE"/>
    <n v="2.4"/>
    <d v="2017-01-06T00:00:00"/>
    <s v="X"/>
    <n v="475.2"/>
    <n v="432"/>
    <n v="103.2"/>
    <n v="247.68"/>
  </r>
  <r>
    <s v="Produit"/>
    <m/>
    <m/>
    <m/>
    <s v="F"/>
    <x v="10"/>
    <x v="1"/>
    <d v="2016-12-22T00:00:00"/>
    <s v="1612072-1"/>
    <n v="410145"/>
    <x v="108"/>
    <n v="1084"/>
    <s v="CARAMEL LIQUIDE"/>
    <n v="3.6"/>
    <d v="2017-01-06T00:00:00"/>
    <s v="X"/>
    <n v="673.2"/>
    <n v="612"/>
    <n v="103.2"/>
    <n v="371.52000000000004"/>
  </r>
  <r>
    <s v="Produit"/>
    <m/>
    <m/>
    <m/>
    <s v="F"/>
    <x v="10"/>
    <x v="1"/>
    <d v="2016-12-27T00:00:00"/>
    <s v="1612073-1"/>
    <n v="410002"/>
    <x v="4"/>
    <n v="1079"/>
    <s v="LACTOSE"/>
    <n v="24.024999999999999"/>
    <d v="2017-01-27T00:00:00"/>
    <s v="X"/>
    <n v="13874.44"/>
    <n v="12613.13"/>
    <n v="45"/>
    <n v="1081.125"/>
  </r>
  <r>
    <s v="Produit"/>
    <m/>
    <m/>
    <m/>
    <s v="F"/>
    <x v="10"/>
    <x v="1"/>
    <d v="2016-12-27T00:00:00"/>
    <s v="1612074-1"/>
    <n v="410022"/>
    <x v="21"/>
    <n v="1014"/>
    <s v="GÊNE DE CASSIS"/>
    <n v="11.237"/>
    <d v="2017-01-27T00:00:00"/>
    <s v="X"/>
    <n v="370.82"/>
    <n v="337.11"/>
    <n v="48.38"/>
    <n v="543.64606000000003"/>
  </r>
  <r>
    <s v="Produit"/>
    <m/>
    <m/>
    <m/>
    <s v="F"/>
    <x v="10"/>
    <x v="1"/>
    <d v="2016-12-27T00:00:00"/>
    <s v="1612075-1"/>
    <n v="410025"/>
    <x v="6"/>
    <n v="1014"/>
    <s v="GÊNE DE CASSIS"/>
    <m/>
    <d v="2017-01-27T00:00:00"/>
    <s v="X"/>
    <n v="679.84"/>
    <n v="618.04"/>
    <n v="0"/>
    <n v="0"/>
  </r>
  <r>
    <s v="Produit"/>
    <m/>
    <m/>
    <m/>
    <s v="F"/>
    <x v="10"/>
    <x v="1"/>
    <d v="2016-12-30T00:00:00"/>
    <s v="1612076-1"/>
    <n v="410067"/>
    <x v="17"/>
    <n v="1031"/>
    <s v="BLE &quot;NC&quot;  "/>
    <n v="16.350000000000001"/>
    <d v="2017-01-30T00:00:00"/>
    <s v="X"/>
    <n v="1798.5"/>
    <n v="1635"/>
    <n v="76.8"/>
    <n v="1255.68"/>
  </r>
  <r>
    <s v="Produit"/>
    <m/>
    <m/>
    <m/>
    <s v="F"/>
    <x v="10"/>
    <x v="1"/>
    <d v="2016-12-30T00:00:00"/>
    <s v="1612077-1"/>
    <n v="410148"/>
    <x v="111"/>
    <n v="1080"/>
    <s v="MINERAL RUMINANT"/>
    <n v="7.7"/>
    <d v="2017-01-15T00:00:00"/>
    <s v="X"/>
    <n v="847"/>
    <n v="770"/>
    <n v="50.6"/>
    <n v="389.62"/>
  </r>
  <r>
    <s v="Produit"/>
    <m/>
    <m/>
    <m/>
    <s v="F"/>
    <x v="10"/>
    <x v="1"/>
    <d v="2016-12-30T00:00:00"/>
    <s v="1612078-1"/>
    <n v="410030"/>
    <x v="0"/>
    <n v="1046"/>
    <s v="BLE DUR "/>
    <n v="13.715"/>
    <d v="2017-01-30T00:00:00"/>
    <s v="X"/>
    <n v="2112.11"/>
    <n v="1920.1"/>
    <n v="8.65"/>
    <n v="118.63475"/>
  </r>
  <r>
    <s v="Produit"/>
    <m/>
    <m/>
    <m/>
    <s v="F"/>
    <x v="10"/>
    <x v="1"/>
    <d v="2016-12-30T00:00:00"/>
    <s v="1612078-2"/>
    <n v="410030"/>
    <x v="0"/>
    <n v="1046"/>
    <s v="BLE DUR "/>
    <n v="17.829999999999998"/>
    <d v="2017-01-30T00:00:00"/>
    <s v="X"/>
    <n v="2745.82"/>
    <n v="2496.1999999999998"/>
    <n v="15.9"/>
    <n v="283.49699999999996"/>
  </r>
  <r>
    <s v="Produit"/>
    <m/>
    <m/>
    <m/>
    <s v="F"/>
    <x v="10"/>
    <x v="1"/>
    <d v="2016-12-30T00:00:00"/>
    <s v="1612079-1"/>
    <n v="410040"/>
    <x v="27"/>
    <n v="1014"/>
    <s v="GÊNE DE CASSIS"/>
    <n v="10.167"/>
    <d v="2017-01-30T00:00:00"/>
    <s v="X"/>
    <n v="335.51"/>
    <n v="305.01"/>
    <n v="23.28"/>
    <n v="236.68776"/>
  </r>
  <r>
    <s v="Produit"/>
    <m/>
    <m/>
    <m/>
    <s v="F"/>
    <x v="10"/>
    <x v="1"/>
    <d v="2016-12-30T00:00:00"/>
    <s v="1612080-1"/>
    <n v="410043"/>
    <x v="18"/>
    <n v="1014"/>
    <s v="GÊNE DE CASSIS"/>
    <n v="11.419"/>
    <d v="2017-01-30T00:00:00"/>
    <s v="X"/>
    <n v="376.83"/>
    <n v="342.57"/>
    <n v="25.11"/>
    <n v="286.73108999999999"/>
  </r>
  <r>
    <s v="Produit"/>
    <m/>
    <m/>
    <m/>
    <s v="F"/>
    <x v="10"/>
    <x v="1"/>
    <d v="2016-12-30T00:00:00"/>
    <s v="1612081-1"/>
    <n v="410017"/>
    <x v="12"/>
    <n v="1014"/>
    <s v="GÊNE DE CASSIS"/>
    <m/>
    <d v="2017-02-15T00:00:00"/>
    <s v="X"/>
    <n v="237.45"/>
    <n v="215.86"/>
    <n v="0"/>
    <n v="0"/>
  </r>
  <r>
    <s v="Produit"/>
    <m/>
    <m/>
    <m/>
    <s v="F"/>
    <x v="10"/>
    <x v="1"/>
    <d v="2016-12-30T00:00:00"/>
    <s v="1612082-1"/>
    <n v="410030"/>
    <x v="0"/>
    <n v="1057"/>
    <s v="PERMEAT DE SERUM (28 à 30 % ms)"/>
    <n v="7.0780000000000003"/>
    <d v="2017-01-30T00:00:00"/>
    <s v="X"/>
    <n v="700.72"/>
    <n v="637.02"/>
    <n v="15"/>
    <n v="106.17"/>
  </r>
  <r>
    <s v="Produit"/>
    <m/>
    <m/>
    <m/>
    <s v="F"/>
    <x v="10"/>
    <x v="1"/>
    <d v="2016-12-30T00:00:00"/>
    <s v="1612082-2"/>
    <n v="410030"/>
    <x v="0"/>
    <n v="1057"/>
    <s v="PERMEAT DE SERUM (28 à 30 % ms)"/>
    <n v="7.3559999999999999"/>
    <d v="2017-01-30T00:00:00"/>
    <s v="X"/>
    <n v="728.24"/>
    <n v="662.04"/>
    <n v="15"/>
    <n v="110.34"/>
  </r>
  <r>
    <s v="Produit"/>
    <m/>
    <m/>
    <m/>
    <s v="F"/>
    <x v="10"/>
    <x v="1"/>
    <d v="2016-12-30T00:00:00"/>
    <s v="1612082-3"/>
    <n v="410030"/>
    <x v="0"/>
    <n v="1057"/>
    <s v="PERMEAT DE SERUM (28 à 30 % ms)"/>
    <n v="8.5449999999999999"/>
    <d v="2017-01-30T00:00:00"/>
    <s v="X"/>
    <n v="845.96"/>
    <n v="769.05"/>
    <n v="15"/>
    <n v="128.17500000000001"/>
  </r>
  <r>
    <s v="Produit"/>
    <m/>
    <m/>
    <m/>
    <s v="F"/>
    <x v="10"/>
    <x v="1"/>
    <d v="2016-12-30T00:00:00"/>
    <s v="1612083-1"/>
    <n v="410030"/>
    <x v="0"/>
    <n v="1057"/>
    <s v="PERMEAT DE SERUM (28 à 30 % ms)"/>
    <n v="8.2889999999999997"/>
    <d v="2017-01-30T00:00:00"/>
    <s v="X"/>
    <n v="820.61"/>
    <n v="746.01"/>
    <n v="15"/>
    <n v="124.33499999999999"/>
  </r>
  <r>
    <s v="Produit"/>
    <m/>
    <m/>
    <m/>
    <s v="F"/>
    <x v="10"/>
    <x v="1"/>
    <d v="2016-12-30T00:00:00"/>
    <s v="1612083-2"/>
    <n v="410030"/>
    <x v="0"/>
    <n v="1057"/>
    <s v="PERMEAT DE SERUM (28 à 30 % ms)"/>
    <n v="6.827"/>
    <d v="2017-01-30T00:00:00"/>
    <s v="X"/>
    <n v="675.87"/>
    <n v="614.42999999999995"/>
    <n v="15"/>
    <n v="102.405"/>
  </r>
  <r>
    <s v="Produit"/>
    <m/>
    <m/>
    <m/>
    <s v="F"/>
    <x v="10"/>
    <x v="1"/>
    <d v="2016-12-30T00:00:00"/>
    <s v="1612084-1"/>
    <n v="410067"/>
    <x v="17"/>
    <n v="1057"/>
    <s v="PERMEAT DE SERUM (28 à 30 % ms)"/>
    <n v="7.4470000000000001"/>
    <d v="2017-01-30T00:00:00"/>
    <s v="X"/>
    <n v="737.25"/>
    <n v="670.23"/>
    <n v="15"/>
    <n v="111.705"/>
  </r>
  <r>
    <s v="Produit"/>
    <m/>
    <m/>
    <m/>
    <s v="F"/>
    <x v="10"/>
    <x v="1"/>
    <d v="2016-12-30T00:00:00"/>
    <s v="1612084-2"/>
    <n v="410067"/>
    <x v="17"/>
    <n v="1057"/>
    <s v="PERMEAT DE SERUM (28 à 30 % ms)"/>
    <n v="7.7210000000000001"/>
    <d v="2017-01-30T00:00:00"/>
    <s v="X"/>
    <n v="764.38"/>
    <n v="694.89"/>
    <n v="15"/>
    <n v="115.815"/>
  </r>
  <r>
    <s v="Produit"/>
    <m/>
    <m/>
    <m/>
    <s v="F"/>
    <x v="10"/>
    <x v="1"/>
    <d v="2016-12-30T00:00:00"/>
    <s v="1612084-3"/>
    <n v="410067"/>
    <x v="17"/>
    <n v="1057"/>
    <s v="PERMEAT DE SERUM (28 à 30 % ms)"/>
    <n v="8.3539999999999992"/>
    <d v="2017-01-30T00:00:00"/>
    <s v="X"/>
    <n v="827.05"/>
    <n v="751.86"/>
    <n v="15"/>
    <n v="125.30999999999999"/>
  </r>
  <r>
    <s v="Produit"/>
    <m/>
    <m/>
    <m/>
    <s v="F"/>
    <x v="10"/>
    <x v="1"/>
    <d v="2016-12-30T00:00:00"/>
    <s v="1612085-1"/>
    <n v="410044"/>
    <x v="29"/>
    <n v="1057"/>
    <s v="PERMEAT DE SERUM (28 à 30 % ms)"/>
    <n v="8.0739999999999998"/>
    <d v="2017-01-15T00:00:00"/>
    <s v="X"/>
    <n v="754.92"/>
    <n v="686.29"/>
    <n v="10"/>
    <n v="80.739999999999995"/>
  </r>
  <r>
    <s v="Produit"/>
    <m/>
    <m/>
    <m/>
    <s v="F"/>
    <x v="10"/>
    <x v="1"/>
    <d v="2016-12-30T00:00:00"/>
    <s v="1612085-2"/>
    <n v="410044"/>
    <x v="29"/>
    <n v="1057"/>
    <s v="PERMEAT DE SERUM (28 à 30 % ms)"/>
    <n v="8.2430000000000003"/>
    <d v="2017-01-15T00:00:00"/>
    <s v="X"/>
    <n v="770.72"/>
    <n v="700.66"/>
    <n v="10"/>
    <n v="82.43"/>
  </r>
  <r>
    <s v="Produit"/>
    <m/>
    <m/>
    <m/>
    <s v="F"/>
    <x v="10"/>
    <x v="1"/>
    <d v="2016-12-30T00:00:00"/>
    <s v="1612085-3"/>
    <n v="410044"/>
    <x v="29"/>
    <n v="1057"/>
    <s v="PERMEAT DE SERUM (28 à 30 % ms)"/>
    <n v="7.5670000000000002"/>
    <d v="2017-01-15T00:00:00"/>
    <s v="X"/>
    <n v="707.51"/>
    <n v="643.20000000000005"/>
    <n v="10"/>
    <n v="75.67"/>
  </r>
  <r>
    <s v="Produit"/>
    <m/>
    <m/>
    <m/>
    <s v="F"/>
    <x v="10"/>
    <x v="1"/>
    <d v="2016-12-30T00:00:00"/>
    <s v="1612085-4"/>
    <n v="410044"/>
    <x v="29"/>
    <n v="1057"/>
    <s v="PERMEAT DE SERUM (28 à 30 % ms)"/>
    <n v="8.4760000000000009"/>
    <d v="2017-01-15T00:00:00"/>
    <s v="X"/>
    <n v="792.51"/>
    <n v="720.46"/>
    <n v="10"/>
    <n v="84.76"/>
  </r>
  <r>
    <s v="Produit"/>
    <m/>
    <m/>
    <m/>
    <s v="F"/>
    <x v="10"/>
    <x v="1"/>
    <d v="2016-12-30T00:00:00"/>
    <s v="1612086-1"/>
    <n v="410077"/>
    <x v="38"/>
    <n v="1077"/>
    <s v="PERMEAT DE SERUM  (18 / 20 % de MS )"/>
    <n v="3.7509999999999999"/>
    <d v="2017-01-30T00:00:00"/>
    <s v="X"/>
    <n v="330.09"/>
    <n v="300.08"/>
    <n v="30"/>
    <n v="112.53"/>
  </r>
  <r>
    <s v="Produit"/>
    <m/>
    <m/>
    <m/>
    <s v="F"/>
    <x v="10"/>
    <x v="1"/>
    <d v="2016-12-30T00:00:00"/>
    <s v="1612086-2"/>
    <n v="410077"/>
    <x v="38"/>
    <n v="1077"/>
    <s v="PERMEAT DE SERUM  (18 / 20 % de MS )"/>
    <n v="5.1230000000000002"/>
    <d v="2017-01-30T00:00:00"/>
    <s v="X"/>
    <n v="450.82"/>
    <n v="409.84"/>
    <n v="30"/>
    <n v="153.69"/>
  </r>
  <r>
    <s v="Produit"/>
    <m/>
    <m/>
    <m/>
    <s v="F"/>
    <x v="10"/>
    <x v="1"/>
    <d v="2016-12-30T00:00:00"/>
    <s v="1612087-1"/>
    <n v="410068"/>
    <x v="19"/>
    <n v="1077"/>
    <s v="PERMEAT DE SERUM  (18 / 20 % de MS )"/>
    <n v="4.7290000000000001"/>
    <d v="2017-01-18T00:00:00"/>
    <s v="X"/>
    <n v="416.15"/>
    <n v="378.32"/>
    <n v="30"/>
    <n v="141.87"/>
  </r>
  <r>
    <s v="Produit"/>
    <m/>
    <m/>
    <m/>
    <s v="F"/>
    <x v="10"/>
    <x v="1"/>
    <d v="2016-12-30T00:00:00"/>
    <s v="1612088-1"/>
    <n v="410069"/>
    <x v="23"/>
    <n v="1069"/>
    <s v="PERMEAT DOUX LIQUIDE"/>
    <n v="1.2549999999999999"/>
    <d v="2017-01-30T00:00:00"/>
    <s v="X"/>
    <n v="124.25"/>
    <n v="112.95"/>
    <n v="40"/>
    <n v="50.199999999999996"/>
  </r>
  <r>
    <s v="Produit"/>
    <m/>
    <m/>
    <m/>
    <s v="F"/>
    <x v="10"/>
    <x v="1"/>
    <d v="2016-12-30T00:00:00"/>
    <s v="1612088-2"/>
    <n v="410069"/>
    <x v="23"/>
    <n v="1069"/>
    <s v="PERMEAT DOUX LIQUIDE"/>
    <n v="1.2629999999999999"/>
    <d v="2017-01-30T00:00:00"/>
    <s v="X"/>
    <n v="125.04"/>
    <n v="113.67"/>
    <n v="40"/>
    <n v="50.519999999999996"/>
  </r>
  <r>
    <s v="Produit"/>
    <m/>
    <m/>
    <m/>
    <s v="F"/>
    <x v="10"/>
    <x v="1"/>
    <d v="2016-12-30T00:00:00"/>
    <s v="1612088-3"/>
    <n v="410069"/>
    <x v="23"/>
    <n v="1069"/>
    <s v="PERMEAT DOUX LIQUIDE"/>
    <n v="1.262"/>
    <d v="2017-01-30T00:00:00"/>
    <s v="X"/>
    <n v="124.94"/>
    <n v="113.58"/>
    <n v="40"/>
    <n v="50.480000000000004"/>
  </r>
  <r>
    <s v="Produit"/>
    <m/>
    <m/>
    <m/>
    <s v="F"/>
    <x v="10"/>
    <x v="1"/>
    <d v="2016-12-30T00:00:00"/>
    <s v="1612089-1"/>
    <n v="410069"/>
    <x v="23"/>
    <n v="1069"/>
    <s v="PERMEAT DOUX LIQUIDE"/>
    <n v="1.26"/>
    <d v="2017-01-30T00:00:00"/>
    <s v="X"/>
    <n v="124.74"/>
    <n v="113.4"/>
    <n v="40"/>
    <n v="50.4"/>
  </r>
  <r>
    <s v="Produit"/>
    <m/>
    <m/>
    <m/>
    <s v="F"/>
    <x v="10"/>
    <x v="1"/>
    <d v="2016-12-30T00:00:00"/>
    <s v="1612089-2"/>
    <n v="410069"/>
    <x v="23"/>
    <n v="1069"/>
    <s v="PERMEAT DOUX LIQUIDE"/>
    <n v="1.333"/>
    <d v="2017-01-30T00:00:00"/>
    <s v="X"/>
    <n v="131.97"/>
    <n v="119.97"/>
    <n v="40"/>
    <n v="53.32"/>
  </r>
  <r>
    <s v="Produit"/>
    <m/>
    <m/>
    <m/>
    <s v="F"/>
    <x v="10"/>
    <x v="1"/>
    <d v="2016-12-30T00:00:00"/>
    <s v="1612090-1"/>
    <n v="410059"/>
    <x v="22"/>
    <n v="1069"/>
    <s v="PERMEAT DOUX LIQUIDE"/>
    <n v="1.2569999999999999"/>
    <d v="2017-01-18T00:00:00"/>
    <s v="X"/>
    <n v="124.44"/>
    <n v="113.13"/>
    <n v="40"/>
    <n v="50.279999999999994"/>
  </r>
  <r>
    <s v="Produit"/>
    <m/>
    <m/>
    <m/>
    <s v="F"/>
    <x v="10"/>
    <x v="1"/>
    <d v="2016-12-30T00:00:00"/>
    <s v="1612090-2"/>
    <n v="410059"/>
    <x v="22"/>
    <n v="1069"/>
    <s v="PERMEAT DOUX LIQUIDE"/>
    <n v="1.3440000000000001"/>
    <d v="2017-01-18T00:00:00"/>
    <s v="X"/>
    <n v="133.06"/>
    <n v="120.96"/>
    <n v="40"/>
    <n v="53.760000000000005"/>
  </r>
  <r>
    <s v="Produit"/>
    <m/>
    <m/>
    <m/>
    <s v="F"/>
    <x v="10"/>
    <x v="1"/>
    <d v="2016-12-30T00:00:00"/>
    <s v="1612090-3"/>
    <n v="410059"/>
    <x v="22"/>
    <n v="1069"/>
    <s v="PERMEAT DOUX LIQUIDE"/>
    <n v="1.34"/>
    <d v="2017-01-18T00:00:00"/>
    <s v="X"/>
    <n v="132.66"/>
    <n v="120.6"/>
    <n v="40"/>
    <n v="53.6"/>
  </r>
  <r>
    <s v="Produit"/>
    <m/>
    <m/>
    <m/>
    <s v="F"/>
    <x v="10"/>
    <x v="1"/>
    <d v="2016-12-30T00:00:00"/>
    <s v="1612091-1"/>
    <n v="410059"/>
    <x v="22"/>
    <n v="1069"/>
    <s v="PERMEAT DOUX LIQUIDE"/>
    <n v="1.2629999999999999"/>
    <d v="2017-01-18T00:00:00"/>
    <s v="X"/>
    <n v="125.04"/>
    <n v="113.67"/>
    <n v="40"/>
    <n v="50.519999999999996"/>
  </r>
  <r>
    <s v="Produit"/>
    <m/>
    <m/>
    <m/>
    <s v="F"/>
    <x v="10"/>
    <x v="1"/>
    <d v="2016-12-30T00:00:00"/>
    <s v="1612091-2"/>
    <n v="410059"/>
    <x v="22"/>
    <n v="1069"/>
    <s v="PERMEAT DOUX LIQUIDE"/>
    <n v="1.2569999999999999"/>
    <d v="2017-01-18T00:00:00"/>
    <s v="X"/>
    <n v="124.44"/>
    <n v="113.13"/>
    <n v="40"/>
    <n v="50.279999999999994"/>
  </r>
  <r>
    <s v="Produit"/>
    <m/>
    <m/>
    <m/>
    <s v="F"/>
    <x v="10"/>
    <x v="1"/>
    <d v="2016-12-30T00:00:00"/>
    <s v="1612091-3"/>
    <n v="410059"/>
    <x v="22"/>
    <n v="1069"/>
    <s v="PERMEAT DOUX LIQUIDE"/>
    <n v="1.25"/>
    <d v="2017-01-18T00:00:00"/>
    <s v="X"/>
    <n v="123.75"/>
    <n v="112.5"/>
    <n v="40"/>
    <n v="50"/>
  </r>
  <r>
    <s v="Produit"/>
    <m/>
    <m/>
    <m/>
    <s v="F"/>
    <x v="10"/>
    <x v="1"/>
    <d v="2016-12-30T00:00:00"/>
    <s v="1612092-1"/>
    <n v="410078"/>
    <x v="39"/>
    <n v="1084"/>
    <s v="CARAMEL LIQUIDE"/>
    <n v="2.4"/>
    <d v="2017-01-18T00:00:00"/>
    <s v="X"/>
    <n v="0"/>
    <n v="0"/>
    <n v="103.2"/>
    <n v="247.68"/>
  </r>
  <r>
    <s v="Produit"/>
    <m/>
    <m/>
    <m/>
    <s v="F"/>
    <x v="10"/>
    <x v="1"/>
    <d v="2016-12-30T00:00:00"/>
    <s v="1612092-2"/>
    <n v="410078"/>
    <x v="39"/>
    <n v="1083"/>
    <s v="CARAMEL  (éclats)"/>
    <n v="1.1519999999999999"/>
    <d v="2017-01-18T00:00:00"/>
    <s v="X"/>
    <n v="190.08"/>
    <n v="172.8"/>
    <n v="103.2"/>
    <n v="118.88639999999999"/>
  </r>
  <r>
    <s v="Produit"/>
    <m/>
    <m/>
    <m/>
    <s v="F"/>
    <x v="10"/>
    <x v="1"/>
    <d v="2016-12-30T00:00:00"/>
    <s v="1612093-1"/>
    <n v="410103"/>
    <x v="66"/>
    <n v="1084"/>
    <s v="CARAMEL LIQUIDE"/>
    <n v="6"/>
    <d v="2017-02-01T00:00:00"/>
    <s v="X"/>
    <n v="1188"/>
    <n v="1080"/>
    <n v="103.2"/>
    <n v="619.20000000000005"/>
  </r>
  <r>
    <s v="Produit"/>
    <m/>
    <m/>
    <m/>
    <s v="F"/>
    <x v="0"/>
    <x v="2"/>
    <d v="2017-01-05T00:00:00"/>
    <s v="1701001-1"/>
    <n v="410125"/>
    <x v="85"/>
    <n v="1001"/>
    <s v="LEVURE"/>
    <n v="1.45"/>
    <d v="2017-01-20T00:00:00"/>
    <s v="X"/>
    <n v="478.5"/>
    <n v="435"/>
    <n v="-39.65"/>
    <n v="-57.4925"/>
  </r>
  <r>
    <s v="Produit"/>
    <m/>
    <m/>
    <m/>
    <s v="F"/>
    <x v="0"/>
    <x v="2"/>
    <d v="2017-01-05T00:00:00"/>
    <s v="1701002-1"/>
    <n v="410091"/>
    <x v="52"/>
    <n v="1039"/>
    <s v="SON DE BLE TENDRE"/>
    <n v="26.72"/>
    <d v="2017-01-20T00:00:00"/>
    <s v="X"/>
    <n v="3086.16"/>
    <n v="2805.6"/>
    <n v="15"/>
    <n v="400.79999999999995"/>
  </r>
  <r>
    <s v="Produit"/>
    <m/>
    <m/>
    <m/>
    <s v="F"/>
    <x v="0"/>
    <x v="2"/>
    <d v="2017-01-05T00:00:00"/>
    <s v="1701003-1"/>
    <n v="410002"/>
    <x v="4"/>
    <n v="1035"/>
    <s v="FARINE BASSE DE BLE TENDRE"/>
    <n v="26.45"/>
    <d v="2017-02-05T00:00:00"/>
    <s v="X"/>
    <n v="4597.01"/>
    <n v="4179.1000000000004"/>
    <n v="23"/>
    <n v="608.35"/>
  </r>
  <r>
    <s v="Produit"/>
    <m/>
    <m/>
    <m/>
    <s v="F"/>
    <x v="0"/>
    <x v="2"/>
    <d v="2017-01-05T00:00:00"/>
    <s v="1701004-1"/>
    <n v="410112"/>
    <x v="76"/>
    <n v="1001"/>
    <s v="LEVURE"/>
    <n v="1.5"/>
    <d v="2017-01-20T00:00:00"/>
    <s v="X"/>
    <n v="495"/>
    <n v="450"/>
    <n v="23.3"/>
    <n v="34.950000000000003"/>
  </r>
  <r>
    <s v="Produit"/>
    <m/>
    <m/>
    <m/>
    <s v="F"/>
    <x v="0"/>
    <x v="2"/>
    <d v="2017-01-05T00:00:00"/>
    <s v="1701005-1"/>
    <n v="410094"/>
    <x v="56"/>
    <n v="1001"/>
    <s v="LEVURE"/>
    <n v="1.5"/>
    <d v="2017-01-20T00:00:00"/>
    <s v="X"/>
    <n v="495"/>
    <n v="450"/>
    <n v="23.3"/>
    <n v="34.950000000000003"/>
  </r>
  <r>
    <s v="Produit"/>
    <m/>
    <m/>
    <m/>
    <s v="F"/>
    <x v="0"/>
    <x v="2"/>
    <d v="2017-01-05T00:00:00"/>
    <s v="1701006-1"/>
    <n v="410050"/>
    <x v="46"/>
    <n v="1001"/>
    <s v="LEVURE"/>
    <n v="1.5"/>
    <d v="2017-01-20T00:00:00"/>
    <s v="X"/>
    <n v="495"/>
    <n v="450"/>
    <n v="23.3"/>
    <n v="34.950000000000003"/>
  </r>
  <r>
    <s v="Produit"/>
    <m/>
    <m/>
    <m/>
    <s v="F"/>
    <x v="0"/>
    <x v="2"/>
    <d v="2017-01-05T00:00:00"/>
    <s v="1701007-1"/>
    <n v="410123"/>
    <x v="83"/>
    <n v="1001"/>
    <s v="LEVURE"/>
    <n v="1.5"/>
    <d v="2017-01-20T00:00:00"/>
    <s v="X"/>
    <n v="495"/>
    <n v="450"/>
    <n v="23.3"/>
    <n v="34.950000000000003"/>
  </r>
  <r>
    <s v="Produit"/>
    <m/>
    <m/>
    <m/>
    <s v="F"/>
    <x v="0"/>
    <x v="2"/>
    <d v="2017-01-05T00:00:00"/>
    <s v="1701008-1"/>
    <n v="410127"/>
    <x v="93"/>
    <n v="1001"/>
    <s v="LEVURE"/>
    <n v="1.5"/>
    <d v="2017-01-20T00:00:00"/>
    <s v="X"/>
    <n v="495"/>
    <n v="450"/>
    <n v="23.3"/>
    <n v="34.950000000000003"/>
  </r>
  <r>
    <s v="Produit"/>
    <m/>
    <m/>
    <m/>
    <s v="F"/>
    <x v="0"/>
    <x v="2"/>
    <d v="2017-01-05T00:00:00"/>
    <s v="1701009-1"/>
    <n v="410118"/>
    <x v="84"/>
    <n v="1001"/>
    <s v="LEVURE"/>
    <n v="1.5"/>
    <d v="2017-01-20T00:00:00"/>
    <s v="X"/>
    <n v="495"/>
    <n v="450"/>
    <n v="23.3"/>
    <n v="34.950000000000003"/>
  </r>
  <r>
    <s v="Produit"/>
    <m/>
    <m/>
    <m/>
    <s v="F"/>
    <x v="0"/>
    <x v="2"/>
    <d v="2017-01-05T00:00:00"/>
    <s v="1701010-1"/>
    <n v="410120"/>
    <x v="79"/>
    <n v="1001"/>
    <s v="LEVURE"/>
    <n v="1.5"/>
    <d v="2017-01-20T00:00:00"/>
    <s v="X"/>
    <n v="495"/>
    <n v="450"/>
    <n v="23.3"/>
    <n v="34.950000000000003"/>
  </r>
  <r>
    <s v="Prestation"/>
    <m/>
    <m/>
    <m/>
    <s v="F"/>
    <x v="0"/>
    <x v="2"/>
    <d v="2017-01-05T00:00:00"/>
    <s v="1701011-1"/>
    <n v="410013"/>
    <x v="112"/>
    <n v="1011"/>
    <s v="PRESTATION DE SERVICE"/>
    <m/>
    <d v="2017-01-30T00:00:00"/>
    <s v="X"/>
    <n v="3528"/>
    <n v="2940"/>
    <n v="0"/>
    <n v="0"/>
  </r>
  <r>
    <s v="Produit"/>
    <m/>
    <m/>
    <m/>
    <s v="F"/>
    <x v="0"/>
    <x v="2"/>
    <d v="2017-01-06T00:00:00"/>
    <s v="1701012-1"/>
    <n v="410084"/>
    <x v="43"/>
    <n v="1039"/>
    <s v="SON DE BLE TENDRE"/>
    <n v="7.42"/>
    <d v="2017-01-21T00:00:00"/>
    <s v="X"/>
    <n v="979.44"/>
    <n v="890.4"/>
    <n v="15"/>
    <n v="111.3"/>
  </r>
  <r>
    <s v="Produit"/>
    <m/>
    <m/>
    <m/>
    <s v="F"/>
    <x v="0"/>
    <x v="2"/>
    <d v="2017-01-06T00:00:00"/>
    <s v="1701013-1"/>
    <n v="410086"/>
    <x v="44"/>
    <n v="1003"/>
    <s v="COQUE DE SOJA"/>
    <n v="7.54"/>
    <d v="2017-01-21T00:00:00"/>
    <s v="X"/>
    <n v="1244.0999999999999"/>
    <n v="1131"/>
    <n v="29.08"/>
    <n v="219.26319999999998"/>
  </r>
  <r>
    <s v="Produit"/>
    <m/>
    <m/>
    <m/>
    <s v="F"/>
    <x v="0"/>
    <x v="2"/>
    <d v="2017-01-06T00:00:00"/>
    <s v="1701014-1"/>
    <n v="410140"/>
    <x v="103"/>
    <n v="1003"/>
    <s v="COQUE DE SOJA"/>
    <n v="6.4"/>
    <d v="2017-01-21T00:00:00"/>
    <s v="X"/>
    <n v="1056"/>
    <n v="960"/>
    <n v="26.25"/>
    <n v="168"/>
  </r>
  <r>
    <s v="Produit"/>
    <m/>
    <m/>
    <m/>
    <s v="F"/>
    <x v="0"/>
    <x v="2"/>
    <d v="2017-01-06T00:00:00"/>
    <s v="1701015-1"/>
    <n v="410077"/>
    <x v="38"/>
    <n v="1077"/>
    <s v="PERMEAT DE SERUM  (18 / 20 % de MS )"/>
    <n v="4.758"/>
    <d v="2017-01-30T00:00:00"/>
    <s v="X"/>
    <n v="418.7"/>
    <n v="380.64"/>
    <n v="30"/>
    <n v="142.74"/>
  </r>
  <r>
    <s v="Produit"/>
    <m/>
    <m/>
    <m/>
    <s v="F"/>
    <x v="0"/>
    <x v="2"/>
    <d v="2017-01-06T00:00:00"/>
    <s v="1701016-1"/>
    <n v="410044"/>
    <x v="29"/>
    <n v="1057"/>
    <s v="PERMEAT DE SERUM (28 à 30 % ms)"/>
    <n v="7.5629999999999997"/>
    <d v="2017-01-21T00:00:00"/>
    <s v="X"/>
    <n v="707.14"/>
    <n v="642.86"/>
    <n v="10"/>
    <n v="75.63"/>
  </r>
  <r>
    <s v="Produit"/>
    <m/>
    <m/>
    <m/>
    <s v="F"/>
    <x v="0"/>
    <x v="2"/>
    <d v="2017-01-06T00:00:00"/>
    <s v="1701017-1"/>
    <n v="410030"/>
    <x v="0"/>
    <n v="1057"/>
    <s v="PERMEAT DE SERUM (28 à 30 % ms)"/>
    <n v="8.6739999999999995"/>
    <d v="2017-02-06T00:00:00"/>
    <s v="X"/>
    <n v="858.73"/>
    <n v="780.66"/>
    <n v="15"/>
    <n v="130.10999999999999"/>
  </r>
  <r>
    <s v="Produit"/>
    <m/>
    <m/>
    <m/>
    <s v="F"/>
    <x v="0"/>
    <x v="2"/>
    <d v="2017-01-09T00:00:00"/>
    <s v="1701018-1"/>
    <n v="410030"/>
    <x v="0"/>
    <n v="1071"/>
    <s v="PATISSERIE (PATE A CHOUX)"/>
    <n v="13.74"/>
    <d v="2017-02-09T00:00:00"/>
    <s v="X"/>
    <n v="982.41"/>
    <n v="893.1"/>
    <n v="31.58"/>
    <n v="433.9092"/>
  </r>
  <r>
    <s v="Produit"/>
    <m/>
    <m/>
    <m/>
    <s v="F"/>
    <x v="0"/>
    <x v="2"/>
    <d v="2017-01-09T00:00:00"/>
    <s v="1701019-1"/>
    <n v="410002"/>
    <x v="4"/>
    <n v="1079"/>
    <s v="LACTOSE"/>
    <n v="24"/>
    <d v="2017-02-09T00:00:00"/>
    <s v="X"/>
    <n v="13860"/>
    <n v="12600"/>
    <n v="45"/>
    <n v="1080"/>
  </r>
  <r>
    <s v="Produit"/>
    <m/>
    <m/>
    <m/>
    <s v="F"/>
    <x v="0"/>
    <x v="2"/>
    <d v="2017-01-09T00:00:00"/>
    <s v="1701020-1"/>
    <n v="410099"/>
    <x v="64"/>
    <n v="1002"/>
    <s v="OKARA"/>
    <n v="13.24"/>
    <d v="2017-02-20T00:00:00"/>
    <s v="X"/>
    <n v="4223.5600000000004"/>
    <n v="3839.6"/>
    <n v="22.62"/>
    <n v="299.48880000000003"/>
  </r>
  <r>
    <s v="Produit"/>
    <m/>
    <m/>
    <m/>
    <s v="F"/>
    <x v="0"/>
    <x v="2"/>
    <d v="2017-01-11T00:00:00"/>
    <s v="1701021-1"/>
    <n v="410150"/>
    <x v="113"/>
    <n v="1073"/>
    <s v="FARINE DECLASSEE"/>
    <n v="3.3"/>
    <d v="2017-01-26T00:00:00"/>
    <s v="X"/>
    <n v="453.75"/>
    <n v="412.5"/>
    <n v="32"/>
    <n v="105.6"/>
  </r>
  <r>
    <s v="Produit"/>
    <m/>
    <m/>
    <m/>
    <s v="F"/>
    <x v="0"/>
    <x v="2"/>
    <d v="2017-01-11T00:00:00"/>
    <s v="1701022-1"/>
    <n v="410151"/>
    <x v="114"/>
    <n v="1044"/>
    <s v="BLE FOURRAGER (petit blé)"/>
    <n v="28.2"/>
    <d v="2017-01-26T00:00:00"/>
    <s v="X"/>
    <n v="2481.6"/>
    <n v="2256"/>
    <n v="9.7799999999999994"/>
    <n v="275.79599999999999"/>
  </r>
  <r>
    <s v="Produit"/>
    <m/>
    <m/>
    <m/>
    <s v="F"/>
    <x v="0"/>
    <x v="2"/>
    <d v="2017-01-11T00:00:00"/>
    <s v="1701023-1"/>
    <n v="410006"/>
    <x v="1"/>
    <n v="1004"/>
    <s v="CHOCOLAT ( rebut)"/>
    <n v="16.899999999999999"/>
    <d v="2017-02-11T00:00:00"/>
    <s v="X"/>
    <n v="845"/>
    <n v="845"/>
    <n v="50"/>
    <n v="844.99999999999989"/>
  </r>
  <r>
    <s v="Produit"/>
    <m/>
    <m/>
    <m/>
    <s v="F"/>
    <x v="0"/>
    <x v="2"/>
    <d v="2017-01-12T00:00:00"/>
    <s v="1701024-1"/>
    <n v="410084"/>
    <x v="43"/>
    <n v="1034"/>
    <s v="REMOULAGE"/>
    <n v="27.98"/>
    <d v="2017-01-27T00:00:00"/>
    <s v="X"/>
    <n v="4770.59"/>
    <n v="4336.8999999999996"/>
    <n v="10"/>
    <n v="279.8"/>
  </r>
  <r>
    <s v="Produit"/>
    <m/>
    <m/>
    <m/>
    <s v="F"/>
    <x v="0"/>
    <x v="2"/>
    <d v="2017-01-16T00:00:00"/>
    <s v="1701025-1"/>
    <n v="410058"/>
    <x v="3"/>
    <n v="1036"/>
    <s v="FARINE BASSE DE BLE DUR (GRUAU)"/>
    <n v="30.6"/>
    <d v="2017-01-31T00:00:00"/>
    <s v="X"/>
    <n v="4544.1000000000004"/>
    <n v="4131"/>
    <n v="10.7"/>
    <n v="327.42"/>
  </r>
  <r>
    <s v="Produit"/>
    <m/>
    <m/>
    <m/>
    <s v="F"/>
    <x v="0"/>
    <x v="2"/>
    <d v="2017-01-17T00:00:00"/>
    <s v="1701026-1"/>
    <n v="410104"/>
    <x v="65"/>
    <n v="1030"/>
    <s v="COPRODUIT DE SEMOULE DE BLE DUR"/>
    <n v="12.425000000000001"/>
    <d v="2017-02-01T00:00:00"/>
    <s v="X"/>
    <n v="1831.45"/>
    <n v="1664.95"/>
    <n v="-1"/>
    <n v="-12.425000000000001"/>
  </r>
  <r>
    <s v="Produit"/>
    <m/>
    <m/>
    <m/>
    <s v="F"/>
    <x v="0"/>
    <x v="2"/>
    <d v="2017-01-17T00:00:00"/>
    <s v="1701027-1"/>
    <n v="410002"/>
    <x v="4"/>
    <n v="1008"/>
    <s v="DECLASSES"/>
    <n v="6.5830000000000002"/>
    <d v="2017-02-17T00:00:00"/>
    <s v="X"/>
    <n v="7630.3"/>
    <n v="6936.64"/>
    <n v="96.7"/>
    <n v="636.5761"/>
  </r>
  <r>
    <s v="Produit"/>
    <m/>
    <m/>
    <m/>
    <s v="F"/>
    <x v="0"/>
    <x v="2"/>
    <d v="2017-01-17T00:00:00"/>
    <s v="1701028-1"/>
    <n v="410121"/>
    <x v="90"/>
    <n v="1039"/>
    <s v="SON DE BLE TENDRE"/>
    <n v="4.9800000000000004"/>
    <d v="2017-01-31T00:00:00"/>
    <s v="X"/>
    <n v="520.41"/>
    <n v="473.1"/>
    <n v="50"/>
    <n v="249.00000000000003"/>
  </r>
  <r>
    <s v="Produit"/>
    <m/>
    <m/>
    <m/>
    <s v="F"/>
    <x v="0"/>
    <x v="2"/>
    <d v="2017-01-17T00:00:00"/>
    <s v="1701029-1"/>
    <n v="410002"/>
    <x v="4"/>
    <n v="1003"/>
    <s v="COQUE DE SOJA"/>
    <n v="13.8"/>
    <d v="2017-02-17T00:00:00"/>
    <s v="X"/>
    <n v="2580.6"/>
    <n v="2346"/>
    <n v="60"/>
    <n v="828"/>
  </r>
  <r>
    <s v="Produit"/>
    <m/>
    <m/>
    <m/>
    <s v="F"/>
    <x v="0"/>
    <x v="2"/>
    <d v="2017-01-17T00:00:00"/>
    <s v="1701030-1"/>
    <n v="410100"/>
    <x v="61"/>
    <n v="1044"/>
    <s v="BLE FOURRAGER (petit blé)"/>
    <n v="28.04"/>
    <d v="2017-01-31T00:00:00"/>
    <s v="X"/>
    <n v="2775.96"/>
    <n v="2523.6"/>
    <n v="18.25"/>
    <n v="511.72999999999996"/>
  </r>
  <r>
    <s v="Produit"/>
    <m/>
    <m/>
    <m/>
    <s v="F"/>
    <x v="0"/>
    <x v="2"/>
    <d v="2017-01-17T00:00:00"/>
    <s v="1701031-1"/>
    <n v="410030"/>
    <x v="0"/>
    <n v="1035"/>
    <s v="FARINE BASSE DE BLE TENDRE"/>
    <n v="28.2"/>
    <d v="2017-02-17T00:00:00"/>
    <s v="X"/>
    <n v="4187.7"/>
    <n v="3807"/>
    <n v="10"/>
    <n v="282"/>
  </r>
  <r>
    <s v="Produit"/>
    <m/>
    <m/>
    <m/>
    <s v="F"/>
    <x v="0"/>
    <x v="2"/>
    <d v="2017-01-17T00:00:00"/>
    <s v="1701032-1"/>
    <n v="410082"/>
    <x v="42"/>
    <n v="1001"/>
    <s v="LEVURE"/>
    <n v="2.3940000000000001"/>
    <d v="2017-01-31T00:00:00"/>
    <s v="X"/>
    <n v="790.02"/>
    <n v="718.2"/>
    <n v="78.099999999999994"/>
    <n v="186.97139999999999"/>
  </r>
  <r>
    <s v="Produit"/>
    <m/>
    <m/>
    <m/>
    <s v="F"/>
    <x v="0"/>
    <x v="2"/>
    <d v="2017-01-18T00:00:00"/>
    <s v="1701033-1"/>
    <n v="410097"/>
    <x v="59"/>
    <n v="1039"/>
    <s v="SON DE BLE TENDRE"/>
    <n v="27.44"/>
    <d v="2017-02-02T00:00:00"/>
    <s v="X"/>
    <n v="3773"/>
    <n v="3430"/>
    <n v="10"/>
    <n v="274.40000000000003"/>
  </r>
  <r>
    <s v="Produit"/>
    <m/>
    <m/>
    <m/>
    <s v="F"/>
    <x v="0"/>
    <x v="2"/>
    <d v="2017-01-18T00:00:00"/>
    <s v="1701034-1"/>
    <n v="410082"/>
    <x v="42"/>
    <n v="1039"/>
    <s v="SON DE BLE TENDRE"/>
    <n v="19.62"/>
    <d v="2017-02-02T00:00:00"/>
    <s v="X"/>
    <n v="2546.6799999999998"/>
    <n v="2315.16"/>
    <n v="11"/>
    <n v="215.82000000000002"/>
  </r>
  <r>
    <s v="Produit"/>
    <m/>
    <m/>
    <m/>
    <s v="F"/>
    <x v="0"/>
    <x v="2"/>
    <d v="2017-01-18T00:00:00"/>
    <s v="1701035-1"/>
    <n v="410058"/>
    <x v="3"/>
    <n v="1030"/>
    <s v="COPRODUIT DE SEMOULE DE BLE DUR"/>
    <n v="20.59"/>
    <d v="2017-02-02T00:00:00"/>
    <s v="X"/>
    <n v="2944.37"/>
    <n v="2676.7"/>
    <n v="11.54"/>
    <n v="237.60859999999997"/>
  </r>
  <r>
    <s v="Produit"/>
    <m/>
    <m/>
    <m/>
    <s v="F"/>
    <x v="0"/>
    <x v="2"/>
    <d v="2017-01-18T00:00:00"/>
    <s v="1701036-1"/>
    <n v="410030"/>
    <x v="0"/>
    <n v="1071"/>
    <s v="PATISSERIE (PATE A CHOUX)"/>
    <n v="12.3"/>
    <d v="2017-02-18T00:00:00"/>
    <s v="X"/>
    <n v="879.45"/>
    <n v="799.5"/>
    <n v="29.37"/>
    <n v="361.25100000000003"/>
  </r>
  <r>
    <s v="Produit"/>
    <m/>
    <m/>
    <m/>
    <s v="F"/>
    <x v="0"/>
    <x v="2"/>
    <d v="2017-01-18T00:00:00"/>
    <s v="1701037-1"/>
    <n v="410059"/>
    <x v="22"/>
    <n v="1069"/>
    <s v="PERMEAT DOUX LIQUIDE"/>
    <n v="1.238"/>
    <d v="2017-02-02T00:00:00"/>
    <s v="X"/>
    <n v="122.56"/>
    <n v="111.42"/>
    <n v="40"/>
    <n v="49.519999999999996"/>
  </r>
  <r>
    <s v="Produit"/>
    <m/>
    <m/>
    <m/>
    <s v="F"/>
    <x v="0"/>
    <x v="2"/>
    <d v="2017-01-18T00:00:00"/>
    <s v="1701037-2"/>
    <n v="410059"/>
    <x v="22"/>
    <n v="1069"/>
    <s v="PERMEAT DOUX LIQUIDE"/>
    <n v="1.23"/>
    <d v="2017-02-02T00:00:00"/>
    <s v="X"/>
    <n v="121.77"/>
    <n v="110.7"/>
    <n v="40"/>
    <n v="49.2"/>
  </r>
  <r>
    <s v="Produit"/>
    <m/>
    <m/>
    <m/>
    <s v="F"/>
    <x v="0"/>
    <x v="2"/>
    <d v="2017-01-18T00:00:00"/>
    <s v="1701037-3"/>
    <n v="410059"/>
    <x v="22"/>
    <n v="1069"/>
    <s v="PERMEAT DOUX LIQUIDE"/>
    <n v="1.4219999999999999"/>
    <d v="2017-02-02T00:00:00"/>
    <s v="X"/>
    <n v="140.78"/>
    <n v="127.98"/>
    <n v="40"/>
    <n v="56.879999999999995"/>
  </r>
  <r>
    <s v="Produit"/>
    <m/>
    <m/>
    <m/>
    <s v="F"/>
    <x v="0"/>
    <x v="2"/>
    <d v="2017-01-18T00:00:00"/>
    <s v="1701038-1"/>
    <n v="410069"/>
    <x v="23"/>
    <n v="1069"/>
    <s v="PERMEAT DOUX LIQUIDE"/>
    <n v="1.2290000000000001"/>
    <d v="2017-02-18T00:00:00"/>
    <s v="X"/>
    <n v="121.67"/>
    <n v="110.61"/>
    <n v="40"/>
    <n v="49.160000000000004"/>
  </r>
  <r>
    <s v="Produit"/>
    <m/>
    <m/>
    <m/>
    <s v="F"/>
    <x v="0"/>
    <x v="2"/>
    <d v="2017-01-18T00:00:00"/>
    <s v="1701038-2"/>
    <n v="410069"/>
    <x v="23"/>
    <n v="1069"/>
    <s v="PERMEAT DOUX LIQUIDE"/>
    <n v="1.2330000000000001"/>
    <d v="2017-02-18T00:00:00"/>
    <s v="X"/>
    <n v="122.07"/>
    <n v="110.97"/>
    <n v="40"/>
    <n v="49.320000000000007"/>
  </r>
  <r>
    <s v="Produit"/>
    <m/>
    <m/>
    <m/>
    <s v="F"/>
    <x v="0"/>
    <x v="2"/>
    <d v="2017-01-18T00:00:00"/>
    <s v="1701038-3"/>
    <n v="410069"/>
    <x v="23"/>
    <n v="1069"/>
    <s v="PERMEAT DOUX LIQUIDE"/>
    <n v="1.4510000000000001"/>
    <d v="2017-02-18T00:00:00"/>
    <s v="X"/>
    <n v="143.65"/>
    <n v="130.59"/>
    <n v="40"/>
    <n v="58.040000000000006"/>
  </r>
  <r>
    <s v="Produit"/>
    <m/>
    <m/>
    <m/>
    <s v="F"/>
    <x v="0"/>
    <x v="2"/>
    <d v="2017-01-18T00:00:00"/>
    <s v="1701039-1"/>
    <n v="410044"/>
    <x v="29"/>
    <n v="1057"/>
    <s v="PERMEAT DE SERUM (28 à 30 % ms)"/>
    <n v="8.1389999999999993"/>
    <d v="2017-02-02T00:00:00"/>
    <s v="X"/>
    <n v="761"/>
    <n v="691.82"/>
    <n v="10"/>
    <n v="81.389999999999986"/>
  </r>
  <r>
    <s v="Produit"/>
    <m/>
    <m/>
    <m/>
    <s v="F"/>
    <x v="0"/>
    <x v="2"/>
    <d v="2017-01-18T00:00:00"/>
    <s v="1701039-2"/>
    <n v="410044"/>
    <x v="29"/>
    <n v="1057"/>
    <s v="PERMEAT DE SERUM (28 à 30 % ms)"/>
    <n v="7.5270000000000001"/>
    <d v="2017-02-02T00:00:00"/>
    <s v="X"/>
    <n v="703.77"/>
    <n v="639.79999999999995"/>
    <n v="10"/>
    <n v="75.27"/>
  </r>
  <r>
    <s v="Produit"/>
    <m/>
    <m/>
    <m/>
    <s v="F"/>
    <x v="0"/>
    <x v="2"/>
    <d v="2017-01-18T00:00:00"/>
    <s v="1701040-1"/>
    <n v="410067"/>
    <x v="17"/>
    <n v="1057"/>
    <s v="PERMEAT DE SERUM (28 à 30 % ms)"/>
    <n v="8.1189999999999998"/>
    <d v="2017-02-18T00:00:00"/>
    <s v="X"/>
    <n v="803.78"/>
    <n v="730.71"/>
    <n v="15"/>
    <n v="121.785"/>
  </r>
  <r>
    <s v="Produit"/>
    <m/>
    <m/>
    <m/>
    <s v="F"/>
    <x v="0"/>
    <x v="2"/>
    <d v="2017-01-18T00:00:00"/>
    <s v="1701040-2"/>
    <n v="410067"/>
    <x v="17"/>
    <n v="1057"/>
    <s v="PERMEAT DE SERUM (28 à 30 % ms)"/>
    <n v="8.0289999999999999"/>
    <d v="2017-02-18T00:00:00"/>
    <s v="X"/>
    <n v="794.87"/>
    <n v="722.61"/>
    <n v="15"/>
    <n v="120.435"/>
  </r>
  <r>
    <s v="Produit"/>
    <m/>
    <m/>
    <m/>
    <s v="F"/>
    <x v="0"/>
    <x v="2"/>
    <d v="2017-01-18T00:00:00"/>
    <s v="1701041-1"/>
    <n v="410030"/>
    <x v="0"/>
    <n v="1057"/>
    <s v="PERMEAT DE SERUM (28 à 30 % ms)"/>
    <n v="8.0570000000000004"/>
    <s v=" 18/02/2017"/>
    <s v="X"/>
    <n v="797.64"/>
    <n v="725.13"/>
    <n v="15"/>
    <n v="120.855"/>
  </r>
  <r>
    <s v="Produit"/>
    <m/>
    <m/>
    <m/>
    <s v="F"/>
    <x v="0"/>
    <x v="2"/>
    <d v="2017-01-18T00:00:00"/>
    <s v="1701041-2"/>
    <n v="410030"/>
    <x v="0"/>
    <n v="1057"/>
    <s v="PERMEAT DE SERUM (28 à 30 % ms)"/>
    <n v="7.7569999999999997"/>
    <d v="2017-02-18T00:00:00"/>
    <s v="X"/>
    <n v="767.94"/>
    <n v="698.13"/>
    <n v="15"/>
    <n v="116.35499999999999"/>
  </r>
  <r>
    <s v="Produit"/>
    <m/>
    <m/>
    <m/>
    <s v="F"/>
    <x v="0"/>
    <x v="2"/>
    <d v="2017-01-18T00:00:00"/>
    <s v="1701041-3"/>
    <n v="410030"/>
    <x v="0"/>
    <n v="1057"/>
    <s v="PERMEAT DE SERUM (28 à 30 % ms)"/>
    <n v="7.6849999999999996"/>
    <d v="2017-02-18T00:00:00"/>
    <s v="X"/>
    <n v="760.82"/>
    <n v="691.65"/>
    <n v="15"/>
    <n v="115.27499999999999"/>
  </r>
  <r>
    <s v="Produit"/>
    <m/>
    <m/>
    <m/>
    <s v="F"/>
    <x v="0"/>
    <x v="2"/>
    <d v="2017-01-20T00:00:00"/>
    <s v="1701042-1"/>
    <n v="410084"/>
    <x v="43"/>
    <n v="1001"/>
    <s v="LEVURE"/>
    <n v="3.51"/>
    <d v="2017-02-04T00:00:00"/>
    <s v="X"/>
    <n v="1158.3"/>
    <n v="1053"/>
    <n v="127.75"/>
    <n v="448.40249999999997"/>
  </r>
  <r>
    <s v="Produit"/>
    <m/>
    <m/>
    <m/>
    <s v="F"/>
    <x v="0"/>
    <x v="2"/>
    <d v="2017-01-20T00:00:00"/>
    <s v="1701043-1"/>
    <n v="410122"/>
    <x v="81"/>
    <n v="1001"/>
    <s v="LEVURE"/>
    <n v="4.38"/>
    <d v="2017-02-04T00:00:00"/>
    <s v="X"/>
    <n v="1445.4"/>
    <n v="1314"/>
    <n v="127.75"/>
    <n v="559.54499999999996"/>
  </r>
  <r>
    <s v="Produit"/>
    <m/>
    <m/>
    <m/>
    <s v="F"/>
    <x v="0"/>
    <x v="2"/>
    <d v="2017-01-20T00:00:00"/>
    <s v="1701044-1"/>
    <n v="410132"/>
    <x v="95"/>
    <n v="1001"/>
    <s v="LEVURE"/>
    <n v="4.16"/>
    <d v="2017-02-04T00:00:00"/>
    <s v="X"/>
    <n v="1372.8"/>
    <n v="1248"/>
    <n v="127.75"/>
    <n v="531.44000000000005"/>
  </r>
  <r>
    <s v="Produit"/>
    <m/>
    <m/>
    <m/>
    <s v="F"/>
    <x v="0"/>
    <x v="2"/>
    <d v="2017-01-20T00:00:00"/>
    <s v="1701045-1"/>
    <n v="410086"/>
    <x v="44"/>
    <n v="1001"/>
    <s v="LEVURE"/>
    <n v="3.1501999999999999"/>
    <d v="2017-02-04T00:00:00"/>
    <s v="X"/>
    <n v="1039.5"/>
    <n v="945"/>
    <n v="127.75"/>
    <n v="402.43804999999998"/>
  </r>
  <r>
    <s v="Produit"/>
    <m/>
    <m/>
    <m/>
    <s v="F"/>
    <x v="0"/>
    <x v="2"/>
    <d v="2017-01-20T00:00:00"/>
    <s v="1701046-1"/>
    <n v="410149"/>
    <x v="115"/>
    <n v="1001"/>
    <s v="LEVURE"/>
    <n v="2.1"/>
    <d v="2017-02-04T00:00:00"/>
    <s v="X"/>
    <n v="693"/>
    <n v="630"/>
    <n v="127.75"/>
    <n v="268.27500000000003"/>
  </r>
  <r>
    <s v="Produit"/>
    <m/>
    <m/>
    <m/>
    <s v="F"/>
    <x v="0"/>
    <x v="2"/>
    <d v="2017-01-23T00:00:00"/>
    <s v="1701047-1"/>
    <n v="410006"/>
    <x v="1"/>
    <n v="1073"/>
    <s v="FARINE DECLASSEE"/>
    <n v="22.79"/>
    <d v="2017-02-23T00:00:00"/>
    <s v="X"/>
    <n v="2301.79"/>
    <n v="2301.79"/>
    <n v="8"/>
    <n v="182.32"/>
  </r>
  <r>
    <s v="Produit"/>
    <m/>
    <m/>
    <m/>
    <s v="F"/>
    <x v="0"/>
    <x v="2"/>
    <d v="2017-01-23T00:00:00"/>
    <s v="1701047-2"/>
    <n v="410006"/>
    <x v="1"/>
    <n v="1073"/>
    <s v="FARINE DECLASSEE"/>
    <n v="22.975000000000001"/>
    <d v="2017-02-23T00:00:00"/>
    <s v="X"/>
    <n v="2320.48"/>
    <n v="2320.48"/>
    <n v="8"/>
    <n v="183.8"/>
  </r>
  <r>
    <s v="Produit"/>
    <m/>
    <m/>
    <m/>
    <s v="F"/>
    <x v="0"/>
    <x v="2"/>
    <d v="2017-01-23T00:00:00"/>
    <s v="1701047-3"/>
    <n v="410006"/>
    <x v="1"/>
    <n v="1073"/>
    <s v="FARINE DECLASSEE"/>
    <n v="22.57"/>
    <d v="2017-02-23T00:00:00"/>
    <s v="X"/>
    <n v="2279.5700000000002"/>
    <n v="2279.5700000000002"/>
    <n v="8"/>
    <n v="180.56"/>
  </r>
  <r>
    <s v="Produit"/>
    <m/>
    <m/>
    <m/>
    <s v="F"/>
    <x v="0"/>
    <x v="2"/>
    <d v="2017-01-23T00:00:00"/>
    <s v="1701048-1"/>
    <n v="410067"/>
    <x v="17"/>
    <n v="1031"/>
    <s v="BLE &quot;NC&quot;  "/>
    <n v="16.695"/>
    <d v="2017-02-23T00:00:00"/>
    <s v="X"/>
    <n v="1836.45"/>
    <n v="1669.5"/>
    <n v="77.2"/>
    <n v="1288.854"/>
  </r>
  <r>
    <s v="Produit"/>
    <m/>
    <m/>
    <m/>
    <s v="F"/>
    <x v="0"/>
    <x v="2"/>
    <d v="2017-01-23T00:00:00"/>
    <s v="1701049-1"/>
    <n v="410022"/>
    <x v="21"/>
    <n v="1014"/>
    <s v="GÊNE DE CASSIS"/>
    <n v="21.827000000000002"/>
    <d v="2017-02-23T00:00:00"/>
    <s v="X"/>
    <n v="720.29"/>
    <n v="654.80999999999995"/>
    <n v="26.48"/>
    <n v="577.97896000000003"/>
  </r>
  <r>
    <s v="Produit"/>
    <m/>
    <m/>
    <m/>
    <s v="F"/>
    <x v="0"/>
    <x v="2"/>
    <d v="2017-01-23T00:00:00"/>
    <s v="1701050-1"/>
    <n v="410017"/>
    <x v="12"/>
    <n v="1014"/>
    <s v="GÊNE DE CASSIS"/>
    <m/>
    <d v="2017-03-06T00:00:00"/>
    <s v="X"/>
    <n v="240.1"/>
    <n v="218.1"/>
    <n v="0"/>
    <n v="0"/>
  </r>
  <r>
    <s v="Produit"/>
    <m/>
    <m/>
    <m/>
    <s v="F"/>
    <x v="0"/>
    <x v="2"/>
    <d v="2017-01-24T00:00:00"/>
    <s v="1701051-1"/>
    <n v="410002"/>
    <x v="4"/>
    <n v="1079"/>
    <s v="LACTOSE"/>
    <n v="10.85"/>
    <d v="2017-02-24T00:00:00"/>
    <s v="X"/>
    <n v="6265.88"/>
    <n v="5696.25"/>
    <n v="240.76"/>
    <n v="2612.2459999999996"/>
  </r>
  <r>
    <s v="Produit"/>
    <m/>
    <m/>
    <m/>
    <s v="F"/>
    <x v="0"/>
    <x v="2"/>
    <d v="2017-01-24T00:00:00"/>
    <s v="1701051-2"/>
    <n v="410002"/>
    <x v="4"/>
    <n v="1079"/>
    <s v="LACTOSE"/>
    <n v="13"/>
    <d v="2017-02-24T00:00:00"/>
    <s v="X"/>
    <n v="7507.5"/>
    <n v="6825"/>
    <n v="45"/>
    <n v="585"/>
  </r>
  <r>
    <s v="Produit"/>
    <m/>
    <m/>
    <m/>
    <s v="F"/>
    <x v="0"/>
    <x v="2"/>
    <d v="2017-01-25T00:00:00"/>
    <s v="1701052-1"/>
    <n v="410012"/>
    <x v="16"/>
    <n v="1002"/>
    <s v="OKARA"/>
    <n v="14.42"/>
    <d v="2017-02-25T00:00:00"/>
    <s v="X"/>
    <n v="4181.8"/>
    <n v="4181.8"/>
    <n v="35"/>
    <n v="504.7"/>
  </r>
  <r>
    <s v="Produit"/>
    <m/>
    <m/>
    <m/>
    <s v="F"/>
    <x v="0"/>
    <x v="2"/>
    <d v="2017-01-25T00:00:00"/>
    <s v="1701053-1"/>
    <n v="410153"/>
    <x v="116"/>
    <n v="1084"/>
    <s v="CARAMEL LIQUIDE"/>
    <n v="2.2000000000000002"/>
    <d v="2017-02-09T00:00:00"/>
    <s v="X"/>
    <n v="411.4"/>
    <n v="374"/>
    <n v="105.6"/>
    <n v="232.32"/>
  </r>
  <r>
    <s v="Produit"/>
    <m/>
    <m/>
    <m/>
    <s v="F"/>
    <x v="0"/>
    <x v="2"/>
    <d v="2017-01-25T00:00:00"/>
    <s v="1701053-2"/>
    <n v="410153"/>
    <x v="116"/>
    <n v="1085"/>
    <s v="BICARBONATE DE SODIUM"/>
    <n v="1"/>
    <d v="2017-02-09T00:00:00"/>
    <s v="X"/>
    <n v="308"/>
    <n v="280"/>
    <n v="195.6"/>
    <n v="195.6"/>
  </r>
  <r>
    <s v="Produit"/>
    <m/>
    <m/>
    <m/>
    <s v="F"/>
    <x v="0"/>
    <x v="2"/>
    <d v="2017-01-25T00:00:00"/>
    <s v="1701054-1"/>
    <n v="410152"/>
    <x v="117"/>
    <n v="1044"/>
    <s v="BLE FOURRAGER (petit blé)"/>
    <n v="27.52"/>
    <d v="2017-02-09T00:00:00"/>
    <s v="X"/>
    <n v="2633.66"/>
    <n v="2394.2399999999998"/>
    <n v="17.899999999999999"/>
    <n v="492.60799999999995"/>
  </r>
  <r>
    <s v="Produit"/>
    <m/>
    <m/>
    <m/>
    <s v="F"/>
    <x v="0"/>
    <x v="2"/>
    <d v="2017-01-25T00:00:00"/>
    <s v="1701055-1"/>
    <n v="410085"/>
    <x v="48"/>
    <n v="1085"/>
    <s v="BICARBONATE DE SODIUM"/>
    <n v="1"/>
    <d v="2017-02-09T00:00:00"/>
    <s v="X"/>
    <n v="302.5"/>
    <n v="275"/>
    <n v="127.85"/>
    <n v="127.85"/>
  </r>
  <r>
    <s v="Produit"/>
    <m/>
    <m/>
    <m/>
    <s v="F"/>
    <x v="0"/>
    <x v="2"/>
    <d v="2017-01-25T00:00:00"/>
    <s v="1701056-1"/>
    <n v="410095"/>
    <x v="58"/>
    <n v="1085"/>
    <s v="BICARBONATE DE SODIUM"/>
    <n v="3"/>
    <d v="2017-02-09T00:00:00"/>
    <s v="X"/>
    <n v="825"/>
    <n v="750"/>
    <n v="127.85"/>
    <n v="383.54999999999995"/>
  </r>
  <r>
    <s v="Produit"/>
    <m/>
    <m/>
    <m/>
    <s v="F"/>
    <x v="0"/>
    <x v="2"/>
    <d v="2017-01-25T00:00:00"/>
    <s v="1701057-1"/>
    <n v="410113"/>
    <x v="74"/>
    <n v="1085"/>
    <s v="BICARBONATE DE SODIUM"/>
    <n v="2"/>
    <d v="2017-02-09T00:00:00"/>
    <s v="X"/>
    <n v="550"/>
    <n v="500"/>
    <n v="127.85"/>
    <n v="255.7"/>
  </r>
  <r>
    <s v="Produit"/>
    <m/>
    <m/>
    <m/>
    <s v="F"/>
    <x v="0"/>
    <x v="2"/>
    <d v="2017-01-25T00:00:00"/>
    <s v="1701058-1"/>
    <n v="410086"/>
    <x v="44"/>
    <n v="1085"/>
    <s v="BICARBONATE DE SODIUM"/>
    <n v="1"/>
    <d v="2017-02-09T00:00:00"/>
    <s v="X"/>
    <n v="302.5"/>
    <n v="275"/>
    <n v="127.85"/>
    <n v="127.85"/>
  </r>
  <r>
    <s v="Produit"/>
    <m/>
    <m/>
    <m/>
    <s v="F"/>
    <x v="0"/>
    <x v="2"/>
    <d v="2017-01-25T00:00:00"/>
    <s v="1701059-1"/>
    <n v="410060"/>
    <x v="68"/>
    <n v="1023"/>
    <s v="PATE LEVURE"/>
    <n v="2.2250000000000001"/>
    <d v="2017-02-09T00:00:00"/>
    <s v="X"/>
    <n v="489.5"/>
    <n v="445"/>
    <n v="-22.1"/>
    <n v="-49.172500000000007"/>
  </r>
  <r>
    <s v="Produit"/>
    <m/>
    <m/>
    <m/>
    <s v="F"/>
    <x v="0"/>
    <x v="2"/>
    <d v="2017-01-25T00:00:00"/>
    <s v="1701060-1"/>
    <n v="410147"/>
    <x v="110"/>
    <n v="1023"/>
    <s v="PATE LEVURE"/>
    <n v="1.2749999999999999"/>
    <d v="2017-02-09T00:00:00"/>
    <s v="X"/>
    <n v="280.5"/>
    <n v="255"/>
    <n v="-22.1"/>
    <n v="-28.177499999999998"/>
  </r>
  <r>
    <s v="Produit"/>
    <m/>
    <m/>
    <m/>
    <s v="F"/>
    <x v="0"/>
    <x v="2"/>
    <d v="2017-01-25T00:00:00"/>
    <s v="1701061-1"/>
    <n v="410122"/>
    <x v="81"/>
    <n v="1023"/>
    <s v="PATE LEVURE"/>
    <n v="1.075"/>
    <d v="2017-02-09T00:00:00"/>
    <s v="X"/>
    <n v="236.5"/>
    <n v="215"/>
    <n v="-22.1"/>
    <n v="-23.7575"/>
  </r>
  <r>
    <s v="Produit"/>
    <m/>
    <m/>
    <m/>
    <s v="F"/>
    <x v="0"/>
    <x v="2"/>
    <d v="2017-01-26T00:00:00"/>
    <s v="1701062-1"/>
    <n v="410135"/>
    <x v="98"/>
    <n v="1073"/>
    <s v="FARINE DECLASSEE"/>
    <n v="23.22"/>
    <d v="2017-02-10T00:00:00"/>
    <s v="X"/>
    <n v="3320.46"/>
    <n v="3018.6"/>
    <n v="19.3"/>
    <n v="448.14600000000002"/>
  </r>
  <r>
    <s v="Produit"/>
    <m/>
    <m/>
    <m/>
    <s v="F"/>
    <x v="0"/>
    <x v="2"/>
    <d v="2017-01-26T00:00:00"/>
    <s v="1701063-1"/>
    <n v="410077"/>
    <x v="38"/>
    <n v="1077"/>
    <s v="PERMEAT DE SERUM  (18 / 20 % de MS )"/>
    <n v="4.8620000000000001"/>
    <d v="2017-01-30T00:00:00"/>
    <s v="X"/>
    <n v="427.86"/>
    <n v="388.96"/>
    <n v="30"/>
    <n v="145.86000000000001"/>
  </r>
  <r>
    <s v="Produit"/>
    <m/>
    <m/>
    <m/>
    <s v="F"/>
    <x v="0"/>
    <x v="2"/>
    <d v="2017-01-26T00:00:00"/>
    <s v="1701063-2"/>
    <n v="410077"/>
    <x v="38"/>
    <n v="1077"/>
    <s v="PERMEAT DE SERUM  (18 / 20 % de MS )"/>
    <n v="4.7690000000000001"/>
    <d v="2017-01-30T00:00:00"/>
    <s v="X"/>
    <n v="419.67"/>
    <n v="381.52"/>
    <n v="30"/>
    <n v="143.07"/>
  </r>
  <r>
    <s v="Produit"/>
    <m/>
    <m/>
    <m/>
    <s v="F"/>
    <x v="0"/>
    <x v="2"/>
    <d v="2017-01-30T00:00:00"/>
    <s v="1701064-1"/>
    <n v="410138"/>
    <x v="101"/>
    <n v="1036"/>
    <s v="FARINE BASSE DE BLE DUR (GRUAU)"/>
    <n v="30"/>
    <d v="2017-02-13T00:00:00"/>
    <s v="X"/>
    <n v="5147"/>
    <n v="4770"/>
    <n v="15"/>
    <n v="450"/>
  </r>
  <r>
    <s v="Produit"/>
    <m/>
    <m/>
    <m/>
    <s v="F"/>
    <x v="0"/>
    <x v="2"/>
    <d v="2017-01-30T00:00:00"/>
    <s v="1701065-1"/>
    <n v="410154"/>
    <x v="118"/>
    <n v="1036"/>
    <s v="FARINE BASSE DE BLE DUR (GRUAU)"/>
    <n v="27"/>
    <d v="2017-02-13T00:00:00"/>
    <s v="X"/>
    <n v="4633.2"/>
    <n v="4212"/>
    <n v="12.85"/>
    <n v="346.95"/>
  </r>
  <r>
    <s v="Produit"/>
    <m/>
    <m/>
    <m/>
    <s v="F"/>
    <x v="0"/>
    <x v="2"/>
    <d v="2017-01-30T00:00:00"/>
    <s v="1701066-1"/>
    <n v="410121"/>
    <x v="90"/>
    <n v="1072"/>
    <s v="SON DE BLE DUR GRANULE"/>
    <n v="28.94"/>
    <d v="2017-02-13T00:00:00"/>
    <s v="X"/>
    <n v="4775.1000000000004"/>
    <n v="4341"/>
    <n v="9.7799999999999994"/>
    <n v="283.03320000000002"/>
  </r>
  <r>
    <s v="Produit"/>
    <m/>
    <m/>
    <m/>
    <s v="F"/>
    <x v="0"/>
    <x v="2"/>
    <d v="2017-01-30T00:00:00"/>
    <s v="1701067-1"/>
    <n v="410117"/>
    <x v="80"/>
    <n v="1072"/>
    <s v="SON DE BLE DUR GRANULE"/>
    <n v="27.7"/>
    <d v="2017-02-13T00:00:00"/>
    <s v="X"/>
    <n v="4540.03"/>
    <n v="4127.3"/>
    <n v="10.199999999999999"/>
    <n v="282.53999999999996"/>
  </r>
  <r>
    <s v="Produit"/>
    <m/>
    <m/>
    <m/>
    <s v="F"/>
    <x v="0"/>
    <x v="2"/>
    <d v="2017-01-30T00:00:00"/>
    <s v="1701068-1"/>
    <n v="410105"/>
    <x v="67"/>
    <n v="1084"/>
    <s v="CARAMEL LIQUIDE"/>
    <n v="1.1000000000000001"/>
    <d v="2017-02-13T00:00:00"/>
    <s v="X"/>
    <n v="217.8"/>
    <n v="198"/>
    <n v="63.2"/>
    <n v="69.52000000000001"/>
  </r>
  <r>
    <s v="Produit"/>
    <m/>
    <m/>
    <m/>
    <s v="F"/>
    <x v="0"/>
    <x v="2"/>
    <d v="2017-01-30T00:00:00"/>
    <s v="1701069-1"/>
    <n v="410086"/>
    <x v="44"/>
    <n v="1084"/>
    <s v="CARAMEL LIQUIDE"/>
    <n v="2.2000000000000002"/>
    <d v="2017-02-13T00:00:00"/>
    <s v="X"/>
    <n v="411.4"/>
    <n v="374"/>
    <n v="94"/>
    <n v="206.8"/>
  </r>
  <r>
    <s v="Produit"/>
    <m/>
    <m/>
    <m/>
    <s v="F"/>
    <x v="0"/>
    <x v="2"/>
    <d v="2017-01-30T00:00:00"/>
    <s v="1701070-1"/>
    <n v="410107"/>
    <x v="75"/>
    <n v="1084"/>
    <s v="CARAMEL LIQUIDE"/>
    <n v="4.4000000000000004"/>
    <d v="2017-02-13T00:00:00"/>
    <s v="X"/>
    <n v="822.8"/>
    <n v="748"/>
    <n v="112.3"/>
    <n v="494.12"/>
  </r>
  <r>
    <s v="Produit"/>
    <m/>
    <m/>
    <m/>
    <s v="F"/>
    <x v="0"/>
    <x v="2"/>
    <d v="2017-01-30T00:00:00"/>
    <s v="1701071-1"/>
    <n v="410095"/>
    <x v="58"/>
    <n v="1084"/>
    <s v="CARAMEL LIQUIDE"/>
    <n v="2.2000000000000002"/>
    <d v="2017-02-13T00:00:00"/>
    <s v="X"/>
    <n v="411.4"/>
    <n v="374"/>
    <n v="98.6"/>
    <n v="216.92000000000002"/>
  </r>
  <r>
    <s v="Produit"/>
    <m/>
    <m/>
    <m/>
    <s v="F"/>
    <x v="0"/>
    <x v="2"/>
    <d v="2017-01-30T00:00:00"/>
    <s v="1701072-1"/>
    <n v="410148"/>
    <x v="111"/>
    <n v="1084"/>
    <s v="CARAMEL LIQUIDE"/>
    <n v="1.1000000000000001"/>
    <d v="2017-02-13T00:00:00"/>
    <s v="X"/>
    <n v="217.8"/>
    <n v="198"/>
    <n v="72.3"/>
    <n v="79.53"/>
  </r>
  <r>
    <s v="Produit"/>
    <m/>
    <m/>
    <m/>
    <s v="F"/>
    <x v="0"/>
    <x v="2"/>
    <d v="2017-01-30T00:00:00"/>
    <s v="1701073-1"/>
    <n v="410078"/>
    <x v="39"/>
    <n v="1084"/>
    <s v="CARAMEL LIQUIDE"/>
    <n v="5.5"/>
    <d v="2017-02-13T00:00:00"/>
    <s v="X"/>
    <n v="968"/>
    <n v="880"/>
    <n v="103.2"/>
    <n v="567.6"/>
  </r>
  <r>
    <s v="Produit"/>
    <m/>
    <m/>
    <m/>
    <s v="F"/>
    <x v="0"/>
    <x v="2"/>
    <d v="2017-01-30T00:00:00"/>
    <s v="1701074-1"/>
    <n v="410155"/>
    <x v="119"/>
    <n v="1084"/>
    <s v="CARAMEL LIQUIDE"/>
    <n v="2.2000000000000002"/>
    <d v="2017-02-13T00:00:00"/>
    <s v="X"/>
    <n v="411.4"/>
    <n v="374"/>
    <n v="94"/>
    <n v="206.8"/>
  </r>
  <r>
    <s v="Produit"/>
    <m/>
    <m/>
    <m/>
    <s v="F"/>
    <x v="0"/>
    <x v="2"/>
    <d v="2017-01-31T00:00:00"/>
    <s v="1701075-1"/>
    <n v="410030"/>
    <x v="0"/>
    <n v="1003"/>
    <s v="COQUE DE SOJA"/>
    <n v="14.38"/>
    <d v="2017-02-28T00:00:00"/>
    <s v="X"/>
    <n v="2372.6999999999998"/>
    <n v="2157"/>
    <n v="23.31"/>
    <n v="335.19779999999997"/>
  </r>
  <r>
    <s v="Produit"/>
    <m/>
    <m/>
    <m/>
    <s v="F"/>
    <x v="0"/>
    <x v="2"/>
    <d v="2017-01-31T00:00:00"/>
    <s v="1701076-1"/>
    <n v="410031"/>
    <x v="120"/>
    <n v="1044"/>
    <s v="BLE FOURRAGER (petit blé)"/>
    <n v="28.48"/>
    <d v="2017-02-15T00:00:00"/>
    <s v="X"/>
    <n v="2506.2399999999998"/>
    <n v="2278.4"/>
    <n v="12.79"/>
    <n v="364.25919999999996"/>
  </r>
  <r>
    <s v="Produit"/>
    <m/>
    <m/>
    <m/>
    <s v="F"/>
    <x v="0"/>
    <x v="2"/>
    <d v="2017-01-31T00:00:00"/>
    <s v="1701077-1"/>
    <n v="410058"/>
    <x v="3"/>
    <n v="1073"/>
    <s v="FARINE DECLASSEE"/>
    <n v="27.08"/>
    <d v="2017-02-15T00:00:00"/>
    <s v="X"/>
    <n v="3872.44"/>
    <n v="3520.4"/>
    <n v="32.090000000000003"/>
    <n v="868.99720000000002"/>
  </r>
  <r>
    <s v="Produit"/>
    <m/>
    <m/>
    <m/>
    <s v="F"/>
    <x v="0"/>
    <x v="2"/>
    <d v="2017-01-31T00:00:00"/>
    <s v="1701078-1"/>
    <n v="410002"/>
    <x v="4"/>
    <n v="1079"/>
    <s v="LACTOSE"/>
    <n v="24"/>
    <d v="2017-03-02T00:00:00"/>
    <s v="X"/>
    <n v="14520"/>
    <n v="13200"/>
    <n v="70"/>
    <n v="1680"/>
  </r>
  <r>
    <s v="Produit"/>
    <m/>
    <m/>
    <m/>
    <s v="F"/>
    <x v="0"/>
    <x v="2"/>
    <d v="2017-01-31T00:00:00"/>
    <s v="1701079-1"/>
    <n v="410058"/>
    <x v="3"/>
    <n v="1073"/>
    <s v="FARINE DECLASSEE"/>
    <n v="27.32"/>
    <d v="2017-02-15T00:00:00"/>
    <s v="X"/>
    <n v="3906.76"/>
    <n v="3551.6"/>
    <n v="32.24"/>
    <n v="880.79680000000008"/>
  </r>
  <r>
    <s v="Produit"/>
    <m/>
    <m/>
    <m/>
    <s v="F"/>
    <x v="0"/>
    <x v="2"/>
    <d v="2017-01-31T00:00:00"/>
    <s v="1701080-1"/>
    <n v="410150"/>
    <x v="113"/>
    <n v="1036"/>
    <s v="FARINE BASSE DE BLE DUR (GRUAU)"/>
    <n v="26.96"/>
    <d v="2017-02-15T00:00:00"/>
    <s v="X"/>
    <n v="4626.34"/>
    <n v="4205.76"/>
    <n v="10.97"/>
    <n v="295.75120000000004"/>
  </r>
  <r>
    <s v="Produit"/>
    <m/>
    <m/>
    <m/>
    <s v="F"/>
    <x v="0"/>
    <x v="2"/>
    <d v="2017-01-31T00:00:00"/>
    <s v="1701081-1"/>
    <n v="410044"/>
    <x v="29"/>
    <n v="1084"/>
    <s v="CARAMEL LIQUIDE"/>
    <n v="1.76"/>
    <d v="2017-02-15T00:00:00"/>
    <s v="X"/>
    <n v="96.8"/>
    <n v="88"/>
    <n v="-36.4"/>
    <n v="-64.063999999999993"/>
  </r>
  <r>
    <s v="Commissions"/>
    <m/>
    <m/>
    <m/>
    <s v="F"/>
    <x v="0"/>
    <x v="2"/>
    <d v="2017-01-31T00:00:00"/>
    <s v="1701082-1"/>
    <n v="410009"/>
    <x v="7"/>
    <n v="1010"/>
    <s v="COMMISSION"/>
    <m/>
    <d v="2017-02-03T00:00:00"/>
    <s v="X"/>
    <n v="1455.15"/>
    <n v="1455.15"/>
    <n v="0"/>
    <n v="1455.15"/>
  </r>
  <r>
    <s v="Produit"/>
    <m/>
    <m/>
    <m/>
    <s v="F"/>
    <x v="1"/>
    <x v="2"/>
    <d v="2017-02-02T00:00:00"/>
    <s v="1702001-1"/>
    <n v="410129"/>
    <x v="91"/>
    <n v="1084"/>
    <s v="CARAMEL LIQUIDE"/>
    <n v="5.5"/>
    <d v="2017-02-17T00:00:00"/>
    <s v="X"/>
    <n v="1028.5"/>
    <n v="935"/>
    <n v="107.7"/>
    <n v="592.35"/>
  </r>
  <r>
    <s v="Produit"/>
    <m/>
    <m/>
    <m/>
    <s v="F"/>
    <x v="1"/>
    <x v="2"/>
    <d v="2017-02-02T00:00:00"/>
    <s v="1702002-1"/>
    <n v="410114"/>
    <x v="70"/>
    <n v="1085"/>
    <s v="BICARBONATE DE SODIUM"/>
    <n v="1"/>
    <d v="2017-02-17T00:00:00"/>
    <s v="X"/>
    <n v="308"/>
    <n v="280"/>
    <n v="130"/>
    <n v="130"/>
  </r>
  <r>
    <s v="Produit"/>
    <m/>
    <m/>
    <m/>
    <s v="F"/>
    <x v="1"/>
    <x v="2"/>
    <d v="2017-02-02T00:00:00"/>
    <s v="1702003-1"/>
    <n v="410022"/>
    <x v="21"/>
    <n v="1023"/>
    <s v="PATE LEVURE"/>
    <n v="2.8"/>
    <d v="2017-03-02T00:00:00"/>
    <s v="X"/>
    <n v="924"/>
    <n v="840"/>
    <n v="60.7"/>
    <n v="169.96"/>
  </r>
  <r>
    <s v="Produit"/>
    <m/>
    <m/>
    <m/>
    <s v="F"/>
    <x v="1"/>
    <x v="2"/>
    <d v="2017-02-02T00:00:00"/>
    <s v="1702004-1"/>
    <n v="410043"/>
    <x v="18"/>
    <n v="1023"/>
    <s v="PATE LEVURE"/>
    <n v="0.95"/>
    <d v="2017-03-02T00:00:00"/>
    <s v="X"/>
    <n v="313.5"/>
    <n v="285"/>
    <n v="13.15"/>
    <n v="12.4925"/>
  </r>
  <r>
    <s v="Produit"/>
    <m/>
    <m/>
    <m/>
    <s v="F"/>
    <x v="1"/>
    <x v="2"/>
    <d v="2017-02-02T00:00:00"/>
    <s v="1702005-1"/>
    <n v="410112"/>
    <x v="76"/>
    <n v="1001"/>
    <s v="LEVURE"/>
    <n v="3.1"/>
    <d v="2017-02-17T00:00:00"/>
    <s v="X"/>
    <n v="1023"/>
    <n v="930"/>
    <n v="110.4"/>
    <n v="342.24"/>
  </r>
  <r>
    <s v="Produit"/>
    <m/>
    <m/>
    <m/>
    <s v="F"/>
    <x v="1"/>
    <x v="2"/>
    <d v="2017-02-02T00:00:00"/>
    <s v="1702006-1"/>
    <n v="410079"/>
    <x v="40"/>
    <n v="1001"/>
    <s v="LEVURE"/>
    <n v="3.351"/>
    <d v="2017-02-17T00:00:00"/>
    <s v="X"/>
    <n v="1105.83"/>
    <n v="1005.3"/>
    <n v="110.4"/>
    <n v="369.9504"/>
  </r>
  <r>
    <s v="Produit"/>
    <m/>
    <m/>
    <m/>
    <s v="F"/>
    <x v="1"/>
    <x v="2"/>
    <d v="2017-02-02T00:00:00"/>
    <s v="1702007-1"/>
    <n v="410143"/>
    <x v="107"/>
    <n v="1001"/>
    <s v="LEVURE"/>
    <n v="7.5"/>
    <d v="2017-02-17T00:00:00"/>
    <s v="X"/>
    <n v="2475"/>
    <n v="2250"/>
    <n v="110.4"/>
    <n v="828"/>
  </r>
  <r>
    <s v="Produit"/>
    <m/>
    <m/>
    <m/>
    <s v="F"/>
    <x v="1"/>
    <x v="2"/>
    <d v="2017-02-06T00:00:00"/>
    <s v="1702008-1"/>
    <n v="410151"/>
    <x v="114"/>
    <n v="1044"/>
    <s v="BLE FOURRAGER (petit blé)"/>
    <n v="27.7"/>
    <d v="2017-02-21T00:00:00"/>
    <s v="X"/>
    <n v="2437.6"/>
    <n v="2216"/>
    <n v="9.4"/>
    <n v="260.38"/>
  </r>
  <r>
    <s v="Produit"/>
    <m/>
    <m/>
    <m/>
    <s v="F"/>
    <x v="1"/>
    <x v="2"/>
    <d v="2017-02-06T00:00:00"/>
    <s v="1702009-1"/>
    <n v="410006"/>
    <x v="1"/>
    <n v="1073"/>
    <s v="FARINE DECLASSEE"/>
    <n v="23.79"/>
    <d v="2017-03-06T00:00:00"/>
    <s v="X"/>
    <n v="2402.79"/>
    <n v="2402.79"/>
    <n v="13"/>
    <n v="309.27"/>
  </r>
  <r>
    <s v="Produit"/>
    <m/>
    <m/>
    <m/>
    <s v="F"/>
    <x v="1"/>
    <x v="2"/>
    <d v="2017-02-06T00:00:00"/>
    <s v="1702010-1"/>
    <n v="410111"/>
    <x v="69"/>
    <n v="1036"/>
    <s v="FARINE BASSE DE BLE DUR (GRUAU)"/>
    <n v="28.8"/>
    <d v="2017-02-21T00:00:00"/>
    <s v="X"/>
    <n v="4656.96"/>
    <n v="4233.6000000000004"/>
    <n v="9"/>
    <n v="259.2"/>
  </r>
  <r>
    <s v="Produit"/>
    <m/>
    <m/>
    <m/>
    <s v="F"/>
    <x v="1"/>
    <x v="2"/>
    <d v="2017-02-07T00:00:00"/>
    <s v="1702011-1"/>
    <n v="410030"/>
    <x v="0"/>
    <n v="1035"/>
    <s v="FARINE BASSE DE BLE TENDRE"/>
    <n v="27.32"/>
    <d v="2017-03-07T00:00:00"/>
    <s v="X"/>
    <n v="3906.76"/>
    <n v="3551.6"/>
    <n v="15"/>
    <n v="409.8"/>
  </r>
  <r>
    <s v="Produit"/>
    <m/>
    <m/>
    <m/>
    <s v="F"/>
    <x v="1"/>
    <x v="2"/>
    <d v="2017-02-07T00:00:00"/>
    <s v="1702012-1"/>
    <n v="410156"/>
    <x v="121"/>
    <n v="1084"/>
    <s v="CARAMEL LIQUIDE"/>
    <n v="3.3"/>
    <d v="2017-02-22T00:00:00"/>
    <s v="X"/>
    <n v="617.1"/>
    <n v="561"/>
    <n v="98.6"/>
    <n v="325.37999999999994"/>
  </r>
  <r>
    <s v="Produit"/>
    <m/>
    <m/>
    <m/>
    <s v="F"/>
    <x v="1"/>
    <x v="2"/>
    <d v="2017-02-07T00:00:00"/>
    <s v="1702013-1"/>
    <n v="410157"/>
    <x v="122"/>
    <n v="1084"/>
    <s v="CARAMEL LIQUIDE"/>
    <n v="1.1000000000000001"/>
    <d v="2017-02-22T00:00:00"/>
    <s v="X"/>
    <n v="217.8"/>
    <n v="198"/>
    <n v="63.19"/>
    <n v="69.509"/>
  </r>
  <r>
    <s v="Produit"/>
    <m/>
    <m/>
    <m/>
    <s v="F"/>
    <x v="1"/>
    <x v="2"/>
    <d v="2017-02-07T00:00:00"/>
    <s v="1702014-1"/>
    <n v="410088"/>
    <x v="50"/>
    <n v="1084"/>
    <s v="CARAMEL LIQUIDE"/>
    <n v="1.1000000000000001"/>
    <d v="2017-02-22T00:00:00"/>
    <s v="X"/>
    <n v="217.8"/>
    <n v="198"/>
    <n v="63.19"/>
    <n v="69.509"/>
  </r>
  <r>
    <s v="Produit"/>
    <m/>
    <m/>
    <m/>
    <s v="F"/>
    <x v="1"/>
    <x v="2"/>
    <d v="2017-02-08T00:00:00"/>
    <s v="1702015-1"/>
    <n v="410069"/>
    <x v="23"/>
    <n v="1069"/>
    <s v="PERMEAT DOUX LIQUIDE"/>
    <n v="1.51"/>
    <d v="2017-03-08T00:00:00"/>
    <s v="X"/>
    <n v="149.49"/>
    <n v="135.9"/>
    <n v="40"/>
    <n v="60.4"/>
  </r>
  <r>
    <s v="Produit"/>
    <m/>
    <m/>
    <m/>
    <s v="F"/>
    <x v="1"/>
    <x v="2"/>
    <d v="2017-02-08T00:00:00"/>
    <s v="1702015-2"/>
    <n v="410069"/>
    <x v="23"/>
    <n v="1069"/>
    <s v="PERMEAT DOUX LIQUIDE"/>
    <n v="1.3959999999999999"/>
    <d v="2017-03-08T00:00:00"/>
    <s v="X"/>
    <n v="138.19999999999999"/>
    <n v="125.64"/>
    <n v="40"/>
    <n v="55.839999999999996"/>
  </r>
  <r>
    <s v="Produit"/>
    <m/>
    <m/>
    <m/>
    <s v="F"/>
    <x v="1"/>
    <x v="2"/>
    <d v="2017-02-08T00:00:00"/>
    <s v="1702015-3"/>
    <n v="410069"/>
    <x v="23"/>
    <n v="1069"/>
    <s v="PERMEAT DOUX LIQUIDE"/>
    <n v="1.6419999999999999"/>
    <d v="2017-03-08T00:00:00"/>
    <s v="X"/>
    <n v="162.56"/>
    <n v="147.78"/>
    <n v="40"/>
    <n v="65.679999999999993"/>
  </r>
  <r>
    <s v="Produit"/>
    <m/>
    <m/>
    <m/>
    <s v="F"/>
    <x v="1"/>
    <x v="2"/>
    <d v="2017-02-08T00:00:00"/>
    <s v="1702015-4"/>
    <n v="410069"/>
    <x v="23"/>
    <n v="1069"/>
    <s v="PERMEAT DOUX LIQUIDE"/>
    <n v="1.6279999999999999"/>
    <d v="2017-03-08T00:00:00"/>
    <s v="X"/>
    <n v="161.16999999999999"/>
    <n v="146.52000000000001"/>
    <n v="40"/>
    <n v="65.11999999999999"/>
  </r>
  <r>
    <s v="Produit"/>
    <m/>
    <m/>
    <m/>
    <s v="F"/>
    <x v="1"/>
    <x v="2"/>
    <d v="2017-02-08T00:00:00"/>
    <s v="1702016-1"/>
    <n v="410059"/>
    <x v="22"/>
    <n v="1069"/>
    <s v="PERMEAT DOUX LIQUIDE"/>
    <n v="1.137"/>
    <d v="2017-02-23T00:00:00"/>
    <s v="X"/>
    <n v="122.46"/>
    <n v="111.33"/>
    <n v="40"/>
    <n v="45.480000000000004"/>
  </r>
  <r>
    <s v="Produit"/>
    <m/>
    <m/>
    <m/>
    <s v="F"/>
    <x v="1"/>
    <x v="2"/>
    <d v="2017-02-08T00:00:00"/>
    <s v="1702016-2"/>
    <n v="410059"/>
    <x v="22"/>
    <n v="1069"/>
    <s v="PERMEAT DOUX LIQUIDE"/>
    <n v="1.145"/>
    <d v="2017-02-23T00:00:00"/>
    <s v="X"/>
    <n v="113.36"/>
    <n v="103.05"/>
    <n v="40"/>
    <n v="45.8"/>
  </r>
  <r>
    <s v="Produit"/>
    <m/>
    <m/>
    <m/>
    <s v="F"/>
    <x v="1"/>
    <x v="2"/>
    <d v="2017-02-08T00:00:00"/>
    <s v="1702016-3"/>
    <n v="410059"/>
    <x v="22"/>
    <n v="1069"/>
    <s v="PERMEAT DOUX LIQUIDE"/>
    <n v="1.645"/>
    <d v="2017-02-23T00:00:00"/>
    <s v="X"/>
    <n v="162.86000000000001"/>
    <n v="148.05000000000001"/>
    <n v="40"/>
    <n v="65.8"/>
  </r>
  <r>
    <s v="Produit"/>
    <m/>
    <m/>
    <m/>
    <s v="F"/>
    <x v="1"/>
    <x v="2"/>
    <d v="2017-02-08T00:00:00"/>
    <s v="1702017-1"/>
    <n v="410044"/>
    <x v="29"/>
    <n v="1057"/>
    <s v="PERMEAT DE SERUM (28 à 30 % ms)"/>
    <n v="7.8940000000000001"/>
    <d v="2017-02-23T00:00:00"/>
    <s v="X"/>
    <n v="738.09"/>
    <n v="670.99"/>
    <n v="10"/>
    <n v="78.94"/>
  </r>
  <r>
    <s v="Produit"/>
    <m/>
    <m/>
    <m/>
    <s v="F"/>
    <x v="1"/>
    <x v="2"/>
    <d v="2017-02-08T00:00:00"/>
    <s v="1702017-2"/>
    <n v="410044"/>
    <x v="29"/>
    <n v="1057"/>
    <s v="PERMEAT DE SERUM (28 à 30 % ms)"/>
    <n v="7.5439999999999996"/>
    <d v="2017-02-23T00:00:00"/>
    <s v="X"/>
    <n v="705.36"/>
    <n v="641.24"/>
    <n v="10"/>
    <n v="75.44"/>
  </r>
  <r>
    <s v="Produit"/>
    <m/>
    <m/>
    <m/>
    <s v="F"/>
    <x v="1"/>
    <x v="2"/>
    <d v="2017-02-08T00:00:00"/>
    <s v="1702018-1"/>
    <n v="410067"/>
    <x v="17"/>
    <n v="1057"/>
    <s v="PERMEAT DE SERUM (28 à 30 % ms)"/>
    <n v="7.5860000000000003"/>
    <d v="2017-02-23T00:00:00"/>
    <s v="X"/>
    <n v="751.01"/>
    <n v="682.74"/>
    <n v="15"/>
    <n v="113.79"/>
  </r>
  <r>
    <s v="Produit"/>
    <m/>
    <m/>
    <m/>
    <s v="F"/>
    <x v="1"/>
    <x v="2"/>
    <d v="2017-02-08T00:00:00"/>
    <s v="1702019-1"/>
    <n v="410030"/>
    <x v="0"/>
    <n v="1057"/>
    <s v="PERMEAT DE SERUM (28 à 30 % ms)"/>
    <n v="7.7779999999999996"/>
    <d v="2017-03-08T00:00:00"/>
    <s v="X"/>
    <n v="770.02"/>
    <n v="700.02"/>
    <n v="15"/>
    <n v="116.66999999999999"/>
  </r>
  <r>
    <s v="Produit"/>
    <m/>
    <m/>
    <m/>
    <s v="F"/>
    <x v="1"/>
    <x v="2"/>
    <d v="2017-02-08T00:00:00"/>
    <s v="1702019-2"/>
    <n v="410030"/>
    <x v="0"/>
    <n v="1057"/>
    <s v="PERMEAT DE SERUM (28 à 30 % ms)"/>
    <n v="8.4450000000000003"/>
    <d v="2017-03-08T00:00:00"/>
    <s v="X"/>
    <n v="836.06"/>
    <n v="760.05"/>
    <n v="15"/>
    <n v="126.67500000000001"/>
  </r>
  <r>
    <s v="Produit"/>
    <m/>
    <m/>
    <m/>
    <s v="F"/>
    <x v="1"/>
    <x v="2"/>
    <d v="2017-02-08T00:00:00"/>
    <s v="1702019-3"/>
    <n v="410030"/>
    <x v="0"/>
    <n v="1057"/>
    <s v="PERMEAT DE SERUM (28 à 30 % ms)"/>
    <n v="7.7640000000000002"/>
    <d v="2017-03-08T00:00:00"/>
    <s v="X"/>
    <n v="768.76"/>
    <n v="698.76"/>
    <n v="15"/>
    <n v="116.46000000000001"/>
  </r>
  <r>
    <s v="Produit"/>
    <m/>
    <m/>
    <m/>
    <s v="F"/>
    <x v="1"/>
    <x v="2"/>
    <d v="2017-02-08T00:00:00"/>
    <s v="1702020-1"/>
    <n v="410077"/>
    <x v="38"/>
    <n v="1077"/>
    <s v="PERMEAT DE SERUM  (18 / 20 % de MS )"/>
    <n v="4.992"/>
    <d v="2017-02-28T00:00:00"/>
    <s v="X"/>
    <n v="439.3"/>
    <n v="399.36"/>
    <n v="30"/>
    <n v="149.76"/>
  </r>
  <r>
    <s v="Produit"/>
    <m/>
    <m/>
    <m/>
    <s v="F"/>
    <x v="1"/>
    <x v="2"/>
    <d v="2017-02-08T00:00:00"/>
    <s v="1702021-1"/>
    <n v="410068"/>
    <x v="19"/>
    <n v="1077"/>
    <s v="PERMEAT DE SERUM  (18 / 20 % de MS )"/>
    <n v="5"/>
    <d v="2017-02-23T00:00:00"/>
    <s v="X"/>
    <n v="440"/>
    <n v="400"/>
    <n v="30"/>
    <n v="150"/>
  </r>
  <r>
    <s v="Produit"/>
    <m/>
    <m/>
    <m/>
    <s v="F"/>
    <x v="1"/>
    <x v="2"/>
    <d v="2017-02-09T00:00:00"/>
    <s v="1702022-1"/>
    <n v="410130"/>
    <x v="88"/>
    <n v="1084"/>
    <s v="CARAMEL LIQUIDE"/>
    <n v="6.6"/>
    <d v="2017-02-24T00:00:00"/>
    <s v="X"/>
    <n v="1089"/>
    <n v="990"/>
    <n v="93.8"/>
    <n v="619.07999999999993"/>
  </r>
  <r>
    <s v="Produit"/>
    <m/>
    <m/>
    <m/>
    <s v="F"/>
    <x v="1"/>
    <x v="2"/>
    <d v="2017-02-09T00:00:00"/>
    <s v="1702023-1"/>
    <n v="410030"/>
    <x v="0"/>
    <n v="1036"/>
    <s v="FARINE BASSE DE BLE DUR (GRUAU)"/>
    <n v="27.94"/>
    <d v="2017-03-09T00:00:00"/>
    <s v="X"/>
    <n v="4825.24"/>
    <n v="4386.58"/>
    <n v="5"/>
    <n v="139.70000000000002"/>
  </r>
  <r>
    <s v="Produit"/>
    <m/>
    <m/>
    <m/>
    <s v="F"/>
    <x v="1"/>
    <x v="2"/>
    <d v="2017-02-09T00:00:00"/>
    <s v="1702024-1"/>
    <n v="410030"/>
    <x v="0"/>
    <n v="1071"/>
    <s v="PATISSERIE (PATE A CHOUX)"/>
    <n v="12.9"/>
    <d v="2017-03-09T00:00:00"/>
    <s v="X"/>
    <n v="922.35"/>
    <n v="838.5"/>
    <n v="30.35"/>
    <n v="391.51500000000004"/>
  </r>
  <r>
    <s v="Produit"/>
    <m/>
    <m/>
    <m/>
    <s v="F"/>
    <x v="1"/>
    <x v="2"/>
    <d v="2017-02-09T00:00:00"/>
    <s v="1702025-1"/>
    <n v="410079"/>
    <x v="40"/>
    <n v="1039"/>
    <s v="SON DE BLE TENDRE"/>
    <n v="8.5289999999999999"/>
    <d v="2017-02-25T00:00:00"/>
    <s v="X"/>
    <n v="1032.01"/>
    <n v="938.19"/>
    <n v="20"/>
    <n v="170.57999999999998"/>
  </r>
  <r>
    <s v="Produit"/>
    <m/>
    <m/>
    <m/>
    <s v="F"/>
    <x v="1"/>
    <x v="2"/>
    <d v="2017-02-10T00:00:00"/>
    <s v="1702026-1"/>
    <n v="410119"/>
    <x v="87"/>
    <n v="1036"/>
    <s v="FARINE BASSE DE BLE DUR (GRUAU)"/>
    <n v="27.84"/>
    <d v="2017-02-25T00:00:00"/>
    <s v="X"/>
    <n v="4685.47"/>
    <n v="4259.5200000000004"/>
    <n v="12"/>
    <n v="334.08"/>
  </r>
  <r>
    <s v="Produit"/>
    <m/>
    <m/>
    <m/>
    <s v="F"/>
    <x v="1"/>
    <x v="2"/>
    <d v="2017-02-10T00:00:00"/>
    <s v="1702027-1"/>
    <n v="410147"/>
    <x v="110"/>
    <n v="1044"/>
    <s v="BLE FOURRAGER (petit blé)"/>
    <n v="29.34"/>
    <d v="2017-02-25T00:00:00"/>
    <s v="X"/>
    <n v="2581.92"/>
    <n v="2347.1999999999998"/>
    <n v="13"/>
    <n v="381.42"/>
  </r>
  <r>
    <s v="Produit"/>
    <m/>
    <m/>
    <m/>
    <s v="F"/>
    <x v="1"/>
    <x v="2"/>
    <d v="2017-02-10T00:00:00"/>
    <s v="1702028-1"/>
    <n v="410124"/>
    <x v="86"/>
    <n v="1001"/>
    <s v="LEVURE"/>
    <n v="3.4460000000000002"/>
    <d v="2017-02-25T00:00:00"/>
    <s v="X"/>
    <n v="1137.18"/>
    <n v="1033.8"/>
    <n v="112"/>
    <n v="385.952"/>
  </r>
  <r>
    <s v="Produit"/>
    <m/>
    <m/>
    <m/>
    <s v="F"/>
    <x v="1"/>
    <x v="2"/>
    <d v="2017-02-10T00:00:00"/>
    <s v="1702029-1"/>
    <n v="410002"/>
    <x v="4"/>
    <n v="1079"/>
    <s v="LACTOSE"/>
    <n v="24"/>
    <d v="2017-03-10T00:00:00"/>
    <s v="X"/>
    <n v="14520"/>
    <n v="13200"/>
    <n v="70"/>
    <n v="1680"/>
  </r>
  <r>
    <s v="Produit"/>
    <m/>
    <m/>
    <m/>
    <s v="F"/>
    <x v="1"/>
    <x v="2"/>
    <d v="2017-02-10T00:00:00"/>
    <s v="1702030-1"/>
    <n v="410043"/>
    <x v="18"/>
    <n v="1014"/>
    <s v="GÊNE DE CASSIS"/>
    <n v="11.202999999999999"/>
    <d v="2017-03-10T00:00:00"/>
    <s v="X"/>
    <n v="369.7"/>
    <n v="336.09"/>
    <n v="24.82"/>
    <n v="278.05845999999997"/>
  </r>
  <r>
    <s v="Produit"/>
    <m/>
    <m/>
    <m/>
    <s v="F"/>
    <x v="1"/>
    <x v="2"/>
    <d v="2017-02-10T00:00:00"/>
    <s v="1702031-1"/>
    <n v="410017"/>
    <x v="12"/>
    <n v="1014"/>
    <s v="GÊNE DE CASSIS"/>
    <m/>
    <d v="2017-03-30T00:00:00"/>
    <s v="X"/>
    <n v="252.69"/>
    <n v="229.72"/>
    <n v="0"/>
    <n v="0"/>
  </r>
  <r>
    <s v="Produit"/>
    <m/>
    <m/>
    <m/>
    <s v="F"/>
    <x v="1"/>
    <x v="2"/>
    <d v="2017-02-10T00:00:00"/>
    <s v="1702032-1"/>
    <n v="410040"/>
    <x v="27"/>
    <n v="1014"/>
    <s v="GÊNE DE CASSIS"/>
    <n v="11.769"/>
    <d v="2017-03-10T00:00:00"/>
    <s v="X"/>
    <n v="388.38"/>
    <n v="353.07"/>
    <n v="25.55"/>
    <n v="300.69794999999999"/>
  </r>
  <r>
    <s v="Produit"/>
    <m/>
    <m/>
    <m/>
    <s v="F"/>
    <x v="1"/>
    <x v="2"/>
    <d v="2017-02-10T00:00:00"/>
    <s v="1702033-1"/>
    <n v="410030"/>
    <x v="0"/>
    <n v="1044"/>
    <s v="BLE FOURRAGER (petit blé)"/>
    <n v="27.38"/>
    <d v="2017-03-10T00:00:00"/>
    <s v="X"/>
    <n v="2560.0300000000002"/>
    <n v="2327.3000000000002"/>
    <n v="8"/>
    <n v="219.04"/>
  </r>
  <r>
    <s v="Commissions"/>
    <m/>
    <m/>
    <m/>
    <s v="F"/>
    <x v="1"/>
    <x v="2"/>
    <d v="2017-02-13T00:00:00"/>
    <s v="1702034-1"/>
    <n v="410009"/>
    <x v="7"/>
    <n v="1010"/>
    <s v="COMMISSION"/>
    <m/>
    <d v="2017-02-17T00:00:00"/>
    <s v="X"/>
    <n v="1107.27"/>
    <n v="1107.27"/>
    <n v="0"/>
    <n v="1107.27"/>
  </r>
  <r>
    <s v="Produit"/>
    <m/>
    <m/>
    <m/>
    <s v="F"/>
    <x v="1"/>
    <x v="2"/>
    <d v="2017-02-14T00:00:00"/>
    <s v="1702035-1"/>
    <n v="410030"/>
    <x v="0"/>
    <n v="1035"/>
    <s v="FARINE BASSE DE BLE TENDRE"/>
    <n v="29.86"/>
    <d v="2017-03-14T00:00:00"/>
    <s v="X"/>
    <n v="4434.21"/>
    <n v="4031.1"/>
    <n v="15"/>
    <n v="447.9"/>
  </r>
  <r>
    <s v="Produit"/>
    <m/>
    <m/>
    <m/>
    <s v="F"/>
    <x v="1"/>
    <x v="2"/>
    <d v="2017-02-14T00:00:00"/>
    <s v="1702036-1"/>
    <n v="410160"/>
    <x v="123"/>
    <n v="1034"/>
    <s v="REMOULAGE"/>
    <n v="27.86"/>
    <d v="2017-03-01T00:00:00"/>
    <s v="X"/>
    <n v="4658.1899999999996"/>
    <n v="4234.72"/>
    <n v="9.5"/>
    <n v="264.67"/>
  </r>
  <r>
    <s v="Produit"/>
    <m/>
    <m/>
    <m/>
    <s v="F"/>
    <x v="1"/>
    <x v="2"/>
    <d v="2017-02-15T00:00:00"/>
    <s v="1702037-1"/>
    <n v="410159"/>
    <x v="124"/>
    <n v="1085"/>
    <s v="BICARBONATE DE SODIUM"/>
    <n v="1"/>
    <d v="2017-03-02T00:00:00"/>
    <s v="X"/>
    <n v="308"/>
    <n v="280"/>
    <n v="140"/>
    <n v="140"/>
  </r>
  <r>
    <s v="Produit"/>
    <m/>
    <m/>
    <m/>
    <s v="F"/>
    <x v="1"/>
    <x v="2"/>
    <d v="2017-02-15T00:00:00"/>
    <s v="1702038-1"/>
    <n v="410030"/>
    <x v="0"/>
    <n v="1053"/>
    <s v="FARINE DE SARRASIN"/>
    <n v="29.12"/>
    <d v="2017-03-15T00:00:00"/>
    <s v="X"/>
    <n v="4164.16"/>
    <n v="3785.6"/>
    <n v="7.5"/>
    <n v="218.4"/>
  </r>
  <r>
    <s v="Produit"/>
    <m/>
    <m/>
    <m/>
    <s v="F"/>
    <x v="1"/>
    <x v="2"/>
    <d v="2017-02-15T00:00:00"/>
    <s v="1702038-2"/>
    <n v="410030"/>
    <x v="0"/>
    <n v="1053"/>
    <s v="FARINE DE SARRASIN"/>
    <n v="24.3"/>
    <d v="2017-03-15T00:00:00"/>
    <s v="X"/>
    <n v="3474.9"/>
    <n v="3159"/>
    <n v="7.5"/>
    <n v="182.25"/>
  </r>
  <r>
    <s v="Produit"/>
    <m/>
    <m/>
    <m/>
    <s v="F"/>
    <x v="1"/>
    <x v="2"/>
    <d v="2017-02-15T00:00:00"/>
    <s v="1702039-1"/>
    <n v="410158"/>
    <x v="125"/>
    <n v="1036"/>
    <s v="FARINE BASSE DE BLE DUR (GRUAU)"/>
    <n v="25.36"/>
    <d v="2017-03-02T00:00:00"/>
    <s v="X"/>
    <n v="4407.57"/>
    <n v="4006.88"/>
    <n v="5.8"/>
    <n v="147.08799999999999"/>
  </r>
  <r>
    <s v="Produit"/>
    <m/>
    <m/>
    <m/>
    <s v="F"/>
    <x v="1"/>
    <x v="2"/>
    <d v="2017-02-15T00:00:00"/>
    <s v="1702040-1"/>
    <n v="410103"/>
    <x v="66"/>
    <n v="1003"/>
    <s v="COQUE DE SOJA"/>
    <n v="16.760000000000002"/>
    <d v="2017-03-02T00:00:00"/>
    <s v="X"/>
    <n v="2765.4"/>
    <n v="2514"/>
    <n v="27.47"/>
    <n v="460.3972"/>
  </r>
  <r>
    <s v="Produit"/>
    <m/>
    <m/>
    <m/>
    <s v="F"/>
    <x v="1"/>
    <x v="2"/>
    <d v="2017-02-15T00:00:00"/>
    <s v="1702041-1"/>
    <n v="410108"/>
    <x v="78"/>
    <n v="1001"/>
    <s v="LEVURE"/>
    <n v="5.75"/>
    <d v="2017-03-02T00:00:00"/>
    <s v="X"/>
    <n v="1897.5"/>
    <n v="1725"/>
    <n v="133.35"/>
    <n v="766.76249999999993"/>
  </r>
  <r>
    <s v="Produit"/>
    <m/>
    <m/>
    <m/>
    <s v="F"/>
    <x v="1"/>
    <x v="2"/>
    <d v="2017-02-15T00:00:00"/>
    <s v="1702042-1"/>
    <n v="410054"/>
    <x v="45"/>
    <n v="1001"/>
    <s v="LEVURE"/>
    <n v="3.15"/>
    <d v="2017-03-02T00:00:00"/>
    <s v="X"/>
    <n v="1039.5"/>
    <n v="945"/>
    <n v="133.35"/>
    <n v="420.05249999999995"/>
  </r>
  <r>
    <s v="Produit"/>
    <m/>
    <m/>
    <m/>
    <s v="F"/>
    <x v="1"/>
    <x v="2"/>
    <d v="2017-02-15T00:00:00"/>
    <s v="1702043-1"/>
    <n v="410094"/>
    <x v="56"/>
    <n v="1001"/>
    <s v="LEVURE"/>
    <n v="2.5"/>
    <d v="2017-03-02T00:00:00"/>
    <s v="X"/>
    <n v="825"/>
    <n v="750"/>
    <n v="133.35"/>
    <n v="333.375"/>
  </r>
  <r>
    <s v="Produit"/>
    <m/>
    <m/>
    <m/>
    <s v="F"/>
    <x v="1"/>
    <x v="2"/>
    <d v="2017-02-15T00:00:00"/>
    <s v="1702044-1"/>
    <n v="410103"/>
    <x v="66"/>
    <n v="1001"/>
    <s v="LEVURE"/>
    <n v="3.2"/>
    <d v="2017-03-02T00:00:00"/>
    <s v="X"/>
    <n v="1144"/>
    <n v="1040"/>
    <n v="133.35"/>
    <n v="426.72"/>
  </r>
  <r>
    <s v="Produit"/>
    <m/>
    <m/>
    <m/>
    <s v="F"/>
    <x v="1"/>
    <x v="2"/>
    <d v="2017-02-15T00:00:00"/>
    <s v="1702045-1"/>
    <n v="410089"/>
    <x v="53"/>
    <n v="1001"/>
    <s v="LEVURE"/>
    <n v="1.95"/>
    <d v="2017-03-02T00:00:00"/>
    <s v="X"/>
    <n v="643.5"/>
    <n v="585"/>
    <n v="133.35"/>
    <n v="260.03249999999997"/>
  </r>
  <r>
    <s v="Produit"/>
    <m/>
    <m/>
    <m/>
    <s v="F"/>
    <x v="1"/>
    <x v="2"/>
    <d v="2017-02-15T00:00:00"/>
    <s v="1702046-1"/>
    <n v="410078"/>
    <x v="39"/>
    <n v="1001"/>
    <s v="LEVURE"/>
    <n v="2.2000000000000002"/>
    <d v="2017-03-02T00:00:00"/>
    <s v="X"/>
    <n v="726"/>
    <n v="660"/>
    <n v="133.35"/>
    <n v="293.37"/>
  </r>
  <r>
    <s v="Produit"/>
    <m/>
    <m/>
    <m/>
    <s v="A"/>
    <x v="1"/>
    <x v="2"/>
    <d v="2017-02-15T00:00:00"/>
    <s v="1702047-1"/>
    <n v="410078"/>
    <x v="39"/>
    <n v="1083"/>
    <s v="CARAMEL  (éclats)"/>
    <n v="0.86399999999999999"/>
    <s v="00/00/0000"/>
    <s v="X"/>
    <n v="-142.56"/>
    <n v="-129.6"/>
    <n v="0"/>
    <n v="-129.6"/>
  </r>
  <r>
    <s v="Produit"/>
    <m/>
    <m/>
    <m/>
    <s v="F"/>
    <x v="1"/>
    <x v="2"/>
    <d v="2017-02-16T00:00:00"/>
    <s v="1702048-1"/>
    <n v="410115"/>
    <x v="71"/>
    <n v="1023"/>
    <s v="PATE LEVURE"/>
    <n v="4.8250000000000002"/>
    <d v="2017-03-03T00:00:00"/>
    <s v="X"/>
    <n v="1326.88"/>
    <n v="1206.25"/>
    <n v="58.55"/>
    <n v="282.50375000000003"/>
  </r>
  <r>
    <s v="Produit"/>
    <m/>
    <m/>
    <m/>
    <s v="F"/>
    <x v="1"/>
    <x v="2"/>
    <d v="2017-02-16T00:00:00"/>
    <s v="1702049-1"/>
    <n v="410054"/>
    <x v="45"/>
    <n v="1084"/>
    <s v="CARAMEL LIQUIDE"/>
    <n v="1.1000000000000001"/>
    <d v="2017-03-03T00:00:00"/>
    <s v="X"/>
    <n v="217.8"/>
    <n v="198"/>
    <n v="75.45"/>
    <n v="82.995000000000005"/>
  </r>
  <r>
    <s v="Produit"/>
    <m/>
    <m/>
    <m/>
    <s v="F"/>
    <x v="1"/>
    <x v="2"/>
    <d v="2017-02-16T00:00:00"/>
    <s v="1702050-1"/>
    <n v="410012"/>
    <x v="16"/>
    <n v="1002"/>
    <s v="OKARA"/>
    <n v="14.52"/>
    <d v="2017-03-16T00:00:00"/>
    <s v="X"/>
    <n v="4210.8"/>
    <n v="4210.8"/>
    <n v="35"/>
    <n v="508.2"/>
  </r>
  <r>
    <s v="Produit"/>
    <m/>
    <m/>
    <m/>
    <s v="F"/>
    <x v="1"/>
    <x v="2"/>
    <d v="2017-02-16T00:00:00"/>
    <s v="1702051-1"/>
    <n v="410002"/>
    <x v="4"/>
    <n v="1079"/>
    <s v="LACTOSE"/>
    <n v="24"/>
    <d v="2017-03-16T00:00:00"/>
    <s v="X"/>
    <n v="14520"/>
    <n v="13200"/>
    <n v="70"/>
    <n v="1680"/>
  </r>
  <r>
    <s v="Prestation"/>
    <m/>
    <m/>
    <m/>
    <s v="F"/>
    <x v="1"/>
    <x v="2"/>
    <d v="2017-02-17T00:00:00"/>
    <s v="1702052-1"/>
    <n v="410163"/>
    <x v="126"/>
    <n v="1011"/>
    <s v="PRESTATION DE SERVICE"/>
    <m/>
    <d v="2017-02-11T00:00:00"/>
    <s v="X"/>
    <n v="260.14999999999998"/>
    <n v="236.5"/>
    <n v="0"/>
    <n v="0"/>
  </r>
  <r>
    <s v="Produit"/>
    <m/>
    <m/>
    <m/>
    <s v="F"/>
    <x v="1"/>
    <x v="2"/>
    <d v="2017-02-17T00:00:00"/>
    <s v="1702053-1"/>
    <n v="410030"/>
    <x v="0"/>
    <n v="1084"/>
    <s v="CARAMEL LIQUIDE"/>
    <n v="22.402999999999999"/>
    <d v="2017-03-17T00:00:00"/>
    <s v="X"/>
    <n v="1971.46"/>
    <n v="1792.24"/>
    <n v="40.700000000000003"/>
    <n v="911.8021"/>
  </r>
  <r>
    <s v="Produit"/>
    <m/>
    <m/>
    <m/>
    <s v="F"/>
    <x v="1"/>
    <x v="2"/>
    <d v="2017-02-17T00:00:00"/>
    <s v="1702054-1"/>
    <n v="410104"/>
    <x v="65"/>
    <n v="1031"/>
    <s v="BLE &quot;NC&quot;  "/>
    <n v="15.53"/>
    <d v="2017-03-04T00:00:00"/>
    <s v="X"/>
    <n v="1964.55"/>
    <n v="1785.95"/>
    <n v="87.3"/>
    <n v="1355.769"/>
  </r>
  <r>
    <s v="Produit"/>
    <m/>
    <m/>
    <m/>
    <s v="F"/>
    <x v="1"/>
    <x v="2"/>
    <d v="2017-02-17T00:00:00"/>
    <s v="1702055-1"/>
    <n v="410119"/>
    <x v="87"/>
    <n v="1073"/>
    <s v="FARINE DECLASSEE"/>
    <n v="22.59"/>
    <d v="2017-03-04T00:00:00"/>
    <s v="X"/>
    <n v="3230.37"/>
    <n v="2936.7"/>
    <n v="22.3"/>
    <n v="503.75700000000001"/>
  </r>
  <r>
    <s v="Produit"/>
    <m/>
    <m/>
    <m/>
    <s v="F"/>
    <x v="1"/>
    <x v="2"/>
    <d v="2017-02-17T00:00:00"/>
    <s v="1702056-1"/>
    <n v="410030"/>
    <x v="0"/>
    <n v="1036"/>
    <s v="FARINE BASSE DE BLE DUR (GRUAU)"/>
    <n v="27.42"/>
    <d v="2017-03-17T00:00:00"/>
    <s v="X"/>
    <n v="4735.43"/>
    <n v="4304.9399999999996"/>
    <n v="4.5"/>
    <n v="123.39000000000001"/>
  </r>
  <r>
    <s v="Produit"/>
    <m/>
    <m/>
    <m/>
    <s v="F"/>
    <x v="1"/>
    <x v="2"/>
    <d v="2017-02-17T00:00:00"/>
    <s v="1702056-2"/>
    <n v="410030"/>
    <x v="0"/>
    <n v="1036"/>
    <s v="FARINE BASSE DE BLE DUR (GRUAU)"/>
    <n v="28.98"/>
    <d v="2017-03-17T00:00:00"/>
    <s v="X"/>
    <n v="5004.8500000000004"/>
    <n v="4549.8599999999997"/>
    <n v="5.0999999999999996"/>
    <n v="147.798"/>
  </r>
  <r>
    <s v="Produit"/>
    <m/>
    <m/>
    <m/>
    <s v="F"/>
    <x v="1"/>
    <x v="2"/>
    <d v="2017-02-23T00:00:00"/>
    <s v="1702057-1"/>
    <n v="410118"/>
    <x v="84"/>
    <n v="1002"/>
    <s v="OKARA"/>
    <n v="14.5"/>
    <d v="2017-03-23T00:00:00"/>
    <s v="X"/>
    <n v="4625.5"/>
    <n v="4205"/>
    <n v="16.7"/>
    <n v="242.14999999999998"/>
  </r>
  <r>
    <s v="Produit"/>
    <m/>
    <m/>
    <m/>
    <s v="F"/>
    <x v="1"/>
    <x v="2"/>
    <d v="2017-02-23T00:00:00"/>
    <s v="1702058-1"/>
    <n v="410090"/>
    <x v="49"/>
    <n v="1023"/>
    <s v="PATE LEVURE"/>
    <n v="0.875"/>
    <d v="2017-03-10T00:00:00"/>
    <s v="X"/>
    <n v="264.69"/>
    <n v="240.63"/>
    <n v="10.7"/>
    <n v="9.3624999999999989"/>
  </r>
  <r>
    <s v="Produit"/>
    <m/>
    <m/>
    <m/>
    <s v="F"/>
    <x v="1"/>
    <x v="2"/>
    <d v="2017-02-23T00:00:00"/>
    <s v="1702059-1"/>
    <n v="410111"/>
    <x v="69"/>
    <n v="1023"/>
    <s v="PATE LEVURE"/>
    <n v="4.2249999999999996"/>
    <d v="2017-03-10T00:00:00"/>
    <s v="X"/>
    <n v="1161.8800000000001"/>
    <n v="1056.25"/>
    <n v="57.4"/>
    <n v="242.51499999999999"/>
  </r>
  <r>
    <s v="Produit"/>
    <m/>
    <m/>
    <m/>
    <s v="F"/>
    <x v="1"/>
    <x v="2"/>
    <d v="2017-02-23T00:00:00"/>
    <s v="1702060-1"/>
    <n v="410104"/>
    <x v="65"/>
    <n v="1044"/>
    <s v="BLE FOURRAGER (petit blé)"/>
    <n v="27.34"/>
    <d v="2017-03-10T00:00:00"/>
    <s v="X"/>
    <n v="2556.29"/>
    <n v="2323.9"/>
    <n v="10.5"/>
    <n v="287.07"/>
  </r>
  <r>
    <s v="Produit"/>
    <m/>
    <m/>
    <m/>
    <s v="F"/>
    <x v="1"/>
    <x v="2"/>
    <d v="2017-02-23T00:00:00"/>
    <s v="1702061-1"/>
    <n v="410023"/>
    <x v="5"/>
    <n v="1014"/>
    <s v="GÊNE DE CASSIS"/>
    <n v="10.852"/>
    <d v="2017-03-23T00:00:00"/>
    <s v="X"/>
    <n v="358.12"/>
    <n v="325.56"/>
    <n v="47.08"/>
    <n v="510.91215999999997"/>
  </r>
  <r>
    <s v="Produit"/>
    <m/>
    <m/>
    <m/>
    <s v="F"/>
    <x v="1"/>
    <x v="2"/>
    <d v="2017-02-23T00:00:00"/>
    <s v="1702062-1"/>
    <n v="410025"/>
    <x v="6"/>
    <n v="1014"/>
    <s v="GÊNE DE CASSIS"/>
    <m/>
    <d v="2017-03-23T00:00:00"/>
    <s v="X"/>
    <n v="656.55"/>
    <n v="596.86"/>
    <n v="0"/>
    <n v="0"/>
  </r>
  <r>
    <s v="Produit"/>
    <m/>
    <m/>
    <m/>
    <s v="F"/>
    <x v="1"/>
    <x v="2"/>
    <d v="2017-02-23T00:00:00"/>
    <s v="1702063-1"/>
    <n v="410123"/>
    <x v="83"/>
    <n v="1084"/>
    <s v="CARAMEL LIQUIDE"/>
    <n v="3.3"/>
    <d v="2017-03-10T00:00:00"/>
    <s v="X"/>
    <n v="580.79999999999995"/>
    <n v="528"/>
    <n v="82.6"/>
    <n v="272.58"/>
  </r>
  <r>
    <s v="Produit"/>
    <m/>
    <m/>
    <m/>
    <s v="F"/>
    <x v="1"/>
    <x v="2"/>
    <d v="2017-02-23T00:00:00"/>
    <s v="1702064-1"/>
    <n v="410111"/>
    <x v="69"/>
    <n v="1084"/>
    <s v="CARAMEL LIQUIDE"/>
    <n v="3.3"/>
    <d v="2017-03-10T00:00:00"/>
    <s v="X"/>
    <n v="580.79999999999995"/>
    <n v="528"/>
    <n v="106.4"/>
    <n v="351.12"/>
  </r>
  <r>
    <s v="Produit"/>
    <m/>
    <m/>
    <m/>
    <s v="F"/>
    <x v="1"/>
    <x v="2"/>
    <d v="2017-02-23T00:00:00"/>
    <s v="1702064-2"/>
    <n v="410111"/>
    <x v="69"/>
    <n v="1085"/>
    <s v="BICARBONATE DE SODIUM"/>
    <n v="1"/>
    <d v="2017-03-10T00:00:00"/>
    <s v="X"/>
    <n v="308"/>
    <n v="280"/>
    <n v="106.4"/>
    <n v="106.4"/>
  </r>
  <r>
    <s v="Produit"/>
    <m/>
    <m/>
    <m/>
    <s v="F"/>
    <x v="1"/>
    <x v="2"/>
    <d v="2017-02-23T00:00:00"/>
    <s v="1702065-1"/>
    <n v="410162"/>
    <x v="127"/>
    <n v="1084"/>
    <s v="CARAMEL LIQUIDE"/>
    <n v="2.2000000000000002"/>
    <d v="2017-03-10T00:00:00"/>
    <s v="X"/>
    <n v="387.2"/>
    <n v="352"/>
    <n v="68.2"/>
    <n v="150.04000000000002"/>
  </r>
  <r>
    <s v="Produit"/>
    <m/>
    <m/>
    <m/>
    <s v="F"/>
    <x v="1"/>
    <x v="2"/>
    <d v="2017-02-23T00:00:00"/>
    <s v="1702066-1"/>
    <n v="410030"/>
    <x v="0"/>
    <n v="1071"/>
    <s v="PATISSERIE (PATE A CHOUX)"/>
    <n v="13.6"/>
    <d v="2017-03-23T00:00:00"/>
    <s v="X"/>
    <n v="972.4"/>
    <n v="884"/>
    <n v="31.39"/>
    <n v="426.904"/>
  </r>
  <r>
    <s v="Produit"/>
    <m/>
    <m/>
    <m/>
    <s v="F"/>
    <x v="1"/>
    <x v="2"/>
    <d v="2017-02-23T00:00:00"/>
    <s v="1702067-1"/>
    <n v="410161"/>
    <x v="128"/>
    <n v="1084"/>
    <s v="CARAMEL LIQUIDE"/>
    <n v="1.1000000000000001"/>
    <d v="2017-03-10T00:00:00"/>
    <s v="X"/>
    <n v="217.8"/>
    <n v="198"/>
    <n v="63.2"/>
    <n v="69.52000000000001"/>
  </r>
  <r>
    <s v="Produit"/>
    <m/>
    <m/>
    <m/>
    <s v="F"/>
    <x v="1"/>
    <x v="2"/>
    <d v="2017-02-23T00:00:00"/>
    <s v="1702068-1"/>
    <n v="410131"/>
    <x v="89"/>
    <n v="1084"/>
    <s v="CARAMEL LIQUIDE"/>
    <n v="2.2000000000000002"/>
    <d v="2017-03-10T00:00:00"/>
    <s v="X"/>
    <n v="387.2"/>
    <n v="352"/>
    <n v="110.9"/>
    <n v="243.98000000000002"/>
  </r>
  <r>
    <s v="Produit"/>
    <m/>
    <m/>
    <m/>
    <s v="F"/>
    <x v="1"/>
    <x v="2"/>
    <d v="2017-02-23T00:00:00"/>
    <s v="1702068-2"/>
    <n v="410131"/>
    <x v="89"/>
    <n v="1085"/>
    <s v="BICARBONATE DE SODIUM"/>
    <n v="1"/>
    <d v="2017-03-10T00:00:00"/>
    <s v="X"/>
    <n v="308"/>
    <n v="280"/>
    <n v="110.9"/>
    <n v="110.9"/>
  </r>
  <r>
    <s v="Produit"/>
    <m/>
    <m/>
    <m/>
    <s v="F"/>
    <x v="1"/>
    <x v="2"/>
    <d v="2017-02-23T00:00:00"/>
    <s v="1702069-1"/>
    <n v="410002"/>
    <x v="4"/>
    <n v="1079"/>
    <s v="LACTOSE"/>
    <n v="24"/>
    <d v="2017-03-23T00:00:00"/>
    <s v="X"/>
    <n v="14520"/>
    <n v="13200"/>
    <n v="70"/>
    <n v="1680"/>
  </r>
  <r>
    <s v="Produit"/>
    <m/>
    <m/>
    <m/>
    <s v="F"/>
    <x v="1"/>
    <x v="2"/>
    <d v="2017-02-23T00:00:00"/>
    <s v="1702070-1"/>
    <n v="410030"/>
    <x v="0"/>
    <n v="1008"/>
    <s v="DECLASSES"/>
    <n v="3.2"/>
    <d v="2017-03-23T00:00:00"/>
    <s v="X"/>
    <n v="352"/>
    <n v="320"/>
    <n v="100"/>
    <n v="320"/>
  </r>
  <r>
    <s v="Produit"/>
    <m/>
    <m/>
    <m/>
    <s v="F"/>
    <x v="1"/>
    <x v="2"/>
    <d v="2017-02-23T00:00:00"/>
    <s v="1702071-1"/>
    <n v="410126"/>
    <x v="97"/>
    <n v="1003"/>
    <s v="COQUE DE SOJA"/>
    <n v="13.86"/>
    <d v="2017-03-10T00:00:00"/>
    <s v="X"/>
    <n v="2286.9"/>
    <n v="2079"/>
    <n v="24.12"/>
    <n v="334.3032"/>
  </r>
  <r>
    <s v="Produit"/>
    <m/>
    <m/>
    <m/>
    <s v="F"/>
    <x v="1"/>
    <x v="2"/>
    <d v="2017-02-24T00:00:00"/>
    <s v="1702072-1"/>
    <n v="410164"/>
    <x v="129"/>
    <n v="1036"/>
    <s v="FARINE BASSE DE BLE DUR (GRUAU)"/>
    <n v="26.74"/>
    <d v="2017-03-11T00:00:00"/>
    <s v="X"/>
    <n v="4588.58"/>
    <n v="4171.4399999999996"/>
    <n v="9.3000000000000007"/>
    <n v="248.68200000000002"/>
  </r>
  <r>
    <s v="Produit"/>
    <m/>
    <m/>
    <m/>
    <s v="F"/>
    <x v="1"/>
    <x v="2"/>
    <d v="2017-02-24T00:00:00"/>
    <s v="1702073-1"/>
    <n v="410002"/>
    <x v="4"/>
    <n v="1035"/>
    <s v="FARINE BASSE DE BLE TENDRE"/>
    <n v="24.99"/>
    <d v="2017-03-24T00:00:00"/>
    <s v="X"/>
    <n v="4398.24"/>
    <n v="3998.4"/>
    <n v="10"/>
    <n v="249.89999999999998"/>
  </r>
  <r>
    <s v="Produit"/>
    <m/>
    <m/>
    <m/>
    <s v="F"/>
    <x v="1"/>
    <x v="2"/>
    <d v="2017-02-24T00:00:00"/>
    <s v="1702074-1"/>
    <n v="410127"/>
    <x v="93"/>
    <n v="1001"/>
    <s v="LEVURE"/>
    <n v="2.25"/>
    <d v="2017-03-11T00:00:00"/>
    <s v="X"/>
    <n v="742.5"/>
    <n v="675"/>
    <n v="147.35"/>
    <n v="331.53749999999997"/>
  </r>
  <r>
    <s v="Produit"/>
    <m/>
    <m/>
    <m/>
    <s v="F"/>
    <x v="1"/>
    <x v="2"/>
    <d v="2017-02-24T00:00:00"/>
    <s v="1702075-1"/>
    <n v="410099"/>
    <x v="64"/>
    <n v="1001"/>
    <s v="LEVURE"/>
    <n v="2.9"/>
    <d v="2017-03-20T00:00:00"/>
    <s v="X"/>
    <n v="1036.75"/>
    <n v="942.5"/>
    <n v="147.35"/>
    <n v="427.315"/>
  </r>
  <r>
    <s v="Produit"/>
    <m/>
    <m/>
    <m/>
    <s v="F"/>
    <x v="1"/>
    <x v="2"/>
    <d v="2017-02-24T00:00:00"/>
    <s v="1702076-1"/>
    <n v="410120"/>
    <x v="79"/>
    <n v="1001"/>
    <s v="LEVURE"/>
    <n v="1.5"/>
    <d v="2017-03-11T00:00:00"/>
    <s v="X"/>
    <n v="536.25"/>
    <n v="487.5"/>
    <n v="147.35"/>
    <n v="221.02499999999998"/>
  </r>
  <r>
    <s v="Produit"/>
    <m/>
    <m/>
    <m/>
    <s v="F"/>
    <x v="1"/>
    <x v="2"/>
    <d v="2017-02-24T00:00:00"/>
    <s v="1702077-1"/>
    <n v="410118"/>
    <x v="84"/>
    <n v="1001"/>
    <s v="LEVURE"/>
    <n v="2.4300000000000002"/>
    <d v="2017-03-11T00:00:00"/>
    <s v="X"/>
    <n v="868.73"/>
    <n v="789.75"/>
    <n v="147.35"/>
    <n v="358.06049999999999"/>
  </r>
  <r>
    <s v="Produit"/>
    <m/>
    <m/>
    <m/>
    <s v="F"/>
    <x v="1"/>
    <x v="2"/>
    <d v="2017-02-24T00:00:00"/>
    <s v="1702078-1"/>
    <n v="410123"/>
    <x v="83"/>
    <n v="1073"/>
    <s v="FARINE DECLASSEE"/>
    <n v="6.125"/>
    <d v="2017-03-11T00:00:00"/>
    <s v="X"/>
    <n v="673.75"/>
    <n v="612.5"/>
    <n v="-5"/>
    <n v="-30.625"/>
  </r>
  <r>
    <s v="Produit"/>
    <m/>
    <m/>
    <m/>
    <s v="F"/>
    <x v="1"/>
    <x v="2"/>
    <d v="2017-02-24T00:00:00"/>
    <s v="1702079-1"/>
    <n v="410123"/>
    <x v="83"/>
    <n v="1044"/>
    <s v="BLE FOURRAGER (petit blé)"/>
    <n v="9.18"/>
    <s v="00/00/0000"/>
    <s v="X"/>
    <n v="0"/>
    <n v="0"/>
    <n v="0"/>
    <n v="0"/>
  </r>
  <r>
    <s v="Produit"/>
    <m/>
    <m/>
    <m/>
    <s v="F"/>
    <x v="1"/>
    <x v="2"/>
    <d v="2017-02-28T00:00:00"/>
    <s v="1702080-1"/>
    <n v="410002"/>
    <x v="4"/>
    <n v="1079"/>
    <s v="LACTOSE"/>
    <n v="24"/>
    <d v="2017-03-28T00:00:00"/>
    <s v="X"/>
    <n v="14520"/>
    <n v="13200"/>
    <n v="70"/>
    <n v="1680"/>
  </r>
  <r>
    <s v="Produit"/>
    <m/>
    <m/>
    <m/>
    <s v="F"/>
    <x v="1"/>
    <x v="2"/>
    <d v="2017-02-28T00:00:00"/>
    <s v="1702081-1"/>
    <n v="410142"/>
    <x v="105"/>
    <n v="1001"/>
    <s v="LEVURE"/>
    <n v="3.9649999999999999"/>
    <d v="2017-03-15T00:00:00"/>
    <s v="X"/>
    <n v="1308.45"/>
    <n v="1189.5"/>
    <n v="147.35"/>
    <n v="584.24275"/>
  </r>
  <r>
    <s v="Produit"/>
    <m/>
    <m/>
    <m/>
    <s v="F"/>
    <x v="1"/>
    <x v="2"/>
    <d v="2017-02-28T00:00:00"/>
    <s v="1702082-1"/>
    <n v="410147"/>
    <x v="110"/>
    <n v="1001"/>
    <s v="LEVURE"/>
    <n v="4.6449999999999996"/>
    <d v="2017-03-15T00:00:00"/>
    <s v="X"/>
    <n v="1532.85"/>
    <n v="1393.5"/>
    <n v="147.35"/>
    <n v="684.44074999999987"/>
  </r>
  <r>
    <s v="Produit"/>
    <m/>
    <m/>
    <m/>
    <s v="F"/>
    <x v="1"/>
    <x v="2"/>
    <d v="2017-02-28T00:00:00"/>
    <s v="1702083-1"/>
    <n v="410069"/>
    <x v="23"/>
    <n v="1069"/>
    <s v="PERMEAT DOUX LIQUIDE"/>
    <n v="1.238"/>
    <d v="2017-03-28T00:00:00"/>
    <s v="X"/>
    <n v="122.56"/>
    <n v="111.42"/>
    <n v="40"/>
    <n v="49.519999999999996"/>
  </r>
  <r>
    <s v="Produit"/>
    <m/>
    <m/>
    <m/>
    <s v="F"/>
    <x v="1"/>
    <x v="2"/>
    <d v="2017-02-28T00:00:00"/>
    <s v="1702083-2"/>
    <n v="410069"/>
    <x v="23"/>
    <n v="1069"/>
    <s v="PERMEAT DOUX LIQUIDE"/>
    <n v="1.2390000000000001"/>
    <d v="2017-03-28T00:00:00"/>
    <s v="X"/>
    <n v="122.66"/>
    <n v="111.51"/>
    <n v="40"/>
    <n v="49.56"/>
  </r>
  <r>
    <s v="Produit"/>
    <m/>
    <m/>
    <m/>
    <s v="F"/>
    <x v="1"/>
    <x v="2"/>
    <d v="2017-02-28T00:00:00"/>
    <s v="1702083-3"/>
    <n v="410069"/>
    <x v="23"/>
    <n v="1069"/>
    <s v="PERMEAT DOUX LIQUIDE"/>
    <n v="1.2410000000000001"/>
    <d v="2017-03-28T00:00:00"/>
    <s v="X"/>
    <n v="122.86"/>
    <n v="111.69"/>
    <n v="40"/>
    <n v="49.64"/>
  </r>
  <r>
    <s v="Produit"/>
    <m/>
    <m/>
    <m/>
    <s v="F"/>
    <x v="1"/>
    <x v="2"/>
    <d v="2017-02-28T00:00:00"/>
    <s v="1702084-1"/>
    <n v="410059"/>
    <x v="22"/>
    <n v="1069"/>
    <s v="PERMEAT DOUX LIQUIDE"/>
    <n v="1.181"/>
    <d v="2017-03-15T00:00:00"/>
    <s v="X"/>
    <n v="116.92"/>
    <n v="106.29"/>
    <n v="40"/>
    <n v="47.24"/>
  </r>
  <r>
    <s v="Produit"/>
    <m/>
    <m/>
    <m/>
    <s v="F"/>
    <x v="1"/>
    <x v="2"/>
    <d v="2017-02-28T00:00:00"/>
    <s v="1702084-2"/>
    <n v="410059"/>
    <x v="22"/>
    <n v="1069"/>
    <s v="PERMEAT DOUX LIQUIDE"/>
    <n v="1.232"/>
    <d v="2017-03-15T00:00:00"/>
    <s v="X"/>
    <n v="121.97"/>
    <n v="110.88"/>
    <n v="40"/>
    <n v="49.28"/>
  </r>
  <r>
    <s v="Produit"/>
    <m/>
    <m/>
    <m/>
    <s v="F"/>
    <x v="1"/>
    <x v="2"/>
    <d v="2017-02-28T00:00:00"/>
    <s v="1702084-3"/>
    <n v="410059"/>
    <x v="22"/>
    <n v="1069"/>
    <s v="PERMEAT DOUX LIQUIDE"/>
    <n v="1.2410000000000001"/>
    <d v="2017-03-15T00:00:00"/>
    <s v="X"/>
    <n v="122.86"/>
    <n v="111.69"/>
    <n v="40"/>
    <n v="49.64"/>
  </r>
  <r>
    <s v="Produit"/>
    <m/>
    <m/>
    <m/>
    <s v="F"/>
    <x v="1"/>
    <x v="2"/>
    <d v="2017-02-28T00:00:00"/>
    <s v="1702085-1"/>
    <n v="410044"/>
    <x v="29"/>
    <n v="1057"/>
    <s v="PERMEAT DE SERUM (28 à 30 % ms)"/>
    <n v="7.9480000000000004"/>
    <d v="2017-03-15T00:00:00"/>
    <s v="X"/>
    <n v="743.14"/>
    <n v="675.58"/>
    <n v="10"/>
    <n v="79.48"/>
  </r>
  <r>
    <s v="Produit"/>
    <m/>
    <m/>
    <m/>
    <s v="F"/>
    <x v="1"/>
    <x v="2"/>
    <d v="2017-02-28T00:00:00"/>
    <s v="1702085-2"/>
    <n v="410044"/>
    <x v="29"/>
    <n v="1057"/>
    <s v="PERMEAT DE SERUM (28 à 30 % ms)"/>
    <n v="7.6749999999999998"/>
    <d v="2017-03-15T00:00:00"/>
    <s v="X"/>
    <n v="717.61"/>
    <n v="652.38"/>
    <n v="10"/>
    <n v="76.75"/>
  </r>
  <r>
    <s v="Produit"/>
    <m/>
    <m/>
    <m/>
    <s v="F"/>
    <x v="1"/>
    <x v="2"/>
    <d v="2017-02-28T00:00:00"/>
    <s v="1702086-1"/>
    <n v="410030"/>
    <x v="0"/>
    <n v="1057"/>
    <s v="PERMEAT DE SERUM (28 à 30 % ms)"/>
    <n v="8.1280000000000001"/>
    <d v="2017-03-28T00:00:00"/>
    <s v="X"/>
    <n v="804.67"/>
    <n v="731.52"/>
    <n v="15"/>
    <n v="121.92"/>
  </r>
  <r>
    <s v="Produit"/>
    <m/>
    <m/>
    <m/>
    <s v="F"/>
    <x v="1"/>
    <x v="2"/>
    <d v="2017-02-28T00:00:00"/>
    <s v="1702086-2"/>
    <n v="410030"/>
    <x v="0"/>
    <n v="1057"/>
    <s v="PERMEAT DE SERUM (28 à 30 % ms)"/>
    <n v="7.7839999999999998"/>
    <d v="2017-03-28T00:00:00"/>
    <s v="X"/>
    <n v="770.62"/>
    <n v="700.56"/>
    <n v="15"/>
    <n v="116.75999999999999"/>
  </r>
  <r>
    <s v="Produit"/>
    <m/>
    <m/>
    <m/>
    <s v="F"/>
    <x v="1"/>
    <x v="2"/>
    <d v="2017-02-28T00:00:00"/>
    <s v="1702086-3"/>
    <n v="410030"/>
    <x v="0"/>
    <n v="1057"/>
    <s v="PERMEAT DE SERUM (28 à 30 % ms)"/>
    <n v="7.7359999999999998"/>
    <d v="2017-03-28T00:00:00"/>
    <s v="X"/>
    <n v="765.86"/>
    <n v="696.24"/>
    <n v="15"/>
    <n v="116.03999999999999"/>
  </r>
  <r>
    <s v="Produit"/>
    <m/>
    <m/>
    <m/>
    <s v="F"/>
    <x v="1"/>
    <x v="2"/>
    <d v="2017-02-28T00:00:00"/>
    <s v="1702086-4"/>
    <n v="410030"/>
    <x v="0"/>
    <n v="1057"/>
    <s v="PERMEAT DE SERUM (28 à 30 % ms)"/>
    <n v="8.3989999999999991"/>
    <d v="2017-03-28T00:00:00"/>
    <s v="X"/>
    <n v="831.5"/>
    <n v="755.91"/>
    <n v="15"/>
    <n v="125.98499999999999"/>
  </r>
  <r>
    <s v="Produit"/>
    <m/>
    <m/>
    <m/>
    <s v="F"/>
    <x v="1"/>
    <x v="2"/>
    <d v="2017-02-28T00:00:00"/>
    <s v="1702087-1"/>
    <n v="410067"/>
    <x v="17"/>
    <n v="1057"/>
    <s v="PERMEAT DE SERUM (28 à 30 % ms)"/>
    <n v="8.2479999999999993"/>
    <d v="2017-03-15T00:00:00"/>
    <s v="X"/>
    <n v="816.55"/>
    <n v="742.32"/>
    <n v="15"/>
    <n v="123.71999999999998"/>
  </r>
  <r>
    <s v="Produit"/>
    <m/>
    <m/>
    <m/>
    <s v="F"/>
    <x v="1"/>
    <x v="2"/>
    <d v="2017-02-28T00:00:00"/>
    <s v="1702087-2"/>
    <n v="410067"/>
    <x v="17"/>
    <n v="1057"/>
    <s v="PERMEAT DE SERUM (28 à 30 % ms)"/>
    <n v="7.2489999999999997"/>
    <d v="2017-03-15T00:00:00"/>
    <s v="X"/>
    <n v="717.65"/>
    <n v="652.41"/>
    <n v="15"/>
    <n v="108.735"/>
  </r>
  <r>
    <s v="Produit"/>
    <m/>
    <m/>
    <m/>
    <s v="F"/>
    <x v="1"/>
    <x v="2"/>
    <d v="2017-02-28T00:00:00"/>
    <s v="1702088-1"/>
    <n v="410080"/>
    <x v="41"/>
    <n v="1084"/>
    <s v="CARAMEL LIQUIDE"/>
    <n v="2.2000000000000002"/>
    <d v="2017-03-18T00:00:00"/>
    <s v="X"/>
    <n v="411.4"/>
    <n v="374"/>
    <n v="120"/>
    <n v="264"/>
  </r>
  <r>
    <s v="Produit"/>
    <m/>
    <m/>
    <m/>
    <s v="F"/>
    <x v="2"/>
    <x v="2"/>
    <d v="2017-03-03T00:00:00"/>
    <s v="1703001-1"/>
    <n v="410128"/>
    <x v="92"/>
    <n v="1023"/>
    <s v="PATE LEVURE"/>
    <n v="3"/>
    <d v="2017-03-18T00:00:00"/>
    <s v="X"/>
    <n v="825"/>
    <n v="750"/>
    <n v="35"/>
    <n v="105"/>
  </r>
  <r>
    <s v="Produit"/>
    <m/>
    <m/>
    <m/>
    <s v="F"/>
    <x v="2"/>
    <x v="2"/>
    <d v="2017-03-03T00:00:00"/>
    <s v="1703002-1"/>
    <n v="410058"/>
    <x v="3"/>
    <n v="1030"/>
    <s v="COPRODUIT DE SEMOULE DE BLE DUR"/>
    <n v="18.824999999999999"/>
    <d v="2017-03-18T00:00:00"/>
    <s v="X"/>
    <n v="2691.98"/>
    <n v="2447.25"/>
    <n v="24.8"/>
    <n v="466.86"/>
  </r>
  <r>
    <s v="Produit"/>
    <m/>
    <m/>
    <m/>
    <s v="F"/>
    <x v="2"/>
    <x v="2"/>
    <d v="2017-03-06T00:00:00"/>
    <s v="1703003-1"/>
    <n v="410077"/>
    <x v="38"/>
    <n v="1077"/>
    <s v="PERMEAT DE SERUM  (18 / 20 % de MS )"/>
    <n v="4.8970000000000002"/>
    <d v="2017-03-30T00:00:00"/>
    <s v="X"/>
    <n v="430.94"/>
    <n v="391.76"/>
    <n v="30"/>
    <n v="146.91"/>
  </r>
  <r>
    <s v="Produit"/>
    <m/>
    <m/>
    <m/>
    <s v="F"/>
    <x v="2"/>
    <x v="2"/>
    <d v="2017-03-06T00:00:00"/>
    <s v="1703003-2"/>
    <n v="410077"/>
    <x v="38"/>
    <n v="1077"/>
    <s v="PERMEAT DE SERUM  (18 / 20 % de MS )"/>
    <n v="5.1950000000000003"/>
    <d v="2017-03-30T00:00:00"/>
    <s v="X"/>
    <n v="457.16"/>
    <n v="415.6"/>
    <n v="30"/>
    <n v="155.85000000000002"/>
  </r>
  <r>
    <s v="Produit"/>
    <m/>
    <m/>
    <m/>
    <s v="F"/>
    <x v="2"/>
    <x v="2"/>
    <d v="2017-03-06T00:00:00"/>
    <s v="1703004-1"/>
    <n v="410044"/>
    <x v="29"/>
    <n v="1057"/>
    <s v="PERMEAT DE SERUM (28 à 30 % ms)"/>
    <n v="8.1069999999999993"/>
    <d v="2017-03-21T00:00:00"/>
    <s v="X"/>
    <n v="758"/>
    <n v="689.1"/>
    <n v="10"/>
    <n v="81.069999999999993"/>
  </r>
  <r>
    <s v="Produit"/>
    <m/>
    <m/>
    <m/>
    <s v="F"/>
    <x v="2"/>
    <x v="2"/>
    <d v="2017-03-06T00:00:00"/>
    <s v="1703004-2"/>
    <n v="410044"/>
    <x v="29"/>
    <n v="1057"/>
    <s v="PERMEAT DE SERUM (28 à 30 % ms)"/>
    <n v="7.7190000000000003"/>
    <d v="2017-03-21T00:00:00"/>
    <s v="X"/>
    <n v="721.73"/>
    <n v="656.12"/>
    <n v="10"/>
    <n v="77.19"/>
  </r>
  <r>
    <s v="Produit"/>
    <m/>
    <m/>
    <m/>
    <s v="F"/>
    <x v="2"/>
    <x v="2"/>
    <d v="2017-03-06T00:00:00"/>
    <s v="1703005-1"/>
    <n v="410067"/>
    <x v="17"/>
    <n v="1057"/>
    <s v="PERMEAT DE SERUM (28 à 30 % ms)"/>
    <n v="7.4180000000000001"/>
    <d v="2017-03-21T00:00:00"/>
    <s v="X"/>
    <n v="734.38"/>
    <n v="667.62"/>
    <n v="15"/>
    <n v="111.27"/>
  </r>
  <r>
    <s v="Produit"/>
    <m/>
    <m/>
    <m/>
    <s v="F"/>
    <x v="2"/>
    <x v="2"/>
    <d v="2017-03-07T00:00:00"/>
    <s v="1703006-1"/>
    <n v="410030"/>
    <x v="0"/>
    <n v="1057"/>
    <s v="PERMEAT DE SERUM (28 à 30 % ms)"/>
    <n v="8.4090000000000007"/>
    <d v="2017-04-07T00:00:00"/>
    <s v="X"/>
    <n v="832.49"/>
    <n v="756.81"/>
    <n v="15"/>
    <n v="126.13500000000001"/>
  </r>
  <r>
    <s v="Produit"/>
    <m/>
    <m/>
    <m/>
    <s v="F"/>
    <x v="2"/>
    <x v="2"/>
    <d v="2017-03-07T00:00:00"/>
    <s v="1703006-2"/>
    <n v="410030"/>
    <x v="0"/>
    <n v="1057"/>
    <s v="PERMEAT DE SERUM (28 à 30 % ms)"/>
    <n v="8.4130000000000003"/>
    <d v="2017-04-07T00:00:00"/>
    <s v="X"/>
    <n v="832.89"/>
    <n v="757.92"/>
    <n v="15"/>
    <n v="126.19500000000001"/>
  </r>
  <r>
    <s v="Produit"/>
    <m/>
    <m/>
    <m/>
    <s v="F"/>
    <x v="2"/>
    <x v="2"/>
    <d v="2017-03-07T00:00:00"/>
    <s v="1703006-3"/>
    <n v="410030"/>
    <x v="0"/>
    <n v="1057"/>
    <s v="PERMEAT DE SERUM (28 à 30 % ms)"/>
    <n v="8.0879999999999992"/>
    <d v="2017-04-07T00:00:00"/>
    <s v="X"/>
    <n v="800.71"/>
    <n v="727.92"/>
    <n v="15"/>
    <n v="121.32"/>
  </r>
  <r>
    <s v="Produit"/>
    <m/>
    <m/>
    <m/>
    <s v="F"/>
    <x v="2"/>
    <x v="2"/>
    <d v="2017-03-07T00:00:00"/>
    <s v="1703007-1"/>
    <n v="410059"/>
    <x v="22"/>
    <n v="1069"/>
    <s v="PERMEAT DOUX LIQUIDE"/>
    <n v="1.2310000000000001"/>
    <d v="2017-03-22T00:00:00"/>
    <s v="X"/>
    <n v="121.87"/>
    <n v="110.79"/>
    <n v="40"/>
    <n v="49.24"/>
  </r>
  <r>
    <s v="Produit"/>
    <m/>
    <m/>
    <m/>
    <s v="F"/>
    <x v="2"/>
    <x v="2"/>
    <d v="2017-03-07T00:00:00"/>
    <s v="1703007-2"/>
    <n v="410059"/>
    <x v="22"/>
    <n v="1069"/>
    <s v="PERMEAT DOUX LIQUIDE"/>
    <n v="1.236"/>
    <d v="2017-03-22T00:00:00"/>
    <s v="X"/>
    <n v="122.36"/>
    <n v="111.24"/>
    <n v="40"/>
    <n v="49.44"/>
  </r>
  <r>
    <s v="Produit"/>
    <m/>
    <m/>
    <m/>
    <s v="F"/>
    <x v="2"/>
    <x v="2"/>
    <d v="2017-03-07T00:00:00"/>
    <s v="1703007-3"/>
    <n v="410059"/>
    <x v="22"/>
    <n v="1069"/>
    <s v="PERMEAT DOUX LIQUIDE"/>
    <n v="1.502"/>
    <d v="2017-03-22T00:00:00"/>
    <s v="X"/>
    <n v="148.69999999999999"/>
    <n v="135.18"/>
    <n v="40"/>
    <n v="60.08"/>
  </r>
  <r>
    <s v="Produit"/>
    <m/>
    <m/>
    <m/>
    <s v="F"/>
    <x v="2"/>
    <x v="2"/>
    <d v="2017-03-07T00:00:00"/>
    <s v="1703008-1"/>
    <n v="410069"/>
    <x v="23"/>
    <n v="1069"/>
    <s v="PERMEAT DOUX LIQUIDE"/>
    <n v="1.238"/>
    <d v="2017-04-07T00:00:00"/>
    <s v="X"/>
    <n v="122.56"/>
    <n v="111.42"/>
    <n v="40"/>
    <n v="49.519999999999996"/>
  </r>
  <r>
    <s v="Produit"/>
    <m/>
    <m/>
    <m/>
    <s v="F"/>
    <x v="2"/>
    <x v="2"/>
    <d v="2017-03-07T00:00:00"/>
    <s v="1703008-2"/>
    <n v="410069"/>
    <x v="23"/>
    <n v="1069"/>
    <s v="PERMEAT DOUX LIQUIDE"/>
    <n v="1.2310000000000001"/>
    <d v="2017-04-07T00:00:00"/>
    <s v="X"/>
    <n v="121.87"/>
    <n v="110.79"/>
    <n v="40"/>
    <n v="49.24"/>
  </r>
  <r>
    <s v="Produit"/>
    <m/>
    <m/>
    <m/>
    <s v="F"/>
    <x v="2"/>
    <x v="2"/>
    <d v="2017-03-07T00:00:00"/>
    <s v="1703008-3"/>
    <n v="410069"/>
    <x v="23"/>
    <n v="1069"/>
    <s v="PERMEAT DOUX LIQUIDE"/>
    <n v="1.2330000000000001"/>
    <d v="2017-04-07T00:00:00"/>
    <s v="X"/>
    <n v="122.07"/>
    <n v="110.97"/>
    <n v="40"/>
    <n v="49.320000000000007"/>
  </r>
  <r>
    <s v="Produit"/>
    <m/>
    <m/>
    <m/>
    <s v="F"/>
    <x v="2"/>
    <x v="2"/>
    <d v="2017-03-09T00:00:00"/>
    <s v="1703009-1"/>
    <n v="410159"/>
    <x v="124"/>
    <n v="1073"/>
    <s v="FARINE DECLASSEE"/>
    <n v="26.9"/>
    <d v="2017-03-24T00:00:00"/>
    <s v="X"/>
    <n v="3846.7"/>
    <n v="3497"/>
    <n v="17.399999999999999"/>
    <n v="468.05999999999995"/>
  </r>
  <r>
    <s v="Produit"/>
    <m/>
    <m/>
    <m/>
    <s v="F"/>
    <x v="2"/>
    <x v="2"/>
    <d v="2017-03-09T00:00:00"/>
    <s v="1703010-1"/>
    <n v="410165"/>
    <x v="130"/>
    <n v="1034"/>
    <s v="REMOULAGE"/>
    <n v="25.44"/>
    <d v="2017-03-24T00:00:00"/>
    <s v="X"/>
    <n v="4449.46"/>
    <n v="4044.96"/>
    <n v="8.1999999999999993"/>
    <n v="208.608"/>
  </r>
  <r>
    <s v="Produit"/>
    <m/>
    <m/>
    <m/>
    <s v="F"/>
    <x v="2"/>
    <x v="2"/>
    <d v="2017-03-09T00:00:00"/>
    <s v="1703011-1"/>
    <n v="410002"/>
    <x v="4"/>
    <n v="1079"/>
    <s v="LACTOSE"/>
    <n v="11.6"/>
    <d v="2017-04-09T00:00:00"/>
    <s v="X"/>
    <n v="7018"/>
    <n v="6380"/>
    <n v="70"/>
    <n v="812"/>
  </r>
  <r>
    <s v="Prestation"/>
    <m/>
    <m/>
    <m/>
    <s v="A"/>
    <x v="2"/>
    <x v="2"/>
    <d v="2017-03-10T00:00:00"/>
    <s v="1703012-1"/>
    <n v="410006"/>
    <x v="1"/>
    <n v="1011"/>
    <s v="PRESTATION DE SERVICE"/>
    <m/>
    <s v="00/00/0000"/>
    <m/>
    <n v="-300"/>
    <n v="-300"/>
    <n v="0"/>
    <n v="0"/>
  </r>
  <r>
    <s v="Produit"/>
    <m/>
    <m/>
    <m/>
    <m/>
    <x v="2"/>
    <x v="2"/>
    <d v="2017-03-10T00:00:00"/>
    <s v="FAC03223"/>
    <m/>
    <x v="4"/>
    <m/>
    <s v="Lait Infantile"/>
    <n v="20.379000000000001"/>
    <m/>
    <m/>
    <n v="3810.87"/>
    <n v="3464.43"/>
    <m/>
    <n v="1426.53"/>
  </r>
  <r>
    <s v="Produit"/>
    <m/>
    <m/>
    <m/>
    <m/>
    <x v="2"/>
    <x v="2"/>
    <d v="2017-03-10T00:00:00"/>
    <s v="FAC03224"/>
    <m/>
    <x v="0"/>
    <m/>
    <s v="Pate a choux"/>
    <n v="9.6199999999999992"/>
    <m/>
    <m/>
    <n v="687.83"/>
    <n v="625.29999999999995"/>
    <m/>
    <n v="240.24"/>
  </r>
  <r>
    <s v="Produit"/>
    <m/>
    <m/>
    <m/>
    <m/>
    <x v="2"/>
    <x v="2"/>
    <d v="2017-03-10T00:00:00"/>
    <s v="FAC03225"/>
    <m/>
    <x v="0"/>
    <m/>
    <s v="Son de moutarde humide"/>
    <n v="13.33"/>
    <m/>
    <m/>
    <n v="586.52"/>
    <n v="533.20000000000005"/>
    <m/>
    <n v="13.2"/>
  </r>
  <r>
    <s v="Produit"/>
    <m/>
    <m/>
    <m/>
    <m/>
    <x v="2"/>
    <x v="2"/>
    <d v="2017-03-10T00:00:00"/>
    <s v="FAC03226"/>
    <m/>
    <x v="3"/>
    <m/>
    <s v="Ecart de mouture"/>
    <n v="20.58"/>
    <m/>
    <m/>
    <n v="2942.94"/>
    <n v="2675.4"/>
    <m/>
    <n v="443.2"/>
  </r>
  <r>
    <s v="Produit"/>
    <m/>
    <m/>
    <m/>
    <m/>
    <x v="2"/>
    <x v="2"/>
    <d v="2017-03-10T00:00:00"/>
    <s v="FAC03227"/>
    <m/>
    <x v="64"/>
    <m/>
    <s v="Okara"/>
    <n v="14.7"/>
    <m/>
    <m/>
    <n v="4689.3"/>
    <n v="4263"/>
    <m/>
    <n v="284.5"/>
  </r>
  <r>
    <s v="Produit"/>
    <m/>
    <m/>
    <m/>
    <m/>
    <x v="2"/>
    <x v="2"/>
    <d v="2017-03-10T00:00:00"/>
    <s v="FAC03228"/>
    <m/>
    <x v="131"/>
    <m/>
    <s v="Petit ble"/>
    <n v="21.94"/>
    <m/>
    <m/>
    <n v="2051.39"/>
    <n v="1864.9"/>
    <m/>
    <n v="219.4"/>
  </r>
  <r>
    <s v="Produit"/>
    <m/>
    <m/>
    <m/>
    <m/>
    <x v="2"/>
    <x v="2"/>
    <d v="2017-03-10T00:00:00"/>
    <s v="FAC03229"/>
    <m/>
    <x v="68"/>
    <m/>
    <s v="Fine de flocon"/>
    <n v="16.274999999999999"/>
    <m/>
    <m/>
    <n v="1969.28"/>
    <n v="1790.25"/>
    <m/>
    <n v="1540.25"/>
  </r>
  <r>
    <s v="Produit"/>
    <m/>
    <m/>
    <m/>
    <m/>
    <x v="2"/>
    <x v="2"/>
    <d v="2017-03-10T00:00:00"/>
    <s v="FAC03230"/>
    <m/>
    <x v="132"/>
    <m/>
    <s v="Dragee"/>
    <n v="22.65"/>
    <m/>
    <m/>
    <n v="4235.55"/>
    <n v="3850.5"/>
    <m/>
    <n v="442.5"/>
  </r>
  <r>
    <s v="Prestation"/>
    <m/>
    <m/>
    <m/>
    <m/>
    <x v="2"/>
    <x v="2"/>
    <d v="2017-03-13T00:00:00"/>
    <s v="FAC03231"/>
    <m/>
    <x v="133"/>
    <m/>
    <s v="Son de moutarde - Prestation"/>
    <n v="1"/>
    <m/>
    <m/>
    <n v="600"/>
    <n v="500"/>
    <m/>
    <n v="500"/>
  </r>
  <r>
    <s v="Produit"/>
    <m/>
    <m/>
    <m/>
    <m/>
    <x v="2"/>
    <x v="2"/>
    <d v="2017-03-13T00:00:00"/>
    <s v="FAC03232"/>
    <m/>
    <x v="42"/>
    <m/>
    <s v="Remoulage"/>
    <n v="27.6"/>
    <m/>
    <m/>
    <n v="4554"/>
    <n v="4140"/>
    <m/>
    <n v="218.6"/>
  </r>
  <r>
    <s v="Produit"/>
    <m/>
    <m/>
    <m/>
    <m/>
    <x v="2"/>
    <x v="2"/>
    <d v="2017-03-13T00:00:00"/>
    <s v="FAC03233"/>
    <m/>
    <x v="42"/>
    <m/>
    <s v="Extrait de levure poudre"/>
    <n v="3.1019999999999999"/>
    <m/>
    <m/>
    <n v="1108.96"/>
    <n v="1008.15"/>
    <m/>
    <n v="404.89"/>
  </r>
  <r>
    <s v="Produit"/>
    <m/>
    <m/>
    <m/>
    <m/>
    <x v="2"/>
    <x v="2"/>
    <d v="2017-03-13T00:00:00"/>
    <s v="FAC03234"/>
    <m/>
    <x v="134"/>
    <m/>
    <s v="Coque de soja"/>
    <n v="8.6999999999999993"/>
    <m/>
    <m/>
    <n v="1435.5"/>
    <n v="1305"/>
    <m/>
    <n v="213"/>
  </r>
  <r>
    <s v="Produit"/>
    <m/>
    <m/>
    <m/>
    <m/>
    <x v="2"/>
    <x v="2"/>
    <d v="2017-03-13T00:00:00"/>
    <s v="FAC03235"/>
    <m/>
    <x v="135"/>
    <m/>
    <s v="Coque de soja"/>
    <n v="7.54"/>
    <m/>
    <m/>
    <n v="1244.0999999999999"/>
    <n v="1131"/>
    <m/>
    <n v="166.6"/>
  </r>
  <r>
    <s v="Produit"/>
    <m/>
    <m/>
    <m/>
    <m/>
    <x v="2"/>
    <x v="2"/>
    <d v="2017-03-13T00:00:00"/>
    <s v="FAC03236"/>
    <m/>
    <x v="136"/>
    <m/>
    <s v="Farine declassee"/>
    <n v="23.02"/>
    <m/>
    <m/>
    <n v="3342.5"/>
    <n v="3038.64"/>
    <m/>
    <n v="486.84"/>
  </r>
  <r>
    <s v="Produit"/>
    <m/>
    <m/>
    <m/>
    <m/>
    <x v="2"/>
    <x v="2"/>
    <d v="2017-03-13T00:00:00"/>
    <s v="FAC03237"/>
    <m/>
    <x v="137"/>
    <m/>
    <s v="Okara"/>
    <n v="14.52"/>
    <m/>
    <m/>
    <n v="4631.88"/>
    <n v="4210.8"/>
    <m/>
    <n v="248.2"/>
  </r>
  <r>
    <s v="Produit"/>
    <m/>
    <m/>
    <m/>
    <m/>
    <x v="2"/>
    <x v="2"/>
    <d v="2017-03-13T00:00:00"/>
    <s v="FAC03238"/>
    <m/>
    <x v="138"/>
    <m/>
    <s v="Synergie palme"/>
    <n v="3.75"/>
    <m/>
    <m/>
    <n v="3712.5"/>
    <n v="3375"/>
    <m/>
    <n v="326.87"/>
  </r>
  <r>
    <s v="Produit"/>
    <m/>
    <m/>
    <m/>
    <m/>
    <x v="2"/>
    <x v="2"/>
    <d v="2017-03-13T00:00:00"/>
    <s v="FAC03239"/>
    <m/>
    <x v="139"/>
    <m/>
    <s v="Caramel liquide"/>
    <n v="2.2000000000000002"/>
    <m/>
    <m/>
    <n v="435.6"/>
    <n v="396"/>
    <m/>
    <n v="266.2"/>
  </r>
  <r>
    <s v="Produit"/>
    <m/>
    <m/>
    <m/>
    <m/>
    <x v="2"/>
    <x v="2"/>
    <d v="2017-03-15T00:00:00"/>
    <s v="FAC03241"/>
    <m/>
    <x v="140"/>
    <m/>
    <s v="Farine declassee"/>
    <n v="22.045000000000002"/>
    <m/>
    <m/>
    <n v="3273.68"/>
    <n v="2976.07"/>
    <m/>
    <n v="522.03"/>
  </r>
  <r>
    <s v="Produit"/>
    <m/>
    <m/>
    <m/>
    <m/>
    <x v="2"/>
    <x v="2"/>
    <d v="2017-03-16T00:00:00"/>
    <s v="FAC03242"/>
    <m/>
    <x v="114"/>
    <m/>
    <s v="Petit ble"/>
    <n v="18.64"/>
    <m/>
    <m/>
    <n v="1496.79"/>
    <n v="1360.72"/>
    <m/>
    <n v="372.8"/>
  </r>
  <r>
    <s v="Produit"/>
    <m/>
    <m/>
    <m/>
    <m/>
    <x v="2"/>
    <x v="2"/>
    <d v="2017-03-16T00:00:00"/>
    <s v="FAC03243"/>
    <m/>
    <x v="101"/>
    <m/>
    <s v="Farine declassee"/>
    <n v="16.475000000000001"/>
    <m/>
    <m/>
    <n v="2446.54"/>
    <n v="2224.13"/>
    <m/>
    <n v="129.49"/>
  </r>
  <r>
    <s v="Produit"/>
    <m/>
    <m/>
    <m/>
    <m/>
    <x v="2"/>
    <x v="2"/>
    <d v="2017-03-17T00:00:00"/>
    <s v="FAC03244"/>
    <m/>
    <x v="141"/>
    <m/>
    <s v="Commissions sur ventes"/>
    <n v="595.48"/>
    <m/>
    <m/>
    <n v="893.22"/>
    <n v="893.22"/>
    <m/>
    <n v="893.22"/>
  </r>
  <r>
    <s v="Produit"/>
    <m/>
    <m/>
    <m/>
    <m/>
    <x v="2"/>
    <x v="2"/>
    <d v="2017-03-17T00:00:00"/>
    <s v="FAC03245"/>
    <m/>
    <x v="0"/>
    <m/>
    <s v="Pate a choux"/>
    <n v="13.64"/>
    <m/>
    <m/>
    <n v="975.26"/>
    <n v="886.6"/>
    <m/>
    <n v="462.92"/>
  </r>
  <r>
    <s v="Produit"/>
    <m/>
    <m/>
    <m/>
    <m/>
    <x v="2"/>
    <x v="2"/>
    <d v="2017-03-17T00:00:00"/>
    <s v="FAC03246"/>
    <m/>
    <x v="80"/>
    <m/>
    <s v="Son de ble"/>
    <n v="27.42"/>
    <m/>
    <m/>
    <n v="4524.3"/>
    <n v="4113"/>
    <m/>
    <n v="282.60000000000002"/>
  </r>
  <r>
    <s v="Produit"/>
    <m/>
    <m/>
    <m/>
    <m/>
    <x v="2"/>
    <x v="2"/>
    <d v="2017-03-17T00:00:00"/>
    <s v="FAC03247"/>
    <m/>
    <x v="142"/>
    <m/>
    <s v="Synergie palme"/>
    <n v="2.5"/>
    <m/>
    <m/>
    <n v="2475"/>
    <n v="2250"/>
    <m/>
    <n v="185"/>
  </r>
  <r>
    <s v="Produit"/>
    <m/>
    <m/>
    <m/>
    <m/>
    <x v="2"/>
    <x v="2"/>
    <d v="2017-03-17T00:00:00"/>
    <s v="FAC03248"/>
    <m/>
    <x v="49"/>
    <m/>
    <s v="Extrait de levure-seau"/>
    <n v="6"/>
    <m/>
    <m/>
    <n v="1650"/>
    <n v="1500"/>
    <m/>
    <n v="-4.5999999999999996"/>
  </r>
  <r>
    <s v="Produit"/>
    <m/>
    <m/>
    <m/>
    <m/>
    <x v="2"/>
    <x v="2"/>
    <d v="2017-03-17T00:00:00"/>
    <s v="FAC03249"/>
    <m/>
    <x v="102"/>
    <m/>
    <s v="Extrait de levure poudre"/>
    <n v="3.04"/>
    <m/>
    <m/>
    <n v="1086.8"/>
    <n v="988"/>
    <m/>
    <n v="485.45"/>
  </r>
  <r>
    <s v="Produit"/>
    <m/>
    <m/>
    <m/>
    <m/>
    <x v="2"/>
    <x v="2"/>
    <d v="2017-03-17T00:00:00"/>
    <s v="FAC03250"/>
    <m/>
    <x v="41"/>
    <m/>
    <s v="Extrait de levure poudre"/>
    <n v="4.8"/>
    <m/>
    <m/>
    <n v="1716"/>
    <n v="1560"/>
    <m/>
    <n v="766.5"/>
  </r>
  <r>
    <s v="Produit"/>
    <m/>
    <m/>
    <m/>
    <m/>
    <x v="2"/>
    <x v="2"/>
    <d v="2017-03-17T00:00:00"/>
    <s v="FAC03251"/>
    <m/>
    <x v="115"/>
    <m/>
    <s v="Extrait de levure poudre"/>
    <n v="2.36"/>
    <m/>
    <m/>
    <n v="843.7"/>
    <n v="767"/>
    <m/>
    <n v="376.85"/>
  </r>
  <r>
    <s v="Produit"/>
    <m/>
    <m/>
    <m/>
    <m/>
    <x v="2"/>
    <x v="2"/>
    <d v="2017-03-17T00:00:00"/>
    <s v="FAC03252"/>
    <m/>
    <x v="143"/>
    <m/>
    <s v="Extrait de levure poudre"/>
    <n v="2.54"/>
    <m/>
    <m/>
    <n v="908.05"/>
    <n v="825.5"/>
    <m/>
    <n v="405.6"/>
  </r>
  <r>
    <s v="Produit"/>
    <m/>
    <m/>
    <m/>
    <m/>
    <x v="2"/>
    <x v="2"/>
    <d v="2017-03-17T00:00:00"/>
    <s v="FAC03253"/>
    <m/>
    <x v="139"/>
    <m/>
    <s v="Extrait de levure poudre"/>
    <n v="2.1"/>
    <m/>
    <m/>
    <n v="750.75"/>
    <n v="682.5"/>
    <m/>
    <n v="335.35"/>
  </r>
  <r>
    <s v="Produit"/>
    <m/>
    <m/>
    <m/>
    <m/>
    <x v="2"/>
    <x v="2"/>
    <d v="2017-03-17T00:00:00"/>
    <s v="FAC03254"/>
    <m/>
    <x v="144"/>
    <m/>
    <s v="Extrait de levure poudre"/>
    <n v="4.3"/>
    <m/>
    <m/>
    <n v="1537.25"/>
    <n v="1397.5"/>
    <m/>
    <n v="686.67"/>
  </r>
  <r>
    <s v="Produit"/>
    <m/>
    <m/>
    <m/>
    <m/>
    <x v="2"/>
    <x v="2"/>
    <d v="2017-03-20T00:00:00"/>
    <s v="FAC03255"/>
    <m/>
    <x v="4"/>
    <m/>
    <s v="Lactose Feed"/>
    <n v="24"/>
    <m/>
    <m/>
    <n v="15048"/>
    <n v="13680"/>
    <m/>
    <n v="1680"/>
  </r>
  <r>
    <s v="Produit"/>
    <m/>
    <m/>
    <m/>
    <m/>
    <x v="2"/>
    <x v="2"/>
    <d v="2017-03-21T00:00:00"/>
    <s v="FAC03256"/>
    <m/>
    <x v="145"/>
    <m/>
    <s v="Coque de soja"/>
    <n v="15.22"/>
    <m/>
    <m/>
    <n v="2511.3000000000002"/>
    <n v="2283"/>
    <m/>
    <n v="238.8"/>
  </r>
  <r>
    <s v="Produit"/>
    <m/>
    <m/>
    <m/>
    <m/>
    <x v="2"/>
    <x v="2"/>
    <d v="2017-03-21T00:00:00"/>
    <s v="FAC03257"/>
    <m/>
    <x v="51"/>
    <m/>
    <s v="Caramel liquide"/>
    <n v="1.1000000000000001"/>
    <m/>
    <m/>
    <n v="217.8"/>
    <n v="198"/>
    <m/>
    <n v="99.2"/>
  </r>
  <r>
    <s v="Produit"/>
    <m/>
    <m/>
    <m/>
    <m/>
    <x v="2"/>
    <x v="2"/>
    <d v="2017-03-21T00:00:00"/>
    <s v="FAC03258"/>
    <m/>
    <x v="4"/>
    <m/>
    <s v="Lactose Feed"/>
    <n v="24"/>
    <m/>
    <m/>
    <n v="15048"/>
    <n v="13680"/>
    <m/>
    <n v="1680"/>
  </r>
  <r>
    <s v="Produit"/>
    <m/>
    <m/>
    <m/>
    <m/>
    <x v="2"/>
    <x v="2"/>
    <d v="2017-03-22T00:00:00"/>
    <s v="FAC03259"/>
    <m/>
    <x v="0"/>
    <m/>
    <s v="Permeat serum Herbignac"/>
    <n v="8.1379999999999999"/>
    <m/>
    <m/>
    <n v="3055.93"/>
    <n v="2778.12"/>
    <m/>
    <n v="463.02"/>
  </r>
  <r>
    <s v="Produit"/>
    <m/>
    <m/>
    <m/>
    <m/>
    <x v="2"/>
    <x v="2"/>
    <d v="2017-03-22T00:00:00"/>
    <s v="FAC03261"/>
    <m/>
    <x v="17"/>
    <m/>
    <s v="Permeat serum Herbignac"/>
    <n v="7.681"/>
    <m/>
    <m/>
    <n v="1554.4"/>
    <n v="1413.09"/>
    <m/>
    <n v="235.51"/>
  </r>
  <r>
    <s v="Produit"/>
    <m/>
    <m/>
    <m/>
    <m/>
    <x v="2"/>
    <x v="2"/>
    <d v="2017-03-22T00:00:00"/>
    <s v="FAC03262"/>
    <m/>
    <x v="22"/>
    <m/>
    <s v="Permeat serum La Chapelle Thireuil"/>
    <n v="1.2330000000000001"/>
    <m/>
    <m/>
    <n v="244.43"/>
    <n v="222.21"/>
    <m/>
    <n v="98.76"/>
  </r>
  <r>
    <s v="Produit"/>
    <m/>
    <m/>
    <m/>
    <m/>
    <x v="2"/>
    <x v="2"/>
    <d v="2017-03-22T00:00:00"/>
    <s v="FAC03263"/>
    <m/>
    <x v="23"/>
    <m/>
    <s v="Permeat serum La Chapelle Thireuil"/>
    <n v="1.234"/>
    <m/>
    <m/>
    <n v="244.93"/>
    <n v="222.66"/>
    <m/>
    <n v="98.96"/>
  </r>
  <r>
    <s v="Produit"/>
    <m/>
    <m/>
    <m/>
    <m/>
    <x v="2"/>
    <x v="2"/>
    <d v="2017-03-23T00:00:00"/>
    <s v="FAC03264"/>
    <m/>
    <x v="19"/>
    <m/>
    <s v="Permeat serum Soignon"/>
    <n v="5.0919999999999996"/>
    <m/>
    <m/>
    <n v="448.1"/>
    <n v="407.36"/>
    <m/>
    <n v="152.76"/>
  </r>
  <r>
    <s v="Produit"/>
    <m/>
    <m/>
    <m/>
    <m/>
    <x v="2"/>
    <x v="2"/>
    <d v="2017-03-24T00:00:00"/>
    <s v="FAC03265"/>
    <m/>
    <x v="59"/>
    <m/>
    <s v="Extrait de levure poudre"/>
    <n v="2.1"/>
    <m/>
    <m/>
    <n v="750.75"/>
    <n v="682.5"/>
    <m/>
    <n v="310.97000000000003"/>
  </r>
  <r>
    <s v="Produit"/>
    <m/>
    <m/>
    <m/>
    <m/>
    <x v="2"/>
    <x v="2"/>
    <d v="2017-03-24T00:00:00"/>
    <s v="FAC03266"/>
    <m/>
    <x v="142"/>
    <m/>
    <s v="Extrait de levure poudre"/>
    <n v="4.2"/>
    <m/>
    <m/>
    <n v="1501.5"/>
    <n v="1365"/>
    <m/>
    <n v="621.94000000000005"/>
  </r>
  <r>
    <s v="Produit"/>
    <m/>
    <m/>
    <m/>
    <m/>
    <x v="2"/>
    <x v="2"/>
    <d v="2017-03-24T00:00:00"/>
    <s v="FAC03267"/>
    <m/>
    <x v="44"/>
    <m/>
    <s v="Extrait de levure poudre"/>
    <n v="5.9"/>
    <m/>
    <m/>
    <n v="2109.25"/>
    <n v="1917.5"/>
    <m/>
    <n v="873.68"/>
  </r>
  <r>
    <s v="Produit"/>
    <m/>
    <m/>
    <m/>
    <m/>
    <x v="2"/>
    <x v="2"/>
    <d v="2017-03-24T00:00:00"/>
    <s v="FAC03268"/>
    <m/>
    <x v="105"/>
    <m/>
    <s v="Extrait de levure poudre"/>
    <n v="2.9"/>
    <m/>
    <m/>
    <n v="1036.75"/>
    <n v="942.5"/>
    <m/>
    <n v="429.44"/>
  </r>
  <r>
    <s v="Produit"/>
    <m/>
    <m/>
    <m/>
    <m/>
    <x v="2"/>
    <x v="2"/>
    <d v="2017-03-24T00:00:00"/>
    <s v="FAC03269"/>
    <m/>
    <x v="76"/>
    <m/>
    <s v="Extrait de levure poudre"/>
    <n v="1.8"/>
    <m/>
    <m/>
    <n v="643.5"/>
    <n v="585"/>
    <m/>
    <n v="266.55"/>
  </r>
  <r>
    <s v="Produit"/>
    <m/>
    <m/>
    <m/>
    <m/>
    <x v="2"/>
    <x v="2"/>
    <d v="2017-03-27T00:00:00"/>
    <s v="FAC03270"/>
    <m/>
    <x v="119"/>
    <m/>
    <s v="Caramel liquide"/>
    <n v="3.3"/>
    <m/>
    <m/>
    <n v="617.1"/>
    <n v="561"/>
    <m/>
    <n v="309"/>
  </r>
  <r>
    <s v="Produit"/>
    <m/>
    <m/>
    <m/>
    <m/>
    <x v="2"/>
    <x v="2"/>
    <d v="2017-03-27T00:00:00"/>
    <s v="FAC03271"/>
    <m/>
    <x v="0"/>
    <m/>
    <s v="Caramel liquide"/>
    <n v="24"/>
    <m/>
    <m/>
    <n v="2112"/>
    <n v="1920"/>
    <m/>
    <n v="1040"/>
  </r>
  <r>
    <s v="Produit"/>
    <m/>
    <m/>
    <m/>
    <m/>
    <x v="2"/>
    <x v="2"/>
    <d v="2017-03-27T00:00:00"/>
    <s v="FAC03272"/>
    <m/>
    <x v="0"/>
    <m/>
    <s v="Son de ble"/>
    <n v="25.16"/>
    <m/>
    <m/>
    <n v="3182.74"/>
    <n v="2893.4"/>
    <m/>
    <n v="377.4"/>
  </r>
  <r>
    <s v="Produit"/>
    <m/>
    <m/>
    <m/>
    <m/>
    <x v="2"/>
    <x v="2"/>
    <d v="2017-03-27T00:00:00"/>
    <s v="FAC03273"/>
    <m/>
    <x v="4"/>
    <m/>
    <s v="Farine basse de ble tendre"/>
    <n v="24.62"/>
    <m/>
    <m/>
    <n v="4874.76"/>
    <n v="4431.6000000000004"/>
    <m/>
    <n v="369.3"/>
  </r>
  <r>
    <s v="Produit"/>
    <m/>
    <m/>
    <m/>
    <m/>
    <x v="2"/>
    <x v="2"/>
    <d v="2017-03-28T00:00:00"/>
    <s v="FAC03274"/>
    <m/>
    <x v="16"/>
    <m/>
    <s v="Okara"/>
    <n v="14.54"/>
    <m/>
    <m/>
    <n v="4216.6000000000004"/>
    <n v="4216.6000000000004"/>
    <m/>
    <n v="508.9"/>
  </r>
  <r>
    <s v="Produit"/>
    <m/>
    <m/>
    <m/>
    <m/>
    <x v="2"/>
    <x v="2"/>
    <d v="2017-03-28T00:00:00"/>
    <s v="FAC03275"/>
    <m/>
    <x v="144"/>
    <m/>
    <s v="Caramel liquide"/>
    <n v="2.2000000000000002"/>
    <m/>
    <m/>
    <n v="411.4"/>
    <n v="374"/>
    <m/>
    <n v="229.8"/>
  </r>
  <r>
    <s v="Produit"/>
    <m/>
    <m/>
    <m/>
    <m/>
    <x v="2"/>
    <x v="2"/>
    <d v="2017-03-28T00:00:00"/>
    <s v="FAC03276"/>
    <m/>
    <x v="18"/>
    <m/>
    <s v="Genne de fruits rouges"/>
    <n v="9.8059999999999992"/>
    <m/>
    <m/>
    <n v="323.60000000000002"/>
    <n v="294.18"/>
    <m/>
    <n v="124.18"/>
  </r>
  <r>
    <s v="Produit"/>
    <m/>
    <m/>
    <m/>
    <m/>
    <x v="2"/>
    <x v="2"/>
    <d v="2017-03-28T00:00:00"/>
    <s v="FAC03277"/>
    <m/>
    <x v="27"/>
    <m/>
    <s v="Genne de fruits rouges"/>
    <n v="10.494999999999999"/>
    <m/>
    <m/>
    <n v="346.33"/>
    <n v="314.85000000000002"/>
    <m/>
    <n v="144.85"/>
  </r>
  <r>
    <s v="Prestation"/>
    <m/>
    <m/>
    <m/>
    <m/>
    <x v="2"/>
    <x v="2"/>
    <d v="2017-03-28T00:00:00"/>
    <s v="FAC03278"/>
    <m/>
    <x v="12"/>
    <m/>
    <s v="Genne fruits rouges-prestation"/>
    <n v="20.3"/>
    <m/>
    <m/>
    <n v="223.3"/>
    <n v="203"/>
    <m/>
    <n v="203"/>
  </r>
  <r>
    <s v="Produit"/>
    <m/>
    <m/>
    <m/>
    <m/>
    <x v="2"/>
    <x v="2"/>
    <d v="2017-03-28T00:00:00"/>
    <s v="FAC03279"/>
    <m/>
    <x v="76"/>
    <m/>
    <s v="Extrait de levure poudre"/>
    <n v="-2.5000000000000001E-2"/>
    <m/>
    <m/>
    <n v="-8.9939999999999998"/>
    <n v="-8.1300000000000008"/>
    <m/>
    <n v="-8.1300000000000008"/>
  </r>
  <r>
    <s v="Produit"/>
    <m/>
    <m/>
    <m/>
    <m/>
    <x v="2"/>
    <x v="2"/>
    <d v="2017-03-29T00:00:00"/>
    <s v="FAC03280"/>
    <m/>
    <x v="68"/>
    <m/>
    <s v="Son de ble"/>
    <n v="22.7"/>
    <m/>
    <m/>
    <n v="3370.95"/>
    <n v="3064.5"/>
    <m/>
    <n v="340.5"/>
  </r>
  <r>
    <s v="Produit"/>
    <m/>
    <m/>
    <m/>
    <m/>
    <x v="2"/>
    <x v="2"/>
    <d v="2017-03-29T00:00:00"/>
    <s v="FAC03281"/>
    <m/>
    <x v="140"/>
    <m/>
    <s v="Son de ble"/>
    <n v="30.02"/>
    <m/>
    <m/>
    <n v="4953.3"/>
    <n v="4503"/>
    <m/>
    <n v="420.64"/>
  </r>
  <r>
    <s v="Produit"/>
    <m/>
    <m/>
    <m/>
    <m/>
    <x v="2"/>
    <x v="2"/>
    <d v="2017-03-29T00:00:00"/>
    <s v="FAC03282"/>
    <m/>
    <x v="146"/>
    <m/>
    <s v="Synergie palme"/>
    <n v="1.25"/>
    <m/>
    <m/>
    <n v="1265"/>
    <n v="1150"/>
    <m/>
    <n v="79"/>
  </r>
  <r>
    <s v="Produit"/>
    <m/>
    <m/>
    <m/>
    <m/>
    <x v="2"/>
    <x v="2"/>
    <d v="2017-03-29T00:00:00"/>
    <s v="FAC03283"/>
    <m/>
    <x v="69"/>
    <m/>
    <s v="Remoulage"/>
    <n v="28.86"/>
    <m/>
    <m/>
    <n v="4761.8999999999996"/>
    <n v="4329"/>
    <m/>
    <n v="431.5"/>
  </r>
  <r>
    <s v="Produit"/>
    <m/>
    <m/>
    <m/>
    <m/>
    <x v="2"/>
    <x v="2"/>
    <d v="2017-03-29T00:00:00"/>
    <s v="FAC03284"/>
    <m/>
    <x v="147"/>
    <m/>
    <s v="Remoulage"/>
    <n v="29.08"/>
    <m/>
    <m/>
    <n v="5054.1000000000004"/>
    <n v="4594.6400000000003"/>
    <m/>
    <n v="409.64"/>
  </r>
  <r>
    <s v="Produit"/>
    <m/>
    <m/>
    <m/>
    <m/>
    <x v="2"/>
    <x v="2"/>
    <d v="2017-03-29T00:00:00"/>
    <s v="FAC03285"/>
    <m/>
    <x v="4"/>
    <m/>
    <s v="Lactose Feed"/>
    <n v="48"/>
    <m/>
    <m/>
    <n v="30096"/>
    <n v="27360"/>
    <m/>
    <n v="3360"/>
  </r>
  <r>
    <s v="Produit"/>
    <m/>
    <m/>
    <m/>
    <m/>
    <x v="2"/>
    <x v="2"/>
    <d v="2017-03-29T00:00:00"/>
    <s v="FAC03286"/>
    <m/>
    <x v="0"/>
    <m/>
    <s v="Pate a choux"/>
    <n v="12.24"/>
    <m/>
    <m/>
    <n v="875.16"/>
    <n v="795.6"/>
    <m/>
    <n v="391.2"/>
  </r>
  <r>
    <s v="Produit"/>
    <m/>
    <m/>
    <m/>
    <m/>
    <x v="2"/>
    <x v="2"/>
    <d v="2017-03-30T00:00:00"/>
    <s v="FAC03287"/>
    <m/>
    <x v="148"/>
    <m/>
    <s v="Remoulage"/>
    <n v="25.42"/>
    <m/>
    <m/>
    <n v="4390.03"/>
    <n v="3990.94"/>
    <m/>
    <n v="213.44"/>
  </r>
  <r>
    <s v="Produit"/>
    <m/>
    <m/>
    <m/>
    <m/>
    <x v="2"/>
    <x v="2"/>
    <d v="2017-03-30T00:00:00"/>
    <s v="FAC03288"/>
    <m/>
    <x v="22"/>
    <m/>
    <s v="Permeat serum La Chapelle Thireuil"/>
    <n v="1.179"/>
    <m/>
    <m/>
    <n v="238.79"/>
    <n v="217.08"/>
    <m/>
    <n v="96.48"/>
  </r>
  <r>
    <s v="Produit"/>
    <m/>
    <m/>
    <m/>
    <m/>
    <x v="2"/>
    <x v="2"/>
    <d v="2017-03-30T00:00:00"/>
    <s v="FAC03289"/>
    <m/>
    <x v="23"/>
    <m/>
    <s v="Permeat serum La Chapelle Thireuil"/>
    <n v="0.95699999999999996"/>
    <m/>
    <m/>
    <n v="216.61"/>
    <n v="196.92"/>
    <m/>
    <n v="87.52"/>
  </r>
  <r>
    <s v="Produit"/>
    <m/>
    <m/>
    <m/>
    <m/>
    <x v="2"/>
    <x v="2"/>
    <d v="2017-03-30T00:00:00"/>
    <s v="FAC03290"/>
    <m/>
    <x v="149"/>
    <m/>
    <s v="Permeat serum Herbignac"/>
    <n v="7.9640000000000004"/>
    <m/>
    <m/>
    <n v="2296.73"/>
    <n v="2087.94"/>
    <m/>
    <n v="245.64"/>
  </r>
  <r>
    <s v="Produit"/>
    <m/>
    <m/>
    <m/>
    <m/>
    <x v="2"/>
    <x v="2"/>
    <d v="2017-03-30T00:00:00"/>
    <s v="FAC03291"/>
    <m/>
    <x v="17"/>
    <m/>
    <s v="Permeat serum Herbignac"/>
    <n v="7.681"/>
    <m/>
    <m/>
    <n v="760.42"/>
    <n v="691.29"/>
    <m/>
    <n v="115.21"/>
  </r>
  <r>
    <s v="Produit"/>
    <m/>
    <m/>
    <m/>
    <m/>
    <x v="2"/>
    <x v="2"/>
    <d v="2017-03-30T00:00:00"/>
    <s v="FAC03292"/>
    <m/>
    <x v="0"/>
    <m/>
    <s v="Permeat serum Herbignac"/>
    <n v="8.6790000000000003"/>
    <m/>
    <m/>
    <n v="1597.66"/>
    <n v="1452.42"/>
    <m/>
    <n v="282.33999999999997"/>
  </r>
  <r>
    <s v="Produit"/>
    <m/>
    <m/>
    <m/>
    <m/>
    <x v="2"/>
    <x v="2"/>
    <d v="2017-03-30T00:00:00"/>
    <s v="FAC03293"/>
    <m/>
    <x v="38"/>
    <m/>
    <s v="Permeat serum Soignon"/>
    <n v="5.2279999999999998"/>
    <m/>
    <m/>
    <n v="900.68"/>
    <n v="818.8"/>
    <m/>
    <n v="307.05"/>
  </r>
  <r>
    <s v="Produit"/>
    <m/>
    <m/>
    <m/>
    <m/>
    <x v="2"/>
    <x v="2"/>
    <d v="2017-03-30T00:00:00"/>
    <s v="FAC03294"/>
    <m/>
    <x v="102"/>
    <m/>
    <s v="Remoulage"/>
    <n v="27.94"/>
    <m/>
    <m/>
    <n v="4855.97"/>
    <n v="4414.5200000000004"/>
    <m/>
    <n v="279.39999999999998"/>
  </r>
  <r>
    <s v="Produit"/>
    <m/>
    <m/>
    <m/>
    <m/>
    <x v="2"/>
    <x v="2"/>
    <d v="2017-03-31T00:00:00"/>
    <s v="FAC03295"/>
    <m/>
    <x v="3"/>
    <m/>
    <s v="Son de ble"/>
    <n v="29.78"/>
    <m/>
    <m/>
    <n v="8186.75"/>
    <n v="7442.5"/>
    <m/>
    <n v="518"/>
  </r>
  <r>
    <s v="Produit"/>
    <m/>
    <m/>
    <m/>
    <m/>
    <x v="2"/>
    <x v="2"/>
    <d v="2017-03-31T00:00:00"/>
    <s v="FAC03296"/>
    <m/>
    <x v="3"/>
    <m/>
    <s v="Farine declassee"/>
    <n v="20.71"/>
    <m/>
    <m/>
    <n v="2961.53"/>
    <n v="2692.3"/>
    <m/>
    <n v="448.4"/>
  </r>
  <r>
    <s v="Produit"/>
    <m/>
    <m/>
    <m/>
    <m/>
    <x v="2"/>
    <x v="2"/>
    <d v="2017-03-31T00:00:00"/>
    <s v="FAC03297"/>
    <m/>
    <x v="150"/>
    <m/>
    <s v="Son de ble"/>
    <n v="27.02"/>
    <m/>
    <m/>
    <n v="4012.47"/>
    <n v="3647.7"/>
    <m/>
    <n v="281.66000000000003"/>
  </r>
  <r>
    <s v="Produit"/>
    <m/>
    <m/>
    <m/>
    <m/>
    <x v="2"/>
    <x v="2"/>
    <d v="2017-03-28T00:00:00"/>
    <s v="FAC03368"/>
    <m/>
    <x v="18"/>
    <m/>
    <s v="Genne de fruits rouges"/>
    <n v="-1.2609999999999999"/>
    <m/>
    <m/>
    <n v="-41.61"/>
    <n v="-37.83"/>
    <m/>
    <n v="-37.83"/>
  </r>
  <r>
    <s v="Produit"/>
    <m/>
    <m/>
    <m/>
    <m/>
    <x v="3"/>
    <x v="2"/>
    <d v="2017-04-03T00:00:00"/>
    <s v="FAC03298"/>
    <m/>
    <x v="151"/>
    <m/>
    <s v="Synergie palme"/>
    <n v="1.25"/>
    <m/>
    <m/>
    <n v="1265"/>
    <n v="1150"/>
    <m/>
    <n v="107.75"/>
  </r>
  <r>
    <s v="Produit"/>
    <m/>
    <m/>
    <m/>
    <m/>
    <x v="3"/>
    <x v="2"/>
    <d v="2017-04-03T00:00:00"/>
    <s v="FAC03299"/>
    <m/>
    <x v="145"/>
    <m/>
    <s v="Okara"/>
    <n v="14.48"/>
    <m/>
    <m/>
    <n v="4619.12"/>
    <n v="4199.2"/>
    <m/>
    <n v="136.80000000000001"/>
  </r>
  <r>
    <s v="Produit"/>
    <m/>
    <m/>
    <m/>
    <m/>
    <x v="3"/>
    <x v="2"/>
    <d v="2017-04-03T00:00:00"/>
    <s v="FAC03300"/>
    <m/>
    <x v="17"/>
    <m/>
    <s v="Coque de soja"/>
    <n v="11.82"/>
    <m/>
    <m/>
    <n v="1950.3"/>
    <n v="1773"/>
    <m/>
    <n v="232.8"/>
  </r>
  <r>
    <s v="Produit"/>
    <m/>
    <m/>
    <m/>
    <m/>
    <x v="3"/>
    <x v="2"/>
    <d v="2017-04-04T00:00:00"/>
    <s v="FAC03301"/>
    <m/>
    <x v="68"/>
    <m/>
    <s v="Fine de flocon"/>
    <n v="-0.8"/>
    <m/>
    <m/>
    <n v="-96.8"/>
    <n v="-88"/>
    <m/>
    <n v="-88"/>
  </r>
  <r>
    <s v="Produit"/>
    <m/>
    <m/>
    <m/>
    <m/>
    <x v="3"/>
    <x v="2"/>
    <d v="2017-04-04T00:00:00"/>
    <s v="FAC03302"/>
    <m/>
    <x v="134"/>
    <m/>
    <s v="Extrait de levure poudre"/>
    <n v="3.4830000000000001"/>
    <m/>
    <m/>
    <n v="1245.17"/>
    <n v="1131.97"/>
    <m/>
    <n v="529.19000000000005"/>
  </r>
  <r>
    <s v="Produit"/>
    <m/>
    <m/>
    <m/>
    <m/>
    <x v="3"/>
    <x v="2"/>
    <d v="2017-04-04T00:00:00"/>
    <s v="FAC03303"/>
    <m/>
    <x v="152"/>
    <m/>
    <s v="Gruau- farine basse de ble dur"/>
    <n v="27.58"/>
    <m/>
    <m/>
    <n v="5005.7700000000004"/>
    <n v="4550.7"/>
    <m/>
    <n v="217.4"/>
  </r>
  <r>
    <s v="Produit"/>
    <m/>
    <m/>
    <m/>
    <m/>
    <x v="3"/>
    <x v="2"/>
    <d v="2017-04-04T00:00:00"/>
    <s v="FAC03304"/>
    <m/>
    <x v="137"/>
    <m/>
    <s v="Son de ble"/>
    <n v="29.7"/>
    <m/>
    <m/>
    <n v="4541.13"/>
    <n v="4128.3"/>
    <m/>
    <n v="389.8"/>
  </r>
  <r>
    <s v="Produit"/>
    <m/>
    <m/>
    <m/>
    <m/>
    <x v="3"/>
    <x v="2"/>
    <d v="2017-04-04T00:00:00"/>
    <s v="FAC03305"/>
    <m/>
    <x v="0"/>
    <m/>
    <s v="Permeat serum Herbignac"/>
    <n v="8.3979999999999997"/>
    <m/>
    <m/>
    <n v="1623.3"/>
    <n v="1475.73"/>
    <m/>
    <n v="245.96"/>
  </r>
  <r>
    <s v="Produit"/>
    <m/>
    <m/>
    <m/>
    <m/>
    <x v="3"/>
    <x v="2"/>
    <d v="2017-04-04T00:00:00"/>
    <s v="FAC03306"/>
    <m/>
    <x v="57"/>
    <m/>
    <s v="Synergie palme"/>
    <n v="2.5"/>
    <m/>
    <m/>
    <n v="2530"/>
    <n v="2300"/>
    <m/>
    <n v="235.75"/>
  </r>
  <r>
    <s v="Produit"/>
    <m/>
    <m/>
    <m/>
    <m/>
    <x v="3"/>
    <x v="2"/>
    <d v="2017-04-05T00:00:00"/>
    <s v="FAC03307"/>
    <m/>
    <x v="22"/>
    <m/>
    <s v="Permeat serum La Chapelle Thireuil"/>
    <n v="1.508"/>
    <m/>
    <m/>
    <n v="271.45999999999998"/>
    <n v="246.78"/>
    <m/>
    <n v="109.68"/>
  </r>
  <r>
    <s v="Produit"/>
    <m/>
    <m/>
    <m/>
    <m/>
    <x v="3"/>
    <x v="2"/>
    <d v="2017-04-05T00:00:00"/>
    <s v="FAC03308"/>
    <m/>
    <x v="23"/>
    <m/>
    <s v="Permeat serum La Chapelle Thireuil"/>
    <n v="1.238"/>
    <m/>
    <m/>
    <n v="395.01"/>
    <n v="359.1"/>
    <m/>
    <n v="159.6"/>
  </r>
  <r>
    <s v="Produit"/>
    <m/>
    <m/>
    <m/>
    <m/>
    <x v="3"/>
    <x v="2"/>
    <d v="2017-04-05T00:00:00"/>
    <s v="FAC03309"/>
    <m/>
    <x v="149"/>
    <m/>
    <s v="Permeat serum Herbignac"/>
    <n v="8.032"/>
    <m/>
    <m/>
    <n v="750.99"/>
    <n v="682.72"/>
    <m/>
    <n v="80.319999999999993"/>
  </r>
  <r>
    <s v="Produit"/>
    <m/>
    <m/>
    <m/>
    <m/>
    <x v="3"/>
    <x v="2"/>
    <d v="2017-04-05T00:00:00"/>
    <s v="FAC03310"/>
    <m/>
    <x v="17"/>
    <m/>
    <s v="Permeat serum Herbignac"/>
    <n v="8.14"/>
    <m/>
    <m/>
    <n v="805.86"/>
    <n v="732.6"/>
    <m/>
    <n v="122.1"/>
  </r>
  <r>
    <s v="Produit"/>
    <m/>
    <m/>
    <m/>
    <m/>
    <x v="3"/>
    <x v="2"/>
    <d v="2017-04-05T00:00:00"/>
    <s v="FAC03311"/>
    <m/>
    <x v="38"/>
    <m/>
    <s v="Permeat serum Soignon"/>
    <n v="4.9930000000000003"/>
    <m/>
    <m/>
    <n v="439.38"/>
    <n v="399.44"/>
    <m/>
    <n v="149.79"/>
  </r>
  <r>
    <s v="Produit"/>
    <m/>
    <m/>
    <m/>
    <m/>
    <x v="3"/>
    <x v="2"/>
    <d v="2017-04-05T00:00:00"/>
    <s v="FAC03312"/>
    <m/>
    <x v="144"/>
    <m/>
    <s v="Son de ble"/>
    <n v="22.52"/>
    <m/>
    <m/>
    <n v="3096.5"/>
    <n v="2815"/>
    <m/>
    <n v="292.76"/>
  </r>
  <r>
    <s v="Produit"/>
    <m/>
    <m/>
    <m/>
    <m/>
    <x v="3"/>
    <x v="2"/>
    <d v="2017-04-06T00:00:00"/>
    <s v="FAC03313"/>
    <m/>
    <x v="4"/>
    <m/>
    <s v="Lactose Feed"/>
    <n v="24"/>
    <m/>
    <m/>
    <n v="15048"/>
    <n v="13680"/>
    <m/>
    <n v="1680"/>
  </r>
  <r>
    <s v="Produit"/>
    <m/>
    <m/>
    <m/>
    <m/>
    <x v="3"/>
    <x v="2"/>
    <d v="2017-04-06T00:00:00"/>
    <s v="FAC03314"/>
    <m/>
    <x v="144"/>
    <m/>
    <s v="Remoulage"/>
    <n v="26.14"/>
    <m/>
    <m/>
    <n v="4543.13"/>
    <n v="4130.12"/>
    <m/>
    <n v="227.62"/>
  </r>
  <r>
    <s v="Produit"/>
    <m/>
    <m/>
    <m/>
    <m/>
    <x v="3"/>
    <x v="2"/>
    <d v="2017-04-07T00:00:00"/>
    <s v="FAC03315"/>
    <m/>
    <x v="3"/>
    <m/>
    <s v="Ecart de mouture"/>
    <n v="17.59"/>
    <m/>
    <m/>
    <n v="2515.37"/>
    <n v="2286.6999999999998"/>
    <m/>
    <n v="411.55"/>
  </r>
  <r>
    <s v="Produit"/>
    <m/>
    <m/>
    <m/>
    <m/>
    <x v="3"/>
    <x v="2"/>
    <d v="2017-04-07T00:00:00"/>
    <s v="FAC03316"/>
    <m/>
    <x v="3"/>
    <m/>
    <s v="Ecart de mouture"/>
    <n v="16.79"/>
    <m/>
    <m/>
    <n v="2400.9699999999998"/>
    <n v="2182.6999999999998"/>
    <m/>
    <n v="375.55"/>
  </r>
  <r>
    <s v="Produit"/>
    <m/>
    <m/>
    <m/>
    <m/>
    <x v="3"/>
    <x v="2"/>
    <d v="2017-04-07T00:00:00"/>
    <s v="FAC03317"/>
    <m/>
    <x v="106"/>
    <m/>
    <s v="Gruau- farine basse de ble dur"/>
    <n v="26.4"/>
    <m/>
    <m/>
    <n v="4791.6000000000004"/>
    <n v="4356"/>
    <m/>
    <n v="232"/>
  </r>
  <r>
    <s v="Produit"/>
    <m/>
    <m/>
    <m/>
    <m/>
    <x v="3"/>
    <x v="2"/>
    <d v="2017-04-07T00:00:00"/>
    <s v="FAC03318"/>
    <m/>
    <x v="101"/>
    <m/>
    <s v="Remoulage"/>
    <n v="29.04"/>
    <m/>
    <m/>
    <n v="4983.26"/>
    <n v="4530.24"/>
    <m/>
    <n v="330.24"/>
  </r>
  <r>
    <s v="Produit"/>
    <m/>
    <m/>
    <m/>
    <m/>
    <x v="3"/>
    <x v="2"/>
    <d v="2017-04-07T00:00:00"/>
    <s v="FAC03319"/>
    <m/>
    <x v="97"/>
    <m/>
    <s v="Remoulage"/>
    <n v="23.56"/>
    <m/>
    <m/>
    <n v="4042.9"/>
    <n v="3675.36"/>
    <m/>
    <n v="130.36000000000001"/>
  </r>
  <r>
    <s v="Produit"/>
    <m/>
    <m/>
    <m/>
    <m/>
    <x v="3"/>
    <x v="2"/>
    <d v="2017-04-07T00:00:00"/>
    <s v="FAC03320"/>
    <m/>
    <x v="92"/>
    <m/>
    <s v="Remoulage"/>
    <n v="27.74"/>
    <m/>
    <m/>
    <n v="4424.53"/>
    <n v="4022.3"/>
    <m/>
    <n v="208.5"/>
  </r>
  <r>
    <s v="Produit"/>
    <m/>
    <m/>
    <m/>
    <m/>
    <x v="3"/>
    <x v="2"/>
    <d v="2017-04-07T00:00:00"/>
    <s v="FAC03321"/>
    <m/>
    <x v="153"/>
    <m/>
    <s v="Remoulage"/>
    <n v="28.36"/>
    <m/>
    <m/>
    <n v="4648.2"/>
    <n v="4225.6400000000003"/>
    <m/>
    <n v="262.44"/>
  </r>
  <r>
    <s v="Produit"/>
    <m/>
    <m/>
    <m/>
    <m/>
    <x v="3"/>
    <x v="2"/>
    <d v="2017-04-07T00:00:00"/>
    <s v="FAC03322"/>
    <m/>
    <x v="49"/>
    <m/>
    <s v="Extrait de levure-seau"/>
    <n v="14.975"/>
    <m/>
    <m/>
    <n v="3953.4"/>
    <n v="3594"/>
    <m/>
    <n v="-189.57"/>
  </r>
  <r>
    <s v="Produit"/>
    <m/>
    <m/>
    <m/>
    <m/>
    <x v="3"/>
    <x v="2"/>
    <d v="2017-04-20T00:00:00"/>
    <s v="FAC03323"/>
    <m/>
    <x v="101"/>
    <m/>
    <s v="Son de ble"/>
    <n v="30.2"/>
    <m/>
    <m/>
    <n v="4152.5"/>
    <n v="3775"/>
    <m/>
    <n v="392.6"/>
  </r>
  <r>
    <s v="Produit"/>
    <m/>
    <m/>
    <m/>
    <m/>
    <x v="3"/>
    <x v="2"/>
    <d v="2017-04-20T00:00:00"/>
    <s v="FAC03324"/>
    <m/>
    <x v="154"/>
    <m/>
    <s v="Ecart de mouture"/>
    <n v="21.574999999999999"/>
    <m/>
    <m/>
    <n v="3085.23"/>
    <n v="2804.75"/>
    <m/>
    <n v="560.87"/>
  </r>
  <r>
    <s v="Produit"/>
    <m/>
    <m/>
    <m/>
    <m/>
    <x v="3"/>
    <x v="2"/>
    <d v="2017-04-20T00:00:00"/>
    <s v="FAC03325"/>
    <m/>
    <x v="4"/>
    <m/>
    <s v="Farine declassee"/>
    <n v="24.92"/>
    <m/>
    <m/>
    <n v="6853"/>
    <n v="6230"/>
    <m/>
    <n v="2118.1999999999998"/>
  </r>
  <r>
    <s v="Produit"/>
    <m/>
    <m/>
    <m/>
    <m/>
    <x v="3"/>
    <x v="2"/>
    <d v="2017-04-20T00:00:00"/>
    <s v="FAC03326"/>
    <m/>
    <x v="4"/>
    <m/>
    <s v="Extrait de levure poudre"/>
    <n v="5.1100000000000003"/>
    <m/>
    <m/>
    <n v="1967.35"/>
    <n v="1788.5"/>
    <m/>
    <n v="906.5"/>
  </r>
  <r>
    <s v="Produit"/>
    <m/>
    <m/>
    <m/>
    <m/>
    <x v="3"/>
    <x v="2"/>
    <d v="2017-04-20T00:00:00"/>
    <s v="FAC03327"/>
    <m/>
    <x v="155"/>
    <m/>
    <s v="Extrait de levure poudre"/>
    <n v="3.5249999999999999"/>
    <m/>
    <m/>
    <n v="1260.19"/>
    <n v="1145.6300000000001"/>
    <m/>
    <n v="537.23"/>
  </r>
  <r>
    <s v="Produit"/>
    <m/>
    <m/>
    <m/>
    <m/>
    <x v="3"/>
    <x v="2"/>
    <d v="2017-04-20T00:00:00"/>
    <s v="FAC03328"/>
    <m/>
    <x v="66"/>
    <m/>
    <s v="Extrait de levure poudre"/>
    <n v="3.95"/>
    <m/>
    <m/>
    <n v="1412.13"/>
    <n v="1283.75"/>
    <m/>
    <n v="601.95000000000005"/>
  </r>
  <r>
    <s v="Produit"/>
    <m/>
    <m/>
    <m/>
    <m/>
    <x v="3"/>
    <x v="2"/>
    <d v="2017-04-20T00:00:00"/>
    <s v="FAC03329"/>
    <m/>
    <x v="78"/>
    <m/>
    <s v="Extrait de levure poudre"/>
    <n v="3.94"/>
    <m/>
    <m/>
    <n v="1408.55"/>
    <n v="1280.5"/>
    <m/>
    <n v="600.5"/>
  </r>
  <r>
    <s v="Produit"/>
    <m/>
    <m/>
    <m/>
    <m/>
    <x v="3"/>
    <x v="2"/>
    <d v="2017-04-20T00:00:00"/>
    <s v="FAC03330"/>
    <m/>
    <x v="141"/>
    <m/>
    <s v="Commissions sur ventes"/>
    <n v="568.76"/>
    <m/>
    <m/>
    <n v="853.14"/>
    <n v="853.14"/>
    <m/>
    <n v="853.14"/>
  </r>
  <r>
    <s v="Produit"/>
    <m/>
    <m/>
    <m/>
    <m/>
    <x v="3"/>
    <x v="2"/>
    <d v="2017-04-20T00:00:00"/>
    <s v="FAC03331"/>
    <m/>
    <x v="4"/>
    <m/>
    <s v="Lactose Feed"/>
    <n v="48"/>
    <m/>
    <m/>
    <n v="30096"/>
    <n v="27360"/>
    <m/>
    <n v="3360"/>
  </r>
  <r>
    <s v="Produit"/>
    <m/>
    <m/>
    <m/>
    <m/>
    <x v="3"/>
    <x v="2"/>
    <d v="2017-04-20T00:00:00"/>
    <s v="FAC03332"/>
    <m/>
    <x v="1"/>
    <m/>
    <s v="Declasses"/>
    <n v="6.8949999999999996"/>
    <m/>
    <m/>
    <n v="448.18"/>
    <n v="448.18"/>
    <m/>
    <n v="448.17"/>
  </r>
  <r>
    <s v="Produit"/>
    <m/>
    <m/>
    <m/>
    <m/>
    <x v="3"/>
    <x v="2"/>
    <d v="2017-04-20T00:00:00"/>
    <s v="FAC03333"/>
    <m/>
    <x v="0"/>
    <m/>
    <s v="Son de ble"/>
    <n v="26.74"/>
    <m/>
    <m/>
    <n v="3676.75"/>
    <n v="3342.5"/>
    <m/>
    <n v="265.89999999999998"/>
  </r>
  <r>
    <s v="Produit"/>
    <m/>
    <m/>
    <m/>
    <m/>
    <x v="3"/>
    <x v="2"/>
    <d v="2017-04-20T00:00:00"/>
    <s v="FAC03334"/>
    <m/>
    <x v="0"/>
    <m/>
    <s v="Pate a choux"/>
    <n v="11.82"/>
    <m/>
    <m/>
    <n v="845.13"/>
    <n v="768.3"/>
    <m/>
    <n v="368.1"/>
  </r>
  <r>
    <s v="Produit"/>
    <m/>
    <m/>
    <m/>
    <m/>
    <x v="3"/>
    <x v="2"/>
    <d v="2017-04-20T00:00:00"/>
    <s v="FAC03335"/>
    <m/>
    <x v="1"/>
    <m/>
    <s v="Farine declassee"/>
    <n v="19.02"/>
    <m/>
    <m/>
    <n v="1616.7"/>
    <n v="1616.7"/>
    <m/>
    <n v="665.7"/>
  </r>
  <r>
    <s v="Produit"/>
    <m/>
    <m/>
    <m/>
    <m/>
    <x v="3"/>
    <x v="2"/>
    <d v="2017-04-21T00:00:00"/>
    <s v="FAC03336"/>
    <m/>
    <x v="66"/>
    <m/>
    <s v="Coque de soja"/>
    <n v="14.44"/>
    <m/>
    <m/>
    <n v="2382.6"/>
    <n v="2166"/>
    <m/>
    <n v="367.6"/>
  </r>
  <r>
    <s v="Produit"/>
    <m/>
    <m/>
    <m/>
    <m/>
    <x v="3"/>
    <x v="2"/>
    <d v="2017-04-21T00:00:00"/>
    <s v="FAC03337"/>
    <m/>
    <x v="97"/>
    <m/>
    <s v="Caramel liquide Synergie palme"/>
    <n v="1.25"/>
    <m/>
    <m/>
    <n v="1482.8"/>
    <n v="1348"/>
    <m/>
    <n v="245.05"/>
  </r>
  <r>
    <s v="Produit"/>
    <m/>
    <m/>
    <m/>
    <m/>
    <x v="3"/>
    <x v="2"/>
    <d v="2017-04-21T00:00:00"/>
    <s v="FAC03338"/>
    <m/>
    <x v="3"/>
    <m/>
    <s v="Son de ble"/>
    <n v="21.98"/>
    <m/>
    <m/>
    <n v="2659.58"/>
    <n v="2417.8000000000002"/>
    <m/>
    <n v="219.8"/>
  </r>
  <r>
    <s v="Produit"/>
    <m/>
    <m/>
    <m/>
    <m/>
    <x v="3"/>
    <x v="2"/>
    <d v="2017-04-21T00:00:00"/>
    <s v="FAC03339"/>
    <m/>
    <x v="109"/>
    <m/>
    <s v="Extrait de levure poudre"/>
    <n v="2"/>
    <m/>
    <m/>
    <n v="825"/>
    <n v="750"/>
    <m/>
    <n v="70"/>
  </r>
  <r>
    <s v="Produit"/>
    <m/>
    <m/>
    <m/>
    <m/>
    <x v="3"/>
    <x v="2"/>
    <d v="2017-04-21T00:00:00"/>
    <s v="FAC03340"/>
    <m/>
    <x v="106"/>
    <m/>
    <s v="Extrait de levure poudre"/>
    <n v="15"/>
    <m/>
    <m/>
    <n v="5857.5"/>
    <n v="5325"/>
    <m/>
    <n v="755"/>
  </r>
  <r>
    <s v="Produit"/>
    <m/>
    <m/>
    <m/>
    <m/>
    <x v="3"/>
    <x v="2"/>
    <d v="2017-04-21T00:00:00"/>
    <s v="FAC03341"/>
    <m/>
    <x v="138"/>
    <m/>
    <s v="Extrait de levure poudre"/>
    <n v="7"/>
    <m/>
    <m/>
    <n v="2733.5"/>
    <n v="2485"/>
    <m/>
    <n v="285"/>
  </r>
  <r>
    <s v="Produit"/>
    <m/>
    <m/>
    <m/>
    <m/>
    <x v="3"/>
    <x v="2"/>
    <d v="2017-04-21T00:00:00"/>
    <s v="FAC03342"/>
    <m/>
    <x v="97"/>
    <m/>
    <s v="Remoulage"/>
    <n v="28.82"/>
    <m/>
    <m/>
    <n v="4945.51"/>
    <n v="4495.92"/>
    <m/>
    <n v="293.42"/>
  </r>
  <r>
    <s v="Produit"/>
    <m/>
    <m/>
    <m/>
    <m/>
    <x v="3"/>
    <x v="2"/>
    <d v="2017-04-21T00:00:00"/>
    <s v="FAC03343"/>
    <m/>
    <x v="156"/>
    <m/>
    <s v="Son de ble"/>
    <n v="22.04"/>
    <m/>
    <m/>
    <n v="2788.06"/>
    <n v="2534.6"/>
    <m/>
    <n v="220.4"/>
  </r>
  <r>
    <s v="Produit"/>
    <m/>
    <m/>
    <m/>
    <m/>
    <x v="3"/>
    <x v="2"/>
    <d v="2017-04-05T00:00:00"/>
    <s v="FAC03344"/>
    <m/>
    <x v="22"/>
    <m/>
    <s v="Permeat serum La Chapelle Thireuil"/>
    <n v="1.2849999999999999"/>
    <m/>
    <m/>
    <n v="249.48"/>
    <n v="226.8"/>
    <m/>
    <n v="100.8"/>
  </r>
  <r>
    <s v="Produit"/>
    <m/>
    <m/>
    <m/>
    <m/>
    <x v="3"/>
    <x v="2"/>
    <d v="2017-04-05T00:00:00"/>
    <s v="FAC03345"/>
    <m/>
    <x v="23"/>
    <m/>
    <s v="Permeat serum La Chapelle Thireuil"/>
    <n v="1.29"/>
    <m/>
    <m/>
    <n v="255.42"/>
    <n v="232.2"/>
    <m/>
    <n v="103.2"/>
  </r>
  <r>
    <s v="Produit"/>
    <m/>
    <m/>
    <m/>
    <m/>
    <x v="3"/>
    <x v="2"/>
    <d v="2017-04-05T00:00:00"/>
    <s v="FAC03346"/>
    <m/>
    <x v="149"/>
    <m/>
    <s v="Permeat serum Herbignac"/>
    <n v="7.1020000000000003"/>
    <m/>
    <m/>
    <n v="2031"/>
    <n v="1846.36"/>
    <m/>
    <n v="217.22"/>
  </r>
  <r>
    <s v="Produit"/>
    <m/>
    <m/>
    <m/>
    <m/>
    <x v="3"/>
    <x v="2"/>
    <d v="2017-04-05T00:00:00"/>
    <s v="FAC03347"/>
    <m/>
    <x v="17"/>
    <m/>
    <s v="Permeat serum Herbignac"/>
    <n v="7.5190000000000001"/>
    <m/>
    <m/>
    <n v="2258.6799999999998"/>
    <n v="2053.35"/>
    <m/>
    <n v="342.23"/>
  </r>
  <r>
    <s v="Produit"/>
    <m/>
    <m/>
    <m/>
    <m/>
    <x v="3"/>
    <x v="2"/>
    <d v="2017-04-04T00:00:00"/>
    <s v="FAC03348"/>
    <m/>
    <x v="0"/>
    <m/>
    <s v="Permeat serum Herbignac"/>
    <n v="7.9269999999999996"/>
    <m/>
    <m/>
    <n v="4850.8900000000003"/>
    <n v="4409.91"/>
    <m/>
    <n v="734.97"/>
  </r>
  <r>
    <s v="Produit"/>
    <m/>
    <m/>
    <m/>
    <m/>
    <x v="3"/>
    <x v="2"/>
    <d v="2017-04-05T00:00:00"/>
    <s v="FAC03349"/>
    <m/>
    <x v="38"/>
    <m/>
    <s v="Permeat serum Soignon"/>
    <n v="4.9450000000000003"/>
    <m/>
    <m/>
    <n v="874.28"/>
    <n v="794.8"/>
    <m/>
    <n v="298.05"/>
  </r>
  <r>
    <s v="Produit"/>
    <m/>
    <m/>
    <m/>
    <m/>
    <x v="3"/>
    <x v="2"/>
    <d v="2017-04-26T00:00:00"/>
    <s v="FAC03350"/>
    <m/>
    <x v="0"/>
    <m/>
    <s v="Pate a choux"/>
    <n v="11.5"/>
    <m/>
    <m/>
    <n v="822.25"/>
    <n v="747.5"/>
    <m/>
    <n v="350.5"/>
  </r>
  <r>
    <s v="Produit"/>
    <m/>
    <m/>
    <m/>
    <m/>
    <x v="3"/>
    <x v="2"/>
    <d v="2017-04-26T00:00:00"/>
    <s v="FAC03351"/>
    <m/>
    <x v="157"/>
    <m/>
    <s v="Gruau- farine basse de ble dur"/>
    <n v="28.58"/>
    <m/>
    <m/>
    <n v="5092.96"/>
    <n v="4629.96"/>
    <m/>
    <n v="371.54"/>
  </r>
  <r>
    <s v="Produit"/>
    <m/>
    <m/>
    <m/>
    <m/>
    <x v="3"/>
    <x v="2"/>
    <d v="2017-04-26T00:00:00"/>
    <s v="FAC03352"/>
    <m/>
    <x v="158"/>
    <m/>
    <s v="Remoulage"/>
    <n v="22.24"/>
    <m/>
    <m/>
    <n v="3645.14"/>
    <n v="3313.76"/>
    <m/>
    <n v="197.96"/>
  </r>
  <r>
    <s v="Produit"/>
    <m/>
    <m/>
    <m/>
    <m/>
    <x v="3"/>
    <x v="2"/>
    <d v="2017-04-26T00:00:00"/>
    <s v="FAC03353"/>
    <m/>
    <x v="62"/>
    <m/>
    <s v="Son de ble"/>
    <n v="24"/>
    <m/>
    <m/>
    <n v="2640"/>
    <n v="2400"/>
    <m/>
    <n v="360"/>
  </r>
  <r>
    <s v="Produit"/>
    <m/>
    <m/>
    <m/>
    <m/>
    <x v="3"/>
    <x v="2"/>
    <d v="2017-04-26T00:00:00"/>
    <s v="FAC03354"/>
    <m/>
    <x v="159"/>
    <m/>
    <s v="Remoulage"/>
    <n v="22.1"/>
    <m/>
    <m/>
    <n v="2552.5500000000002"/>
    <n v="2320.5"/>
    <m/>
    <n v="663"/>
  </r>
  <r>
    <s v="Produit"/>
    <m/>
    <m/>
    <m/>
    <m/>
    <x v="3"/>
    <x v="2"/>
    <d v="2017-04-26T00:00:00"/>
    <s v="FAC03355"/>
    <m/>
    <x v="16"/>
    <m/>
    <s v="Okara"/>
    <n v="14.7"/>
    <m/>
    <m/>
    <n v="4263"/>
    <n v="4263"/>
    <m/>
    <n v="514.5"/>
  </r>
  <r>
    <s v="Produit"/>
    <m/>
    <m/>
    <m/>
    <m/>
    <x v="3"/>
    <x v="2"/>
    <d v="2017-04-26T00:00:00"/>
    <s v="FAC03356"/>
    <m/>
    <x v="4"/>
    <m/>
    <s v="Lactose Feed"/>
    <n v="24"/>
    <m/>
    <m/>
    <n v="15048"/>
    <n v="13680"/>
    <m/>
    <n v="1680"/>
  </r>
  <r>
    <s v="Produit"/>
    <m/>
    <m/>
    <m/>
    <m/>
    <x v="3"/>
    <x v="2"/>
    <d v="2017-04-26T00:00:00"/>
    <s v="FAC03357"/>
    <m/>
    <x v="80"/>
    <m/>
    <s v="Son de ble"/>
    <n v="27.62"/>
    <m/>
    <m/>
    <n v="3949.66"/>
    <n v="3590.6"/>
    <m/>
    <n v="308.60000000000002"/>
  </r>
  <r>
    <s v="Produit"/>
    <m/>
    <m/>
    <m/>
    <m/>
    <x v="3"/>
    <x v="2"/>
    <d v="2017-04-26T00:00:00"/>
    <s v="FAC03358"/>
    <m/>
    <x v="0"/>
    <m/>
    <s v="Gruau- farine basse de ble dur"/>
    <n v="27.54"/>
    <m/>
    <m/>
    <n v="5210.57"/>
    <n v="4736.88"/>
    <m/>
    <n v="221.4"/>
  </r>
  <r>
    <s v="Produit"/>
    <m/>
    <m/>
    <m/>
    <m/>
    <x v="3"/>
    <x v="2"/>
    <d v="2017-04-26T00:00:00"/>
    <s v="FAC03359"/>
    <m/>
    <x v="160"/>
    <m/>
    <s v="Remoulage"/>
    <n v="28.44"/>
    <m/>
    <m/>
    <n v="4786.45"/>
    <n v="4351.32"/>
    <m/>
    <n v="426.6"/>
  </r>
  <r>
    <s v="Produit"/>
    <m/>
    <m/>
    <m/>
    <m/>
    <x v="3"/>
    <x v="2"/>
    <d v="2017-04-26T00:00:00"/>
    <s v="FAC03360"/>
    <m/>
    <x v="5"/>
    <m/>
    <s v="Remoulage"/>
    <n v="25.08"/>
    <m/>
    <m/>
    <n v="3310.56"/>
    <n v="3009.6"/>
    <m/>
    <n v="501.6"/>
  </r>
  <r>
    <s v="Produit"/>
    <m/>
    <m/>
    <m/>
    <m/>
    <x v="3"/>
    <x v="2"/>
    <d v="2017-04-26T00:00:00"/>
    <s v="FAC03361"/>
    <m/>
    <x v="39"/>
    <m/>
    <s v="Okara"/>
    <n v="14.56"/>
    <m/>
    <m/>
    <n v="4644.6400000000003"/>
    <n v="4222.3999999999996"/>
    <m/>
    <n v="309.60000000000002"/>
  </r>
  <r>
    <s v="Produit"/>
    <m/>
    <m/>
    <m/>
    <m/>
    <x v="3"/>
    <x v="2"/>
    <d v="2017-04-26T00:00:00"/>
    <s v="FAC03362"/>
    <m/>
    <x v="131"/>
    <m/>
    <s v="Son de ble"/>
    <n v="29.1"/>
    <m/>
    <m/>
    <n v="3361.05"/>
    <n v="3055.5"/>
    <m/>
    <n v="291"/>
  </r>
  <r>
    <s v="Produit"/>
    <m/>
    <m/>
    <m/>
    <m/>
    <x v="3"/>
    <x v="2"/>
    <d v="2017-04-26T00:00:00"/>
    <s v="FAC03363"/>
    <m/>
    <x v="161"/>
    <m/>
    <s v="Son de ble"/>
    <n v="27.26"/>
    <m/>
    <m/>
    <n v="4048.11"/>
    <n v="3680.1"/>
    <m/>
    <n v="394.1"/>
  </r>
  <r>
    <s v="Produit"/>
    <m/>
    <m/>
    <m/>
    <m/>
    <x v="3"/>
    <x v="2"/>
    <d v="2017-04-26T00:00:00"/>
    <s v="FAC03364"/>
    <m/>
    <x v="162"/>
    <m/>
    <s v="Gruau- farine basse de ble dur"/>
    <n v="27.76"/>
    <m/>
    <m/>
    <n v="5007.8999999999996"/>
    <n v="4552.6400000000003"/>
    <m/>
    <n v="406.04"/>
  </r>
  <r>
    <s v="Produit"/>
    <m/>
    <m/>
    <m/>
    <m/>
    <x v="3"/>
    <x v="2"/>
    <d v="2017-04-27T00:00:00"/>
    <s v="FAC03365"/>
    <m/>
    <x v="163"/>
    <m/>
    <s v="Synergie palme"/>
    <n v="1.25"/>
    <m/>
    <m/>
    <n v="1265"/>
    <n v="1150"/>
    <m/>
    <n v="95"/>
  </r>
  <r>
    <s v="Produit"/>
    <m/>
    <m/>
    <m/>
    <m/>
    <x v="3"/>
    <x v="2"/>
    <d v="2017-04-27T00:00:00"/>
    <s v="FAC03366"/>
    <m/>
    <x v="159"/>
    <m/>
    <s v="Genne de fruits rouges"/>
    <n v="20.571999999999999"/>
    <m/>
    <m/>
    <n v="678.88"/>
    <n v="617.16"/>
    <m/>
    <n v="322.16000000000003"/>
  </r>
  <r>
    <s v="Prestation"/>
    <m/>
    <m/>
    <m/>
    <m/>
    <x v="3"/>
    <x v="2"/>
    <d v="2017-04-27T00:00:00"/>
    <s v="FAC03367"/>
    <m/>
    <x v="12"/>
    <m/>
    <s v="Genne fruits rouges-prestation"/>
    <n v="20.571999999999999"/>
    <m/>
    <m/>
    <n v="226.29"/>
    <n v="205.72"/>
    <m/>
    <n v="205.72"/>
  </r>
  <r>
    <s v="Produit"/>
    <m/>
    <m/>
    <m/>
    <m/>
    <x v="3"/>
    <x v="2"/>
    <d v="2017-04-27T00:00:00"/>
    <s v="FAC03369"/>
    <m/>
    <x v="64"/>
    <m/>
    <s v="Okara"/>
    <n v="14.44"/>
    <m/>
    <m/>
    <n v="4606.3599999999997"/>
    <n v="4187.6000000000004"/>
    <m/>
    <n v="275.39999999999998"/>
  </r>
  <r>
    <s v="Produit"/>
    <m/>
    <m/>
    <m/>
    <m/>
    <x v="3"/>
    <x v="2"/>
    <d v="2017-04-28T00:00:00"/>
    <s v="FAC03370"/>
    <m/>
    <x v="64"/>
    <m/>
    <s v="Extrait de levure poudre"/>
    <n v="3.2210000000000001"/>
    <m/>
    <m/>
    <n v="1151.51"/>
    <n v="1046.83"/>
    <m/>
    <n v="438.1"/>
  </r>
  <r>
    <s v="Produit"/>
    <m/>
    <m/>
    <m/>
    <m/>
    <x v="4"/>
    <x v="2"/>
    <d v="2017-05-02T00:00:00"/>
    <s v="FAC03371"/>
    <m/>
    <x v="41"/>
    <m/>
    <s v="Coque de soja"/>
    <n v="14.06"/>
    <m/>
    <m/>
    <n v="2319.9"/>
    <n v="2109"/>
    <m/>
    <n v="332.4"/>
  </r>
  <r>
    <s v="Produit"/>
    <m/>
    <m/>
    <m/>
    <m/>
    <x v="4"/>
    <x v="2"/>
    <d v="2017-05-03T00:00:00"/>
    <s v="FAC03372"/>
    <m/>
    <x v="17"/>
    <m/>
    <s v="Caramel liquide"/>
    <n v="1.1000000000000001"/>
    <m/>
    <m/>
    <n v="0"/>
    <n v="0"/>
    <m/>
    <n v="-125.99"/>
  </r>
  <r>
    <s v="Produit"/>
    <m/>
    <m/>
    <m/>
    <m/>
    <x v="4"/>
    <x v="2"/>
    <d v="2017-05-03T00:00:00"/>
    <s v="FAC03373"/>
    <m/>
    <x v="0"/>
    <m/>
    <s v="Son de ble"/>
    <n v="16.78"/>
    <m/>
    <m/>
    <n v="2067.3000000000002"/>
    <n v="1879.36"/>
    <m/>
    <n v="201.36"/>
  </r>
  <r>
    <s v="Produit"/>
    <m/>
    <m/>
    <m/>
    <m/>
    <x v="4"/>
    <x v="2"/>
    <d v="2017-05-03T00:00:00"/>
    <s v="FAC03374"/>
    <m/>
    <x v="86"/>
    <m/>
    <s v="Extrait de levure-seau"/>
    <n v="0.82499999999999996"/>
    <m/>
    <m/>
    <n v="226.88"/>
    <n v="206.25"/>
    <m/>
    <n v="-83.4"/>
  </r>
  <r>
    <s v="Produit"/>
    <m/>
    <m/>
    <m/>
    <m/>
    <x v="4"/>
    <x v="2"/>
    <d v="2017-05-03T00:00:00"/>
    <s v="FAC03375"/>
    <m/>
    <x v="3"/>
    <m/>
    <s v="Ecart de mouture"/>
    <n v="20.100000000000001"/>
    <m/>
    <m/>
    <n v="2874.3"/>
    <n v="2613"/>
    <m/>
    <n v="524.5"/>
  </r>
  <r>
    <s v="Produit"/>
    <m/>
    <m/>
    <m/>
    <m/>
    <x v="4"/>
    <x v="2"/>
    <d v="2017-05-03T00:00:00"/>
    <s v="FAC03376"/>
    <m/>
    <x v="4"/>
    <m/>
    <s v="Lactose Feed"/>
    <n v="21.774999999999999"/>
    <m/>
    <m/>
    <n v="13652.92"/>
    <n v="12411.75"/>
    <m/>
    <n v="1524.25"/>
  </r>
  <r>
    <s v="Produit"/>
    <m/>
    <m/>
    <m/>
    <m/>
    <x v="4"/>
    <x v="2"/>
    <d v="2017-05-03T00:00:00"/>
    <s v="FAC03377"/>
    <m/>
    <x v="42"/>
    <m/>
    <s v="Son de ble"/>
    <n v="30.1"/>
    <m/>
    <m/>
    <n v="4105.6400000000003"/>
    <n v="3732.4"/>
    <m/>
    <n v="277.89999999999998"/>
  </r>
  <r>
    <s v="Produit"/>
    <m/>
    <m/>
    <m/>
    <m/>
    <x v="4"/>
    <x v="2"/>
    <d v="2017-05-03T00:00:00"/>
    <s v="FAC03378"/>
    <m/>
    <x v="164"/>
    <m/>
    <s v="Remoulage"/>
    <n v="26.18"/>
    <m/>
    <m/>
    <n v="4233.3100000000004"/>
    <n v="3848.46"/>
    <m/>
    <n v="445.06"/>
  </r>
  <r>
    <s v="Produit"/>
    <m/>
    <m/>
    <m/>
    <m/>
    <x v="4"/>
    <x v="2"/>
    <d v="2017-05-03T00:00:00"/>
    <s v="FAC03379"/>
    <m/>
    <x v="107"/>
    <m/>
    <s v="Extrait de levure poudre"/>
    <n v="3.6"/>
    <m/>
    <m/>
    <n v="1188"/>
    <n v="1080"/>
    <m/>
    <n v="-240"/>
  </r>
  <r>
    <s v="Produit"/>
    <m/>
    <m/>
    <m/>
    <m/>
    <x v="4"/>
    <x v="2"/>
    <d v="2017-05-03T00:00:00"/>
    <s v="FAC03380"/>
    <m/>
    <x v="41"/>
    <m/>
    <s v="Extrait de levure Liquide"/>
    <n v="-3.6"/>
    <m/>
    <m/>
    <n v="-1287"/>
    <n v="-1170"/>
    <m/>
    <n v="-1170"/>
  </r>
  <r>
    <s v="Produit"/>
    <m/>
    <m/>
    <m/>
    <m/>
    <x v="4"/>
    <x v="2"/>
    <d v="2017-05-04T00:00:00"/>
    <s v="FAC03381"/>
    <m/>
    <x v="22"/>
    <m/>
    <s v="Permeat serum La Chapelle Thireuil"/>
    <n v="1.198"/>
    <m/>
    <m/>
    <n v="395.9"/>
    <n v="359.91"/>
    <m/>
    <n v="159.96"/>
  </r>
  <r>
    <s v="Produit"/>
    <m/>
    <m/>
    <m/>
    <m/>
    <x v="4"/>
    <x v="2"/>
    <d v="2017-05-04T00:00:00"/>
    <s v="FAC03382"/>
    <m/>
    <x v="23"/>
    <m/>
    <s v="Permeat serum La Chapelle Thireuil"/>
    <n v="1.2889999999999999"/>
    <m/>
    <m/>
    <n v="505.79"/>
    <n v="459.81"/>
    <m/>
    <n v="204.36"/>
  </r>
  <r>
    <s v="Produit"/>
    <m/>
    <m/>
    <m/>
    <m/>
    <x v="4"/>
    <x v="2"/>
    <d v="2017-05-04T00:00:00"/>
    <s v="FAC03383"/>
    <m/>
    <x v="149"/>
    <m/>
    <s v="Permeat serum Herbignac"/>
    <n v="7.4160000000000004"/>
    <m/>
    <m/>
    <n v="1439.62"/>
    <n v="1308.74"/>
    <m/>
    <n v="153.97"/>
  </r>
  <r>
    <s v="Produit"/>
    <m/>
    <m/>
    <m/>
    <m/>
    <x v="4"/>
    <x v="2"/>
    <d v="2017-05-04T00:00:00"/>
    <s v="FAC03384"/>
    <m/>
    <x v="0"/>
    <m/>
    <s v="Permeat serum Herbignac"/>
    <n v="7.9260000000000002"/>
    <m/>
    <m/>
    <n v="3191.16"/>
    <n v="2901.06"/>
    <m/>
    <n v="483.52"/>
  </r>
  <r>
    <s v="Produit"/>
    <m/>
    <m/>
    <m/>
    <m/>
    <x v="4"/>
    <x v="2"/>
    <d v="2017-05-04T00:00:00"/>
    <s v="FAC03385"/>
    <m/>
    <x v="17"/>
    <m/>
    <s v="Permeat serum Herbignac"/>
    <n v="7.8879999999999999"/>
    <m/>
    <m/>
    <n v="1621.32"/>
    <n v="1473.93"/>
    <m/>
    <n v="245.66"/>
  </r>
  <r>
    <s v="Produit"/>
    <m/>
    <m/>
    <m/>
    <m/>
    <x v="4"/>
    <x v="2"/>
    <d v="2017-05-04T00:00:00"/>
    <s v="FAC03386"/>
    <m/>
    <x v="19"/>
    <m/>
    <s v="Permeat serum Soignon"/>
    <n v="4.8179999999999996"/>
    <m/>
    <m/>
    <n v="423.98"/>
    <n v="385.44"/>
    <m/>
    <n v="144.54"/>
  </r>
  <r>
    <s v="Produit"/>
    <m/>
    <m/>
    <m/>
    <m/>
    <x v="4"/>
    <x v="2"/>
    <d v="2017-05-05T00:00:00"/>
    <s v="FAC03387"/>
    <m/>
    <x v="142"/>
    <m/>
    <s v="Synergie palme"/>
    <n v="2.5"/>
    <m/>
    <m/>
    <n v="2475"/>
    <n v="2250"/>
    <m/>
    <n v="167.75"/>
  </r>
  <r>
    <s v="Produit"/>
    <m/>
    <m/>
    <m/>
    <m/>
    <x v="4"/>
    <x v="2"/>
    <d v="2017-05-05T00:00:00"/>
    <s v="FAC03388"/>
    <m/>
    <x v="165"/>
    <m/>
    <s v="Synergie palme"/>
    <n v="3.75"/>
    <m/>
    <m/>
    <n v="3712.5"/>
    <n v="3375"/>
    <m/>
    <n v="315.87"/>
  </r>
  <r>
    <s v="Produit"/>
    <m/>
    <m/>
    <m/>
    <m/>
    <x v="4"/>
    <x v="2"/>
    <d v="2017-05-05T00:00:00"/>
    <s v="FAC03389"/>
    <m/>
    <x v="0"/>
    <m/>
    <s v="Gruau- farine basse de ble dur"/>
    <n v="26.42"/>
    <m/>
    <m/>
    <n v="5085.8500000000004"/>
    <n v="4623.5"/>
    <m/>
    <n v="184.94"/>
  </r>
  <r>
    <s v="Produit"/>
    <m/>
    <m/>
    <m/>
    <m/>
    <x v="4"/>
    <x v="2"/>
    <d v="2017-05-05T00:00:00"/>
    <s v="FAC03390"/>
    <m/>
    <x v="153"/>
    <m/>
    <s v="Synergie palme"/>
    <n v="3.75"/>
    <m/>
    <m/>
    <n v="3712.5"/>
    <n v="3375"/>
    <m/>
    <n v="326.62"/>
  </r>
  <r>
    <s v="Produit"/>
    <m/>
    <m/>
    <m/>
    <m/>
    <x v="4"/>
    <x v="2"/>
    <d v="2017-05-05T00:00:00"/>
    <s v="FAC03391"/>
    <m/>
    <x v="3"/>
    <m/>
    <s v="Ecart de mouture"/>
    <n v="22.114999999999998"/>
    <m/>
    <m/>
    <n v="3162.45"/>
    <n v="2874.95"/>
    <m/>
    <n v="615.17999999999995"/>
  </r>
  <r>
    <s v="Produit"/>
    <m/>
    <m/>
    <m/>
    <m/>
    <x v="4"/>
    <x v="2"/>
    <d v="2017-05-05T00:00:00"/>
    <s v="FAC03392"/>
    <m/>
    <x v="0"/>
    <m/>
    <s v="Farine declassee"/>
    <n v="4.8499999999999996"/>
    <m/>
    <m/>
    <n v="533.5"/>
    <n v="485"/>
    <m/>
    <n v="218.25"/>
  </r>
  <r>
    <s v="Produit"/>
    <m/>
    <m/>
    <m/>
    <m/>
    <x v="4"/>
    <x v="2"/>
    <d v="2017-05-05T00:00:00"/>
    <s v="FAC03393"/>
    <m/>
    <x v="4"/>
    <m/>
    <s v="Declasses"/>
    <n v="5.2750000000000004"/>
    <m/>
    <m/>
    <n v="2900.38"/>
    <n v="2636.71"/>
    <m/>
    <n v="2346.71"/>
  </r>
  <r>
    <s v="Produit"/>
    <m/>
    <m/>
    <m/>
    <m/>
    <x v="4"/>
    <x v="2"/>
    <d v="2017-05-05T00:00:00"/>
    <s v="FAC03394"/>
    <m/>
    <x v="3"/>
    <m/>
    <s v="Dragee"/>
    <n v="19.18"/>
    <m/>
    <m/>
    <n v="3375.68"/>
    <n v="3068.8"/>
    <m/>
    <n v="77.2"/>
  </r>
  <r>
    <s v="Produit"/>
    <m/>
    <m/>
    <m/>
    <m/>
    <x v="4"/>
    <x v="2"/>
    <d v="2017-05-09T00:00:00"/>
    <s v="FAC03395"/>
    <m/>
    <x v="4"/>
    <m/>
    <s v="Lactose Feed"/>
    <n v="19.2"/>
    <m/>
    <m/>
    <n v="12038.4"/>
    <n v="10944"/>
    <m/>
    <n v="1344"/>
  </r>
  <r>
    <s v="Produit"/>
    <m/>
    <m/>
    <m/>
    <m/>
    <x v="4"/>
    <x v="2"/>
    <d v="2017-05-09T00:00:00"/>
    <s v="FAC03396"/>
    <m/>
    <x v="0"/>
    <m/>
    <s v="Pate a choux"/>
    <n v="12.28"/>
    <m/>
    <m/>
    <n v="878.02"/>
    <n v="798.2"/>
    <m/>
    <n v="390.84"/>
  </r>
  <r>
    <s v="Produit"/>
    <m/>
    <m/>
    <m/>
    <m/>
    <x v="4"/>
    <x v="2"/>
    <d v="2017-05-09T00:00:00"/>
    <s v="FAC03397"/>
    <m/>
    <x v="134"/>
    <m/>
    <s v="Extrait de levure poudre"/>
    <n v="1.357"/>
    <m/>
    <m/>
    <n v="447.81"/>
    <n v="407.1"/>
    <m/>
    <n v="230.69"/>
  </r>
  <r>
    <s v="Produit"/>
    <m/>
    <m/>
    <m/>
    <m/>
    <x v="4"/>
    <x v="2"/>
    <d v="2017-05-10T00:00:00"/>
    <s v="FAC03398"/>
    <m/>
    <x v="166"/>
    <m/>
    <s v="Farine declassee"/>
    <n v="22.995000000000001"/>
    <m/>
    <m/>
    <n v="3288.29"/>
    <n v="2989.35"/>
    <m/>
    <n v="519.79999999999995"/>
  </r>
  <r>
    <s v="Produit"/>
    <m/>
    <m/>
    <m/>
    <m/>
    <x v="4"/>
    <x v="2"/>
    <d v="2017-05-10T00:00:00"/>
    <s v="FAC03399"/>
    <m/>
    <x v="83"/>
    <m/>
    <s v="Caramel liquide Extrait de levure-seau"/>
    <n v="4.4249999999999998"/>
    <m/>
    <m/>
    <n v="1797.68"/>
    <n v="1634.25"/>
    <m/>
    <n v="140.6"/>
  </r>
  <r>
    <s v="Produit"/>
    <m/>
    <m/>
    <m/>
    <m/>
    <x v="4"/>
    <x v="2"/>
    <d v="2017-05-10T00:00:00"/>
    <s v="FAC03400"/>
    <m/>
    <x v="4"/>
    <m/>
    <s v="Lactose Feed"/>
    <n v="3.2"/>
    <m/>
    <m/>
    <n v="14766.4"/>
    <n v="13424"/>
    <m/>
    <n v="1824"/>
  </r>
  <r>
    <s v="Produit"/>
    <m/>
    <m/>
    <m/>
    <m/>
    <x v="4"/>
    <x v="2"/>
    <d v="2017-05-11T00:00:00"/>
    <s v="FAC03401"/>
    <m/>
    <x v="17"/>
    <m/>
    <s v="Caramel liquide"/>
    <n v="26.367999999999999"/>
    <m/>
    <m/>
    <n v="2175.36"/>
    <n v="1977.6"/>
    <m/>
    <n v="1097.5999999999999"/>
  </r>
  <r>
    <s v="Produit"/>
    <m/>
    <m/>
    <m/>
    <m/>
    <x v="4"/>
    <x v="2"/>
    <d v="2017-05-11T00:00:00"/>
    <s v="FAC03402"/>
    <m/>
    <x v="4"/>
    <m/>
    <s v="Lactose Feed"/>
    <n v="24"/>
    <m/>
    <m/>
    <n v="15312"/>
    <n v="13920"/>
    <m/>
    <n v="1920"/>
  </r>
  <r>
    <s v="Produit"/>
    <m/>
    <m/>
    <m/>
    <m/>
    <x v="4"/>
    <x v="2"/>
    <d v="2017-05-12T00:00:00"/>
    <s v="FAC03403"/>
    <m/>
    <x v="4"/>
    <m/>
    <s v="Lait Infantile"/>
    <n v="17.187000000000001"/>
    <m/>
    <m/>
    <n v="3213.97"/>
    <n v="2921.79"/>
    <m/>
    <n v="1203.0899999999999"/>
  </r>
  <r>
    <s v="Produit"/>
    <m/>
    <m/>
    <m/>
    <m/>
    <x v="4"/>
    <x v="2"/>
    <d v="2017-05-12T00:00:00"/>
    <s v="FAC03404"/>
    <m/>
    <x v="0"/>
    <m/>
    <s v="Caramel liquide"/>
    <n v="26.4"/>
    <m/>
    <m/>
    <n v="2178"/>
    <n v="1980"/>
    <m/>
    <n v="493.6"/>
  </r>
  <r>
    <s v="Produit"/>
    <m/>
    <m/>
    <m/>
    <m/>
    <x v="4"/>
    <x v="2"/>
    <d v="2017-05-12T00:00:00"/>
    <s v="FAC03405"/>
    <m/>
    <x v="167"/>
    <m/>
    <s v="Son de ble"/>
    <n v="28.96"/>
    <m/>
    <m/>
    <n v="4077.57"/>
    <n v="3706.88"/>
    <m/>
    <n v="405.44"/>
  </r>
  <r>
    <s v="Produit"/>
    <m/>
    <m/>
    <m/>
    <m/>
    <x v="4"/>
    <x v="2"/>
    <d v="2017-05-12T00:00:00"/>
    <s v="FAC03406"/>
    <m/>
    <x v="168"/>
    <m/>
    <s v="Gruau- farine basse de ble dur"/>
    <n v="26.46"/>
    <m/>
    <m/>
    <n v="4918.91"/>
    <n v="4471.74"/>
    <m/>
    <n v="383.67"/>
  </r>
  <r>
    <s v="Produit"/>
    <m/>
    <m/>
    <m/>
    <m/>
    <x v="4"/>
    <x v="2"/>
    <d v="2017-05-15T00:00:00"/>
    <s v="FAC03407"/>
    <m/>
    <x v="4"/>
    <m/>
    <s v="Lactose Feed"/>
    <n v="24"/>
    <m/>
    <m/>
    <n v="15312"/>
    <n v="13920"/>
    <m/>
    <n v="1920"/>
  </r>
  <r>
    <s v="Produit"/>
    <m/>
    <m/>
    <m/>
    <m/>
    <x v="4"/>
    <x v="2"/>
    <d v="2017-05-15T00:00:00"/>
    <s v="FAC03408"/>
    <m/>
    <x v="169"/>
    <m/>
    <s v="Okara"/>
    <n v="14.58"/>
    <m/>
    <m/>
    <n v="4651.0200000000004"/>
    <n v="4228.2"/>
    <m/>
    <n v="280.3"/>
  </r>
  <r>
    <s v="Produit"/>
    <m/>
    <m/>
    <m/>
    <m/>
    <x v="4"/>
    <x v="2"/>
    <d v="2017-05-16T00:00:00"/>
    <s v="FAC03409"/>
    <m/>
    <x v="51"/>
    <m/>
    <s v="Coque de soja"/>
    <n v="5.78"/>
    <m/>
    <m/>
    <n v="1004.56"/>
    <n v="913.24"/>
    <m/>
    <n v="126.59"/>
  </r>
  <r>
    <s v="Produit"/>
    <m/>
    <m/>
    <m/>
    <m/>
    <x v="4"/>
    <x v="2"/>
    <d v="2017-05-16T00:00:00"/>
    <s v="FAC03410"/>
    <m/>
    <x v="139"/>
    <m/>
    <s v="Coque de soja"/>
    <n v="6.08"/>
    <m/>
    <m/>
    <n v="1056.7"/>
    <n v="960.64"/>
    <m/>
    <n v="133.16"/>
  </r>
  <r>
    <s v="Produit"/>
    <m/>
    <m/>
    <m/>
    <m/>
    <x v="4"/>
    <x v="2"/>
    <d v="2017-05-16T00:00:00"/>
    <s v="FAC03412"/>
    <m/>
    <x v="41"/>
    <m/>
    <s v="Synergie palme"/>
    <n v="2.5"/>
    <m/>
    <m/>
    <n v="2530"/>
    <n v="2300"/>
    <m/>
    <n v="422.5"/>
  </r>
  <r>
    <s v="Produit"/>
    <m/>
    <m/>
    <m/>
    <m/>
    <x v="4"/>
    <x v="2"/>
    <d v="2017-05-16T00:00:00"/>
    <s v="FAC03413"/>
    <m/>
    <x v="104"/>
    <m/>
    <s v="Synergie palme"/>
    <n v="2.5"/>
    <m/>
    <m/>
    <n v="2530"/>
    <n v="2300"/>
    <m/>
    <n v="308.75"/>
  </r>
  <r>
    <s v="Produit"/>
    <m/>
    <m/>
    <m/>
    <m/>
    <x v="4"/>
    <x v="2"/>
    <d v="2017-05-16T00:00:00"/>
    <s v="FAC03414"/>
    <m/>
    <x v="141"/>
    <m/>
    <s v="Commissions sur ventes"/>
    <n v="316.22000000000003"/>
    <m/>
    <m/>
    <n v="474.33"/>
    <n v="474.33"/>
    <m/>
    <n v="474.33"/>
  </r>
  <r>
    <s v="Produit"/>
    <m/>
    <m/>
    <m/>
    <m/>
    <x v="3"/>
    <x v="2"/>
    <d v="2017-04-20T00:00:00"/>
    <s v="FAC03415"/>
    <m/>
    <x v="1"/>
    <m/>
    <s v="Declasses"/>
    <n v="-0.71"/>
    <m/>
    <m/>
    <n v="-46.15"/>
    <n v="-46.15"/>
    <m/>
    <n v="-46.15"/>
  </r>
  <r>
    <s v="Produit"/>
    <m/>
    <m/>
    <m/>
    <m/>
    <x v="4"/>
    <x v="2"/>
    <d v="2017-05-19T00:00:00"/>
    <s v="FAC03416"/>
    <m/>
    <x v="0"/>
    <m/>
    <s v="Pate a choux"/>
    <n v="9.2200000000000006"/>
    <m/>
    <m/>
    <n v="659.23"/>
    <n v="599.29999999999995"/>
    <m/>
    <n v="225.1"/>
  </r>
  <r>
    <s v="Produit"/>
    <m/>
    <m/>
    <m/>
    <m/>
    <x v="4"/>
    <x v="2"/>
    <d v="2017-05-19T00:00:00"/>
    <s v="FAC03417"/>
    <m/>
    <x v="41"/>
    <m/>
    <s v="Remoulage"/>
    <n v="29.14"/>
    <m/>
    <m/>
    <n v="4968.37"/>
    <n v="4516.7"/>
    <m/>
    <n v="322.48"/>
  </r>
  <r>
    <s v="Produit"/>
    <m/>
    <m/>
    <m/>
    <m/>
    <x v="4"/>
    <x v="2"/>
    <d v="2017-05-19T00:00:00"/>
    <s v="FAC03418"/>
    <m/>
    <x v="165"/>
    <m/>
    <s v="Farine declassee"/>
    <n v="21.92"/>
    <m/>
    <m/>
    <n v="3255.12"/>
    <n v="2959.2"/>
    <m/>
    <n v="386.4"/>
  </r>
  <r>
    <s v="Produit"/>
    <m/>
    <m/>
    <m/>
    <m/>
    <x v="4"/>
    <x v="2"/>
    <d v="2017-05-19T00:00:00"/>
    <s v="FAC03419"/>
    <m/>
    <x v="4"/>
    <m/>
    <s v="Lactose Feed"/>
    <n v="24"/>
    <m/>
    <m/>
    <n v="15312"/>
    <n v="13920"/>
    <m/>
    <n v="1920"/>
  </r>
  <r>
    <s v="Produit"/>
    <m/>
    <m/>
    <m/>
    <m/>
    <x v="4"/>
    <x v="2"/>
    <d v="2017-05-19T00:00:00"/>
    <s v="FAC03420"/>
    <m/>
    <x v="17"/>
    <m/>
    <s v="Caramel liquide"/>
    <n v="9.9"/>
    <m/>
    <m/>
    <n v="816.75"/>
    <n v="742.5"/>
    <m/>
    <n v="116.01"/>
  </r>
  <r>
    <s v="Produit"/>
    <m/>
    <m/>
    <m/>
    <m/>
    <x v="4"/>
    <x v="2"/>
    <d v="2017-05-19T00:00:00"/>
    <s v="FAC03421"/>
    <m/>
    <x v="81"/>
    <m/>
    <s v="Caramel liquide"/>
    <n v="1.1000000000000001"/>
    <m/>
    <m/>
    <n v="217.8"/>
    <n v="198"/>
    <m/>
    <n v="58.83"/>
  </r>
  <r>
    <s v="Produit"/>
    <m/>
    <m/>
    <m/>
    <m/>
    <x v="4"/>
    <x v="2"/>
    <d v="2017-05-19T00:00:00"/>
    <s v="FAC03422"/>
    <m/>
    <x v="167"/>
    <m/>
    <s v="Synergie palme"/>
    <n v="3.75"/>
    <m/>
    <m/>
    <n v="3712.5"/>
    <n v="3375"/>
    <m/>
    <n v="453.94"/>
  </r>
  <r>
    <s v="Produit"/>
    <m/>
    <m/>
    <m/>
    <m/>
    <x v="4"/>
    <x v="2"/>
    <d v="2017-05-22T00:00:00"/>
    <s v="FAC03423"/>
    <m/>
    <x v="0"/>
    <m/>
    <s v="Declasses"/>
    <n v="3.1"/>
    <m/>
    <m/>
    <n v="341"/>
    <n v="310"/>
    <m/>
    <n v="310"/>
  </r>
  <r>
    <s v="Produit"/>
    <m/>
    <m/>
    <m/>
    <m/>
    <x v="4"/>
    <x v="2"/>
    <d v="2017-05-22T00:00:00"/>
    <s v="FAC03424"/>
    <m/>
    <x v="139"/>
    <m/>
    <s v="Caramel liquide"/>
    <n v="1.1000000000000001"/>
    <m/>
    <m/>
    <n v="217.8"/>
    <n v="198"/>
    <m/>
    <n v="11"/>
  </r>
  <r>
    <s v="Produit"/>
    <m/>
    <m/>
    <m/>
    <m/>
    <x v="4"/>
    <x v="2"/>
    <d v="2017-05-22T00:00:00"/>
    <s v="FAC03425"/>
    <m/>
    <x v="163"/>
    <m/>
    <s v="Remoulage"/>
    <n v="17.917999999999999"/>
    <m/>
    <m/>
    <n v="3094.44"/>
    <n v="2813.13"/>
    <m/>
    <n v="232.23"/>
  </r>
  <r>
    <s v="Produit"/>
    <m/>
    <m/>
    <m/>
    <m/>
    <x v="4"/>
    <x v="2"/>
    <d v="2017-05-22T00:00:00"/>
    <s v="FAC03426"/>
    <m/>
    <x v="135"/>
    <m/>
    <s v="Remoulage"/>
    <n v="10.362"/>
    <m/>
    <m/>
    <n v="1789.51"/>
    <n v="1626.83"/>
    <m/>
    <n v="134.30000000000001"/>
  </r>
  <r>
    <s v="Produit"/>
    <m/>
    <m/>
    <m/>
    <m/>
    <x v="4"/>
    <x v="2"/>
    <d v="2017-05-22T00:00:00"/>
    <s v="FAC03427"/>
    <m/>
    <x v="136"/>
    <m/>
    <s v="Farine declassee"/>
    <n v="12"/>
    <m/>
    <m/>
    <n v="1716"/>
    <n v="1560"/>
    <m/>
    <n v="240"/>
  </r>
  <r>
    <s v="Produit"/>
    <m/>
    <m/>
    <m/>
    <m/>
    <x v="4"/>
    <x v="2"/>
    <d v="2017-05-23T00:00:00"/>
    <s v="FAC03428"/>
    <m/>
    <x v="4"/>
    <m/>
    <s v="Lactose Feed"/>
    <n v="13"/>
    <m/>
    <m/>
    <n v="8294"/>
    <n v="7540"/>
    <m/>
    <n v="1040"/>
  </r>
  <r>
    <s v="Produit"/>
    <m/>
    <m/>
    <m/>
    <m/>
    <x v="4"/>
    <x v="2"/>
    <d v="2017-05-23T00:00:00"/>
    <s v="FAC03429"/>
    <m/>
    <x v="4"/>
    <m/>
    <s v="Lactose Feed"/>
    <n v="9"/>
    <m/>
    <m/>
    <n v="5445"/>
    <n v="4950"/>
    <m/>
    <n v="2700"/>
  </r>
  <r>
    <s v="Produit"/>
    <m/>
    <m/>
    <m/>
    <m/>
    <x v="4"/>
    <x v="2"/>
    <d v="2017-05-23T00:00:00"/>
    <s v="FAC03430"/>
    <m/>
    <x v="59"/>
    <m/>
    <s v="Son de ble"/>
    <n v="26.6"/>
    <m/>
    <m/>
    <n v="3950.1"/>
    <n v="3591"/>
    <m/>
    <n v="271.2"/>
  </r>
  <r>
    <s v="Produit"/>
    <m/>
    <m/>
    <m/>
    <m/>
    <x v="4"/>
    <x v="2"/>
    <d v="2017-05-23T00:00:00"/>
    <s v="FAC03431"/>
    <m/>
    <x v="144"/>
    <m/>
    <s v="Remoulage"/>
    <n v="21.89"/>
    <m/>
    <m/>
    <n v="3780.4"/>
    <n v="3436.73"/>
    <m/>
    <n v="142.57"/>
  </r>
  <r>
    <s v="Produit"/>
    <m/>
    <m/>
    <m/>
    <m/>
    <x v="4"/>
    <x v="2"/>
    <d v="2017-05-29T00:00:00"/>
    <s v="FAC03432"/>
    <m/>
    <x v="4"/>
    <m/>
    <s v="Lactose Feed"/>
    <n v="8"/>
    <m/>
    <m/>
    <n v="5104"/>
    <n v="4640"/>
    <m/>
    <n v="640"/>
  </r>
  <r>
    <s v="Produit"/>
    <m/>
    <m/>
    <m/>
    <m/>
    <x v="4"/>
    <x v="2"/>
    <d v="2017-05-29T00:00:00"/>
    <s v="FAC03433"/>
    <m/>
    <x v="69"/>
    <m/>
    <s v="Remoulage"/>
    <n v="28.38"/>
    <m/>
    <m/>
    <n v="4745.1400000000003"/>
    <n v="4313.76"/>
    <m/>
    <n v="429.5"/>
  </r>
  <r>
    <s v="Produit"/>
    <m/>
    <m/>
    <m/>
    <m/>
    <x v="4"/>
    <x v="2"/>
    <d v="2017-05-29T00:00:00"/>
    <s v="FAC03434"/>
    <m/>
    <x v="147"/>
    <m/>
    <s v="Remoulage"/>
    <n v="28.8"/>
    <m/>
    <m/>
    <n v="4910.3999999999996"/>
    <n v="4464"/>
    <m/>
    <n v="326.39999999999998"/>
  </r>
  <r>
    <s v="Produit"/>
    <m/>
    <m/>
    <m/>
    <m/>
    <x v="4"/>
    <x v="2"/>
    <d v="2017-05-29T00:00:00"/>
    <s v="FAC03435"/>
    <m/>
    <x v="170"/>
    <m/>
    <s v="Gruau- farine basse de ble dur"/>
    <n v="22.68"/>
    <m/>
    <m/>
    <n v="4345.4399999999996"/>
    <n v="3950.4"/>
    <m/>
    <n v="226.8"/>
  </r>
  <r>
    <s v="Produit"/>
    <m/>
    <m/>
    <m/>
    <m/>
    <x v="4"/>
    <x v="2"/>
    <d v="2017-05-29T00:00:00"/>
    <s v="FAC03436"/>
    <m/>
    <x v="57"/>
    <m/>
    <s v="Synergie palme"/>
    <n v="3.75"/>
    <m/>
    <m/>
    <n v="3506.25"/>
    <n v="3187.5"/>
    <m/>
    <n v="401"/>
  </r>
  <r>
    <s v="Produit"/>
    <m/>
    <m/>
    <m/>
    <m/>
    <x v="4"/>
    <x v="2"/>
    <d v="2017-05-29T00:00:00"/>
    <s v="FAC03437"/>
    <m/>
    <x v="115"/>
    <m/>
    <s v="Extrait de levure-seau"/>
    <n v="1.65"/>
    <m/>
    <m/>
    <n v="453.75"/>
    <n v="412.5"/>
    <m/>
    <n v="-84.22"/>
  </r>
  <r>
    <s v="Produit"/>
    <m/>
    <m/>
    <m/>
    <m/>
    <x v="4"/>
    <x v="2"/>
    <d v="2017-05-29T00:00:00"/>
    <s v="FAC03438"/>
    <m/>
    <x v="134"/>
    <m/>
    <s v="Caramel liquide"/>
    <n v="1.1000000000000001"/>
    <m/>
    <m/>
    <n v="0"/>
    <n v="0"/>
    <m/>
    <n v="-118.66"/>
  </r>
  <r>
    <s v="Produit"/>
    <m/>
    <m/>
    <m/>
    <m/>
    <x v="4"/>
    <x v="2"/>
    <d v="2017-05-29T00:00:00"/>
    <s v="FAC03439"/>
    <m/>
    <x v="127"/>
    <m/>
    <s v="Caramel liquide"/>
    <n v="2.2000000000000002"/>
    <m/>
    <m/>
    <n v="0"/>
    <n v="0"/>
    <m/>
    <n v="-177.33"/>
  </r>
  <r>
    <s v="Produit"/>
    <m/>
    <m/>
    <m/>
    <m/>
    <x v="4"/>
    <x v="2"/>
    <d v="2017-05-29T00:00:00"/>
    <s v="FAC03440"/>
    <m/>
    <x v="86"/>
    <m/>
    <s v="Extrait de levure-seau"/>
    <n v="0.82499999999999996"/>
    <m/>
    <m/>
    <n v="226.88"/>
    <n v="206.25"/>
    <m/>
    <n v="-86.7"/>
  </r>
  <r>
    <s v="Produit"/>
    <m/>
    <m/>
    <m/>
    <m/>
    <x v="4"/>
    <x v="2"/>
    <d v="2017-05-29T00:00:00"/>
    <s v="FAC03441"/>
    <m/>
    <x v="105"/>
    <m/>
    <s v="Coque de soja"/>
    <n v="15.32"/>
    <m/>
    <m/>
    <n v="2527.8000000000002"/>
    <n v="2298"/>
    <m/>
    <n v="322.8"/>
  </r>
  <r>
    <s v="Produit"/>
    <m/>
    <m/>
    <m/>
    <m/>
    <x v="4"/>
    <x v="2"/>
    <d v="2017-05-29T00:00:00"/>
    <s v="FAC03442"/>
    <m/>
    <x v="66"/>
    <m/>
    <s v="Caramel liquide"/>
    <n v="5.5"/>
    <m/>
    <m/>
    <n v="968"/>
    <n v="880"/>
    <m/>
    <n v="555.85"/>
  </r>
  <r>
    <s v="Produit"/>
    <m/>
    <m/>
    <m/>
    <m/>
    <x v="4"/>
    <x v="2"/>
    <d v="2017-05-29T00:00:00"/>
    <s v="FAC03443"/>
    <m/>
    <x v="16"/>
    <m/>
    <s v="Okara"/>
    <n v="14.58"/>
    <m/>
    <m/>
    <n v="4228.2"/>
    <n v="4228.2"/>
    <m/>
    <n v="510.3"/>
  </r>
  <r>
    <s v="Produit"/>
    <m/>
    <m/>
    <m/>
    <m/>
    <x v="4"/>
    <x v="2"/>
    <d v="2017-05-29T00:00:00"/>
    <s v="FAC03444"/>
    <m/>
    <x v="159"/>
    <m/>
    <s v="Genne de fruits rouges"/>
    <n v="20.036000000000001"/>
    <m/>
    <m/>
    <n v="661.19"/>
    <n v="601.08000000000004"/>
    <m/>
    <n v="306.08"/>
  </r>
  <r>
    <s v="Produit"/>
    <m/>
    <m/>
    <m/>
    <m/>
    <x v="4"/>
    <x v="2"/>
    <d v="2017-05-29T00:00:00"/>
    <s v="FAC03445"/>
    <m/>
    <x v="12"/>
    <m/>
    <s v="Genne de fruits rouges"/>
    <n v="20.036000000000001"/>
    <m/>
    <m/>
    <n v="220.4"/>
    <n v="200.36"/>
    <m/>
    <n v="200.36"/>
  </r>
  <r>
    <s v="Produit"/>
    <m/>
    <m/>
    <m/>
    <m/>
    <x v="4"/>
    <x v="2"/>
    <d v="2017-05-30T00:00:00"/>
    <s v="FAC03446"/>
    <m/>
    <x v="64"/>
    <m/>
    <s v="Extrait de levure poudre"/>
    <n v="2.4820000000000002"/>
    <m/>
    <m/>
    <n v="887.32"/>
    <n v="806.65"/>
    <m/>
    <n v="303.99"/>
  </r>
  <r>
    <s v="Produit"/>
    <m/>
    <m/>
    <m/>
    <m/>
    <x v="4"/>
    <x v="2"/>
    <d v="2017-05-30T00:00:00"/>
    <s v="FAC03447"/>
    <m/>
    <x v="0"/>
    <m/>
    <s v="Permeat serum Herbignac"/>
    <n v="8.1630000000000003"/>
    <m/>
    <m/>
    <n v="4085.43"/>
    <n v="3714.03"/>
    <m/>
    <n v="619"/>
  </r>
  <r>
    <s v="Produit"/>
    <m/>
    <m/>
    <m/>
    <m/>
    <x v="4"/>
    <x v="2"/>
    <d v="2017-05-30T00:00:00"/>
    <s v="FAC03448"/>
    <m/>
    <x v="17"/>
    <m/>
    <s v="Permeat serum Herbignac"/>
    <n v="8.4450000000000003"/>
    <m/>
    <m/>
    <n v="1611.52"/>
    <n v="1465.02"/>
    <m/>
    <n v="244.18"/>
  </r>
  <r>
    <s v="Produit"/>
    <m/>
    <m/>
    <m/>
    <m/>
    <x v="4"/>
    <x v="2"/>
    <d v="2017-05-30T00:00:00"/>
    <s v="FAC03449"/>
    <m/>
    <x v="149"/>
    <m/>
    <s v="Permeat serum Herbignac"/>
    <n v="7.59"/>
    <m/>
    <m/>
    <n v="2282.81"/>
    <n v="2075.2800000000002"/>
    <m/>
    <n v="244.15"/>
  </r>
  <r>
    <s v="Produit"/>
    <m/>
    <m/>
    <m/>
    <m/>
    <x v="4"/>
    <x v="2"/>
    <d v="2017-05-30T00:00:00"/>
    <s v="FAC03450"/>
    <m/>
    <x v="19"/>
    <m/>
    <s v="Permeat serum Soignon"/>
    <n v="4.9649999999999999"/>
    <m/>
    <m/>
    <n v="436.92"/>
    <n v="397.2"/>
    <m/>
    <n v="148.94999999999999"/>
  </r>
  <r>
    <s v="Produit"/>
    <m/>
    <m/>
    <m/>
    <m/>
    <x v="4"/>
    <x v="2"/>
    <d v="2017-05-30T00:00:00"/>
    <s v="FAC03451"/>
    <m/>
    <x v="38"/>
    <m/>
    <s v="Permeat serum Soignon"/>
    <n v="4.8540000000000001"/>
    <m/>
    <m/>
    <n v="869.26"/>
    <n v="790.24"/>
    <m/>
    <n v="296.33999999999997"/>
  </r>
  <r>
    <s v="Produit"/>
    <m/>
    <m/>
    <m/>
    <m/>
    <x v="4"/>
    <x v="2"/>
    <d v="2017-05-30T00:00:00"/>
    <s v="FAC03452"/>
    <m/>
    <x v="22"/>
    <m/>
    <s v="Permeat serum La Chapelle Thireuil"/>
    <n v="1.264"/>
    <m/>
    <m/>
    <n v="477.47"/>
    <n v="434.07"/>
    <m/>
    <n v="192.92"/>
  </r>
  <r>
    <s v="Produit"/>
    <m/>
    <m/>
    <m/>
    <m/>
    <x v="4"/>
    <x v="2"/>
    <d v="2017-05-30T00:00:00"/>
    <s v="FAC03453"/>
    <m/>
    <x v="23"/>
    <m/>
    <s v="Permeat serum La Chapelle Thireuil"/>
    <n v="1.262"/>
    <m/>
    <m/>
    <n v="500.26"/>
    <n v="454.77"/>
    <m/>
    <n v="202.12"/>
  </r>
  <r>
    <s v="Produit"/>
    <m/>
    <m/>
    <m/>
    <m/>
    <x v="4"/>
    <x v="2"/>
    <d v="2017-05-31T00:00:00"/>
    <s v="FAC03454"/>
    <m/>
    <x v="106"/>
    <m/>
    <s v="Synergie palme"/>
    <n v="1.25"/>
    <m/>
    <m/>
    <n v="1168.75"/>
    <n v="1062.5"/>
    <m/>
    <n v="97"/>
  </r>
  <r>
    <s v="Produit"/>
    <m/>
    <m/>
    <m/>
    <m/>
    <x v="4"/>
    <x v="2"/>
    <d v="2017-05-31T00:00:00"/>
    <s v="FAC03455"/>
    <m/>
    <x v="171"/>
    <m/>
    <s v="Son de ble"/>
    <n v="28.32"/>
    <m/>
    <m/>
    <n v="4143.22"/>
    <n v="3766.56"/>
    <m/>
    <n v="438.96"/>
  </r>
  <r>
    <s v="Produit"/>
    <m/>
    <m/>
    <m/>
    <m/>
    <x v="4"/>
    <x v="2"/>
    <d v="2017-05-31T00:00:00"/>
    <s v="FAC03456"/>
    <m/>
    <x v="172"/>
    <m/>
    <s v="Remoulage"/>
    <n v="19.18"/>
    <m/>
    <m/>
    <n v="3206.9"/>
    <n v="2915.36"/>
    <m/>
    <n v="230.16"/>
  </r>
  <r>
    <s v="Produit"/>
    <m/>
    <m/>
    <m/>
    <m/>
    <x v="4"/>
    <x v="2"/>
    <d v="2017-05-31T00:00:00"/>
    <s v="FAC03457"/>
    <m/>
    <x v="106"/>
    <m/>
    <s v="Son de ble"/>
    <n v="29.38"/>
    <m/>
    <m/>
    <n v="4265.9799999999996"/>
    <n v="3878.16"/>
    <m/>
    <n v="381.94"/>
  </r>
  <r>
    <s v="Produit"/>
    <m/>
    <m/>
    <m/>
    <m/>
    <x v="4"/>
    <x v="2"/>
    <d v="2017-05-31T00:00:00"/>
    <s v="FAC03458"/>
    <m/>
    <x v="173"/>
    <m/>
    <s v="Remoulage"/>
    <n v="27.26"/>
    <m/>
    <m/>
    <n v="4497.8999999999996"/>
    <n v="4089"/>
    <m/>
    <n v="327.12"/>
  </r>
  <r>
    <s v="Produit"/>
    <m/>
    <m/>
    <m/>
    <m/>
    <x v="4"/>
    <x v="2"/>
    <d v="2017-05-31T00:00:00"/>
    <s v="FAC03459"/>
    <m/>
    <x v="174"/>
    <m/>
    <s v="Synergie palme"/>
    <n v="1.25"/>
    <m/>
    <m/>
    <n v="1210"/>
    <n v="1100"/>
    <m/>
    <n v="119.5"/>
  </r>
  <r>
    <s v="Produit"/>
    <m/>
    <m/>
    <m/>
    <m/>
    <x v="4"/>
    <x v="2"/>
    <d v="2017-05-31T00:00:00"/>
    <s v="FAC03460"/>
    <m/>
    <x v="151"/>
    <m/>
    <s v="Synergie palme"/>
    <n v="1.25"/>
    <m/>
    <m/>
    <n v="1210"/>
    <n v="1100"/>
    <m/>
    <n v="154.37"/>
  </r>
  <r>
    <s v="Produit"/>
    <m/>
    <m/>
    <m/>
    <m/>
    <x v="4"/>
    <x v="2"/>
    <d v="2017-05-31T00:00:00"/>
    <s v="FAC03461"/>
    <m/>
    <x v="101"/>
    <m/>
    <s v="Son de ble"/>
    <n v="28.4"/>
    <m/>
    <m/>
    <n v="3905"/>
    <n v="3550"/>
    <m/>
    <n v="284"/>
  </r>
  <r>
    <s v="Produit"/>
    <m/>
    <m/>
    <m/>
    <m/>
    <x v="5"/>
    <x v="2"/>
    <d v="2017-06-01T00:00:00"/>
    <s v="FAC03462"/>
    <m/>
    <x v="175"/>
    <m/>
    <s v="Farine declassee"/>
    <n v="8.44"/>
    <m/>
    <m/>
    <n v="1392.6"/>
    <n v="1266"/>
    <m/>
    <n v="126.6"/>
  </r>
  <r>
    <s v="Produit"/>
    <m/>
    <m/>
    <m/>
    <m/>
    <x v="5"/>
    <x v="2"/>
    <d v="2017-06-01T00:00:00"/>
    <s v="FAC03463"/>
    <m/>
    <x v="4"/>
    <m/>
    <s v="Lactose Feed"/>
    <n v="19.2"/>
    <m/>
    <m/>
    <n v="12249.6"/>
    <n v="11136"/>
    <m/>
    <n v="1536"/>
  </r>
  <r>
    <s v="Produit"/>
    <m/>
    <m/>
    <m/>
    <m/>
    <x v="5"/>
    <x v="2"/>
    <d v="2017-06-02T00:00:00"/>
    <s v="FAC03464"/>
    <m/>
    <x v="44"/>
    <m/>
    <s v="Remoulage"/>
    <n v="28.44"/>
    <m/>
    <m/>
    <n v="4942.87"/>
    <n v="4493.5200000000004"/>
    <m/>
    <n v="383.94"/>
  </r>
  <r>
    <s v="Produit"/>
    <m/>
    <m/>
    <m/>
    <m/>
    <x v="5"/>
    <x v="2"/>
    <d v="2017-06-02T00:00:00"/>
    <s v="FAC03465"/>
    <m/>
    <x v="176"/>
    <m/>
    <s v="Caramel liquide"/>
    <n v="1.1000000000000001"/>
    <m/>
    <m/>
    <n v="217.8"/>
    <n v="198"/>
    <m/>
    <n v="82.84"/>
  </r>
  <r>
    <s v="Produit"/>
    <m/>
    <m/>
    <m/>
    <m/>
    <x v="5"/>
    <x v="2"/>
    <d v="2017-06-02T00:00:00"/>
    <s v="FAC03466"/>
    <m/>
    <x v="64"/>
    <m/>
    <s v="Okara"/>
    <n v="14.44"/>
    <m/>
    <m/>
    <n v="4606.3599999999997"/>
    <n v="4187.6000000000004"/>
    <m/>
    <n v="275.39999999999998"/>
  </r>
  <r>
    <s v="Produit"/>
    <m/>
    <m/>
    <m/>
    <m/>
    <x v="5"/>
    <x v="2"/>
    <d v="2017-06-02T00:00:00"/>
    <s v="FAC03467"/>
    <m/>
    <x v="0"/>
    <m/>
    <s v="Pate a choux"/>
    <n v="12.46"/>
    <m/>
    <m/>
    <n v="890.89"/>
    <n v="809.9"/>
    <m/>
    <n v="400.38"/>
  </r>
  <r>
    <s v="Produit"/>
    <m/>
    <m/>
    <m/>
    <m/>
    <x v="5"/>
    <x v="2"/>
    <d v="2017-06-06T00:00:00"/>
    <s v="FAC03468"/>
    <m/>
    <x v="17"/>
    <m/>
    <s v="Caramel liquide"/>
    <n v="27.254999999999999"/>
    <m/>
    <m/>
    <n v="2248.54"/>
    <n v="2044.13"/>
    <m/>
    <n v="1164.1300000000001"/>
  </r>
  <r>
    <s v="Produit"/>
    <m/>
    <m/>
    <m/>
    <m/>
    <x v="5"/>
    <x v="2"/>
    <d v="2017-06-06T00:00:00"/>
    <s v="FAC03469"/>
    <m/>
    <x v="3"/>
    <m/>
    <s v="Caramel liquide"/>
    <n v="27.114999999999998"/>
    <m/>
    <m/>
    <n v="2236.9899999999998"/>
    <n v="2033.63"/>
    <m/>
    <n v="1353.62"/>
  </r>
  <r>
    <s v="Produit"/>
    <m/>
    <m/>
    <m/>
    <m/>
    <x v="5"/>
    <x v="2"/>
    <d v="2017-06-06T00:00:00"/>
    <s v="FAC03470"/>
    <m/>
    <x v="177"/>
    <m/>
    <s v="Son de ble"/>
    <n v="29.28"/>
    <m/>
    <m/>
    <n v="4476.91"/>
    <n v="4069.92"/>
    <m/>
    <n v="322.08"/>
  </r>
  <r>
    <s v="Produit"/>
    <m/>
    <m/>
    <m/>
    <m/>
    <x v="5"/>
    <x v="2"/>
    <d v="2017-06-06T00:00:00"/>
    <s v="FAC03471"/>
    <m/>
    <x v="97"/>
    <m/>
    <s v="Caramel liquide"/>
    <n v="2.2000000000000002"/>
    <m/>
    <m/>
    <n v="411.4"/>
    <n v="374"/>
    <m/>
    <n v="205.68"/>
  </r>
  <r>
    <s v="Produit"/>
    <m/>
    <m/>
    <m/>
    <m/>
    <x v="5"/>
    <x v="2"/>
    <d v="2017-06-06T00:00:00"/>
    <s v="FAC03472"/>
    <m/>
    <x v="62"/>
    <m/>
    <s v="Son de ble"/>
    <n v="30.2"/>
    <m/>
    <m/>
    <n v="3720.64"/>
    <n v="3382.4"/>
    <m/>
    <n v="152.4"/>
  </r>
  <r>
    <s v="Produit"/>
    <m/>
    <m/>
    <m/>
    <m/>
    <x v="5"/>
    <x v="2"/>
    <d v="2017-06-06T00:00:00"/>
    <s v="FAC03473"/>
    <m/>
    <x v="4"/>
    <m/>
    <s v="Lactose Feed"/>
    <n v="21.777000000000001"/>
    <m/>
    <m/>
    <n v="15089.08"/>
    <n v="13717.35"/>
    <m/>
    <n v="6773.1"/>
  </r>
  <r>
    <s v="Produit"/>
    <m/>
    <m/>
    <m/>
    <m/>
    <x v="5"/>
    <x v="2"/>
    <d v="2017-06-06T00:00:00"/>
    <s v="FAC03474"/>
    <m/>
    <x v="178"/>
    <m/>
    <s v="Son de ble"/>
    <n v="28.8"/>
    <m/>
    <m/>
    <n v="4308.4799999999996"/>
    <n v="3916.8"/>
    <m/>
    <n v="239.2"/>
  </r>
  <r>
    <s v="Produit"/>
    <m/>
    <m/>
    <m/>
    <m/>
    <x v="5"/>
    <x v="2"/>
    <d v="2017-06-07T00:00:00"/>
    <s v="FAC03475"/>
    <m/>
    <x v="0"/>
    <m/>
    <s v="Permeat serum Herbignac"/>
    <n v="8.2210000000000001"/>
    <m/>
    <m/>
    <n v="3340.66"/>
    <n v="3036.96"/>
    <m/>
    <n v="506.16"/>
  </r>
  <r>
    <s v="Produit"/>
    <m/>
    <m/>
    <m/>
    <m/>
    <x v="5"/>
    <x v="2"/>
    <d v="2017-06-07T00:00:00"/>
    <s v="FAC03476"/>
    <m/>
    <x v="17"/>
    <m/>
    <s v="Permeat serum Herbignac"/>
    <n v="8.1760000000000002"/>
    <m/>
    <m/>
    <n v="809.42"/>
    <n v="735.84"/>
    <m/>
    <n v="122.64"/>
  </r>
  <r>
    <s v="Produit"/>
    <m/>
    <m/>
    <m/>
    <m/>
    <x v="5"/>
    <x v="2"/>
    <d v="2017-06-07T00:00:00"/>
    <s v="FAC03477"/>
    <m/>
    <x v="149"/>
    <m/>
    <s v="Permeat serum Herbignac"/>
    <n v="7.5019999999999998"/>
    <m/>
    <m/>
    <n v="1415.12"/>
    <n v="1286.47"/>
    <m/>
    <n v="151.35"/>
  </r>
  <r>
    <s v="Produit"/>
    <m/>
    <m/>
    <m/>
    <m/>
    <x v="5"/>
    <x v="2"/>
    <d v="2017-06-07T00:00:00"/>
    <s v="FAC03478"/>
    <m/>
    <x v="23"/>
    <m/>
    <s v="Permeat serum La Chapelle Thireuil"/>
    <n v="1.26"/>
    <m/>
    <m/>
    <n v="378.97"/>
    <n v="344.52"/>
    <m/>
    <n v="153.12"/>
  </r>
  <r>
    <s v="Produit"/>
    <m/>
    <m/>
    <m/>
    <m/>
    <x v="5"/>
    <x v="2"/>
    <d v="2017-06-07T00:00:00"/>
    <s v="FAC03479"/>
    <m/>
    <x v="38"/>
    <m/>
    <s v="Permeat serum Soignon"/>
    <n v="4.8579999999999997"/>
    <m/>
    <m/>
    <n v="427.5"/>
    <n v="388.64"/>
    <m/>
    <n v="145.74"/>
  </r>
  <r>
    <s v="Produit"/>
    <m/>
    <m/>
    <m/>
    <m/>
    <x v="5"/>
    <x v="2"/>
    <d v="2017-06-08T00:00:00"/>
    <s v="FAC03480"/>
    <m/>
    <x v="144"/>
    <m/>
    <s v="Synergie palme"/>
    <n v="2.5"/>
    <m/>
    <m/>
    <n v="2420"/>
    <n v="2200"/>
    <m/>
    <n v="306.23"/>
  </r>
  <r>
    <s v="Produit"/>
    <m/>
    <m/>
    <m/>
    <m/>
    <x v="5"/>
    <x v="2"/>
    <d v="2017-06-08T00:00:00"/>
    <s v="FAC03481"/>
    <m/>
    <x v="179"/>
    <m/>
    <s v="Coque de soja"/>
    <n v="13.9"/>
    <m/>
    <m/>
    <n v="2293.5"/>
    <n v="2085"/>
    <m/>
    <n v="256"/>
  </r>
  <r>
    <s v="Produit"/>
    <m/>
    <m/>
    <m/>
    <m/>
    <x v="5"/>
    <x v="2"/>
    <d v="2017-06-09T00:00:00"/>
    <s v="FAC03482"/>
    <m/>
    <x v="101"/>
    <m/>
    <s v="Synergie palme"/>
    <n v="2.5"/>
    <m/>
    <m/>
    <n v="2420"/>
    <n v="2200"/>
    <m/>
    <n v="316.23"/>
  </r>
  <r>
    <s v="Produit"/>
    <m/>
    <m/>
    <m/>
    <m/>
    <x v="5"/>
    <x v="2"/>
    <d v="2017-06-09T00:00:00"/>
    <s v="FAC03483"/>
    <m/>
    <x v="180"/>
    <m/>
    <s v="Extrait de levure-seau"/>
    <n v="1.65"/>
    <m/>
    <m/>
    <n v="499.13"/>
    <n v="453.75"/>
    <m/>
    <n v="-47.1"/>
  </r>
  <r>
    <s v="Produit"/>
    <m/>
    <m/>
    <m/>
    <m/>
    <x v="5"/>
    <x v="2"/>
    <d v="2017-06-09T00:00:00"/>
    <s v="FAC03484"/>
    <m/>
    <x v="181"/>
    <m/>
    <s v="Remoulage"/>
    <n v="21.94"/>
    <m/>
    <m/>
    <n v="5823.84"/>
    <n v="5294.4"/>
    <m/>
    <n v="191.84"/>
  </r>
  <r>
    <s v="Produit"/>
    <m/>
    <m/>
    <m/>
    <m/>
    <x v="5"/>
    <x v="2"/>
    <d v="2017-06-09T00:00:00"/>
    <s v="FAC03485"/>
    <m/>
    <x v="4"/>
    <m/>
    <s v="Lactose Feed"/>
    <n v="10.68"/>
    <m/>
    <m/>
    <n v="6461.4"/>
    <n v="5874"/>
    <m/>
    <n v="3204"/>
  </r>
  <r>
    <s v="Produit"/>
    <m/>
    <m/>
    <m/>
    <m/>
    <x v="5"/>
    <x v="2"/>
    <d v="2017-06-09T00:00:00"/>
    <s v="FAC03486"/>
    <m/>
    <x v="182"/>
    <m/>
    <s v="Remoulage"/>
    <n v="25.46"/>
    <m/>
    <m/>
    <n v="4424.95"/>
    <n v="4022.68"/>
    <m/>
    <n v="150.18"/>
  </r>
  <r>
    <s v="Produit"/>
    <m/>
    <m/>
    <m/>
    <m/>
    <x v="5"/>
    <x v="2"/>
    <d v="2017-06-09T00:00:00"/>
    <s v="FAC03487"/>
    <m/>
    <x v="58"/>
    <m/>
    <s v="Remoulage"/>
    <n v="28.58"/>
    <m/>
    <m/>
    <n v="4872.8900000000003"/>
    <n v="4429.8999999999996"/>
    <m/>
    <n v="839.9"/>
  </r>
  <r>
    <s v="Produit"/>
    <m/>
    <m/>
    <m/>
    <m/>
    <x v="5"/>
    <x v="2"/>
    <d v="2017-06-09T00:00:00"/>
    <s v="FAC03488"/>
    <m/>
    <x v="22"/>
    <m/>
    <s v="Permeat serum La Chapelle Thireuil"/>
    <n v="1.22"/>
    <m/>
    <m/>
    <n v="490.75"/>
    <n v="446.13"/>
    <m/>
    <n v="198.28"/>
  </r>
  <r>
    <s v="Produit"/>
    <m/>
    <m/>
    <m/>
    <m/>
    <x v="5"/>
    <x v="2"/>
    <d v="2017-06-12T00:00:00"/>
    <s v="FAC03489"/>
    <m/>
    <x v="80"/>
    <m/>
    <s v="Son de ble"/>
    <n v="27.7"/>
    <m/>
    <m/>
    <n v="3900.16"/>
    <n v="3545.6"/>
    <m/>
    <n v="311"/>
  </r>
  <r>
    <s v="Produit"/>
    <m/>
    <m/>
    <m/>
    <m/>
    <x v="5"/>
    <x v="2"/>
    <d v="2017-06-12T00:00:00"/>
    <s v="FAC03490"/>
    <m/>
    <x v="160"/>
    <m/>
    <s v="Remoulage"/>
    <n v="24.36"/>
    <m/>
    <m/>
    <n v="4019.4"/>
    <n v="3654"/>
    <m/>
    <n v="320.8"/>
  </r>
  <r>
    <s v="Produit"/>
    <m/>
    <m/>
    <m/>
    <m/>
    <x v="5"/>
    <x v="2"/>
    <d v="2017-06-12T00:00:00"/>
    <s v="FAC03491"/>
    <m/>
    <x v="158"/>
    <m/>
    <s v="Extrait de levure-seau"/>
    <n v="0.82499999999999996"/>
    <m/>
    <m/>
    <n v="249.57"/>
    <n v="226.88"/>
    <m/>
    <n v="-62.64"/>
  </r>
  <r>
    <s v="Produit"/>
    <m/>
    <m/>
    <m/>
    <m/>
    <x v="5"/>
    <x v="2"/>
    <d v="2017-06-12T00:00:00"/>
    <s v="FAC03492"/>
    <m/>
    <x v="142"/>
    <m/>
    <s v="Extrait de levure-seau"/>
    <n v="2.4750000000000001"/>
    <m/>
    <m/>
    <n v="680.63"/>
    <n v="618.75"/>
    <m/>
    <n v="-108.91"/>
  </r>
  <r>
    <s v="Produit"/>
    <m/>
    <m/>
    <m/>
    <m/>
    <x v="5"/>
    <x v="2"/>
    <d v="2017-06-12T00:00:00"/>
    <s v="FAC03493"/>
    <m/>
    <x v="142"/>
    <m/>
    <s v="Caramel liquide"/>
    <n v="1.1000000000000001"/>
    <m/>
    <m/>
    <n v="0"/>
    <n v="0"/>
    <m/>
    <n v="-88.15"/>
  </r>
  <r>
    <s v="Produit"/>
    <m/>
    <m/>
    <m/>
    <m/>
    <x v="5"/>
    <x v="2"/>
    <d v="2017-06-12T00:00:00"/>
    <s v="FAC03494"/>
    <m/>
    <x v="64"/>
    <m/>
    <s v="Extrait de levure poudre"/>
    <n v="2.8650000000000002"/>
    <m/>
    <m/>
    <n v="1024.24"/>
    <n v="931.13"/>
    <m/>
    <n v="281.38"/>
  </r>
  <r>
    <s v="Produit"/>
    <m/>
    <m/>
    <m/>
    <m/>
    <x v="5"/>
    <x v="2"/>
    <d v="2017-06-12T00:00:00"/>
    <s v="FAC03495"/>
    <m/>
    <x v="111"/>
    <m/>
    <s v="Remoulage"/>
    <n v="28.22"/>
    <m/>
    <m/>
    <n v="4873.59"/>
    <n v="4430.54"/>
    <m/>
    <n v="303.04000000000002"/>
  </r>
  <r>
    <s v="Produit"/>
    <m/>
    <m/>
    <m/>
    <m/>
    <x v="5"/>
    <x v="2"/>
    <d v="2017-06-15T00:00:00"/>
    <s v="FAC03496"/>
    <m/>
    <x v="137"/>
    <m/>
    <s v="Okara"/>
    <n v="7.26"/>
    <m/>
    <m/>
    <n v="2315.94"/>
    <n v="2105.4"/>
    <m/>
    <n v="94.1"/>
  </r>
  <r>
    <s v="Produit"/>
    <m/>
    <m/>
    <m/>
    <m/>
    <x v="5"/>
    <x v="2"/>
    <d v="2017-06-15T00:00:00"/>
    <s v="FAC03497"/>
    <m/>
    <x v="66"/>
    <m/>
    <s v="Okara"/>
    <n v="7.2"/>
    <m/>
    <m/>
    <n v="2296.8000000000002"/>
    <n v="2088"/>
    <m/>
    <n v="92"/>
  </r>
  <r>
    <s v="Produit"/>
    <m/>
    <m/>
    <m/>
    <m/>
    <x v="5"/>
    <x v="2"/>
    <d v="2017-06-15T00:00:00"/>
    <s v="FAC03498"/>
    <m/>
    <x v="97"/>
    <m/>
    <s v="Coque de soja"/>
    <n v="14.16"/>
    <m/>
    <m/>
    <n v="2336.4"/>
    <n v="2124"/>
    <m/>
    <n v="346.4"/>
  </r>
  <r>
    <s v="Produit"/>
    <m/>
    <m/>
    <m/>
    <m/>
    <x v="5"/>
    <x v="2"/>
    <d v="2017-06-15T00:00:00"/>
    <s v="FAC03499"/>
    <m/>
    <x v="183"/>
    <m/>
    <s v="Son de ble"/>
    <n v="28.1"/>
    <m/>
    <m/>
    <n v="4172.8500000000004"/>
    <n v="3793.5"/>
    <m/>
    <n v="224.8"/>
  </r>
  <r>
    <s v="Produit"/>
    <m/>
    <m/>
    <m/>
    <m/>
    <x v="5"/>
    <x v="2"/>
    <d v="2017-06-15T00:00:00"/>
    <s v="FAC03500"/>
    <m/>
    <x v="92"/>
    <m/>
    <s v="Synergie palme"/>
    <n v="1.25"/>
    <m/>
    <m/>
    <n v="1210"/>
    <n v="1100"/>
    <m/>
    <n v="122.5"/>
  </r>
  <r>
    <s v="Produit"/>
    <m/>
    <m/>
    <m/>
    <m/>
    <x v="5"/>
    <x v="2"/>
    <d v="2017-06-15T00:00:00"/>
    <s v="FAC03501"/>
    <m/>
    <x v="3"/>
    <m/>
    <s v="Caramel liquide"/>
    <n v="26.574999999999999"/>
    <m/>
    <m/>
    <n v="2192.44"/>
    <n v="1993.13"/>
    <m/>
    <n v="1313.13"/>
  </r>
  <r>
    <s v="Produit"/>
    <m/>
    <m/>
    <m/>
    <m/>
    <x v="5"/>
    <x v="2"/>
    <d v="2017-06-15T00:00:00"/>
    <s v="FAC03502"/>
    <m/>
    <x v="3"/>
    <m/>
    <s v="Son de ble"/>
    <n v="29.22"/>
    <m/>
    <m/>
    <n v="3599.9"/>
    <n v="3272.64"/>
    <m/>
    <n v="565.70000000000005"/>
  </r>
  <r>
    <s v="Produit"/>
    <m/>
    <m/>
    <m/>
    <m/>
    <x v="5"/>
    <x v="2"/>
    <d v="2017-06-15T00:00:00"/>
    <s v="FAC03503"/>
    <m/>
    <x v="3"/>
    <m/>
    <s v="Son de ble"/>
    <n v="27.14"/>
    <m/>
    <m/>
    <n v="3433.21"/>
    <n v="3121.1"/>
    <m/>
    <n v="244.32"/>
  </r>
  <r>
    <s v="Produit"/>
    <m/>
    <m/>
    <m/>
    <m/>
    <x v="5"/>
    <x v="2"/>
    <d v="2017-06-15T00:00:00"/>
    <s v="FAC03504"/>
    <m/>
    <x v="113"/>
    <m/>
    <s v="Remoulage"/>
    <n v="16.22"/>
    <m/>
    <m/>
    <n v="2711.98"/>
    <n v="2465.44"/>
    <m/>
    <n v="199.04"/>
  </r>
  <r>
    <s v="Produit"/>
    <m/>
    <m/>
    <m/>
    <m/>
    <x v="5"/>
    <x v="2"/>
    <d v="2017-06-15T00:00:00"/>
    <s v="FAC03505"/>
    <m/>
    <x v="141"/>
    <m/>
    <s v="Commissions sur ventes"/>
    <n v="395.24"/>
    <m/>
    <m/>
    <n v="592.86"/>
    <n v="592.86"/>
    <m/>
    <n v="592.86"/>
  </r>
  <r>
    <s v="Produit"/>
    <m/>
    <m/>
    <m/>
    <m/>
    <x v="5"/>
    <x v="2"/>
    <d v="2017-06-20T00:00:00"/>
    <s v="FAC03506"/>
    <m/>
    <x v="184"/>
    <m/>
    <s v="Son de ble"/>
    <n v="21.36"/>
    <m/>
    <m/>
    <n v="2584.56"/>
    <n v="2349.6"/>
    <m/>
    <n v="427.2"/>
  </r>
  <r>
    <s v="Produit"/>
    <m/>
    <m/>
    <m/>
    <m/>
    <x v="5"/>
    <x v="2"/>
    <d v="2017-06-20T00:00:00"/>
    <s v="FAC03507"/>
    <m/>
    <x v="185"/>
    <m/>
    <s v="Extrait de levure poudre"/>
    <n v="1.9770000000000001"/>
    <m/>
    <m/>
    <n v="706.77"/>
    <n v="642.52"/>
    <m/>
    <n v="195.52"/>
  </r>
  <r>
    <s v="Produit"/>
    <m/>
    <m/>
    <m/>
    <m/>
    <x v="5"/>
    <x v="2"/>
    <d v="2017-06-20T00:00:00"/>
    <s v="FAC03508"/>
    <m/>
    <x v="186"/>
    <m/>
    <s v="Remoulage"/>
    <n v="26.02"/>
    <m/>
    <m/>
    <n v="4064.32"/>
    <n v="3694.84"/>
    <m/>
    <n v="372.44"/>
  </r>
  <r>
    <s v="Produit"/>
    <m/>
    <m/>
    <m/>
    <m/>
    <x v="5"/>
    <x v="2"/>
    <d v="2017-06-20T00:00:00"/>
    <s v="FAC03509"/>
    <m/>
    <x v="187"/>
    <m/>
    <s v="Synergie palme Extrait de levure-seau"/>
    <n v="1.25"/>
    <m/>
    <m/>
    <n v="1773.75"/>
    <n v="1612.5"/>
    <m/>
    <n v="19.399999999999999"/>
  </r>
  <r>
    <s v="Produit"/>
    <m/>
    <m/>
    <m/>
    <m/>
    <x v="5"/>
    <x v="2"/>
    <d v="2017-06-20T00:00:00"/>
    <s v="FAC03510"/>
    <m/>
    <x v="150"/>
    <m/>
    <s v="Extrait de levure-seau"/>
    <n v="0.82499999999999996"/>
    <m/>
    <m/>
    <n v="249.57"/>
    <n v="226.88"/>
    <m/>
    <n v="-58.54"/>
  </r>
  <r>
    <s v="Produit"/>
    <m/>
    <m/>
    <m/>
    <m/>
    <x v="5"/>
    <x v="2"/>
    <d v="2017-06-20T00:00:00"/>
    <s v="FAC03511"/>
    <m/>
    <x v="124"/>
    <m/>
    <s v="Caramel liquide Extrait de levure-seau"/>
    <n v="1.65"/>
    <m/>
    <m/>
    <n v="647.35"/>
    <n v="588.5"/>
    <m/>
    <n v="-6.52"/>
  </r>
  <r>
    <s v="Produit"/>
    <m/>
    <m/>
    <m/>
    <m/>
    <x v="5"/>
    <x v="2"/>
    <d v="2017-06-20T00:00:00"/>
    <s v="FAC03512"/>
    <m/>
    <x v="143"/>
    <m/>
    <s v="Synergie palme"/>
    <n v="1.25"/>
    <m/>
    <m/>
    <n v="1210"/>
    <n v="1100"/>
    <m/>
    <n v="134"/>
  </r>
  <r>
    <s v="Produit"/>
    <m/>
    <m/>
    <m/>
    <m/>
    <x v="5"/>
    <x v="2"/>
    <d v="2017-06-20T00:00:00"/>
    <s v="FAC03513"/>
    <m/>
    <x v="66"/>
    <m/>
    <s v="Coque de soja"/>
    <n v="2.3199999999999998"/>
    <m/>
    <m/>
    <n v="459.36"/>
    <n v="417.6"/>
    <m/>
    <n v="22.4"/>
  </r>
  <r>
    <s v="Produit"/>
    <m/>
    <m/>
    <m/>
    <m/>
    <x v="5"/>
    <x v="2"/>
    <d v="2017-06-20T00:00:00"/>
    <s v="FAC03514"/>
    <m/>
    <x v="126"/>
    <m/>
    <s v="Frais attente Transport"/>
    <n v="1"/>
    <m/>
    <m/>
    <n v="84"/>
    <n v="70"/>
    <m/>
    <n v="70"/>
  </r>
  <r>
    <s v="Produit"/>
    <m/>
    <m/>
    <m/>
    <m/>
    <x v="5"/>
    <x v="2"/>
    <d v="2017-06-21T00:00:00"/>
    <s v="FAC03515"/>
    <m/>
    <x v="115"/>
    <m/>
    <s v="Synergie palme Extrait de levure-seau"/>
    <n v="1.65"/>
    <m/>
    <m/>
    <n v="1622.5"/>
    <n v="1475"/>
    <m/>
    <n v="69.23"/>
  </r>
  <r>
    <s v="Produit"/>
    <m/>
    <m/>
    <m/>
    <m/>
    <x v="5"/>
    <x v="2"/>
    <d v="2017-06-21T00:00:00"/>
    <s v="FAC03516"/>
    <m/>
    <x v="86"/>
    <m/>
    <s v="Extrait de levure-seau"/>
    <n v="4.05"/>
    <m/>
    <m/>
    <n v="1091.47"/>
    <n v="992.25"/>
    <m/>
    <n v="-191.26"/>
  </r>
  <r>
    <s v="Produit"/>
    <m/>
    <m/>
    <m/>
    <m/>
    <x v="5"/>
    <x v="2"/>
    <d v="2017-06-21T00:00:00"/>
    <s v="FAC03517"/>
    <m/>
    <x v="171"/>
    <m/>
    <s v="Caramel liquide Synergie palme"/>
    <n v="3.75"/>
    <m/>
    <m/>
    <n v="3699.85"/>
    <n v="3363.5"/>
    <m/>
    <n v="506.49"/>
  </r>
  <r>
    <s v="Produit"/>
    <m/>
    <m/>
    <m/>
    <m/>
    <x v="5"/>
    <x v="2"/>
    <d v="2017-06-21T00:00:00"/>
    <s v="FAC03518"/>
    <m/>
    <x v="105"/>
    <m/>
    <s v="Extrait de levure-seau"/>
    <n v="0.82499999999999996"/>
    <m/>
    <m/>
    <n v="249.57"/>
    <n v="226.88"/>
    <m/>
    <n v="-59.16"/>
  </r>
  <r>
    <s v="Produit"/>
    <m/>
    <m/>
    <m/>
    <m/>
    <x v="5"/>
    <x v="2"/>
    <d v="2017-06-21T00:00:00"/>
    <s v="FAC03519"/>
    <m/>
    <x v="0"/>
    <m/>
    <s v="Pate a choux"/>
    <n v="11.96"/>
    <m/>
    <m/>
    <n v="855.14"/>
    <n v="777.4"/>
    <m/>
    <n v="373.88"/>
  </r>
  <r>
    <s v="Produit"/>
    <m/>
    <m/>
    <m/>
    <m/>
    <x v="5"/>
    <x v="2"/>
    <d v="2017-06-22T00:00:00"/>
    <s v="FAC03520"/>
    <m/>
    <x v="22"/>
    <m/>
    <s v="Permeat serum La Chapelle Thireuil"/>
    <n v="1.292"/>
    <m/>
    <m/>
    <n v="460.16"/>
    <n v="418.32"/>
    <m/>
    <n v="185.92"/>
  </r>
  <r>
    <s v="Produit"/>
    <m/>
    <m/>
    <m/>
    <m/>
    <x v="5"/>
    <x v="2"/>
    <d v="2017-06-22T00:00:00"/>
    <s v="FAC03521"/>
    <m/>
    <x v="23"/>
    <m/>
    <s v="Permeat serum La Chapelle Thireuil"/>
    <n v="1.4970000000000001"/>
    <m/>
    <m/>
    <n v="301.55"/>
    <n v="274.14"/>
    <m/>
    <n v="121.84"/>
  </r>
  <r>
    <s v="Produit"/>
    <m/>
    <m/>
    <m/>
    <m/>
    <x v="5"/>
    <x v="2"/>
    <d v="2017-06-22T00:00:00"/>
    <s v="FAC03522"/>
    <m/>
    <x v="0"/>
    <m/>
    <s v="Permeat serum Herbignac"/>
    <n v="7.7809999999999997"/>
    <m/>
    <m/>
    <n v="3319.57"/>
    <n v="3017.79"/>
    <m/>
    <n v="502.97"/>
  </r>
  <r>
    <s v="Produit"/>
    <m/>
    <m/>
    <m/>
    <m/>
    <x v="5"/>
    <x v="2"/>
    <d v="2017-06-22T00:00:00"/>
    <s v="FAC03523"/>
    <m/>
    <x v="38"/>
    <m/>
    <s v="Permeat serum Soignon"/>
    <n v="4.7300000000000004"/>
    <m/>
    <m/>
    <n v="827.73"/>
    <n v="752.48"/>
    <m/>
    <n v="282.18"/>
  </r>
  <r>
    <s v="Produit"/>
    <m/>
    <m/>
    <m/>
    <m/>
    <x v="5"/>
    <x v="2"/>
    <d v="2017-06-23T00:00:00"/>
    <s v="FAC03524"/>
    <m/>
    <x v="143"/>
    <m/>
    <s v="Son de ble"/>
    <n v="29.66"/>
    <m/>
    <m/>
    <n v="4176.13"/>
    <n v="3796.48"/>
    <m/>
    <n v="459.73"/>
  </r>
  <r>
    <s v="Produit"/>
    <m/>
    <m/>
    <m/>
    <m/>
    <x v="5"/>
    <x v="2"/>
    <d v="2017-06-23T00:00:00"/>
    <s v="FAC03525"/>
    <m/>
    <x v="64"/>
    <m/>
    <s v="Okara"/>
    <n v="15.72"/>
    <m/>
    <m/>
    <n v="5014.68"/>
    <n v="4558.8"/>
    <m/>
    <n v="320.2"/>
  </r>
  <r>
    <s v="Produit"/>
    <m/>
    <m/>
    <m/>
    <m/>
    <x v="5"/>
    <x v="2"/>
    <d v="2017-06-23T00:00:00"/>
    <s v="FAC03526"/>
    <m/>
    <x v="3"/>
    <m/>
    <s v="Ecart de mouture"/>
    <n v="27.84"/>
    <m/>
    <m/>
    <n v="3981.12"/>
    <n v="3619.2"/>
    <m/>
    <n v="683.6"/>
  </r>
  <r>
    <s v="Produit"/>
    <m/>
    <m/>
    <m/>
    <m/>
    <x v="5"/>
    <x v="2"/>
    <d v="2017-06-23T00:00:00"/>
    <s v="FAC03527"/>
    <m/>
    <x v="107"/>
    <m/>
    <s v="Remoulage"/>
    <n v="24"/>
    <m/>
    <m/>
    <n v="3696"/>
    <n v="3360"/>
    <m/>
    <n v="273"/>
  </r>
  <r>
    <s v="Produit"/>
    <m/>
    <m/>
    <m/>
    <m/>
    <x v="5"/>
    <x v="2"/>
    <d v="2017-06-23T00:00:00"/>
    <s v="FAC03528"/>
    <m/>
    <x v="119"/>
    <m/>
    <s v="Caramel liquide"/>
    <n v="3.3"/>
    <m/>
    <m/>
    <n v="617.1"/>
    <n v="561"/>
    <m/>
    <n v="310.64999999999998"/>
  </r>
  <r>
    <s v="Produit"/>
    <m/>
    <m/>
    <m/>
    <m/>
    <x v="5"/>
    <x v="2"/>
    <d v="2017-06-26T00:00:00"/>
    <s v="FAC03529"/>
    <m/>
    <x v="0"/>
    <m/>
    <s v="Remoulage"/>
    <n v="19.52"/>
    <m/>
    <m/>
    <n v="2361.92"/>
    <n v="2147.1999999999998"/>
    <m/>
    <n v="195.2"/>
  </r>
  <r>
    <s v="Produit"/>
    <m/>
    <m/>
    <m/>
    <m/>
    <x v="5"/>
    <x v="2"/>
    <d v="2017-06-27T00:00:00"/>
    <s v="FAC03530"/>
    <m/>
    <x v="185"/>
    <m/>
    <s v="Son de ble"/>
    <n v="20.260000000000002"/>
    <m/>
    <m/>
    <n v="2117.17"/>
    <n v="1924.7"/>
    <m/>
    <n v="303.89999999999998"/>
  </r>
  <r>
    <s v="Produit"/>
    <m/>
    <m/>
    <m/>
    <m/>
    <x v="5"/>
    <x v="2"/>
    <d v="2017-06-27T00:00:00"/>
    <s v="FAC03531"/>
    <m/>
    <x v="146"/>
    <m/>
    <s v="Remoulage"/>
    <n v="22.12"/>
    <m/>
    <m/>
    <n v="3479.48"/>
    <n v="3163.16"/>
    <m/>
    <n v="319.36"/>
  </r>
  <r>
    <s v="Produit"/>
    <m/>
    <m/>
    <m/>
    <m/>
    <x v="5"/>
    <x v="2"/>
    <d v="2017-06-27T00:00:00"/>
    <s v="FAC03532"/>
    <m/>
    <x v="16"/>
    <m/>
    <s v="Okara"/>
    <n v="14.8"/>
    <m/>
    <m/>
    <n v="4144"/>
    <n v="4144"/>
    <m/>
    <n v="370"/>
  </r>
  <r>
    <s v="Produit"/>
    <m/>
    <m/>
    <m/>
    <m/>
    <x v="5"/>
    <x v="2"/>
    <d v="2017-06-27T00:00:00"/>
    <s v="FAC03533"/>
    <m/>
    <x v="188"/>
    <m/>
    <s v="Son de ble"/>
    <n v="22.76"/>
    <m/>
    <m/>
    <n v="2628.78"/>
    <n v="2389.8000000000002"/>
    <m/>
    <n v="341.4"/>
  </r>
  <r>
    <s v="Produit"/>
    <m/>
    <m/>
    <m/>
    <m/>
    <x v="5"/>
    <x v="2"/>
    <d v="2017-06-28T00:00:00"/>
    <s v="FAC03534"/>
    <m/>
    <x v="106"/>
    <m/>
    <s v="Farine declassee"/>
    <n v="20.215"/>
    <m/>
    <m/>
    <n v="3113.11"/>
    <n v="2830.1"/>
    <m/>
    <n v="510.75"/>
  </r>
  <r>
    <s v="Produit"/>
    <m/>
    <m/>
    <m/>
    <m/>
    <x v="5"/>
    <x v="2"/>
    <d v="2017-06-28T00:00:00"/>
    <s v="FAC03535"/>
    <m/>
    <x v="189"/>
    <m/>
    <s v="Remoulage"/>
    <n v="25.86"/>
    <m/>
    <m/>
    <n v="3953.99"/>
    <n v="3594.54"/>
    <m/>
    <n v="400.83"/>
  </r>
  <r>
    <s v="Produit"/>
    <m/>
    <m/>
    <m/>
    <m/>
    <x v="5"/>
    <x v="2"/>
    <d v="2017-06-28T00:00:00"/>
    <s v="FAC03536"/>
    <m/>
    <x v="114"/>
    <m/>
    <s v="Son de ble"/>
    <n v="21.68"/>
    <m/>
    <m/>
    <n v="2384.8000000000002"/>
    <n v="2168"/>
    <m/>
    <n v="325.2"/>
  </r>
  <r>
    <s v="Produit"/>
    <m/>
    <m/>
    <m/>
    <m/>
    <x v="6"/>
    <x v="2"/>
    <d v="2017-07-03T00:00:00"/>
    <s v="FAC03537"/>
    <m/>
    <x v="126"/>
    <m/>
    <s v="Frais attente Transport"/>
    <n v="1"/>
    <m/>
    <m/>
    <n v="113.76"/>
    <n v="94.8"/>
    <m/>
    <n v="94.8"/>
  </r>
  <r>
    <s v="Produit"/>
    <m/>
    <m/>
    <m/>
    <m/>
    <x v="6"/>
    <x v="2"/>
    <d v="2017-07-03T00:00:00"/>
    <s v="FAC03538"/>
    <m/>
    <x v="4"/>
    <m/>
    <s v="Lait Infantile"/>
    <n v="11.387"/>
    <m/>
    <m/>
    <n v="2129.37"/>
    <n v="1935.79"/>
    <m/>
    <n v="797.09"/>
  </r>
  <r>
    <s v="Produit"/>
    <m/>
    <m/>
    <m/>
    <m/>
    <x v="6"/>
    <x v="2"/>
    <d v="2017-07-03T00:00:00"/>
    <s v="FAC03539"/>
    <m/>
    <x v="158"/>
    <m/>
    <s v="Extrait de levure-seau"/>
    <n v="2.75"/>
    <m/>
    <m/>
    <n v="756.25"/>
    <n v="687.5"/>
    <m/>
    <n v="-99.3"/>
  </r>
  <r>
    <s v="Produit"/>
    <m/>
    <m/>
    <m/>
    <m/>
    <x v="6"/>
    <x v="2"/>
    <d v="2017-07-03T00:00:00"/>
    <s v="FAC03540"/>
    <m/>
    <x v="0"/>
    <m/>
    <s v="Pate a choux"/>
    <n v="12.48"/>
    <m/>
    <m/>
    <n v="892.32"/>
    <n v="811.2"/>
    <m/>
    <n v="401.44"/>
  </r>
  <r>
    <s v="Produit"/>
    <m/>
    <m/>
    <m/>
    <m/>
    <x v="6"/>
    <x v="2"/>
    <d v="2017-07-03T00:00:00"/>
    <s v="FAC03541"/>
    <m/>
    <x v="142"/>
    <m/>
    <s v="Extrait de levure-seau"/>
    <n v="2.5750000000000002"/>
    <m/>
    <m/>
    <n v="708.13"/>
    <n v="643.75"/>
    <m/>
    <n v="-150.28"/>
  </r>
  <r>
    <s v="Produit"/>
    <m/>
    <m/>
    <m/>
    <m/>
    <x v="6"/>
    <x v="2"/>
    <d v="2017-07-03T00:00:00"/>
    <s v="FAC03542"/>
    <m/>
    <x v="182"/>
    <m/>
    <s v="Son de ble"/>
    <n v="29.64"/>
    <m/>
    <m/>
    <n v="3749.46"/>
    <n v="3408.6"/>
    <m/>
    <n v="296.39999999999998"/>
  </r>
  <r>
    <s v="Produit"/>
    <m/>
    <m/>
    <m/>
    <m/>
    <x v="6"/>
    <x v="2"/>
    <d v="2017-07-03T00:00:00"/>
    <s v="FAC03543"/>
    <m/>
    <x v="113"/>
    <m/>
    <s v="Remoulage"/>
    <n v="29.2"/>
    <m/>
    <m/>
    <n v="4753.76"/>
    <n v="4321.6000000000004"/>
    <m/>
    <n v="350.4"/>
  </r>
  <r>
    <s v="Produit"/>
    <m/>
    <m/>
    <m/>
    <m/>
    <x v="6"/>
    <x v="2"/>
    <d v="2017-07-03T00:00:00"/>
    <s v="FAC03544"/>
    <m/>
    <x v="182"/>
    <m/>
    <s v="Remoulage"/>
    <n v="29.48"/>
    <m/>
    <m/>
    <n v="4831.7700000000004"/>
    <n v="4392.5200000000004"/>
    <m/>
    <n v="432.32"/>
  </r>
  <r>
    <s v="Produit"/>
    <m/>
    <m/>
    <m/>
    <m/>
    <x v="6"/>
    <x v="2"/>
    <d v="2017-07-03T00:00:00"/>
    <s v="FAC03545"/>
    <m/>
    <x v="190"/>
    <m/>
    <s v="Son de ble"/>
    <n v="27.66"/>
    <m/>
    <m/>
    <n v="3194.73"/>
    <n v="2904.3"/>
    <m/>
    <n v="414.9"/>
  </r>
  <r>
    <s v="Produit"/>
    <m/>
    <m/>
    <m/>
    <m/>
    <x v="6"/>
    <x v="2"/>
    <d v="2017-07-04T00:00:00"/>
    <s v="FAC03546"/>
    <m/>
    <x v="185"/>
    <m/>
    <s v="Okara"/>
    <n v="3.6"/>
    <m/>
    <m/>
    <n v="1148.4000000000001"/>
    <n v="1044"/>
    <m/>
    <n v="-19"/>
  </r>
  <r>
    <s v="Produit"/>
    <m/>
    <m/>
    <m/>
    <m/>
    <x v="6"/>
    <x v="2"/>
    <d v="2017-07-04T00:00:00"/>
    <s v="FAC03547"/>
    <m/>
    <x v="4"/>
    <m/>
    <s v="Farine basse de ble tendre"/>
    <n v="28.4"/>
    <m/>
    <m/>
    <n v="6872.8"/>
    <n v="6248"/>
    <m/>
    <n v="399"/>
  </r>
  <r>
    <s v="Produit"/>
    <m/>
    <m/>
    <m/>
    <m/>
    <x v="6"/>
    <x v="2"/>
    <d v="2017-07-05T00:00:00"/>
    <s v="FAC03548"/>
    <m/>
    <x v="191"/>
    <m/>
    <s v="Caramel liquide"/>
    <n v="1.1000000000000001"/>
    <m/>
    <m/>
    <n v="217.8"/>
    <n v="198"/>
    <m/>
    <n v="57.41"/>
  </r>
  <r>
    <s v="Produit"/>
    <m/>
    <m/>
    <m/>
    <m/>
    <x v="6"/>
    <x v="2"/>
    <d v="2017-07-05T00:00:00"/>
    <s v="FAC03549"/>
    <m/>
    <x v="192"/>
    <m/>
    <s v="Remoulage"/>
    <n v="28.28"/>
    <m/>
    <m/>
    <n v="4759.5200000000004"/>
    <n v="4326.84"/>
    <m/>
    <n v="354.8"/>
  </r>
  <r>
    <s v="Produit"/>
    <m/>
    <m/>
    <m/>
    <m/>
    <x v="6"/>
    <x v="2"/>
    <d v="2017-07-05T00:00:00"/>
    <s v="FAC03550"/>
    <m/>
    <x v="163"/>
    <m/>
    <s v="Farine declassee"/>
    <n v="18.059999999999999"/>
    <m/>
    <m/>
    <n v="2681.91"/>
    <n v="2438.1"/>
    <m/>
    <n v="342.7"/>
  </r>
  <r>
    <s v="Produit"/>
    <m/>
    <m/>
    <m/>
    <m/>
    <x v="6"/>
    <x v="2"/>
    <d v="2017-07-05T00:00:00"/>
    <s v="FAC03551"/>
    <m/>
    <x v="19"/>
    <m/>
    <s v="Permeat serum Soignon"/>
    <n v="4.5579999999999998"/>
    <m/>
    <m/>
    <n v="401.1"/>
    <n v="364.64"/>
    <m/>
    <n v="136.74"/>
  </r>
  <r>
    <s v="Produit"/>
    <m/>
    <m/>
    <m/>
    <m/>
    <x v="6"/>
    <x v="2"/>
    <d v="2017-07-05T00:00:00"/>
    <s v="FAC03552"/>
    <m/>
    <x v="38"/>
    <m/>
    <s v="Permeat serum Soignon"/>
    <n v="4.641"/>
    <m/>
    <m/>
    <n v="408.41"/>
    <n v="371.28"/>
    <m/>
    <n v="139.22999999999999"/>
  </r>
  <r>
    <s v="Produit"/>
    <m/>
    <m/>
    <m/>
    <m/>
    <x v="6"/>
    <x v="2"/>
    <d v="2017-07-05T00:00:00"/>
    <s v="FAC03553"/>
    <m/>
    <x v="0"/>
    <m/>
    <s v="Permeat serum Herbignac"/>
    <n v="9.0719999999999992"/>
    <m/>
    <m/>
    <n v="2783"/>
    <n v="2529.9899999999998"/>
    <m/>
    <n v="421.66"/>
  </r>
  <r>
    <s v="Produit"/>
    <m/>
    <m/>
    <m/>
    <m/>
    <x v="6"/>
    <x v="2"/>
    <d v="2017-07-05T00:00:00"/>
    <s v="FAC03554"/>
    <m/>
    <x v="149"/>
    <m/>
    <s v="Permeat serum Herbignac"/>
    <n v="8.3979999999999997"/>
    <m/>
    <m/>
    <n v="2207.62"/>
    <n v="2006.93"/>
    <m/>
    <n v="236.11"/>
  </r>
  <r>
    <s v="Produit"/>
    <m/>
    <m/>
    <m/>
    <m/>
    <x v="6"/>
    <x v="2"/>
    <d v="2017-07-05T00:00:00"/>
    <s v="FAC03555"/>
    <m/>
    <x v="17"/>
    <m/>
    <s v="Permeat serum Herbignac"/>
    <n v="7.7670000000000003"/>
    <m/>
    <m/>
    <n v="3431.62"/>
    <n v="3119.67"/>
    <m/>
    <n v="519.95000000000005"/>
  </r>
  <r>
    <s v="Produit"/>
    <m/>
    <m/>
    <m/>
    <m/>
    <x v="6"/>
    <x v="2"/>
    <d v="2017-07-06T00:00:00"/>
    <s v="FAC03556"/>
    <m/>
    <x v="185"/>
    <m/>
    <s v="Extrait de levure poudre"/>
    <n v="1.53"/>
    <m/>
    <m/>
    <n v="546.98"/>
    <n v="497.25"/>
    <m/>
    <n v="201.15"/>
  </r>
  <r>
    <s v="Produit"/>
    <m/>
    <m/>
    <m/>
    <m/>
    <x v="6"/>
    <x v="2"/>
    <d v="2017-07-06T00:00:00"/>
    <s v="FAC03557"/>
    <m/>
    <x v="161"/>
    <m/>
    <s v="Remoulage"/>
    <n v="24.96"/>
    <m/>
    <m/>
    <n v="3239.81"/>
    <n v="2945.28"/>
    <m/>
    <n v="449.28"/>
  </r>
  <r>
    <s v="Produit"/>
    <m/>
    <m/>
    <m/>
    <m/>
    <x v="6"/>
    <x v="2"/>
    <d v="2017-07-06T00:00:00"/>
    <s v="FAC03558"/>
    <m/>
    <x v="0"/>
    <m/>
    <s v="Caramel liquide"/>
    <n v="26.187999999999999"/>
    <m/>
    <m/>
    <n v="2304.54"/>
    <n v="2095.04"/>
    <m/>
    <n v="1215.04"/>
  </r>
  <r>
    <s v="Produit"/>
    <m/>
    <m/>
    <m/>
    <m/>
    <x v="6"/>
    <x v="2"/>
    <d v="2017-07-06T00:00:00"/>
    <s v="FAC03559"/>
    <m/>
    <x v="153"/>
    <m/>
    <s v="Remoulage"/>
    <n v="24.6"/>
    <m/>
    <m/>
    <n v="3977.82"/>
    <n v="3616.2"/>
    <m/>
    <n v="319.8"/>
  </r>
  <r>
    <s v="Produit"/>
    <m/>
    <m/>
    <m/>
    <m/>
    <x v="6"/>
    <x v="2"/>
    <d v="2017-07-06T00:00:00"/>
    <s v="FAC03560"/>
    <m/>
    <x v="3"/>
    <m/>
    <s v="Farine declassee"/>
    <n v="21.524999999999999"/>
    <m/>
    <m/>
    <n v="3078.07"/>
    <n v="2798.25"/>
    <m/>
    <n v="481"/>
  </r>
  <r>
    <s v="Produit"/>
    <m/>
    <m/>
    <m/>
    <m/>
    <x v="6"/>
    <x v="2"/>
    <d v="2017-07-07T00:00:00"/>
    <s v="FAC03561"/>
    <m/>
    <x v="193"/>
    <m/>
    <s v="Permeat serum Herbignac"/>
    <n v="9.1129999999999995"/>
    <m/>
    <m/>
    <n v="1610.82"/>
    <n v="1464.38"/>
    <m/>
    <n v="172.28"/>
  </r>
  <r>
    <s v="Produit"/>
    <m/>
    <m/>
    <m/>
    <m/>
    <x v="6"/>
    <x v="2"/>
    <d v="2017-07-07T00:00:00"/>
    <s v="FAC03562"/>
    <m/>
    <x v="18"/>
    <m/>
    <s v="Genne de fruits rouges"/>
    <n v="22.065999999999999"/>
    <m/>
    <m/>
    <n v="728.18"/>
    <n v="661.98"/>
    <m/>
    <n v="366.98"/>
  </r>
  <r>
    <s v="Produit"/>
    <m/>
    <m/>
    <m/>
    <m/>
    <x v="6"/>
    <x v="2"/>
    <d v="2017-07-07T00:00:00"/>
    <s v="FAC03563"/>
    <m/>
    <x v="12"/>
    <m/>
    <s v="Genne de fruits rouges"/>
    <n v="22.065999999999999"/>
    <m/>
    <m/>
    <n v="242.73"/>
    <n v="220.66"/>
    <m/>
    <n v="220.66"/>
  </r>
  <r>
    <s v="Produit"/>
    <m/>
    <m/>
    <m/>
    <m/>
    <x v="6"/>
    <x v="2"/>
    <d v="2017-07-07T00:00:00"/>
    <s v="FAC03564"/>
    <m/>
    <x v="53"/>
    <m/>
    <s v="Farine declassee"/>
    <n v="4.4000000000000004"/>
    <m/>
    <m/>
    <n v="556.6"/>
    <n v="506"/>
    <m/>
    <n v="66"/>
  </r>
  <r>
    <s v="Produit"/>
    <m/>
    <m/>
    <m/>
    <m/>
    <x v="6"/>
    <x v="2"/>
    <d v="2017-07-07T00:00:00"/>
    <s v="FAC03565"/>
    <m/>
    <x v="3"/>
    <m/>
    <s v="Farine declassee"/>
    <n v="27.61"/>
    <m/>
    <m/>
    <n v="3948.23"/>
    <n v="3589.3"/>
    <m/>
    <n v="724.4"/>
  </r>
  <r>
    <s v="Produit"/>
    <m/>
    <m/>
    <m/>
    <m/>
    <x v="6"/>
    <x v="2"/>
    <d v="2017-07-07T00:00:00"/>
    <s v="FAC03566"/>
    <m/>
    <x v="68"/>
    <m/>
    <s v="Son de ble"/>
    <n v="30.1"/>
    <m/>
    <m/>
    <n v="3973.2"/>
    <n v="3612"/>
    <m/>
    <n v="418.5"/>
  </r>
  <r>
    <s v="Produit"/>
    <m/>
    <m/>
    <m/>
    <m/>
    <x v="6"/>
    <x v="2"/>
    <d v="2017-07-07T00:00:00"/>
    <s v="FAC03567"/>
    <m/>
    <x v="42"/>
    <m/>
    <s v="Synergie palme"/>
    <n v="1.25"/>
    <m/>
    <m/>
    <n v="1210"/>
    <n v="1100"/>
    <m/>
    <n v="125.31"/>
  </r>
  <r>
    <s v="Produit"/>
    <m/>
    <m/>
    <m/>
    <m/>
    <x v="6"/>
    <x v="2"/>
    <d v="2017-07-10T00:00:00"/>
    <s v="FAC03568"/>
    <m/>
    <x v="4"/>
    <m/>
    <s v="Farine basse de ble tendre"/>
    <n v="12.41"/>
    <m/>
    <m/>
    <n v="2798.46"/>
    <n v="2544.0500000000002"/>
    <m/>
    <n v="310.25"/>
  </r>
  <r>
    <s v="Produit"/>
    <m/>
    <m/>
    <m/>
    <m/>
    <x v="6"/>
    <x v="2"/>
    <d v="2017-07-10T00:00:00"/>
    <s v="FAC03569"/>
    <m/>
    <x v="4"/>
    <m/>
    <s v="Coque de soja"/>
    <n v="14.92"/>
    <m/>
    <m/>
    <n v="2790.04"/>
    <n v="2536.4"/>
    <m/>
    <n v="865.36"/>
  </r>
  <r>
    <s v="Produit"/>
    <m/>
    <m/>
    <m/>
    <m/>
    <x v="6"/>
    <x v="2"/>
    <d v="2017-07-10T00:00:00"/>
    <s v="FAC03570"/>
    <m/>
    <x v="194"/>
    <m/>
    <s v="Synergie palme"/>
    <n v="1.25"/>
    <m/>
    <m/>
    <n v="1210"/>
    <n v="1100"/>
    <m/>
    <n v="155"/>
  </r>
  <r>
    <s v="Produit"/>
    <m/>
    <m/>
    <m/>
    <m/>
    <x v="6"/>
    <x v="2"/>
    <d v="2017-07-10T00:00:00"/>
    <s v="FAC03571"/>
    <m/>
    <x v="53"/>
    <m/>
    <s v="Synergie palme Extrait de levure-seau"/>
    <n v="1.25"/>
    <m/>
    <m/>
    <n v="1709.13"/>
    <n v="1553.75"/>
    <m/>
    <n v="141.71"/>
  </r>
  <r>
    <s v="Produit"/>
    <m/>
    <m/>
    <m/>
    <m/>
    <x v="6"/>
    <x v="2"/>
    <d v="2017-07-10T00:00:00"/>
    <s v="FAC03572"/>
    <m/>
    <x v="165"/>
    <m/>
    <s v="Remoulage"/>
    <n v="25"/>
    <m/>
    <m/>
    <n v="4180"/>
    <n v="3800"/>
    <m/>
    <n v="250"/>
  </r>
  <r>
    <s v="Produit"/>
    <m/>
    <m/>
    <m/>
    <m/>
    <x v="6"/>
    <x v="2"/>
    <d v="2017-07-10T00:00:00"/>
    <s v="FAC03573"/>
    <m/>
    <x v="66"/>
    <m/>
    <s v="Extrait de levure poudre"/>
    <n v="3.07"/>
    <m/>
    <m/>
    <n v="1097.53"/>
    <n v="997.75"/>
    <m/>
    <n v="403.65"/>
  </r>
  <r>
    <s v="Produit"/>
    <m/>
    <m/>
    <m/>
    <m/>
    <x v="6"/>
    <x v="2"/>
    <d v="2017-07-12T00:00:00"/>
    <s v="FAC03574"/>
    <m/>
    <x v="154"/>
    <m/>
    <s v="Farine declassee"/>
    <n v="1"/>
    <m/>
    <m/>
    <n v="3735.49"/>
    <n v="3395.9"/>
    <m/>
    <n v="456.54"/>
  </r>
  <r>
    <s v="Produit"/>
    <m/>
    <m/>
    <m/>
    <m/>
    <x v="6"/>
    <x v="2"/>
    <d v="2017-07-12T00:00:00"/>
    <s v="FAC03575"/>
    <m/>
    <x v="166"/>
    <m/>
    <s v="Caramel liquide"/>
    <n v="4.4000000000000004"/>
    <m/>
    <m/>
    <n v="774.4"/>
    <n v="704"/>
    <m/>
    <n v="359.54"/>
  </r>
  <r>
    <s v="Produit"/>
    <m/>
    <m/>
    <m/>
    <m/>
    <x v="6"/>
    <x v="2"/>
    <d v="2017-07-12T00:00:00"/>
    <s v="FAC03576"/>
    <m/>
    <x v="124"/>
    <m/>
    <s v="Farine declassee"/>
    <n v="25.98"/>
    <m/>
    <m/>
    <n v="4143.8100000000004"/>
    <n v="3767.1"/>
    <m/>
    <n v="531.26"/>
  </r>
  <r>
    <s v="Produit"/>
    <m/>
    <m/>
    <m/>
    <m/>
    <x v="6"/>
    <x v="2"/>
    <d v="2017-07-12T00:00:00"/>
    <s v="FAC03577"/>
    <m/>
    <x v="147"/>
    <m/>
    <s v="Remoulage"/>
    <n v="17.920000000000002"/>
    <m/>
    <m/>
    <n v="2956.8"/>
    <n v="2688"/>
    <m/>
    <n v="268.8"/>
  </r>
  <r>
    <s v="Produit"/>
    <m/>
    <m/>
    <m/>
    <m/>
    <x v="6"/>
    <x v="2"/>
    <d v="2017-07-12T00:00:00"/>
    <s v="FAC03578"/>
    <m/>
    <x v="106"/>
    <m/>
    <s v="Gruau- farine basse de ble dur"/>
    <n v="26.9"/>
    <m/>
    <m/>
    <n v="4882.3500000000004"/>
    <n v="4438.5"/>
    <m/>
    <n v="72.5"/>
  </r>
  <r>
    <s v="Produit"/>
    <m/>
    <m/>
    <m/>
    <m/>
    <x v="6"/>
    <x v="2"/>
    <d v="2017-07-12T00:00:00"/>
    <s v="FAC03579"/>
    <m/>
    <x v="101"/>
    <m/>
    <s v="Son de ble"/>
    <n v="29.06"/>
    <m/>
    <m/>
    <n v="3835.92"/>
    <n v="3487.2"/>
    <m/>
    <n v="447.1"/>
  </r>
  <r>
    <s v="Produit"/>
    <m/>
    <m/>
    <m/>
    <m/>
    <x v="6"/>
    <x v="2"/>
    <d v="2017-07-12T00:00:00"/>
    <s v="FAC03580"/>
    <m/>
    <x v="4"/>
    <m/>
    <s v="Lactose Feed"/>
    <n v="23.954000000000001"/>
    <m/>
    <m/>
    <n v="15282.65"/>
    <n v="13893.32"/>
    <m/>
    <n v="7904.82"/>
  </r>
  <r>
    <s v="Produit"/>
    <m/>
    <m/>
    <m/>
    <m/>
    <x v="6"/>
    <x v="2"/>
    <d v="2017-07-13T00:00:00"/>
    <s v="FAC03581"/>
    <m/>
    <x v="22"/>
    <m/>
    <s v="Permeat serum La Chapelle Thireuil"/>
    <n v="1.323"/>
    <m/>
    <m/>
    <n v="653.1"/>
    <n v="593.73"/>
    <m/>
    <n v="263.88"/>
  </r>
  <r>
    <s v="Produit"/>
    <m/>
    <m/>
    <m/>
    <m/>
    <x v="6"/>
    <x v="2"/>
    <d v="2017-07-13T00:00:00"/>
    <s v="FAC03582"/>
    <m/>
    <x v="23"/>
    <m/>
    <s v="Permeat serum La Chapelle Thireuil"/>
    <n v="1.272"/>
    <m/>
    <m/>
    <n v="405.7"/>
    <n v="368.82"/>
    <m/>
    <n v="163.92"/>
  </r>
  <r>
    <s v="Produit"/>
    <m/>
    <m/>
    <m/>
    <m/>
    <x v="6"/>
    <x v="2"/>
    <d v="2017-07-13T00:00:00"/>
    <s v="FAC03583"/>
    <m/>
    <x v="149"/>
    <m/>
    <s v="Permeat serum Herbignac"/>
    <n v="7.6340000000000003"/>
    <m/>
    <m/>
    <n v="713.78"/>
    <n v="648.89"/>
    <m/>
    <n v="76.34"/>
  </r>
  <r>
    <s v="Produit"/>
    <m/>
    <m/>
    <m/>
    <m/>
    <x v="6"/>
    <x v="2"/>
    <d v="2017-07-17T00:00:00"/>
    <s v="FAC03584"/>
    <m/>
    <x v="107"/>
    <m/>
    <s v="Extrait de levure poudre"/>
    <n v="5.88"/>
    <m/>
    <m/>
    <n v="2102.1"/>
    <n v="1911"/>
    <m/>
    <n v="773.2"/>
  </r>
  <r>
    <s v="Produit"/>
    <m/>
    <m/>
    <m/>
    <m/>
    <x v="6"/>
    <x v="2"/>
    <d v="2017-07-17T00:00:00"/>
    <s v="FAC03585"/>
    <m/>
    <x v="195"/>
    <m/>
    <s v="Synergie palme"/>
    <n v="1.25"/>
    <m/>
    <m/>
    <n v="1210"/>
    <n v="1100"/>
    <m/>
    <n v="124.21"/>
  </r>
  <r>
    <s v="Produit"/>
    <m/>
    <m/>
    <m/>
    <m/>
    <x v="6"/>
    <x v="2"/>
    <d v="2017-07-17T00:00:00"/>
    <s v="FAC03586"/>
    <m/>
    <x v="143"/>
    <m/>
    <s v="Extrait de levure-seau"/>
    <n v="2.8"/>
    <m/>
    <m/>
    <n v="770"/>
    <n v="700"/>
    <m/>
    <n v="-123"/>
  </r>
  <r>
    <s v="Produit"/>
    <m/>
    <m/>
    <m/>
    <m/>
    <x v="6"/>
    <x v="2"/>
    <d v="2017-07-17T00:00:00"/>
    <s v="FAC03587"/>
    <m/>
    <x v="0"/>
    <m/>
    <s v="Pate a choux"/>
    <n v="12.58"/>
    <m/>
    <m/>
    <n v="899.47"/>
    <n v="817.7"/>
    <m/>
    <n v="372.16"/>
  </r>
  <r>
    <s v="Produit"/>
    <m/>
    <m/>
    <m/>
    <m/>
    <x v="6"/>
    <x v="2"/>
    <d v="2017-07-17T00:00:00"/>
    <s v="FAC03588"/>
    <m/>
    <x v="141"/>
    <m/>
    <s v="Commissions sur ventes"/>
    <n v="224.9"/>
    <m/>
    <m/>
    <n v="337.35"/>
    <n v="337.35"/>
    <m/>
    <n v="337.35"/>
  </r>
  <r>
    <s v="Produit"/>
    <m/>
    <m/>
    <m/>
    <m/>
    <x v="6"/>
    <x v="2"/>
    <d v="2017-07-17T00:00:00"/>
    <s v="FAC03589"/>
    <m/>
    <x v="135"/>
    <m/>
    <s v="Coque de soja"/>
    <n v="6.8"/>
    <m/>
    <m/>
    <n v="1196.8"/>
    <n v="1088"/>
    <m/>
    <n v="186.4"/>
  </r>
  <r>
    <s v="Produit"/>
    <m/>
    <m/>
    <m/>
    <m/>
    <x v="6"/>
    <x v="2"/>
    <d v="2017-07-17T00:00:00"/>
    <s v="FAC03590"/>
    <m/>
    <x v="154"/>
    <m/>
    <s v="Coque de soja"/>
    <n v="9.42"/>
    <m/>
    <m/>
    <n v="1657.92"/>
    <n v="1507.2"/>
    <m/>
    <n v="312.16000000000003"/>
  </r>
  <r>
    <s v="Produit"/>
    <m/>
    <m/>
    <m/>
    <m/>
    <x v="6"/>
    <x v="2"/>
    <d v="2017-07-17T00:00:00"/>
    <s v="FAC03591"/>
    <m/>
    <x v="17"/>
    <m/>
    <s v="Permeat serum Herbignac"/>
    <n v="8.2070000000000007"/>
    <m/>
    <m/>
    <n v="812.49"/>
    <n v="738.63"/>
    <m/>
    <n v="123.11"/>
  </r>
  <r>
    <s v="Produit"/>
    <m/>
    <m/>
    <m/>
    <m/>
    <x v="6"/>
    <x v="2"/>
    <d v="2017-07-18T00:00:00"/>
    <s v="FAC03592"/>
    <m/>
    <x v="144"/>
    <m/>
    <s v="Remoulage"/>
    <n v="19.52"/>
    <m/>
    <m/>
    <n v="3328.16"/>
    <n v="3025.6"/>
    <m/>
    <n v="20.36"/>
  </r>
  <r>
    <s v="Produit"/>
    <m/>
    <m/>
    <m/>
    <m/>
    <x v="6"/>
    <x v="2"/>
    <d v="2017-07-18T00:00:00"/>
    <s v="FAC03593"/>
    <m/>
    <x v="157"/>
    <m/>
    <s v="Farine declassee"/>
    <n v="26.805"/>
    <m/>
    <m/>
    <n v="4275.3900000000003"/>
    <n v="3886.72"/>
    <m/>
    <n v="600.20000000000005"/>
  </r>
  <r>
    <s v="Produit"/>
    <m/>
    <m/>
    <m/>
    <m/>
    <x v="6"/>
    <x v="2"/>
    <d v="2017-07-18T00:00:00"/>
    <s v="FAC03594"/>
    <m/>
    <x v="69"/>
    <m/>
    <s v="Caramel liquide"/>
    <n v="3.3"/>
    <m/>
    <m/>
    <n v="580.79999999999995"/>
    <n v="528"/>
    <m/>
    <n v="235.7"/>
  </r>
  <r>
    <s v="Produit"/>
    <m/>
    <m/>
    <m/>
    <m/>
    <x v="6"/>
    <x v="2"/>
    <d v="2017-07-18T00:00:00"/>
    <s v="FAC03595"/>
    <m/>
    <x v="179"/>
    <m/>
    <s v="Farine declassee"/>
    <n v="24.48"/>
    <m/>
    <m/>
    <n v="3366"/>
    <n v="3060"/>
    <m/>
    <n v="701.6"/>
  </r>
  <r>
    <s v="Produit"/>
    <m/>
    <m/>
    <m/>
    <m/>
    <x v="6"/>
    <x v="2"/>
    <d v="2017-07-20T00:00:00"/>
    <s v="FAC03596"/>
    <m/>
    <x v="3"/>
    <m/>
    <s v="Viennoiseries"/>
    <n v="7.835"/>
    <m/>
    <m/>
    <n v="430.92"/>
    <n v="391.75"/>
    <m/>
    <n v="61.75"/>
  </r>
  <r>
    <s v="Produit"/>
    <m/>
    <m/>
    <m/>
    <m/>
    <x v="6"/>
    <x v="2"/>
    <d v="2017-07-20T00:00:00"/>
    <s v="FAC03597"/>
    <m/>
    <x v="196"/>
    <m/>
    <s v="Son de ble"/>
    <n v="29.64"/>
    <m/>
    <m/>
    <n v="3651.65"/>
    <n v="3319.68"/>
    <m/>
    <n v="192.66"/>
  </r>
  <r>
    <s v="Produit"/>
    <m/>
    <m/>
    <m/>
    <m/>
    <x v="6"/>
    <x v="2"/>
    <d v="2017-07-20T00:00:00"/>
    <s v="FAC03598"/>
    <m/>
    <x v="86"/>
    <m/>
    <s v="Extrait de levure poudre"/>
    <n v="3.9929999999999999"/>
    <m/>
    <m/>
    <n v="1317.69"/>
    <n v="1197.9000000000001"/>
    <m/>
    <n v="488.81"/>
  </r>
  <r>
    <s v="Produit"/>
    <m/>
    <m/>
    <m/>
    <m/>
    <x v="6"/>
    <x v="2"/>
    <d v="2017-07-20T00:00:00"/>
    <s v="FAC03599"/>
    <m/>
    <x v="197"/>
    <m/>
    <s v="Farine declassee"/>
    <n v="1.6"/>
    <m/>
    <m/>
    <n v="228.8"/>
    <n v="208"/>
    <m/>
    <n v="56"/>
  </r>
  <r>
    <s v="Produit"/>
    <m/>
    <m/>
    <m/>
    <m/>
    <x v="6"/>
    <x v="2"/>
    <d v="2017-07-20T00:00:00"/>
    <s v="FAC03600"/>
    <m/>
    <x v="0"/>
    <m/>
    <s v="Farine declassee"/>
    <n v="8.0250000000000004"/>
    <m/>
    <m/>
    <n v="882.75"/>
    <n v="802.5"/>
    <m/>
    <n v="110.87"/>
  </r>
  <r>
    <s v="Produit"/>
    <m/>
    <m/>
    <m/>
    <m/>
    <x v="6"/>
    <x v="2"/>
    <d v="2017-07-20T00:00:00"/>
    <s v="FAC03601"/>
    <m/>
    <x v="114"/>
    <m/>
    <s v="Son de ble"/>
    <n v="26.56"/>
    <m/>
    <m/>
    <n v="2921.6"/>
    <n v="2656"/>
    <m/>
    <n v="531.20000000000005"/>
  </r>
  <r>
    <s v="Produit"/>
    <m/>
    <m/>
    <m/>
    <m/>
    <x v="6"/>
    <x v="2"/>
    <d v="2017-07-20T00:00:00"/>
    <s v="FAC03602"/>
    <m/>
    <x v="69"/>
    <m/>
    <s v="Remoulage"/>
    <n v="28.34"/>
    <m/>
    <m/>
    <n v="4520.2299999999996"/>
    <n v="4109.3"/>
    <m/>
    <n v="401.82"/>
  </r>
  <r>
    <s v="Produit"/>
    <m/>
    <m/>
    <m/>
    <m/>
    <x v="6"/>
    <x v="2"/>
    <d v="2017-07-21T00:00:00"/>
    <s v="FAC03603"/>
    <m/>
    <x v="97"/>
    <m/>
    <s v="Caramel liquide Synergie palme"/>
    <n v="1.25"/>
    <m/>
    <m/>
    <n v="1645.6"/>
    <n v="1496"/>
    <m/>
    <n v="413.38"/>
  </r>
  <r>
    <s v="Produit"/>
    <m/>
    <m/>
    <m/>
    <m/>
    <x v="6"/>
    <x v="2"/>
    <d v="2017-07-21T00:00:00"/>
    <s v="FAC03604"/>
    <m/>
    <x v="4"/>
    <m/>
    <s v="Lactose Feed"/>
    <n v="6"/>
    <m/>
    <m/>
    <n v="3828"/>
    <n v="3480"/>
    <m/>
    <n v="1980"/>
  </r>
  <r>
    <s v="Produit"/>
    <m/>
    <m/>
    <m/>
    <m/>
    <x v="6"/>
    <x v="2"/>
    <d v="2017-07-21T00:00:00"/>
    <s v="FAC03605"/>
    <m/>
    <x v="159"/>
    <m/>
    <s v="Genne de fruits rouges"/>
    <n v="22.23"/>
    <m/>
    <m/>
    <n v="733.59"/>
    <n v="666.9"/>
    <m/>
    <n v="371.9"/>
  </r>
  <r>
    <s v="Produit"/>
    <m/>
    <m/>
    <m/>
    <m/>
    <x v="6"/>
    <x v="2"/>
    <d v="2017-07-21T00:00:00"/>
    <s v="FAC03607"/>
    <m/>
    <x v="12"/>
    <m/>
    <s v="Genne de fruits rouges"/>
    <n v="22.23"/>
    <m/>
    <m/>
    <n v="244.53"/>
    <n v="222.3"/>
    <m/>
    <n v="222.3"/>
  </r>
  <r>
    <s v="Produit"/>
    <m/>
    <m/>
    <m/>
    <m/>
    <x v="6"/>
    <x v="2"/>
    <d v="2017-07-21T00:00:00"/>
    <s v="FAC03608"/>
    <m/>
    <x v="150"/>
    <m/>
    <s v="Farine declassee"/>
    <n v="22.695"/>
    <m/>
    <m/>
    <n v="3619.86"/>
    <n v="3290.78"/>
    <m/>
    <n v="359.71"/>
  </r>
  <r>
    <s v="Produit"/>
    <m/>
    <m/>
    <m/>
    <m/>
    <x v="6"/>
    <x v="2"/>
    <d v="2017-07-22T00:00:00"/>
    <s v="FAC03609"/>
    <m/>
    <x v="17"/>
    <m/>
    <s v="Son de ble"/>
    <n v="13.4"/>
    <m/>
    <m/>
    <n v="1474"/>
    <n v="1340"/>
    <m/>
    <n v="201"/>
  </r>
  <r>
    <s v="Produit"/>
    <m/>
    <m/>
    <m/>
    <m/>
    <x v="6"/>
    <x v="2"/>
    <d v="2017-07-22T00:00:00"/>
    <s v="FAC03610"/>
    <m/>
    <x v="198"/>
    <m/>
    <s v="Caramel liquide"/>
    <n v="5.5"/>
    <m/>
    <m/>
    <n v="968"/>
    <n v="880"/>
    <m/>
    <n v="488.25"/>
  </r>
  <r>
    <s v="Produit"/>
    <m/>
    <m/>
    <m/>
    <m/>
    <x v="6"/>
    <x v="2"/>
    <d v="2017-07-22T00:00:00"/>
    <s v="FAC03611"/>
    <m/>
    <x v="77"/>
    <m/>
    <s v="Son de ble"/>
    <n v="16.5"/>
    <m/>
    <m/>
    <n v="1905.75"/>
    <n v="1732.5"/>
    <m/>
    <n v="198"/>
  </r>
  <r>
    <s v="Produit"/>
    <m/>
    <m/>
    <m/>
    <m/>
    <x v="6"/>
    <x v="2"/>
    <d v="2017-07-22T00:00:00"/>
    <s v="FAC03612"/>
    <m/>
    <x v="199"/>
    <m/>
    <s v="Synergie palme"/>
    <n v="2.5"/>
    <m/>
    <m/>
    <n v="2337.5"/>
    <n v="2125"/>
    <m/>
    <n v="229.5"/>
  </r>
  <r>
    <s v="Produit"/>
    <m/>
    <m/>
    <m/>
    <m/>
    <x v="6"/>
    <x v="2"/>
    <d v="2017-07-22T00:00:00"/>
    <s v="FAC03613"/>
    <m/>
    <x v="0"/>
    <m/>
    <s v="Farine declassee"/>
    <n v="4.5"/>
    <m/>
    <m/>
    <n v="495"/>
    <n v="450"/>
    <m/>
    <n v="67.5"/>
  </r>
  <r>
    <s v="Produit"/>
    <m/>
    <m/>
    <m/>
    <m/>
    <x v="6"/>
    <x v="2"/>
    <d v="2017-07-22T00:00:00"/>
    <s v="FAC03614"/>
    <m/>
    <x v="22"/>
    <m/>
    <s v="Permeat serum La Chapelle Thireuil"/>
    <n v="1.3129999999999999"/>
    <m/>
    <m/>
    <n v="279.77999999999997"/>
    <n v="254.34"/>
    <m/>
    <n v="113.04"/>
  </r>
  <r>
    <s v="Produit"/>
    <m/>
    <m/>
    <m/>
    <m/>
    <x v="6"/>
    <x v="2"/>
    <d v="2017-07-22T00:00:00"/>
    <s v="FAC03615"/>
    <m/>
    <x v="23"/>
    <m/>
    <s v="Permeat serum La Chapelle Thireuil"/>
    <n v="1.2729999999999999"/>
    <m/>
    <m/>
    <n v="507.58"/>
    <n v="461.43"/>
    <m/>
    <n v="205.08"/>
  </r>
  <r>
    <s v="Produit"/>
    <m/>
    <m/>
    <m/>
    <m/>
    <x v="6"/>
    <x v="2"/>
    <d v="2017-07-22T00:00:00"/>
    <s v="FAC03616"/>
    <m/>
    <x v="149"/>
    <m/>
    <s v="Permeat serum Herbignac"/>
    <n v="7.8040000000000003"/>
    <m/>
    <m/>
    <n v="1457.75"/>
    <n v="1325.23"/>
    <m/>
    <n v="155.91"/>
  </r>
  <r>
    <s v="Produit"/>
    <m/>
    <m/>
    <m/>
    <m/>
    <x v="6"/>
    <x v="2"/>
    <d v="2017-07-22T00:00:00"/>
    <s v="FAC03617"/>
    <m/>
    <x v="17"/>
    <m/>
    <s v="Permeat serum Herbignac"/>
    <n v="8.2810000000000006"/>
    <m/>
    <m/>
    <n v="1593.11"/>
    <n v="1448.28"/>
    <m/>
    <n v="241.38"/>
  </r>
  <r>
    <s v="Produit"/>
    <m/>
    <m/>
    <m/>
    <m/>
    <x v="6"/>
    <x v="2"/>
    <d v="2017-07-22T00:00:00"/>
    <s v="FAC03618"/>
    <m/>
    <x v="0"/>
    <m/>
    <s v="Permeat serum Herbignac"/>
    <n v="8.1460000000000008"/>
    <m/>
    <m/>
    <n v="3114.14"/>
    <n v="2831.04"/>
    <m/>
    <n v="471.84"/>
  </r>
  <r>
    <s v="Produit"/>
    <m/>
    <m/>
    <m/>
    <m/>
    <x v="6"/>
    <x v="2"/>
    <d v="2017-07-22T00:00:00"/>
    <s v="FAC03619"/>
    <m/>
    <x v="38"/>
    <m/>
    <s v="Permeat serum Soignon"/>
    <n v="4.9619999999999997"/>
    <m/>
    <m/>
    <n v="805.82"/>
    <n v="732.56"/>
    <m/>
    <n v="274.70999999999998"/>
  </r>
  <r>
    <s v="Produit"/>
    <m/>
    <m/>
    <m/>
    <m/>
    <x v="7"/>
    <x v="2"/>
    <d v="2017-08-09T00:00:00"/>
    <s v="FAC03620"/>
    <m/>
    <x v="16"/>
    <m/>
    <s v="Okara"/>
    <n v="14.38"/>
    <m/>
    <m/>
    <n v="4026.4"/>
    <n v="4026.4"/>
    <m/>
    <n v="287.60000000000002"/>
  </r>
  <r>
    <s v="Produit"/>
    <m/>
    <m/>
    <m/>
    <m/>
    <x v="7"/>
    <x v="2"/>
    <d v="2017-08-09T00:00:00"/>
    <s v="FAC03621"/>
    <m/>
    <x v="76"/>
    <m/>
    <s v="Son de ble"/>
    <n v="28.58"/>
    <m/>
    <m/>
    <n v="4401.32"/>
    <n v="4001.2"/>
    <m/>
    <n v="400.3"/>
  </r>
  <r>
    <s v="Produit"/>
    <m/>
    <m/>
    <m/>
    <m/>
    <x v="7"/>
    <x v="2"/>
    <d v="2017-08-09T00:00:00"/>
    <s v="FAC03622"/>
    <m/>
    <x v="66"/>
    <m/>
    <s v="Coque de soja"/>
    <n v="12.58"/>
    <m/>
    <m/>
    <n v="2214.08"/>
    <n v="2012.8"/>
    <m/>
    <n v="419"/>
  </r>
  <r>
    <s v="Produit"/>
    <m/>
    <m/>
    <m/>
    <m/>
    <x v="7"/>
    <x v="2"/>
    <d v="2017-08-09T00:00:00"/>
    <s v="FAC03623"/>
    <m/>
    <x v="158"/>
    <m/>
    <s v="Remoulage"/>
    <n v="26.9"/>
    <m/>
    <m/>
    <n v="4408.91"/>
    <n v="4008.1"/>
    <m/>
    <n v="293.89999999999998"/>
  </r>
  <r>
    <s v="Produit"/>
    <m/>
    <m/>
    <m/>
    <m/>
    <x v="7"/>
    <x v="2"/>
    <d v="2017-08-09T00:00:00"/>
    <s v="FAC03624"/>
    <m/>
    <x v="71"/>
    <m/>
    <s v="Remoulage"/>
    <n v="17.559999999999999"/>
    <m/>
    <m/>
    <n v="2878.08"/>
    <n v="2616.44"/>
    <m/>
    <n v="210.72"/>
  </r>
  <r>
    <s v="Produit"/>
    <m/>
    <m/>
    <m/>
    <m/>
    <x v="7"/>
    <x v="2"/>
    <d v="2017-08-10T00:00:00"/>
    <s v="FAC03625"/>
    <m/>
    <x v="200"/>
    <m/>
    <s v="Caramel liquide"/>
    <n v="11"/>
    <m/>
    <m/>
    <n v="1815"/>
    <n v="1650"/>
    <m/>
    <n v="1046.5"/>
  </r>
  <r>
    <s v="Produit"/>
    <m/>
    <m/>
    <m/>
    <m/>
    <x v="7"/>
    <x v="2"/>
    <d v="2017-08-10T00:00:00"/>
    <s v="FAC03626"/>
    <m/>
    <x v="0"/>
    <m/>
    <s v="Pate a choux"/>
    <n v="12.56"/>
    <m/>
    <m/>
    <n v="898.04"/>
    <n v="816.4"/>
    <m/>
    <n v="408.8"/>
  </r>
  <r>
    <s v="Produit"/>
    <m/>
    <m/>
    <m/>
    <m/>
    <x v="7"/>
    <x v="2"/>
    <d v="2017-08-10T00:00:00"/>
    <s v="FAC03627"/>
    <m/>
    <x v="115"/>
    <m/>
    <s v="Extrait de levure-seau"/>
    <n v="1.65"/>
    <m/>
    <m/>
    <n v="453.75"/>
    <n v="412.5"/>
    <m/>
    <n v="-99.9"/>
  </r>
  <r>
    <s v="Produit"/>
    <m/>
    <m/>
    <m/>
    <m/>
    <x v="7"/>
    <x v="2"/>
    <d v="2017-08-10T00:00:00"/>
    <s v="FAC03628"/>
    <m/>
    <x v="185"/>
    <m/>
    <s v="Okara"/>
    <n v="14.52"/>
    <m/>
    <m/>
    <n v="4711.74"/>
    <n v="4283.3999999999996"/>
    <m/>
    <n v="243.2"/>
  </r>
  <r>
    <s v="Produit"/>
    <m/>
    <m/>
    <m/>
    <m/>
    <x v="7"/>
    <x v="2"/>
    <d v="2017-08-10T00:00:00"/>
    <s v="FAC03629"/>
    <m/>
    <x v="3"/>
    <m/>
    <s v="Farine declassee"/>
    <n v="24.79"/>
    <m/>
    <m/>
    <n v="3544.97"/>
    <n v="3222.7"/>
    <m/>
    <n v="165.38"/>
  </r>
  <r>
    <s v="Produit"/>
    <m/>
    <m/>
    <m/>
    <m/>
    <x v="7"/>
    <x v="2"/>
    <d v="2017-08-10T00:00:00"/>
    <s v="FAC03630"/>
    <m/>
    <x v="59"/>
    <m/>
    <s v="Extrait de levure poudre"/>
    <n v="2.9460000000000002"/>
    <m/>
    <m/>
    <n v="1053.2"/>
    <n v="957.45"/>
    <m/>
    <n v="424.47"/>
  </r>
  <r>
    <s v="Produit"/>
    <m/>
    <m/>
    <m/>
    <m/>
    <x v="7"/>
    <x v="2"/>
    <d v="2017-08-11T00:00:00"/>
    <s v="FAC03631"/>
    <m/>
    <x v="195"/>
    <m/>
    <s v="Synergie palme"/>
    <n v="1.25"/>
    <m/>
    <m/>
    <n v="1210"/>
    <n v="1100"/>
    <m/>
    <n v="121.12"/>
  </r>
  <r>
    <s v="Produit"/>
    <m/>
    <m/>
    <m/>
    <m/>
    <x v="7"/>
    <x v="2"/>
    <d v="2017-08-11T00:00:00"/>
    <s v="FAC03632"/>
    <m/>
    <x v="201"/>
    <m/>
    <s v="Caramel liquide"/>
    <n v="3.3"/>
    <m/>
    <m/>
    <n v="580.79999999999995"/>
    <n v="528"/>
    <m/>
    <n v="245.14"/>
  </r>
  <r>
    <s v="Produit"/>
    <m/>
    <m/>
    <m/>
    <m/>
    <x v="7"/>
    <x v="2"/>
    <d v="2017-08-11T00:00:00"/>
    <s v="FAC03633"/>
    <m/>
    <x v="153"/>
    <m/>
    <s v="Synergie palme"/>
    <n v="3.75"/>
    <m/>
    <m/>
    <n v="3506.25"/>
    <n v="3187.5"/>
    <m/>
    <n v="409.23"/>
  </r>
  <r>
    <s v="Produit"/>
    <m/>
    <m/>
    <m/>
    <m/>
    <x v="7"/>
    <x v="2"/>
    <d v="2017-08-11T00:00:00"/>
    <s v="FAC03634"/>
    <m/>
    <x v="202"/>
    <m/>
    <s v="Synergie palme"/>
    <n v="1.25"/>
    <m/>
    <m/>
    <n v="1210"/>
    <n v="1100"/>
    <m/>
    <n v="130.58000000000001"/>
  </r>
  <r>
    <s v="Produit"/>
    <m/>
    <m/>
    <m/>
    <m/>
    <x v="7"/>
    <x v="2"/>
    <d v="2017-08-11T00:00:00"/>
    <s v="FAC03635"/>
    <m/>
    <x v="203"/>
    <m/>
    <s v="Gruau- farine basse de ble dur"/>
    <n v="23.34"/>
    <m/>
    <m/>
    <n v="4441.6000000000004"/>
    <n v="4037.82"/>
    <m/>
    <n v="40.119999999999997"/>
  </r>
  <r>
    <s v="Produit"/>
    <m/>
    <m/>
    <m/>
    <m/>
    <x v="7"/>
    <x v="2"/>
    <d v="2017-08-11T00:00:00"/>
    <s v="FAC03636"/>
    <m/>
    <x v="204"/>
    <m/>
    <s v="Remoulage"/>
    <n v="28.1"/>
    <m/>
    <m/>
    <n v="4791.05"/>
    <n v="4355.5"/>
    <m/>
    <n v="281"/>
  </r>
  <r>
    <s v="Produit"/>
    <m/>
    <m/>
    <m/>
    <m/>
    <x v="7"/>
    <x v="2"/>
    <d v="2017-08-11T00:00:00"/>
    <s v="FAC03637"/>
    <m/>
    <x v="205"/>
    <m/>
    <s v="Caramel liquide"/>
    <n v="0.9"/>
    <m/>
    <m/>
    <n v="178.2"/>
    <n v="162"/>
    <m/>
    <n v="38.15"/>
  </r>
  <r>
    <s v="Produit"/>
    <m/>
    <m/>
    <m/>
    <m/>
    <x v="7"/>
    <x v="2"/>
    <d v="2017-08-11T00:00:00"/>
    <s v="FAC03638"/>
    <m/>
    <x v="58"/>
    <m/>
    <s v="Remoulage"/>
    <n v="28.64"/>
    <m/>
    <m/>
    <n v="4914.62"/>
    <n v="4467.84"/>
    <m/>
    <n v="414.64"/>
  </r>
  <r>
    <s v="Produit"/>
    <m/>
    <m/>
    <m/>
    <m/>
    <x v="7"/>
    <x v="2"/>
    <d v="2017-08-11T00:00:00"/>
    <s v="FAC03639"/>
    <m/>
    <x v="206"/>
    <m/>
    <s v="Ecart de mouture"/>
    <n v="8.1850000000000005"/>
    <m/>
    <m/>
    <n v="1305.51"/>
    <n v="1186.83"/>
    <m/>
    <n v="210.17"/>
  </r>
  <r>
    <s v="Produit"/>
    <m/>
    <m/>
    <m/>
    <m/>
    <x v="7"/>
    <x v="2"/>
    <d v="2017-08-11T00:00:00"/>
    <s v="FAC03640"/>
    <m/>
    <x v="135"/>
    <m/>
    <s v="Ecart de mouture"/>
    <n v="9.2550000000000008"/>
    <m/>
    <m/>
    <n v="1476.17"/>
    <n v="1341.97"/>
    <m/>
    <n v="239.02"/>
  </r>
  <r>
    <s v="Produit"/>
    <m/>
    <m/>
    <m/>
    <m/>
    <x v="7"/>
    <x v="2"/>
    <d v="2017-08-11T00:00:00"/>
    <s v="FAC03641"/>
    <m/>
    <x v="193"/>
    <m/>
    <s v="Permeat serum Herbignac"/>
    <n v="8.1280000000000001"/>
    <m/>
    <m/>
    <n v="1480.48"/>
    <n v="1345.89"/>
    <m/>
    <n v="158.34"/>
  </r>
  <r>
    <s v="Produit"/>
    <m/>
    <m/>
    <m/>
    <m/>
    <x v="7"/>
    <x v="2"/>
    <d v="2017-08-11T00:00:00"/>
    <s v="FAC03642"/>
    <m/>
    <x v="149"/>
    <m/>
    <s v="Permeat serum Herbignac"/>
    <n v="8.8629999999999995"/>
    <m/>
    <m/>
    <n v="1547.63"/>
    <n v="1406.93"/>
    <m/>
    <n v="165.52"/>
  </r>
  <r>
    <s v="Produit"/>
    <m/>
    <m/>
    <m/>
    <m/>
    <x v="7"/>
    <x v="2"/>
    <d v="2017-08-11T00:00:00"/>
    <s v="FAC03643"/>
    <m/>
    <x v="0"/>
    <m/>
    <s v="Permeat serum Herbignac"/>
    <n v="7.7320000000000002"/>
    <m/>
    <m/>
    <n v="3033.16"/>
    <n v="2757.42"/>
    <m/>
    <n v="459.57"/>
  </r>
  <r>
    <s v="Produit"/>
    <m/>
    <m/>
    <m/>
    <m/>
    <x v="7"/>
    <x v="2"/>
    <d v="2017-08-11T00:00:00"/>
    <s v="FAC03644"/>
    <m/>
    <x v="38"/>
    <m/>
    <s v="Permeat serum Soignon"/>
    <n v="4.7539999999999996"/>
    <m/>
    <m/>
    <n v="418.35"/>
    <n v="380.32"/>
    <m/>
    <n v="142.62"/>
  </r>
  <r>
    <s v="Produit"/>
    <m/>
    <m/>
    <m/>
    <m/>
    <x v="7"/>
    <x v="2"/>
    <d v="2017-08-11T00:00:00"/>
    <s v="FAC03645"/>
    <m/>
    <x v="19"/>
    <m/>
    <s v="Permeat serum Soignon"/>
    <n v="4.657"/>
    <m/>
    <m/>
    <n v="409.82"/>
    <n v="372.56"/>
    <m/>
    <n v="139.71"/>
  </r>
  <r>
    <s v="Produit"/>
    <m/>
    <m/>
    <m/>
    <m/>
    <x v="7"/>
    <x v="2"/>
    <d v="2017-08-11T00:00:00"/>
    <s v="FAC03646"/>
    <m/>
    <x v="22"/>
    <m/>
    <s v="Permeat serum La Chapelle Thireuil"/>
    <n v="1.2190000000000001"/>
    <m/>
    <m/>
    <n v="394.42"/>
    <n v="358.56"/>
    <m/>
    <n v="159.36000000000001"/>
  </r>
  <r>
    <s v="Produit"/>
    <m/>
    <m/>
    <m/>
    <m/>
    <x v="7"/>
    <x v="2"/>
    <d v="2017-08-11T00:00:00"/>
    <s v="FAC03647"/>
    <m/>
    <x v="23"/>
    <m/>
    <s v="Permeat serum La Chapelle Thireuil"/>
    <n v="1.502"/>
    <m/>
    <m/>
    <n v="410.26"/>
    <n v="372.96"/>
    <m/>
    <n v="165.76"/>
  </r>
  <r>
    <s v="Produit"/>
    <m/>
    <m/>
    <m/>
    <m/>
    <x v="7"/>
    <x v="2"/>
    <d v="2017-08-17T00:00:00"/>
    <s v="FAC03648"/>
    <m/>
    <x v="66"/>
    <m/>
    <s v="Coque de soja"/>
    <n v="16.440000000000001"/>
    <m/>
    <m/>
    <n v="2893.44"/>
    <n v="2630.4"/>
    <m/>
    <n v="592"/>
  </r>
  <r>
    <s v="Produit"/>
    <m/>
    <m/>
    <m/>
    <m/>
    <x v="7"/>
    <x v="2"/>
    <d v="2017-08-17T00:00:00"/>
    <s v="FAC03649"/>
    <m/>
    <x v="169"/>
    <m/>
    <s v="Okara"/>
    <n v="4.76"/>
    <m/>
    <m/>
    <n v="1544.62"/>
    <n v="1404.2"/>
    <m/>
    <n v="20.399999999999999"/>
  </r>
  <r>
    <s v="Produit"/>
    <m/>
    <m/>
    <m/>
    <m/>
    <x v="7"/>
    <x v="2"/>
    <d v="2017-08-17T00:00:00"/>
    <s v="FAC03650"/>
    <m/>
    <x v="114"/>
    <m/>
    <s v="Son de ble"/>
    <n v="27.48"/>
    <m/>
    <m/>
    <n v="3325.08"/>
    <n v="3022.8"/>
    <m/>
    <n v="274.8"/>
  </r>
  <r>
    <s v="Produit"/>
    <m/>
    <m/>
    <m/>
    <m/>
    <x v="7"/>
    <x v="2"/>
    <d v="2017-08-17T00:00:00"/>
    <s v="FAC03651"/>
    <m/>
    <x v="17"/>
    <m/>
    <s v="Petit ble"/>
    <n v="14.66"/>
    <m/>
    <m/>
    <n v="2386.65"/>
    <n v="2169.6799999999998"/>
    <m/>
    <n v="190.58"/>
  </r>
  <r>
    <s v="Produit"/>
    <m/>
    <m/>
    <m/>
    <m/>
    <x v="7"/>
    <x v="2"/>
    <d v="2017-08-17T00:00:00"/>
    <s v="FAC03652"/>
    <m/>
    <x v="80"/>
    <m/>
    <s v="Amyplus"/>
    <n v="29.36"/>
    <m/>
    <m/>
    <n v="5490.32"/>
    <n v="4991.2"/>
    <m/>
    <n v="234.88"/>
  </r>
  <r>
    <s v="Produit"/>
    <m/>
    <m/>
    <m/>
    <m/>
    <x v="7"/>
    <x v="2"/>
    <d v="2017-08-18T00:00:00"/>
    <s v="FAC03653"/>
    <m/>
    <x v="158"/>
    <m/>
    <s v="Extrait de levure-seau"/>
    <n v="0.82499999999999996"/>
    <m/>
    <m/>
    <n v="249.57"/>
    <n v="226.88"/>
    <m/>
    <n v="-67.64"/>
  </r>
  <r>
    <s v="Produit"/>
    <m/>
    <m/>
    <m/>
    <m/>
    <x v="7"/>
    <x v="2"/>
    <d v="2017-08-21T00:00:00"/>
    <s v="FAC03654"/>
    <m/>
    <x v="174"/>
    <m/>
    <s v="Synergie palme"/>
    <n v="2.5"/>
    <m/>
    <m/>
    <n v="2420"/>
    <n v="2200"/>
    <m/>
    <n v="288.35000000000002"/>
  </r>
  <r>
    <s v="Produit"/>
    <m/>
    <m/>
    <m/>
    <m/>
    <x v="7"/>
    <x v="2"/>
    <d v="2017-08-21T00:00:00"/>
    <s v="FAC03655"/>
    <m/>
    <x v="166"/>
    <m/>
    <s v="Farine declassee"/>
    <n v="8.36"/>
    <m/>
    <m/>
    <n v="1241.46"/>
    <n v="1128.5999999999999"/>
    <m/>
    <n v="261.60000000000002"/>
  </r>
  <r>
    <s v="Produit"/>
    <m/>
    <m/>
    <m/>
    <m/>
    <x v="7"/>
    <x v="2"/>
    <d v="2017-08-21T00:00:00"/>
    <s v="FAC03656"/>
    <m/>
    <x v="207"/>
    <m/>
    <s v="Gruau- farine basse de ble dur"/>
    <n v="21.72"/>
    <m/>
    <m/>
    <n v="4300.5600000000004"/>
    <n v="3909.6"/>
    <m/>
    <n v="325.8"/>
  </r>
  <r>
    <s v="Produit"/>
    <m/>
    <m/>
    <m/>
    <m/>
    <x v="7"/>
    <x v="2"/>
    <d v="2017-08-21T00:00:00"/>
    <s v="FAC03657"/>
    <m/>
    <x v="208"/>
    <m/>
    <s v="Extrait de levure-seau"/>
    <n v="1.65"/>
    <m/>
    <m/>
    <n v="499.13"/>
    <n v="453.75"/>
    <m/>
    <n v="-94.77"/>
  </r>
  <r>
    <s v="Produit"/>
    <m/>
    <m/>
    <m/>
    <m/>
    <x v="7"/>
    <x v="2"/>
    <d v="2017-08-21T00:00:00"/>
    <s v="FAC03658"/>
    <m/>
    <x v="64"/>
    <m/>
    <s v="Extrait de levure poudre"/>
    <n v="3.573"/>
    <m/>
    <m/>
    <n v="1277.3399999999999"/>
    <n v="1161.22"/>
    <m/>
    <n v="496.73"/>
  </r>
  <r>
    <s v="Produit"/>
    <m/>
    <m/>
    <m/>
    <m/>
    <x v="7"/>
    <x v="2"/>
    <d v="2017-08-21T00:00:00"/>
    <s v="FAC03659"/>
    <m/>
    <x v="104"/>
    <m/>
    <s v="Synergie palme"/>
    <n v="2.5"/>
    <m/>
    <m/>
    <n v="2420"/>
    <n v="2200"/>
    <m/>
    <n v="288.35000000000002"/>
  </r>
  <r>
    <s v="Produit"/>
    <m/>
    <m/>
    <m/>
    <m/>
    <x v="7"/>
    <x v="2"/>
    <d v="2017-08-21T00:00:00"/>
    <s v="FAC03660"/>
    <m/>
    <x v="47"/>
    <m/>
    <s v="Synergie palme"/>
    <n v="1.25"/>
    <m/>
    <m/>
    <n v="1210"/>
    <n v="1100"/>
    <m/>
    <n v="119.18"/>
  </r>
  <r>
    <s v="Produit"/>
    <m/>
    <m/>
    <m/>
    <m/>
    <x v="7"/>
    <x v="2"/>
    <d v="2017-08-22T00:00:00"/>
    <s v="FAC03661"/>
    <m/>
    <x v="49"/>
    <m/>
    <s v="Farine declassee"/>
    <n v="24.774999999999999"/>
    <m/>
    <m/>
    <n v="3406.57"/>
    <n v="3096.88"/>
    <m/>
    <n v="513.25"/>
  </r>
  <r>
    <s v="Produit"/>
    <m/>
    <m/>
    <m/>
    <m/>
    <x v="7"/>
    <x v="2"/>
    <d v="2017-08-23T00:00:00"/>
    <s v="FAC03662"/>
    <m/>
    <x v="179"/>
    <m/>
    <s v="Son de ble"/>
    <n v="7.5250000000000004"/>
    <m/>
    <m/>
    <n v="951.92"/>
    <n v="865.38"/>
    <m/>
    <n v="76.25"/>
  </r>
  <r>
    <s v="Produit"/>
    <m/>
    <m/>
    <m/>
    <m/>
    <x v="7"/>
    <x v="2"/>
    <d v="2017-08-23T00:00:00"/>
    <s v="FAC03663"/>
    <m/>
    <x v="83"/>
    <m/>
    <s v="Farine declassee"/>
    <n v="5.2850000000000001"/>
    <m/>
    <m/>
    <n v="901.09"/>
    <n v="819.17"/>
    <m/>
    <n v="52.85"/>
  </r>
  <r>
    <s v="Produit"/>
    <m/>
    <m/>
    <m/>
    <m/>
    <x v="7"/>
    <x v="2"/>
    <d v="2017-08-23T00:00:00"/>
    <s v="FAC03664"/>
    <m/>
    <x v="209"/>
    <m/>
    <s v="Caramel liquide"/>
    <n v="3.3"/>
    <m/>
    <m/>
    <n v="580.79999999999995"/>
    <n v="528"/>
    <m/>
    <n v="266.51"/>
  </r>
  <r>
    <s v="Produit"/>
    <m/>
    <m/>
    <m/>
    <m/>
    <x v="7"/>
    <x v="2"/>
    <d v="2017-08-23T00:00:00"/>
    <s v="FAC03665"/>
    <m/>
    <x v="97"/>
    <m/>
    <s v="Caramel liquide Synergie palme"/>
    <n v="1.25"/>
    <m/>
    <m/>
    <n v="1723.15"/>
    <n v="1566.5"/>
    <m/>
    <n v="477.27"/>
  </r>
  <r>
    <s v="Produit"/>
    <m/>
    <m/>
    <m/>
    <m/>
    <x v="7"/>
    <x v="2"/>
    <d v="2017-08-23T00:00:00"/>
    <s v="FAC03666"/>
    <m/>
    <x v="171"/>
    <m/>
    <s v="Farine declassee"/>
    <n v="7.61"/>
    <m/>
    <m/>
    <n v="1171.94"/>
    <n v="1065.4000000000001"/>
    <m/>
    <n v="-23.65"/>
  </r>
  <r>
    <s v="Produit"/>
    <m/>
    <m/>
    <m/>
    <m/>
    <x v="7"/>
    <x v="2"/>
    <d v="2017-08-24T00:00:00"/>
    <s v="FAC03667"/>
    <m/>
    <x v="17"/>
    <m/>
    <s v="Remoulage"/>
    <n v="14.04"/>
    <m/>
    <m/>
    <n v="2378.38"/>
    <n v="2162.16"/>
    <m/>
    <n v="84.24"/>
  </r>
  <r>
    <s v="Produit"/>
    <m/>
    <m/>
    <m/>
    <m/>
    <x v="7"/>
    <x v="2"/>
    <d v="2017-08-24T00:00:00"/>
    <s v="FAC03668"/>
    <m/>
    <x v="0"/>
    <m/>
    <s v="Pate a choux"/>
    <n v="13.5"/>
    <m/>
    <m/>
    <n v="965.25"/>
    <n v="877.5"/>
    <m/>
    <n v="460.5"/>
  </r>
  <r>
    <s v="Produit"/>
    <m/>
    <m/>
    <m/>
    <m/>
    <x v="7"/>
    <x v="2"/>
    <d v="2017-08-24T00:00:00"/>
    <s v="FAC03669"/>
    <m/>
    <x v="139"/>
    <m/>
    <s v="Caramel liquide"/>
    <n v="2.2000000000000002"/>
    <m/>
    <m/>
    <n v="435.6"/>
    <n v="396"/>
    <m/>
    <n v="209.99"/>
  </r>
  <r>
    <s v="Produit"/>
    <m/>
    <m/>
    <m/>
    <m/>
    <x v="7"/>
    <x v="2"/>
    <d v="2017-08-24T00:00:00"/>
    <s v="FAC03670"/>
    <m/>
    <x v="141"/>
    <m/>
    <s v="Farine declassee"/>
    <n v="56.994999999999997"/>
    <m/>
    <m/>
    <n v="3875.66"/>
    <n v="3875.66"/>
    <m/>
    <n v="734.28"/>
  </r>
  <r>
    <s v="Produit"/>
    <m/>
    <m/>
    <m/>
    <m/>
    <x v="7"/>
    <x v="2"/>
    <d v="2017-08-25T00:00:00"/>
    <s v="FAC03671"/>
    <m/>
    <x v="4"/>
    <m/>
    <s v="Extrait de levure poudre"/>
    <n v="15.54"/>
    <m/>
    <m/>
    <n v="7692.3"/>
    <n v="6993"/>
    <m/>
    <n v="4339"/>
  </r>
  <r>
    <s v="Produit"/>
    <m/>
    <m/>
    <m/>
    <m/>
    <x v="7"/>
    <x v="2"/>
    <d v="2017-08-28T00:00:00"/>
    <s v="FAC03672"/>
    <m/>
    <x v="126"/>
    <m/>
    <s v="Frais attente Transport"/>
    <n v="1"/>
    <m/>
    <m/>
    <n v="131.04"/>
    <n v="109.2"/>
    <m/>
    <n v="109.2"/>
  </r>
  <r>
    <s v="Produit"/>
    <m/>
    <m/>
    <m/>
    <m/>
    <x v="7"/>
    <x v="2"/>
    <d v="2017-08-28T00:00:00"/>
    <s v="FAC03673"/>
    <m/>
    <x v="195"/>
    <m/>
    <s v="Synergie palme"/>
    <n v="2.5"/>
    <m/>
    <m/>
    <n v="2420"/>
    <n v="2200"/>
    <m/>
    <n v="363.43"/>
  </r>
  <r>
    <s v="Produit"/>
    <m/>
    <m/>
    <m/>
    <m/>
    <x v="7"/>
    <x v="2"/>
    <d v="2017-08-28T00:00:00"/>
    <s v="FAC03674"/>
    <m/>
    <x v="71"/>
    <m/>
    <s v="Remoulage"/>
    <n v="26.65"/>
    <m/>
    <m/>
    <n v="4543.82"/>
    <n v="4130.75"/>
    <m/>
    <n v="203"/>
  </r>
  <r>
    <s v="Produit"/>
    <m/>
    <m/>
    <m/>
    <m/>
    <x v="7"/>
    <x v="2"/>
    <d v="2017-08-28T00:00:00"/>
    <s v="FAC03675"/>
    <m/>
    <x v="116"/>
    <m/>
    <s v="Caramel liquide Synergie palme"/>
    <n v="2.2000000000000002"/>
    <m/>
    <m/>
    <n v="1645.6"/>
    <n v="1496"/>
    <m/>
    <n v="411.95"/>
  </r>
  <r>
    <s v="Produit"/>
    <m/>
    <m/>
    <m/>
    <m/>
    <x v="7"/>
    <x v="2"/>
    <d v="2017-08-28T00:00:00"/>
    <s v="FAC03676"/>
    <m/>
    <x v="210"/>
    <m/>
    <s v="Extrait de levure poudre"/>
    <n v="2.4"/>
    <m/>
    <m/>
    <n v="858"/>
    <n v="780"/>
    <m/>
    <n v="340"/>
  </r>
  <r>
    <s v="Produit"/>
    <m/>
    <m/>
    <m/>
    <m/>
    <x v="7"/>
    <x v="2"/>
    <d v="2017-08-28T00:00:00"/>
    <s v="FAC03677"/>
    <m/>
    <x v="86"/>
    <m/>
    <s v="Synergie palme"/>
    <n v="1.25"/>
    <m/>
    <m/>
    <n v="1168.75"/>
    <n v="1062.5"/>
    <m/>
    <n v="95.05"/>
  </r>
  <r>
    <s v="Produit"/>
    <m/>
    <m/>
    <m/>
    <m/>
    <x v="7"/>
    <x v="2"/>
    <d v="2017-08-28T00:00:00"/>
    <s v="FAC03678"/>
    <m/>
    <x v="115"/>
    <m/>
    <s v="Extrait de levure poudre"/>
    <n v="2.1240000000000001"/>
    <m/>
    <m/>
    <n v="759.33"/>
    <n v="690.3"/>
    <m/>
    <n v="300.89999999999998"/>
  </r>
  <r>
    <s v="Produit"/>
    <m/>
    <m/>
    <m/>
    <m/>
    <x v="7"/>
    <x v="2"/>
    <d v="2017-08-28T00:00:00"/>
    <s v="FAC03679"/>
    <m/>
    <x v="53"/>
    <m/>
    <s v="Extrait de levure poudre"/>
    <n v="2.1"/>
    <m/>
    <m/>
    <n v="750.75"/>
    <n v="682.5"/>
    <m/>
    <n v="299.5"/>
  </r>
  <r>
    <s v="Produit"/>
    <m/>
    <m/>
    <m/>
    <m/>
    <x v="7"/>
    <x v="2"/>
    <d v="2017-08-28T00:00:00"/>
    <s v="FAC03680"/>
    <m/>
    <x v="109"/>
    <m/>
    <s v="Extrait de levure poudre"/>
    <n v="2.4"/>
    <m/>
    <m/>
    <n v="858"/>
    <n v="780"/>
    <m/>
    <n v="340"/>
  </r>
  <r>
    <s v="Produit"/>
    <m/>
    <m/>
    <m/>
    <m/>
    <x v="7"/>
    <x v="2"/>
    <d v="2017-08-28T00:00:00"/>
    <s v="FAC03681"/>
    <m/>
    <x v="66"/>
    <m/>
    <s v="Extrait de levure poudre"/>
    <n v="4.2"/>
    <m/>
    <m/>
    <n v="1501.5"/>
    <n v="1365"/>
    <m/>
    <n v="595"/>
  </r>
  <r>
    <s v="Produit"/>
    <m/>
    <m/>
    <m/>
    <m/>
    <x v="7"/>
    <x v="2"/>
    <d v="2017-08-28T00:00:00"/>
    <s v="FAC03682"/>
    <m/>
    <x v="17"/>
    <m/>
    <s v="Caramel liquide"/>
    <n v="24.468"/>
    <m/>
    <m/>
    <n v="2018.61"/>
    <n v="1835.1"/>
    <m/>
    <n v="955.1"/>
  </r>
  <r>
    <s v="Produit"/>
    <m/>
    <m/>
    <m/>
    <m/>
    <x v="7"/>
    <x v="2"/>
    <d v="2017-08-29T00:00:00"/>
    <s v="FAC03683"/>
    <m/>
    <x v="115"/>
    <m/>
    <s v="Synergie palme"/>
    <n v="1.25"/>
    <m/>
    <m/>
    <n v="1210"/>
    <n v="1100"/>
    <m/>
    <n v="161.71"/>
  </r>
  <r>
    <s v="Produit"/>
    <m/>
    <m/>
    <m/>
    <m/>
    <x v="7"/>
    <x v="2"/>
    <d v="2017-08-29T00:00:00"/>
    <s v="FAC03684"/>
    <m/>
    <x v="146"/>
    <m/>
    <s v="Remoulage"/>
    <n v="29.48"/>
    <m/>
    <m/>
    <n v="5058.7700000000004"/>
    <n v="4598.88"/>
    <m/>
    <n v="289.08"/>
  </r>
  <r>
    <s v="Produit"/>
    <m/>
    <m/>
    <m/>
    <m/>
    <x v="7"/>
    <x v="2"/>
    <d v="2017-08-29T00:00:00"/>
    <s v="FAC03685"/>
    <m/>
    <x v="58"/>
    <m/>
    <s v="Remoulage"/>
    <n v="8.0299999999999994"/>
    <m/>
    <m/>
    <n v="1324.95"/>
    <n v="1204.5"/>
    <m/>
    <n v="120.45"/>
  </r>
  <r>
    <s v="Produit"/>
    <m/>
    <m/>
    <m/>
    <m/>
    <x v="7"/>
    <x v="2"/>
    <d v="2017-08-30T00:00:00"/>
    <s v="FAC03686"/>
    <m/>
    <x v="76"/>
    <m/>
    <s v="Extrait de levure poudre"/>
    <n v="2.4"/>
    <m/>
    <m/>
    <n v="858"/>
    <n v="780"/>
    <m/>
    <n v="340"/>
  </r>
  <r>
    <s v="Produit"/>
    <m/>
    <m/>
    <m/>
    <m/>
    <x v="7"/>
    <x v="2"/>
    <d v="2017-08-30T00:00:00"/>
    <s v="FAC03687"/>
    <m/>
    <x v="16"/>
    <m/>
    <s v="Okara"/>
    <n v="13.96"/>
    <m/>
    <m/>
    <n v="3908.8"/>
    <n v="3908.8"/>
    <m/>
    <n v="349"/>
  </r>
  <r>
    <s v="Produit"/>
    <m/>
    <m/>
    <m/>
    <m/>
    <x v="7"/>
    <x v="2"/>
    <d v="2017-08-30T00:00:00"/>
    <s v="FAC03688"/>
    <m/>
    <x v="97"/>
    <m/>
    <s v="Coque de soja"/>
    <n v="14.74"/>
    <m/>
    <m/>
    <n v="2594.2399999999998"/>
    <n v="2358.4"/>
    <m/>
    <n v="507"/>
  </r>
  <r>
    <s v="Produit"/>
    <m/>
    <m/>
    <m/>
    <m/>
    <x v="7"/>
    <x v="2"/>
    <d v="2017-08-30T00:00:00"/>
    <s v="FAC03689"/>
    <m/>
    <x v="144"/>
    <m/>
    <s v="Remoulage"/>
    <n v="3.86"/>
    <m/>
    <m/>
    <n v="658.13"/>
    <n v="598.29999999999995"/>
    <m/>
    <n v="165.98"/>
  </r>
  <r>
    <s v="Produit"/>
    <m/>
    <m/>
    <m/>
    <m/>
    <x v="7"/>
    <x v="2"/>
    <d v="2017-08-30T00:00:00"/>
    <s v="FAC03690"/>
    <m/>
    <x v="22"/>
    <m/>
    <s v="Permeat serum La Chapelle Thireuil"/>
    <n v="1.3169999999999999"/>
    <m/>
    <m/>
    <n v="796.26"/>
    <n v="723.87"/>
    <m/>
    <n v="321.72000000000003"/>
  </r>
  <r>
    <s v="Produit"/>
    <m/>
    <m/>
    <m/>
    <m/>
    <x v="7"/>
    <x v="2"/>
    <d v="2017-08-30T00:00:00"/>
    <s v="FAC03691"/>
    <m/>
    <x v="23"/>
    <m/>
    <s v="Permeat serum La Chapelle Thireuil"/>
    <n v="1.365"/>
    <m/>
    <m/>
    <n v="787.15"/>
    <n v="715.59"/>
    <m/>
    <n v="318.04000000000002"/>
  </r>
  <r>
    <s v="Produit"/>
    <m/>
    <m/>
    <m/>
    <m/>
    <x v="7"/>
    <x v="2"/>
    <d v="2017-08-30T00:00:00"/>
    <s v="FAC03692"/>
    <m/>
    <x v="149"/>
    <m/>
    <s v="Permeat serum Herbignac"/>
    <n v="7.8120000000000003"/>
    <m/>
    <m/>
    <n v="2834.73"/>
    <n v="2577.0300000000002"/>
    <m/>
    <n v="303.18"/>
  </r>
  <r>
    <s v="Produit"/>
    <m/>
    <m/>
    <m/>
    <m/>
    <x v="7"/>
    <x v="2"/>
    <d v="2017-08-30T00:00:00"/>
    <s v="FAC03693"/>
    <m/>
    <x v="17"/>
    <m/>
    <s v="Permeat serum Herbignac"/>
    <n v="7.9930000000000003"/>
    <m/>
    <m/>
    <n v="3209.68"/>
    <n v="2917.89"/>
    <m/>
    <n v="486.31"/>
  </r>
  <r>
    <s v="Produit"/>
    <m/>
    <m/>
    <m/>
    <m/>
    <x v="7"/>
    <x v="2"/>
    <d v="2017-08-30T00:00:00"/>
    <s v="FAC03694"/>
    <m/>
    <x v="0"/>
    <m/>
    <s v="Permeat serum Herbignac"/>
    <n v="7.8079999999999998"/>
    <m/>
    <m/>
    <n v="3826.25"/>
    <n v="3478.41"/>
    <m/>
    <n v="579.73"/>
  </r>
  <r>
    <s v="Produit"/>
    <m/>
    <m/>
    <m/>
    <m/>
    <x v="7"/>
    <x v="2"/>
    <d v="2017-08-30T00:00:00"/>
    <s v="FAC03695"/>
    <m/>
    <x v="38"/>
    <m/>
    <s v="Permeat serum Soignon"/>
    <n v="4.6559999999999997"/>
    <m/>
    <m/>
    <n v="819.19"/>
    <n v="744.72"/>
    <m/>
    <n v="279.27"/>
  </r>
  <r>
    <s v="Produit"/>
    <m/>
    <m/>
    <m/>
    <m/>
    <x v="7"/>
    <x v="2"/>
    <d v="2017-08-30T00:00:00"/>
    <s v="FAC03696"/>
    <m/>
    <x v="19"/>
    <m/>
    <s v="Permeat serum Soignon"/>
    <n v="4.7279999999999998"/>
    <m/>
    <m/>
    <n v="416.06"/>
    <n v="378.24"/>
    <m/>
    <n v="141.84"/>
  </r>
  <r>
    <s v="Produit"/>
    <m/>
    <m/>
    <m/>
    <m/>
    <x v="7"/>
    <x v="2"/>
    <d v="2017-08-31T00:00:00"/>
    <s v="FAC03697"/>
    <m/>
    <x v="165"/>
    <m/>
    <s v="Remoulage"/>
    <n v="13.32"/>
    <m/>
    <m/>
    <n v="2197.8000000000002"/>
    <n v="1998"/>
    <m/>
    <n v="199.8"/>
  </r>
  <r>
    <s v="Produit"/>
    <m/>
    <m/>
    <m/>
    <m/>
    <x v="7"/>
    <x v="2"/>
    <d v="2017-08-31T00:00:00"/>
    <s v="FAC03698"/>
    <m/>
    <x v="163"/>
    <m/>
    <s v="Ecart de mouture"/>
    <n v="29.6"/>
    <m/>
    <m/>
    <n v="4884"/>
    <n v="4440"/>
    <m/>
    <n v="513.55999999999995"/>
  </r>
  <r>
    <s v="Produit"/>
    <m/>
    <m/>
    <m/>
    <m/>
    <x v="7"/>
    <x v="2"/>
    <d v="2017-08-31T00:00:00"/>
    <s v="FAC03699"/>
    <m/>
    <x v="4"/>
    <m/>
    <s v="Lactose Feed"/>
    <n v="19.2"/>
    <m/>
    <m/>
    <n v="12249.6"/>
    <n v="11136"/>
    <m/>
    <n v="5376"/>
  </r>
  <r>
    <s v="Produit"/>
    <m/>
    <m/>
    <m/>
    <m/>
    <x v="7"/>
    <x v="2"/>
    <d v="2017-08-31T00:00:00"/>
    <s v="FAC03700"/>
    <m/>
    <x v="139"/>
    <m/>
    <s v="Caramel liquide"/>
    <n v="1.1000000000000001"/>
    <m/>
    <m/>
    <n v="0"/>
    <n v="0"/>
    <m/>
    <n v="-128.01"/>
  </r>
  <r>
    <s v="Produit"/>
    <m/>
    <m/>
    <m/>
    <m/>
    <x v="7"/>
    <x v="2"/>
    <d v="2017-08-31T00:00:00"/>
    <s v="FAC03701"/>
    <m/>
    <x v="162"/>
    <m/>
    <s v="Remoulage"/>
    <n v="23.3"/>
    <m/>
    <m/>
    <n v="3947.02"/>
    <n v="3588.2"/>
    <m/>
    <n v="172.7"/>
  </r>
  <r>
    <s v="Produit"/>
    <m/>
    <m/>
    <m/>
    <m/>
    <x v="8"/>
    <x v="2"/>
    <d v="2017-09-01T00:00:00"/>
    <s v="FAC03702"/>
    <m/>
    <x v="136"/>
    <m/>
    <s v="Ecart de mouture"/>
    <n v="22.08"/>
    <m/>
    <m/>
    <n v="3327.46"/>
    <n v="3024.96"/>
    <m/>
    <n v="557.76"/>
  </r>
  <r>
    <s v="Produit"/>
    <m/>
    <m/>
    <m/>
    <m/>
    <x v="8"/>
    <x v="2"/>
    <d v="2017-09-01T00:00:00"/>
    <s v="FAC03703"/>
    <m/>
    <x v="17"/>
    <m/>
    <s v="Remoulage"/>
    <n v="15.98"/>
    <m/>
    <m/>
    <n v="2707.01"/>
    <n v="2460.92"/>
    <m/>
    <n v="95.88"/>
  </r>
  <r>
    <s v="Produit"/>
    <m/>
    <m/>
    <m/>
    <m/>
    <x v="8"/>
    <x v="2"/>
    <d v="2017-09-01T00:00:00"/>
    <s v="FAC03704"/>
    <m/>
    <x v="211"/>
    <m/>
    <s v="Farine declassee"/>
    <n v="15.675000000000001"/>
    <m/>
    <m/>
    <n v="2500.17"/>
    <n v="2272.88"/>
    <m/>
    <n v="277"/>
  </r>
  <r>
    <s v="Produit"/>
    <m/>
    <m/>
    <m/>
    <m/>
    <x v="8"/>
    <x v="2"/>
    <d v="2017-09-01T00:00:00"/>
    <s v="FAC03705"/>
    <m/>
    <x v="212"/>
    <m/>
    <s v="Ecart de mouture"/>
    <n v="28.68"/>
    <m/>
    <m/>
    <n v="4732.2"/>
    <n v="4302"/>
    <m/>
    <n v="593.79999999999995"/>
  </r>
  <r>
    <s v="Produit"/>
    <m/>
    <m/>
    <m/>
    <m/>
    <x v="8"/>
    <x v="2"/>
    <d v="2017-09-01T00:00:00"/>
    <s v="FAC03706"/>
    <m/>
    <x v="150"/>
    <m/>
    <s v="Extrait de levure poudre"/>
    <n v="2.2949999999999999"/>
    <m/>
    <m/>
    <n v="820.47"/>
    <n v="745.88"/>
    <m/>
    <n v="306.38"/>
  </r>
  <r>
    <s v="Produit"/>
    <m/>
    <m/>
    <m/>
    <m/>
    <x v="8"/>
    <x v="2"/>
    <d v="2017-09-01T00:00:00"/>
    <s v="FAC03707"/>
    <m/>
    <x v="185"/>
    <m/>
    <s v="Extrait de levure poudre"/>
    <n v="2.4"/>
    <m/>
    <m/>
    <n v="858"/>
    <n v="780"/>
    <m/>
    <n v="310"/>
  </r>
  <r>
    <s v="Produit"/>
    <m/>
    <m/>
    <m/>
    <m/>
    <x v="8"/>
    <x v="2"/>
    <d v="2017-09-01T00:00:00"/>
    <s v="FAC03708"/>
    <m/>
    <x v="92"/>
    <m/>
    <s v="Extrait de levure poudre"/>
    <n v="3.3849999999999998"/>
    <m/>
    <m/>
    <n v="1210.1400000000001"/>
    <n v="1100.1300000000001"/>
    <m/>
    <n v="431.63"/>
  </r>
  <r>
    <s v="Produit"/>
    <m/>
    <m/>
    <m/>
    <m/>
    <x v="8"/>
    <x v="2"/>
    <d v="2017-09-01T00:00:00"/>
    <s v="FAC03709"/>
    <m/>
    <x v="158"/>
    <m/>
    <s v="Extrait de levure poudre"/>
    <n v="3.2690000000000001"/>
    <m/>
    <m/>
    <n v="1168.6600000000001"/>
    <n v="1062.42"/>
    <m/>
    <n v="405.52"/>
  </r>
  <r>
    <s v="Produit"/>
    <m/>
    <m/>
    <m/>
    <m/>
    <x v="8"/>
    <x v="2"/>
    <d v="2017-09-01T00:00:00"/>
    <s v="FAC03710"/>
    <m/>
    <x v="105"/>
    <m/>
    <s v="Extrait de levure poudre"/>
    <n v="3.1070000000000002"/>
    <m/>
    <m/>
    <n v="1110.75"/>
    <n v="1009.77"/>
    <m/>
    <n v="399.08"/>
  </r>
  <r>
    <s v="Produit"/>
    <m/>
    <m/>
    <m/>
    <m/>
    <x v="8"/>
    <x v="2"/>
    <d v="2017-09-04T00:00:00"/>
    <s v="FAC03711"/>
    <m/>
    <x v="213"/>
    <m/>
    <s v="Ecart de mouture"/>
    <n v="26.94"/>
    <m/>
    <m/>
    <n v="4356.2"/>
    <n v="3960.18"/>
    <m/>
    <n v="619.62"/>
  </r>
  <r>
    <s v="Produit"/>
    <m/>
    <m/>
    <m/>
    <m/>
    <x v="8"/>
    <x v="2"/>
    <d v="2017-09-05T00:00:00"/>
    <s v="FAC03712"/>
    <m/>
    <x v="4"/>
    <m/>
    <s v="Lactose Feed"/>
    <n v="24"/>
    <m/>
    <m/>
    <n v="15312"/>
    <n v="13920"/>
    <m/>
    <n v="6720"/>
  </r>
  <r>
    <s v="Produit"/>
    <m/>
    <m/>
    <m/>
    <m/>
    <x v="8"/>
    <x v="2"/>
    <d v="2017-09-06T00:00:00"/>
    <s v="FAC03713"/>
    <m/>
    <x v="179"/>
    <m/>
    <s v="Farine declassee"/>
    <n v="3.18"/>
    <m/>
    <m/>
    <n v="402.27"/>
    <n v="365.7"/>
    <m/>
    <n v="95.4"/>
  </r>
  <r>
    <s v="Produit"/>
    <m/>
    <m/>
    <m/>
    <m/>
    <x v="8"/>
    <x v="2"/>
    <d v="2017-09-06T00:00:00"/>
    <s v="FAC03714"/>
    <m/>
    <x v="159"/>
    <m/>
    <s v="Genne de fruits rouges"/>
    <n v="20.547000000000001"/>
    <m/>
    <m/>
    <n v="678.05"/>
    <n v="616.41"/>
    <m/>
    <n v="115.94"/>
  </r>
  <r>
    <s v="Prestation"/>
    <m/>
    <m/>
    <m/>
    <m/>
    <x v="8"/>
    <x v="2"/>
    <d v="2017-09-06T00:00:00"/>
    <s v="FAC03715"/>
    <m/>
    <x v="12"/>
    <m/>
    <s v="Genne fruits rouges-prestation"/>
    <n v="20.547000000000001"/>
    <m/>
    <m/>
    <n v="226.02"/>
    <n v="205.47"/>
    <m/>
    <n v="205.47"/>
  </r>
  <r>
    <s v="Produit"/>
    <m/>
    <m/>
    <m/>
    <m/>
    <x v="8"/>
    <x v="2"/>
    <d v="2017-09-07T00:00:00"/>
    <s v="FAC03716"/>
    <m/>
    <x v="86"/>
    <m/>
    <s v="Caramel liquide"/>
    <n v="1.1000000000000001"/>
    <m/>
    <m/>
    <n v="217.8"/>
    <n v="198"/>
    <m/>
    <n v="46.13"/>
  </r>
  <r>
    <s v="Produit"/>
    <m/>
    <m/>
    <m/>
    <m/>
    <x v="8"/>
    <x v="2"/>
    <d v="2017-09-07T00:00:00"/>
    <s v="FAC03717"/>
    <m/>
    <x v="3"/>
    <m/>
    <s v="Ecart de mouture"/>
    <n v="23.605"/>
    <m/>
    <m/>
    <n v="3505.35"/>
    <n v="3186.68"/>
    <m/>
    <n v="682.22"/>
  </r>
  <r>
    <s v="Produit"/>
    <m/>
    <m/>
    <m/>
    <m/>
    <x v="8"/>
    <x v="2"/>
    <d v="2017-09-07T00:00:00"/>
    <s v="FAC03718"/>
    <m/>
    <x v="42"/>
    <m/>
    <s v="Extrait de levure poudre"/>
    <n v="2.82"/>
    <m/>
    <m/>
    <n v="1008.15"/>
    <n v="916.5"/>
    <m/>
    <n v="418.5"/>
  </r>
  <r>
    <s v="Produit"/>
    <m/>
    <m/>
    <m/>
    <m/>
    <x v="8"/>
    <x v="2"/>
    <d v="2017-09-07T00:00:00"/>
    <s v="FAC03719"/>
    <m/>
    <x v="162"/>
    <m/>
    <s v="Extrait de levure poudre"/>
    <n v="3.7"/>
    <m/>
    <m/>
    <n v="1322.75"/>
    <n v="1202.5"/>
    <m/>
    <n v="549.5"/>
  </r>
  <r>
    <s v="Produit"/>
    <m/>
    <m/>
    <m/>
    <m/>
    <x v="8"/>
    <x v="2"/>
    <d v="2017-09-07T00:00:00"/>
    <s v="FAC03720"/>
    <m/>
    <x v="214"/>
    <m/>
    <s v="Extrait de levure poudre"/>
    <n v="3.18"/>
    <m/>
    <m/>
    <n v="1136.8499999999999"/>
    <n v="1033.5"/>
    <m/>
    <n v="471.5"/>
  </r>
  <r>
    <s v="Produit"/>
    <m/>
    <m/>
    <m/>
    <m/>
    <x v="8"/>
    <x v="2"/>
    <d v="2017-09-07T00:00:00"/>
    <s v="FAC03721"/>
    <m/>
    <x v="142"/>
    <m/>
    <s v="Extrait de levure poudre"/>
    <n v="5.98"/>
    <m/>
    <m/>
    <n v="2137.85"/>
    <n v="1943.5"/>
    <m/>
    <n v="888.5"/>
  </r>
  <r>
    <s v="Produit"/>
    <m/>
    <m/>
    <m/>
    <m/>
    <x v="8"/>
    <x v="2"/>
    <d v="2017-09-07T00:00:00"/>
    <s v="FAC03722"/>
    <m/>
    <x v="0"/>
    <m/>
    <s v="Pate a choux"/>
    <n v="11.82"/>
    <m/>
    <m/>
    <n v="845.13"/>
    <n v="768.3"/>
    <m/>
    <n v="368.1"/>
  </r>
  <r>
    <s v="Produit"/>
    <m/>
    <m/>
    <m/>
    <m/>
    <x v="8"/>
    <x v="2"/>
    <d v="2017-09-08T00:00:00"/>
    <s v="FAC03723"/>
    <m/>
    <x v="17"/>
    <m/>
    <s v="Permeat serum Herbignac"/>
    <n v="7.2530000000000001"/>
    <m/>
    <m/>
    <n v="718.05"/>
    <n v="652.77"/>
    <m/>
    <n v="108.79"/>
  </r>
  <r>
    <s v="Produit"/>
    <m/>
    <m/>
    <m/>
    <m/>
    <x v="8"/>
    <x v="2"/>
    <d v="2017-09-08T00:00:00"/>
    <s v="FAC03724"/>
    <m/>
    <x v="149"/>
    <m/>
    <s v="Permeat serum Herbignac"/>
    <n v="7.3730000000000002"/>
    <m/>
    <m/>
    <n v="689.38"/>
    <n v="626.71"/>
    <m/>
    <n v="73.73"/>
  </r>
  <r>
    <s v="Produit"/>
    <m/>
    <m/>
    <m/>
    <m/>
    <x v="8"/>
    <x v="2"/>
    <d v="2017-09-08T00:00:00"/>
    <s v="FAC03725"/>
    <m/>
    <x v="23"/>
    <m/>
    <s v="Permeat serum La Chapelle Thireuil"/>
    <n v="1.3160000000000001"/>
    <m/>
    <m/>
    <n v="130.28"/>
    <n v="118.44"/>
    <m/>
    <n v="52.64"/>
  </r>
  <r>
    <s v="Produit"/>
    <m/>
    <m/>
    <m/>
    <m/>
    <x v="8"/>
    <x v="2"/>
    <d v="2017-09-08T00:00:00"/>
    <s v="FAC03726"/>
    <m/>
    <x v="22"/>
    <m/>
    <s v="Permeat serum La Chapelle Thireuil"/>
    <n v="1.4530000000000001"/>
    <m/>
    <m/>
    <n v="143.85"/>
    <n v="130.77000000000001"/>
    <m/>
    <n v="58.12"/>
  </r>
  <r>
    <s v="Produit"/>
    <m/>
    <m/>
    <m/>
    <m/>
    <x v="8"/>
    <x v="2"/>
    <d v="2017-09-11T00:00:00"/>
    <s v="FAC03727"/>
    <m/>
    <x v="4"/>
    <m/>
    <s v="Lactose Feed"/>
    <n v="24"/>
    <m/>
    <m/>
    <n v="15312"/>
    <n v="13920"/>
    <m/>
    <n v="3120"/>
  </r>
  <r>
    <s v="Produit"/>
    <m/>
    <m/>
    <m/>
    <m/>
    <x v="8"/>
    <x v="2"/>
    <d v="2017-09-11T00:00:00"/>
    <s v="FAC03728"/>
    <m/>
    <x v="169"/>
    <m/>
    <s v="Okara"/>
    <n v="7.26"/>
    <m/>
    <m/>
    <n v="2395.8000000000002"/>
    <n v="2178"/>
    <m/>
    <n v="125.4"/>
  </r>
  <r>
    <s v="Produit"/>
    <m/>
    <m/>
    <m/>
    <m/>
    <x v="8"/>
    <x v="2"/>
    <d v="2017-09-11T00:00:00"/>
    <s v="FAC03729"/>
    <m/>
    <x v="137"/>
    <m/>
    <s v="Okara"/>
    <n v="7.42"/>
    <m/>
    <m/>
    <n v="2448.6"/>
    <n v="2226"/>
    <m/>
    <n v="131.80000000000001"/>
  </r>
  <r>
    <s v="Produit"/>
    <m/>
    <m/>
    <m/>
    <m/>
    <x v="8"/>
    <x v="2"/>
    <d v="2017-09-11T00:00:00"/>
    <s v="FAC03730"/>
    <m/>
    <x v="3"/>
    <m/>
    <s v="Ecart de mouture"/>
    <n v="24.86"/>
    <m/>
    <m/>
    <n v="3691.71"/>
    <n v="3356.1"/>
    <m/>
    <n v="738.7"/>
  </r>
  <r>
    <s v="Produit"/>
    <m/>
    <m/>
    <m/>
    <m/>
    <x v="8"/>
    <x v="2"/>
    <d v="2017-09-11T00:00:00"/>
    <s v="FAC03731"/>
    <m/>
    <x v="119"/>
    <m/>
    <s v="Caramel liquide"/>
    <n v="3.3"/>
    <m/>
    <m/>
    <n v="580.79999999999995"/>
    <n v="528"/>
    <m/>
    <n v="292.73"/>
  </r>
  <r>
    <s v="Produit"/>
    <m/>
    <m/>
    <m/>
    <m/>
    <x v="8"/>
    <x v="2"/>
    <d v="2017-09-11T00:00:00"/>
    <s v="FAC03732"/>
    <m/>
    <x v="66"/>
    <m/>
    <s v="Caramel liquide"/>
    <n v="4.4000000000000004"/>
    <m/>
    <m/>
    <n v="774.4"/>
    <n v="704"/>
    <m/>
    <n v="415.22"/>
  </r>
  <r>
    <s v="Produit"/>
    <m/>
    <m/>
    <m/>
    <m/>
    <x v="8"/>
    <x v="2"/>
    <d v="2017-09-11T00:00:00"/>
    <s v="FAC03733"/>
    <m/>
    <x v="135"/>
    <m/>
    <s v="Caramel liquide Synergie palme"/>
    <n v="1.1000000000000001"/>
    <m/>
    <m/>
    <n v="1427.8"/>
    <n v="1298"/>
    <m/>
    <n v="296.81"/>
  </r>
  <r>
    <s v="Produit"/>
    <m/>
    <m/>
    <m/>
    <m/>
    <x v="8"/>
    <x v="2"/>
    <d v="2017-09-11T00:00:00"/>
    <s v="FAC03734"/>
    <m/>
    <x v="4"/>
    <m/>
    <s v="Poudre de lait spray"/>
    <n v="24"/>
    <m/>
    <m/>
    <n v="79111.72"/>
    <n v="71919.75"/>
    <m/>
    <n v="5381.75"/>
  </r>
  <r>
    <s v="Produit"/>
    <m/>
    <m/>
    <m/>
    <m/>
    <x v="8"/>
    <x v="2"/>
    <d v="2017-09-12T00:00:00"/>
    <s v="FAC03735"/>
    <m/>
    <x v="69"/>
    <m/>
    <s v="Farine declassee"/>
    <n v="30.1"/>
    <m/>
    <m/>
    <n v="5231.38"/>
    <n v="4755.8"/>
    <m/>
    <n v="527.29999999999995"/>
  </r>
  <r>
    <s v="Produit"/>
    <m/>
    <m/>
    <m/>
    <m/>
    <x v="8"/>
    <x v="2"/>
    <d v="2017-09-12T00:00:00"/>
    <s v="FAC03736"/>
    <m/>
    <x v="0"/>
    <m/>
    <s v="Farine basse de ble tendre"/>
    <n v="28.22"/>
    <m/>
    <m/>
    <n v="4966.72"/>
    <n v="4515.2"/>
    <m/>
    <n v="141.1"/>
  </r>
  <r>
    <s v="Produit"/>
    <m/>
    <m/>
    <m/>
    <m/>
    <x v="8"/>
    <x v="2"/>
    <d v="2017-09-13T00:00:00"/>
    <s v="FAC03737"/>
    <m/>
    <x v="78"/>
    <m/>
    <s v="Extrait de levure poudre"/>
    <n v="15.05"/>
    <m/>
    <m/>
    <n v="4966.5"/>
    <n v="4515"/>
    <m/>
    <n v="2020"/>
  </r>
  <r>
    <s v="Produit"/>
    <m/>
    <m/>
    <m/>
    <m/>
    <x v="8"/>
    <x v="2"/>
    <d v="2017-09-13T00:00:00"/>
    <s v="FAC03738"/>
    <m/>
    <x v="0"/>
    <m/>
    <s v="Caramel liquide"/>
    <n v="26.4"/>
    <m/>
    <m/>
    <n v="2323.1999999999998"/>
    <n v="2112"/>
    <m/>
    <n v="1232"/>
  </r>
  <r>
    <s v="Produit"/>
    <m/>
    <m/>
    <m/>
    <m/>
    <x v="8"/>
    <x v="2"/>
    <d v="2017-09-13T00:00:00"/>
    <s v="FAC03739"/>
    <m/>
    <x v="17"/>
    <m/>
    <s v="Extrait de levure-seau"/>
    <n v="0.82499999999999996"/>
    <m/>
    <m/>
    <n v="0"/>
    <n v="0"/>
    <m/>
    <n v="-291.3"/>
  </r>
  <r>
    <s v="Produit"/>
    <m/>
    <m/>
    <m/>
    <m/>
    <x v="8"/>
    <x v="2"/>
    <d v="2017-09-18T00:00:00"/>
    <s v="FAC03740"/>
    <m/>
    <x v="41"/>
    <m/>
    <s v="Remoulage"/>
    <n v="14.44"/>
    <m/>
    <m/>
    <n v="2382.6"/>
    <n v="2166"/>
    <m/>
    <n v="187.72"/>
  </r>
  <r>
    <s v="Produit"/>
    <m/>
    <m/>
    <m/>
    <m/>
    <x v="8"/>
    <x v="2"/>
    <d v="2017-09-18T00:00:00"/>
    <s v="FAC03741"/>
    <m/>
    <x v="4"/>
    <m/>
    <s v="Farine basse de ble tendre"/>
    <n v="25.62"/>
    <m/>
    <m/>
    <n v="5072.76"/>
    <n v="4611.6000000000004"/>
    <m/>
    <n v="256.2"/>
  </r>
  <r>
    <s v="Produit"/>
    <m/>
    <m/>
    <m/>
    <m/>
    <x v="8"/>
    <x v="2"/>
    <d v="2017-09-18T00:00:00"/>
    <s v="FAC03742"/>
    <m/>
    <x v="0"/>
    <m/>
    <s v="Son de moutarde humide"/>
    <n v="12"/>
    <m/>
    <m/>
    <n v="528"/>
    <n v="480"/>
    <m/>
    <n v="-40"/>
  </r>
  <r>
    <s v="Prestation"/>
    <m/>
    <m/>
    <m/>
    <m/>
    <x v="8"/>
    <x v="2"/>
    <d v="2017-09-18T00:00:00"/>
    <s v="FAC03743"/>
    <m/>
    <x v="133"/>
    <m/>
    <s v="Son de moutarde - Prestation"/>
    <n v="1"/>
    <m/>
    <m/>
    <n v="600"/>
    <n v="500"/>
    <m/>
    <n v="500"/>
  </r>
  <r>
    <s v="Produit"/>
    <m/>
    <m/>
    <m/>
    <m/>
    <x v="8"/>
    <x v="2"/>
    <d v="2017-09-18T00:00:00"/>
    <s v="FAC03744"/>
    <m/>
    <x v="215"/>
    <m/>
    <s v="Pates alimentaires"/>
    <n v="18.312000000000001"/>
    <m/>
    <m/>
    <n v="3384.06"/>
    <n v="3076.42"/>
    <m/>
    <n v="245.86"/>
  </r>
  <r>
    <s v="Produit"/>
    <m/>
    <m/>
    <m/>
    <m/>
    <x v="8"/>
    <x v="2"/>
    <d v="2017-09-18T00:00:00"/>
    <s v="FAC03745"/>
    <m/>
    <x v="144"/>
    <m/>
    <s v="Synergie palme"/>
    <n v="3.75"/>
    <m/>
    <m/>
    <n v="3423.75"/>
    <n v="3112.5"/>
    <m/>
    <n v="403.82"/>
  </r>
  <r>
    <s v="Produit"/>
    <m/>
    <m/>
    <m/>
    <m/>
    <x v="8"/>
    <x v="2"/>
    <d v="2017-09-18T00:00:00"/>
    <s v="FAC03746"/>
    <m/>
    <x v="179"/>
    <m/>
    <s v="Coque de soja"/>
    <n v="16.62"/>
    <m/>
    <m/>
    <n v="2925.12"/>
    <n v="2659.2"/>
    <m/>
    <n v="561"/>
  </r>
  <r>
    <s v="Produit"/>
    <m/>
    <m/>
    <m/>
    <m/>
    <x v="8"/>
    <x v="2"/>
    <d v="2017-09-18T00:00:00"/>
    <s v="FAC03747"/>
    <m/>
    <x v="17"/>
    <m/>
    <s v="Son de ble"/>
    <n v="18.260000000000002"/>
    <m/>
    <m/>
    <n v="2209.46"/>
    <n v="2008.6"/>
    <m/>
    <n v="91.3"/>
  </r>
  <r>
    <s v="Produit"/>
    <m/>
    <m/>
    <m/>
    <m/>
    <x v="8"/>
    <x v="2"/>
    <d v="2017-09-18T00:00:00"/>
    <s v="FAC03748"/>
    <m/>
    <x v="3"/>
    <m/>
    <s v="Ecart de mouture"/>
    <n v="21.5"/>
    <m/>
    <m/>
    <n v="3192.75"/>
    <n v="2902.5"/>
    <m/>
    <n v="587.5"/>
  </r>
  <r>
    <s v="Produit"/>
    <m/>
    <m/>
    <m/>
    <m/>
    <x v="8"/>
    <x v="2"/>
    <d v="2017-09-18T00:00:00"/>
    <s v="FAC03749"/>
    <m/>
    <x v="216"/>
    <m/>
    <s v="Caramel liquide"/>
    <n v="15.726000000000001"/>
    <m/>
    <m/>
    <n v="2594.79"/>
    <n v="2358.9"/>
    <m/>
    <n v="1968.9"/>
  </r>
  <r>
    <s v="Produit"/>
    <m/>
    <m/>
    <m/>
    <m/>
    <x v="8"/>
    <x v="2"/>
    <d v="2017-09-18T00:00:00"/>
    <s v="FAC03750"/>
    <m/>
    <x v="217"/>
    <m/>
    <s v="Remoulage"/>
    <n v="27.34"/>
    <m/>
    <m/>
    <n v="4661.47"/>
    <n v="4237.7"/>
    <m/>
    <n v="266.8"/>
  </r>
  <r>
    <s v="Produit"/>
    <m/>
    <m/>
    <m/>
    <m/>
    <x v="8"/>
    <x v="2"/>
    <d v="2017-09-18T00:00:00"/>
    <s v="FAC03751"/>
    <m/>
    <x v="4"/>
    <m/>
    <s v="Poudre de lait spray"/>
    <n v="7"/>
    <m/>
    <m/>
    <n v="11319"/>
    <n v="10290"/>
    <m/>
    <n v="770"/>
  </r>
  <r>
    <s v="Produit"/>
    <m/>
    <m/>
    <m/>
    <m/>
    <x v="8"/>
    <x v="2"/>
    <d v="2017-09-20T00:00:00"/>
    <s v="FAC03752"/>
    <m/>
    <x v="0"/>
    <m/>
    <s v="Caramel liquide"/>
    <n v="26.74"/>
    <m/>
    <m/>
    <n v="2353.12"/>
    <n v="2139.1999999999998"/>
    <m/>
    <n v="1259.2"/>
  </r>
  <r>
    <s v="Produit"/>
    <m/>
    <m/>
    <m/>
    <m/>
    <x v="8"/>
    <x v="2"/>
    <d v="2017-09-20T00:00:00"/>
    <s v="FAC03753"/>
    <m/>
    <x v="64"/>
    <m/>
    <s v="Okara"/>
    <n v="14.68"/>
    <m/>
    <m/>
    <n v="4763.66"/>
    <n v="4330.6000000000004"/>
    <m/>
    <n v="243.8"/>
  </r>
  <r>
    <s v="Produit"/>
    <m/>
    <m/>
    <m/>
    <m/>
    <x v="8"/>
    <x v="2"/>
    <d v="2017-09-20T00:00:00"/>
    <s v="FAC03754"/>
    <m/>
    <x v="4"/>
    <m/>
    <s v="Lactose Feed"/>
    <n v="19.2"/>
    <m/>
    <m/>
    <n v="12249.6"/>
    <n v="11136"/>
    <m/>
    <n v="5376"/>
  </r>
  <r>
    <s v="Produit"/>
    <m/>
    <m/>
    <m/>
    <m/>
    <x v="8"/>
    <x v="2"/>
    <d v="2017-09-21T00:00:00"/>
    <s v="FAC03755"/>
    <m/>
    <x v="218"/>
    <m/>
    <s v="Pates alimentaires"/>
    <n v="24.19"/>
    <m/>
    <m/>
    <n v="4470.3100000000004"/>
    <n v="4063.92"/>
    <m/>
    <n v="469.22"/>
  </r>
  <r>
    <s v="Produit"/>
    <m/>
    <m/>
    <m/>
    <m/>
    <x v="8"/>
    <x v="2"/>
    <d v="2017-09-21T00:00:00"/>
    <s v="FAC03756"/>
    <m/>
    <x v="4"/>
    <m/>
    <s v="Extrait de levure poudre"/>
    <n v="14.42"/>
    <m/>
    <m/>
    <n v="7137.9"/>
    <n v="6489"/>
    <m/>
    <n v="3947"/>
  </r>
  <r>
    <s v="Produit"/>
    <m/>
    <m/>
    <m/>
    <m/>
    <x v="8"/>
    <x v="2"/>
    <d v="2017-09-21T00:00:00"/>
    <s v="FAC03757"/>
    <m/>
    <x v="3"/>
    <m/>
    <s v="Farine declassee"/>
    <n v="60.16"/>
    <m/>
    <m/>
    <n v="9926.4"/>
    <n v="9024"/>
    <m/>
    <n v="292.39999999999998"/>
  </r>
  <r>
    <s v="Produit"/>
    <m/>
    <m/>
    <m/>
    <m/>
    <x v="8"/>
    <x v="2"/>
    <d v="2017-09-21T00:00:00"/>
    <s v="FAC03758"/>
    <m/>
    <x v="132"/>
    <m/>
    <s v="Germe de soja"/>
    <n v="25.78"/>
    <m/>
    <m/>
    <n v="8223.82"/>
    <n v="7476.2"/>
    <m/>
    <n v="1316.8"/>
  </r>
  <r>
    <s v="Produit"/>
    <m/>
    <m/>
    <m/>
    <m/>
    <x v="8"/>
    <x v="2"/>
    <d v="2017-09-22T00:00:00"/>
    <s v="FAC03759"/>
    <m/>
    <x v="22"/>
    <m/>
    <s v="Permeat serum La Chapelle Thireuil"/>
    <n v="1.319"/>
    <m/>
    <m/>
    <n v="362.83"/>
    <n v="329.85"/>
    <m/>
    <n v="146.6"/>
  </r>
  <r>
    <s v="Produit"/>
    <m/>
    <m/>
    <m/>
    <m/>
    <x v="8"/>
    <x v="2"/>
    <d v="2017-09-22T00:00:00"/>
    <s v="FAC03760"/>
    <m/>
    <x v="23"/>
    <m/>
    <s v="Permeat serum La Chapelle Thireuil"/>
    <n v="1.3180000000000001"/>
    <m/>
    <m/>
    <n v="376.69"/>
    <n v="342.45"/>
    <m/>
    <n v="152.19999999999999"/>
  </r>
  <r>
    <s v="Produit"/>
    <m/>
    <m/>
    <m/>
    <m/>
    <x v="8"/>
    <x v="2"/>
    <d v="2017-09-22T00:00:00"/>
    <s v="FAC03761"/>
    <m/>
    <x v="149"/>
    <m/>
    <s v="Permeat serum Herbignac"/>
    <n v="8.1"/>
    <m/>
    <m/>
    <n v="1516.86"/>
    <n v="1378.96"/>
    <m/>
    <n v="162.22999999999999"/>
  </r>
  <r>
    <s v="Produit"/>
    <m/>
    <m/>
    <m/>
    <m/>
    <x v="8"/>
    <x v="2"/>
    <d v="2017-09-22T00:00:00"/>
    <s v="FAC03762"/>
    <m/>
    <x v="17"/>
    <m/>
    <s v="Permeat serum Herbignac"/>
    <n v="8.0860000000000003"/>
    <m/>
    <m/>
    <n v="1599.24"/>
    <n v="1453.86"/>
    <m/>
    <n v="242.31"/>
  </r>
  <r>
    <s v="Produit"/>
    <m/>
    <m/>
    <m/>
    <m/>
    <x v="8"/>
    <x v="2"/>
    <d v="2017-09-22T00:00:00"/>
    <s v="FAC03763"/>
    <m/>
    <x v="0"/>
    <m/>
    <s v="Permeat serum Herbignac"/>
    <n v="7.633"/>
    <m/>
    <m/>
    <n v="3982.77"/>
    <n v="3620.7"/>
    <m/>
    <n v="603.45000000000005"/>
  </r>
  <r>
    <s v="Produit"/>
    <m/>
    <m/>
    <m/>
    <m/>
    <x v="8"/>
    <x v="2"/>
    <d v="2017-09-22T00:00:00"/>
    <s v="FAC03764"/>
    <m/>
    <x v="38"/>
    <m/>
    <s v="Permeat serum Soignon"/>
    <n v="4.0830000000000002"/>
    <m/>
    <m/>
    <n v="776.6"/>
    <n v="706"/>
    <m/>
    <n v="264.75"/>
  </r>
  <r>
    <s v="Produit"/>
    <m/>
    <m/>
    <m/>
    <m/>
    <x v="8"/>
    <x v="2"/>
    <d v="2017-09-22T00:00:00"/>
    <s v="FAC03765"/>
    <m/>
    <x v="19"/>
    <m/>
    <s v="Permeat serum Soignon"/>
    <n v="4.7060000000000004"/>
    <m/>
    <m/>
    <n v="414.13"/>
    <n v="376.48"/>
    <m/>
    <n v="141.18"/>
  </r>
  <r>
    <s v="Produit"/>
    <m/>
    <m/>
    <m/>
    <m/>
    <x v="8"/>
    <x v="2"/>
    <d v="2017-09-22T00:00:00"/>
    <s v="FAC03766"/>
    <m/>
    <x v="200"/>
    <m/>
    <s v="Remoulage"/>
    <n v="14.88"/>
    <m/>
    <m/>
    <n v="2504.3000000000002"/>
    <n v="2276.64"/>
    <m/>
    <n v="163.68"/>
  </r>
  <r>
    <s v="Produit"/>
    <m/>
    <m/>
    <m/>
    <m/>
    <x v="8"/>
    <x v="2"/>
    <d v="2017-09-22T00:00:00"/>
    <s v="FAC03767"/>
    <m/>
    <x v="83"/>
    <m/>
    <s v="Son de ble"/>
    <n v="2.8"/>
    <m/>
    <m/>
    <n v="308"/>
    <n v="280"/>
    <m/>
    <n v="56"/>
  </r>
  <r>
    <s v="Produit"/>
    <m/>
    <m/>
    <m/>
    <m/>
    <x v="8"/>
    <x v="2"/>
    <d v="2017-09-22T00:00:00"/>
    <s v="FAC03768"/>
    <m/>
    <x v="219"/>
    <m/>
    <s v="Farine declassee"/>
    <n v="29.42"/>
    <m/>
    <m/>
    <n v="4789.58"/>
    <n v="4354.16"/>
    <m/>
    <n v="-87.54"/>
  </r>
  <r>
    <s v="Produit"/>
    <m/>
    <m/>
    <m/>
    <m/>
    <x v="8"/>
    <x v="2"/>
    <d v="2017-09-22T00:00:00"/>
    <s v="FAC03769"/>
    <m/>
    <x v="170"/>
    <m/>
    <s v="Gruau- farine basse de ble dur"/>
    <n v="27.64"/>
    <m/>
    <m/>
    <n v="5320.7"/>
    <n v="4837"/>
    <m/>
    <n v="276.39999999999998"/>
  </r>
  <r>
    <s v="Produit"/>
    <m/>
    <m/>
    <m/>
    <m/>
    <x v="8"/>
    <x v="2"/>
    <d v="2017-09-22T00:00:00"/>
    <s v="FAC03770"/>
    <m/>
    <x v="220"/>
    <m/>
    <s v="Gruau- farine basse de ble dur"/>
    <n v="28.02"/>
    <m/>
    <m/>
    <n v="5393.85"/>
    <n v="4903.5"/>
    <m/>
    <n v="308.22000000000003"/>
  </r>
  <r>
    <s v="Produit"/>
    <m/>
    <m/>
    <m/>
    <m/>
    <x v="8"/>
    <x v="2"/>
    <d v="2017-09-25T00:00:00"/>
    <s v="FAC03771"/>
    <m/>
    <x v="3"/>
    <m/>
    <s v="Son de ble"/>
    <n v="20.079999999999998"/>
    <m/>
    <m/>
    <n v="2761"/>
    <n v="2510"/>
    <m/>
    <n v="160.63999999999999"/>
  </r>
  <r>
    <s v="Produit"/>
    <m/>
    <m/>
    <m/>
    <m/>
    <x v="8"/>
    <x v="2"/>
    <d v="2017-09-25T00:00:00"/>
    <s v="FAC03772"/>
    <m/>
    <x v="4"/>
    <m/>
    <s v="Lactose Feed"/>
    <n v="24"/>
    <m/>
    <m/>
    <n v="15312"/>
    <n v="13920"/>
    <m/>
    <n v="6720"/>
  </r>
  <r>
    <s v="Produit"/>
    <m/>
    <m/>
    <m/>
    <m/>
    <x v="8"/>
    <x v="2"/>
    <d v="2017-09-25T00:00:00"/>
    <s v="FAC03773"/>
    <m/>
    <x v="3"/>
    <m/>
    <s v="Farine declassee"/>
    <n v="14.02"/>
    <m/>
    <m/>
    <n v="2313.3000000000002"/>
    <n v="2103"/>
    <m/>
    <n v="-24.6"/>
  </r>
  <r>
    <s v="Produit"/>
    <m/>
    <m/>
    <m/>
    <m/>
    <x v="8"/>
    <x v="2"/>
    <d v="2017-09-25T00:00:00"/>
    <s v="FAC03774"/>
    <m/>
    <x v="217"/>
    <m/>
    <s v="Caramel liquide"/>
    <n v="4.5149999999999997"/>
    <m/>
    <m/>
    <n v="744.97"/>
    <n v="677.25"/>
    <m/>
    <n v="287.25"/>
  </r>
  <r>
    <s v="Produit"/>
    <m/>
    <m/>
    <m/>
    <m/>
    <x v="8"/>
    <x v="2"/>
    <d v="2017-09-25T00:00:00"/>
    <s v="FAC03775"/>
    <m/>
    <x v="0"/>
    <m/>
    <s v="Remoulage"/>
    <n v="16.22"/>
    <m/>
    <m/>
    <n v="2676.3"/>
    <n v="2433"/>
    <m/>
    <n v="81.099999999999994"/>
  </r>
  <r>
    <s v="Produit"/>
    <m/>
    <m/>
    <m/>
    <m/>
    <x v="8"/>
    <x v="2"/>
    <d v="2017-09-25T00:00:00"/>
    <s v="FAC03776"/>
    <m/>
    <x v="92"/>
    <m/>
    <s v="Synergie palme"/>
    <n v="3.75"/>
    <m/>
    <m/>
    <n v="3506.25"/>
    <n v="3187.5"/>
    <m/>
    <n v="466.27"/>
  </r>
  <r>
    <s v="Produit"/>
    <m/>
    <m/>
    <m/>
    <m/>
    <x v="8"/>
    <x v="2"/>
    <d v="2017-09-25T00:00:00"/>
    <s v="FAC03777"/>
    <m/>
    <x v="161"/>
    <m/>
    <s v="Remoulage"/>
    <n v="19.78"/>
    <m/>
    <m/>
    <n v="3437.76"/>
    <n v="3125.24"/>
    <m/>
    <n v="124.94"/>
  </r>
  <r>
    <s v="Prestation"/>
    <m/>
    <m/>
    <m/>
    <m/>
    <x v="8"/>
    <x v="2"/>
    <d v="2017-09-25T00:00:00"/>
    <s v="FAC03778"/>
    <m/>
    <x v="221"/>
    <m/>
    <s v="Remoulage"/>
    <n v="19.78"/>
    <m/>
    <m/>
    <n v="83.08"/>
    <n v="69.23"/>
    <m/>
    <n v="69.23"/>
  </r>
  <r>
    <s v="Produit"/>
    <m/>
    <m/>
    <m/>
    <m/>
    <x v="8"/>
    <x v="2"/>
    <d v="2017-09-26T00:00:00"/>
    <s v="FAC03779"/>
    <m/>
    <x v="0"/>
    <m/>
    <s v="Pate a choux"/>
    <n v="12.04"/>
    <m/>
    <m/>
    <n v="860.86"/>
    <n v="782.6"/>
    <m/>
    <n v="380.2"/>
  </r>
  <r>
    <s v="Produit"/>
    <m/>
    <m/>
    <m/>
    <m/>
    <x v="8"/>
    <x v="2"/>
    <d v="2017-09-26T00:00:00"/>
    <s v="FAC03780"/>
    <m/>
    <x v="41"/>
    <m/>
    <s v="Caramel liquide"/>
    <n v="0.9"/>
    <m/>
    <m/>
    <n v="0"/>
    <n v="0"/>
    <m/>
    <n v="-126.18"/>
  </r>
  <r>
    <s v="Produit"/>
    <m/>
    <m/>
    <m/>
    <m/>
    <x v="8"/>
    <x v="2"/>
    <d v="2017-09-26T00:00:00"/>
    <s v="FAC03781"/>
    <m/>
    <x v="222"/>
    <m/>
    <s v="Extrait de levure-seau"/>
    <n v="0.67500000000000004"/>
    <m/>
    <m/>
    <n v="0"/>
    <n v="0"/>
    <m/>
    <n v="-285.66000000000003"/>
  </r>
  <r>
    <s v="Produit"/>
    <m/>
    <m/>
    <m/>
    <m/>
    <x v="8"/>
    <x v="2"/>
    <d v="2017-09-27T00:00:00"/>
    <s v="FAC03782"/>
    <m/>
    <x v="223"/>
    <m/>
    <s v="Extrait de levure poudre"/>
    <n v="4.1059999999999999"/>
    <m/>
    <m/>
    <n v="1467.89"/>
    <n v="1334.45"/>
    <m/>
    <n v="580.66999999999996"/>
  </r>
  <r>
    <s v="Produit"/>
    <m/>
    <m/>
    <m/>
    <m/>
    <x v="8"/>
    <x v="2"/>
    <d v="2017-09-27T00:00:00"/>
    <s v="FAC03783"/>
    <m/>
    <x v="134"/>
    <m/>
    <s v="Coque de soja"/>
    <n v="16.8"/>
    <m/>
    <m/>
    <n v="2956.8"/>
    <n v="2688"/>
    <m/>
    <n v="570"/>
  </r>
  <r>
    <s v="Produit"/>
    <m/>
    <m/>
    <m/>
    <m/>
    <x v="8"/>
    <x v="2"/>
    <d v="2017-09-28T00:00:00"/>
    <s v="FAC03784"/>
    <m/>
    <x v="0"/>
    <m/>
    <s v="Melange semoule et pain de mie"/>
    <n v="29.34"/>
    <m/>
    <m/>
    <n v="4098.8"/>
    <n v="3726.18"/>
    <m/>
    <n v="0"/>
  </r>
  <r>
    <s v="Produit"/>
    <m/>
    <m/>
    <m/>
    <m/>
    <x v="8"/>
    <x v="2"/>
    <d v="2017-09-28T00:00:00"/>
    <s v="FAC03785"/>
    <m/>
    <x v="83"/>
    <m/>
    <s v="Farine declassee"/>
    <n v="12.228999999999999"/>
    <m/>
    <m/>
    <n v="1816"/>
    <n v="1650.91"/>
    <m/>
    <n v="188.02"/>
  </r>
  <r>
    <s v="Produit"/>
    <m/>
    <m/>
    <m/>
    <m/>
    <x v="8"/>
    <x v="2"/>
    <d v="2017-09-29T00:00:00"/>
    <s v="FAC03786"/>
    <m/>
    <x v="66"/>
    <m/>
    <s v="Okara"/>
    <n v="7.38"/>
    <m/>
    <m/>
    <n v="2435.4"/>
    <n v="2214"/>
    <m/>
    <n v="135.19999999999999"/>
  </r>
  <r>
    <s v="Produit"/>
    <m/>
    <m/>
    <m/>
    <m/>
    <x v="8"/>
    <x v="2"/>
    <d v="2017-09-29T00:00:00"/>
    <s v="FAC03787"/>
    <m/>
    <x v="169"/>
    <m/>
    <s v="Okara"/>
    <n v="7.3"/>
    <m/>
    <m/>
    <n v="2409"/>
    <n v="2190"/>
    <m/>
    <n v="132"/>
  </r>
  <r>
    <s v="Produit"/>
    <m/>
    <m/>
    <m/>
    <m/>
    <x v="8"/>
    <x v="2"/>
    <d v="2017-09-29T00:00:00"/>
    <s v="FAC03788"/>
    <m/>
    <x v="200"/>
    <m/>
    <s v="Remoulage"/>
    <n v="15.28"/>
    <m/>
    <m/>
    <n v="2571.62"/>
    <n v="2337.84"/>
    <m/>
    <n v="168.08"/>
  </r>
  <r>
    <s v="Produit"/>
    <m/>
    <m/>
    <m/>
    <m/>
    <x v="8"/>
    <x v="2"/>
    <d v="2017-09-29T00:00:00"/>
    <s v="FAC03789"/>
    <m/>
    <x v="132"/>
    <m/>
    <s v="Dragee"/>
    <n v="20.332999999999998"/>
    <m/>
    <m/>
    <n v="3802.27"/>
    <n v="3456.61"/>
    <m/>
    <n v="326.64999999999998"/>
  </r>
  <r>
    <s v="Produit"/>
    <m/>
    <m/>
    <m/>
    <m/>
    <x v="8"/>
    <x v="2"/>
    <d v="2017-09-29T00:00:00"/>
    <s v="FAC03790"/>
    <m/>
    <x v="144"/>
    <m/>
    <s v="Remoulage"/>
    <n v="21.04"/>
    <m/>
    <m/>
    <n v="3587.32"/>
    <n v="3261.2"/>
    <m/>
    <n v="210.4"/>
  </r>
  <r>
    <s v="Produit"/>
    <m/>
    <m/>
    <m/>
    <m/>
    <x v="9"/>
    <x v="2"/>
    <d v="2017-10-02T00:00:00"/>
    <s v="FAC03791"/>
    <m/>
    <x v="195"/>
    <m/>
    <s v="Synergie palme"/>
    <n v="3.75"/>
    <m/>
    <m/>
    <n v="3506.25"/>
    <n v="3187.5"/>
    <m/>
    <n v="462.94"/>
  </r>
  <r>
    <s v="Produit"/>
    <m/>
    <m/>
    <m/>
    <m/>
    <x v="9"/>
    <x v="2"/>
    <d v="2017-10-02T00:00:00"/>
    <s v="FAC03792"/>
    <m/>
    <x v="165"/>
    <m/>
    <s v="Remoulage"/>
    <n v="26.44"/>
    <m/>
    <m/>
    <n v="4508.0200000000004"/>
    <n v="4098.2"/>
    <m/>
    <n v="264.39999999999998"/>
  </r>
  <r>
    <s v="Produit"/>
    <m/>
    <m/>
    <m/>
    <m/>
    <x v="9"/>
    <x v="2"/>
    <d v="2017-10-02T00:00:00"/>
    <s v="FAC03793"/>
    <m/>
    <x v="224"/>
    <m/>
    <s v="Son de ble"/>
    <n v="28.4"/>
    <m/>
    <m/>
    <n v="4498.5600000000004"/>
    <n v="4089.6"/>
    <m/>
    <n v="255.6"/>
  </r>
  <r>
    <s v="Produit"/>
    <m/>
    <m/>
    <m/>
    <m/>
    <x v="9"/>
    <x v="2"/>
    <d v="2017-10-02T00:00:00"/>
    <s v="FAC03794"/>
    <m/>
    <x v="159"/>
    <m/>
    <s v="Genne de fruits rouges"/>
    <n v="19.513999999999999"/>
    <m/>
    <m/>
    <n v="643.96"/>
    <n v="585.41999999999996"/>
    <m/>
    <n v="95.28"/>
  </r>
  <r>
    <s v="Prestation"/>
    <m/>
    <m/>
    <m/>
    <m/>
    <x v="9"/>
    <x v="2"/>
    <d v="2017-10-02T00:00:00"/>
    <s v="FAC03795"/>
    <m/>
    <x v="12"/>
    <m/>
    <s v="Genne fruits rouges-prestation"/>
    <n v="19.513999999999999"/>
    <m/>
    <m/>
    <n v="214.65"/>
    <n v="195.14"/>
    <m/>
    <n v="195.14"/>
  </r>
  <r>
    <s v="Produit"/>
    <m/>
    <m/>
    <m/>
    <m/>
    <x v="9"/>
    <x v="2"/>
    <d v="2017-10-03T00:00:00"/>
    <s v="FAC03797"/>
    <m/>
    <x v="216"/>
    <m/>
    <s v="Caramel liquide"/>
    <n v="-0.21"/>
    <m/>
    <m/>
    <n v="-34.65"/>
    <n v="-31.5"/>
    <m/>
    <n v="-31.5"/>
  </r>
  <r>
    <s v="Produit"/>
    <m/>
    <m/>
    <m/>
    <m/>
    <x v="9"/>
    <x v="2"/>
    <d v="2017-10-05T00:00:00"/>
    <s v="FAC03798"/>
    <m/>
    <x v="138"/>
    <m/>
    <s v="Synergie palme"/>
    <n v="3.75"/>
    <m/>
    <m/>
    <n v="3506.25"/>
    <n v="3187.5"/>
    <m/>
    <n v="461.25"/>
  </r>
  <r>
    <s v="Produit"/>
    <m/>
    <m/>
    <m/>
    <m/>
    <x v="9"/>
    <x v="2"/>
    <d v="2017-10-05T00:00:00"/>
    <s v="FAC03799"/>
    <m/>
    <x v="225"/>
    <m/>
    <s v="Synergie palme"/>
    <n v="1.25"/>
    <m/>
    <m/>
    <n v="1210"/>
    <n v="1100"/>
    <m/>
    <n v="137.22"/>
  </r>
  <r>
    <s v="Produit"/>
    <m/>
    <m/>
    <m/>
    <m/>
    <x v="9"/>
    <x v="2"/>
    <d v="2017-10-05T00:00:00"/>
    <s v="FAC03800"/>
    <m/>
    <x v="1"/>
    <m/>
    <s v="Declasses"/>
    <n v="8.58"/>
    <m/>
    <m/>
    <n v="343.2"/>
    <n v="343.2"/>
    <m/>
    <n v="343.2"/>
  </r>
  <r>
    <s v="Produit"/>
    <m/>
    <m/>
    <m/>
    <m/>
    <x v="9"/>
    <x v="2"/>
    <d v="2017-10-05T00:00:00"/>
    <s v="FAC03801"/>
    <m/>
    <x v="3"/>
    <m/>
    <s v="Son de ble"/>
    <n v="15.82"/>
    <m/>
    <m/>
    <n v="2088.2399999999998"/>
    <n v="1898.4"/>
    <m/>
    <n v="126.56"/>
  </r>
  <r>
    <s v="Produit"/>
    <m/>
    <m/>
    <m/>
    <m/>
    <x v="9"/>
    <x v="2"/>
    <d v="2017-10-05T00:00:00"/>
    <s v="FAC03802"/>
    <m/>
    <x v="132"/>
    <m/>
    <s v="Son de ble"/>
    <n v="12.95"/>
    <m/>
    <m/>
    <n v="1666.66"/>
    <n v="1515.15"/>
    <m/>
    <n v="51.8"/>
  </r>
  <r>
    <s v="Produit"/>
    <m/>
    <m/>
    <m/>
    <m/>
    <x v="9"/>
    <x v="2"/>
    <d v="2017-10-05T00:00:00"/>
    <s v="FAC03803"/>
    <m/>
    <x v="143"/>
    <m/>
    <s v="Son de ble"/>
    <n v="29.56"/>
    <m/>
    <m/>
    <n v="4519.72"/>
    <n v="4108.84"/>
    <m/>
    <n v="310.38"/>
  </r>
  <r>
    <s v="Produit"/>
    <m/>
    <m/>
    <m/>
    <m/>
    <x v="9"/>
    <x v="2"/>
    <d v="2017-10-05T00:00:00"/>
    <s v="FAC03804"/>
    <m/>
    <x v="4"/>
    <m/>
    <s v="Lactose Feed"/>
    <n v="14"/>
    <m/>
    <m/>
    <n v="8932"/>
    <n v="8120"/>
    <m/>
    <n v="3920"/>
  </r>
  <r>
    <s v="Produit"/>
    <m/>
    <m/>
    <m/>
    <m/>
    <x v="9"/>
    <x v="2"/>
    <d v="2017-10-05T00:00:00"/>
    <s v="FAC03805"/>
    <m/>
    <x v="4"/>
    <m/>
    <s v="Lactose Feed"/>
    <n v="7.6"/>
    <m/>
    <m/>
    <n v="4848.8"/>
    <n v="4408"/>
    <m/>
    <n v="988"/>
  </r>
  <r>
    <s v="Produit"/>
    <m/>
    <m/>
    <m/>
    <m/>
    <x v="9"/>
    <x v="2"/>
    <d v="2017-10-05T00:00:00"/>
    <s v="FAC03806"/>
    <m/>
    <x v="211"/>
    <m/>
    <s v="Farine declassee"/>
    <n v="19.07"/>
    <m/>
    <m/>
    <n v="3041.66"/>
    <n v="2765.15"/>
    <m/>
    <n v="412.8"/>
  </r>
  <r>
    <s v="Produit"/>
    <m/>
    <m/>
    <m/>
    <m/>
    <x v="9"/>
    <x v="2"/>
    <d v="2017-10-05T00:00:00"/>
    <s v="FAC03807"/>
    <m/>
    <x v="4"/>
    <m/>
    <s v="Okara"/>
    <n v="14.64"/>
    <m/>
    <m/>
    <n v="5636.4"/>
    <n v="5124"/>
    <m/>
    <n v="1077.5999999999999"/>
  </r>
  <r>
    <s v="Produit"/>
    <m/>
    <m/>
    <m/>
    <m/>
    <x v="9"/>
    <x v="2"/>
    <d v="2017-10-05T00:00:00"/>
    <s v="FAC03808"/>
    <m/>
    <x v="106"/>
    <m/>
    <s v="Remoulage"/>
    <n v="21.8"/>
    <m/>
    <m/>
    <n v="3836.8"/>
    <n v="3488"/>
    <m/>
    <n v="135"/>
  </r>
  <r>
    <s v="Produit"/>
    <m/>
    <m/>
    <m/>
    <m/>
    <x v="9"/>
    <x v="2"/>
    <d v="2017-10-05T00:00:00"/>
    <s v="FAC03809"/>
    <m/>
    <x v="107"/>
    <m/>
    <s v="Extrait de levure poudre"/>
    <n v="4.9000000000000004"/>
    <m/>
    <m/>
    <n v="1751.75"/>
    <n v="1592.5"/>
    <m/>
    <n v="671"/>
  </r>
  <r>
    <s v="Produit"/>
    <m/>
    <m/>
    <m/>
    <m/>
    <x v="9"/>
    <x v="2"/>
    <d v="2017-10-05T00:00:00"/>
    <s v="FAC03810"/>
    <m/>
    <x v="180"/>
    <m/>
    <s v="Extrait de levure poudre"/>
    <n v="1.7250000000000001"/>
    <m/>
    <m/>
    <n v="616.69000000000005"/>
    <n v="560.63"/>
    <m/>
    <n v="236.23"/>
  </r>
  <r>
    <s v="Produit"/>
    <m/>
    <m/>
    <m/>
    <m/>
    <x v="9"/>
    <x v="2"/>
    <d v="2017-10-05T00:00:00"/>
    <s v="FAC03811"/>
    <m/>
    <x v="185"/>
    <m/>
    <s v="Extrait de levure poudre"/>
    <n v="3.97"/>
    <m/>
    <m/>
    <n v="1419.28"/>
    <n v="1290.25"/>
    <m/>
    <n v="543.65"/>
  </r>
  <r>
    <s v="Produit"/>
    <m/>
    <m/>
    <m/>
    <m/>
    <x v="9"/>
    <x v="2"/>
    <d v="2017-10-05T00:00:00"/>
    <s v="FAC03812"/>
    <m/>
    <x v="131"/>
    <m/>
    <s v="Extrait de levure poudre"/>
    <n v="4.28"/>
    <m/>
    <m/>
    <n v="1530.1"/>
    <n v="1391"/>
    <m/>
    <n v="586"/>
  </r>
  <r>
    <s v="Produit"/>
    <m/>
    <m/>
    <m/>
    <m/>
    <x v="9"/>
    <x v="2"/>
    <d v="2017-10-06T00:00:00"/>
    <s v="FAC03813"/>
    <m/>
    <x v="16"/>
    <m/>
    <s v="Okara"/>
    <n v="14.72"/>
    <m/>
    <m/>
    <n v="4121.6000000000004"/>
    <n v="4121.6000000000004"/>
    <m/>
    <n v="368"/>
  </r>
  <r>
    <s v="Produit"/>
    <m/>
    <m/>
    <m/>
    <m/>
    <x v="9"/>
    <x v="2"/>
    <d v="2017-10-06T00:00:00"/>
    <s v="FAC03814"/>
    <m/>
    <x v="101"/>
    <m/>
    <s v="Remoulage"/>
    <n v="26.58"/>
    <m/>
    <m/>
    <n v="4590.37"/>
    <n v="4173.0600000000004"/>
    <m/>
    <n v="239.22"/>
  </r>
  <r>
    <s v="Produit"/>
    <m/>
    <m/>
    <m/>
    <m/>
    <x v="9"/>
    <x v="2"/>
    <d v="2017-10-06T00:00:00"/>
    <s v="FAC03815"/>
    <m/>
    <x v="3"/>
    <m/>
    <s v="Farine declassee"/>
    <n v="28.42"/>
    <m/>
    <m/>
    <n v="4532.99"/>
    <n v="4120.8999999999996"/>
    <m/>
    <n v="722.1"/>
  </r>
  <r>
    <s v="Produit"/>
    <m/>
    <m/>
    <m/>
    <m/>
    <x v="9"/>
    <x v="2"/>
    <d v="2017-10-06T00:00:00"/>
    <s v="FAC03816"/>
    <m/>
    <x v="17"/>
    <m/>
    <s v="Farine declassee"/>
    <n v="24.7"/>
    <m/>
    <m/>
    <n v="3939.65"/>
    <n v="3581.5"/>
    <m/>
    <n v="321.10000000000002"/>
  </r>
  <r>
    <s v="Produit"/>
    <m/>
    <m/>
    <m/>
    <m/>
    <x v="9"/>
    <x v="2"/>
    <d v="2017-10-09T00:00:00"/>
    <s v="FAC03817"/>
    <m/>
    <x v="22"/>
    <m/>
    <s v="Permeat serum La Chapelle Thireuil"/>
    <n v="1.31"/>
    <m/>
    <m/>
    <n v="495.3"/>
    <n v="450.27"/>
    <m/>
    <n v="200.12"/>
  </r>
  <r>
    <s v="Produit"/>
    <m/>
    <m/>
    <m/>
    <m/>
    <x v="9"/>
    <x v="2"/>
    <d v="2017-10-09T00:00:00"/>
    <s v="FAC03818"/>
    <m/>
    <x v="23"/>
    <m/>
    <s v="Permeat serum La Chapelle Thireuil"/>
    <n v="1.3240000000000001"/>
    <m/>
    <m/>
    <n v="524.51"/>
    <n v="476.82"/>
    <m/>
    <n v="211.92"/>
  </r>
  <r>
    <s v="Produit"/>
    <m/>
    <m/>
    <m/>
    <m/>
    <x v="9"/>
    <x v="2"/>
    <d v="2017-10-09T00:00:00"/>
    <s v="FAC03819"/>
    <m/>
    <x v="149"/>
    <m/>
    <s v="Permeat serum La Chapelle Thireuil"/>
    <n v="8.6549999999999994"/>
    <m/>
    <m/>
    <n v="1595.66"/>
    <n v="1450.6"/>
    <m/>
    <n v="170.66"/>
  </r>
  <r>
    <s v="Produit"/>
    <m/>
    <m/>
    <m/>
    <m/>
    <x v="9"/>
    <x v="2"/>
    <d v="2017-10-09T00:00:00"/>
    <s v="FAC03820"/>
    <m/>
    <x v="17"/>
    <m/>
    <s v="Permeat serum Herbignac"/>
    <n v="8.3040000000000003"/>
    <m/>
    <m/>
    <n v="822.1"/>
    <n v="747.36"/>
    <m/>
    <n v="124.56"/>
  </r>
  <r>
    <s v="Produit"/>
    <m/>
    <m/>
    <m/>
    <m/>
    <x v="9"/>
    <x v="2"/>
    <d v="2017-10-09T00:00:00"/>
    <s v="FAC03821"/>
    <m/>
    <x v="0"/>
    <m/>
    <s v="Permeat serum Herbignac"/>
    <n v="7.7389999999999999"/>
    <m/>
    <m/>
    <n v="2417.87"/>
    <n v="2198.0700000000002"/>
    <m/>
    <n v="366.35"/>
  </r>
  <r>
    <s v="Produit"/>
    <m/>
    <m/>
    <m/>
    <m/>
    <x v="9"/>
    <x v="2"/>
    <d v="2017-10-09T00:00:00"/>
    <s v="FAC03822"/>
    <m/>
    <x v="38"/>
    <m/>
    <s v="Permeat serum Soignon"/>
    <n v="4.7279999999999998"/>
    <m/>
    <m/>
    <n v="416.06"/>
    <n v="378.24"/>
    <m/>
    <n v="141.84"/>
  </r>
  <r>
    <s v="Produit"/>
    <m/>
    <m/>
    <m/>
    <m/>
    <x v="9"/>
    <x v="2"/>
    <d v="2017-10-09T00:00:00"/>
    <s v="FAC03823"/>
    <m/>
    <x v="4"/>
    <m/>
    <s v="Lactose Feed"/>
    <n v="3"/>
    <m/>
    <m/>
    <n v="1914"/>
    <n v="1740"/>
    <m/>
    <n v="840"/>
  </r>
  <r>
    <s v="Produit"/>
    <m/>
    <m/>
    <m/>
    <m/>
    <x v="9"/>
    <x v="2"/>
    <d v="2017-10-09T00:00:00"/>
    <s v="FAC03824"/>
    <m/>
    <x v="4"/>
    <m/>
    <s v="Lactose Feed"/>
    <n v="20.774999999999999"/>
    <m/>
    <m/>
    <n v="12454.62"/>
    <n v="11322.38"/>
    <m/>
    <n v="4051.13"/>
  </r>
  <r>
    <s v="Produit"/>
    <m/>
    <m/>
    <m/>
    <m/>
    <x v="9"/>
    <x v="2"/>
    <d v="2017-10-10T00:00:00"/>
    <s v="FAC03825"/>
    <m/>
    <x v="4"/>
    <m/>
    <s v="Coque de soja"/>
    <n v="17.16"/>
    <m/>
    <m/>
    <n v="3208.92"/>
    <n v="2917.2"/>
    <m/>
    <n v="1029.5999999999999"/>
  </r>
  <r>
    <s v="Produit"/>
    <m/>
    <m/>
    <m/>
    <m/>
    <x v="9"/>
    <x v="2"/>
    <d v="2017-10-10T00:00:00"/>
    <s v="FAC03826"/>
    <m/>
    <x v="187"/>
    <m/>
    <s v="Synergie palme"/>
    <n v="2.5"/>
    <m/>
    <m/>
    <n v="2337.5"/>
    <n v="2125"/>
    <m/>
    <n v="305.95"/>
  </r>
  <r>
    <s v="Produit"/>
    <m/>
    <m/>
    <m/>
    <m/>
    <x v="9"/>
    <x v="2"/>
    <d v="2017-10-10T00:00:00"/>
    <s v="FAC03827"/>
    <m/>
    <x v="0"/>
    <m/>
    <s v="Pate a choux"/>
    <n v="13.32"/>
    <m/>
    <m/>
    <n v="952.38"/>
    <n v="865.8"/>
    <m/>
    <n v="450.6"/>
  </r>
  <r>
    <s v="Produit"/>
    <m/>
    <m/>
    <m/>
    <m/>
    <x v="9"/>
    <x v="2"/>
    <d v="2017-10-10T00:00:00"/>
    <s v="FAC03828"/>
    <m/>
    <x v="143"/>
    <m/>
    <s v="Son de ble"/>
    <n v="-2"/>
    <m/>
    <m/>
    <n v="-281.60000000000002"/>
    <n v="-256"/>
    <m/>
    <n v="-256"/>
  </r>
  <r>
    <s v="Produit"/>
    <m/>
    <m/>
    <m/>
    <m/>
    <x v="9"/>
    <x v="2"/>
    <d v="2017-10-11T00:00:00"/>
    <s v="FAC03829"/>
    <m/>
    <x v="135"/>
    <m/>
    <s v="Ecart de mouture"/>
    <n v="28.32"/>
    <m/>
    <m/>
    <n v="4672.8"/>
    <n v="4248"/>
    <m/>
    <n v="368.16"/>
  </r>
  <r>
    <s v="Produit"/>
    <m/>
    <m/>
    <m/>
    <m/>
    <x v="9"/>
    <x v="2"/>
    <d v="2017-10-11T00:00:00"/>
    <s v="FAC03830"/>
    <m/>
    <x v="114"/>
    <m/>
    <s v="Farine declassee"/>
    <n v="18.62"/>
    <m/>
    <m/>
    <n v="2048.1999999999998"/>
    <n v="1862"/>
    <m/>
    <n v="1862"/>
  </r>
  <r>
    <s v="Produit"/>
    <m/>
    <m/>
    <m/>
    <m/>
    <x v="9"/>
    <x v="2"/>
    <d v="2017-10-11T00:00:00"/>
    <s v="FAC03831"/>
    <m/>
    <x v="41"/>
    <m/>
    <s v="Synergie palme"/>
    <n v="1.25"/>
    <m/>
    <m/>
    <n v="1210"/>
    <n v="1100"/>
    <m/>
    <n v="162.97"/>
  </r>
  <r>
    <s v="Produit"/>
    <m/>
    <m/>
    <m/>
    <m/>
    <x v="9"/>
    <x v="2"/>
    <d v="2017-10-12T00:00:00"/>
    <s v="FAC03832"/>
    <m/>
    <x v="136"/>
    <m/>
    <s v="Farine declassee"/>
    <n v="27.1"/>
    <m/>
    <m/>
    <n v="4113.78"/>
    <n v="3739.8"/>
    <m/>
    <n v="314.3"/>
  </r>
  <r>
    <s v="Produit"/>
    <m/>
    <m/>
    <m/>
    <m/>
    <x v="9"/>
    <x v="2"/>
    <d v="2017-10-12T00:00:00"/>
    <s v="FAC03833"/>
    <m/>
    <x v="175"/>
    <m/>
    <s v="Farine declassee"/>
    <n v="29.46"/>
    <m/>
    <m/>
    <n v="4439.62"/>
    <n v="4036.02"/>
    <m/>
    <n v="322.72000000000003"/>
  </r>
  <r>
    <s v="Produit"/>
    <m/>
    <m/>
    <m/>
    <m/>
    <x v="9"/>
    <x v="2"/>
    <d v="2017-10-12T00:00:00"/>
    <s v="FAC03834"/>
    <m/>
    <x v="179"/>
    <m/>
    <s v="Farine declassee"/>
    <n v="1.4"/>
    <m/>
    <m/>
    <n v="177.1"/>
    <n v="161"/>
    <m/>
    <n v="21"/>
  </r>
  <r>
    <s v="Produit"/>
    <m/>
    <m/>
    <m/>
    <m/>
    <x v="9"/>
    <x v="2"/>
    <d v="2017-10-12T00:00:00"/>
    <s v="FAC03835"/>
    <m/>
    <x v="169"/>
    <m/>
    <s v="Okara"/>
    <n v="14.62"/>
    <m/>
    <m/>
    <n v="4744.1899999999996"/>
    <n v="4312.8999999999996"/>
    <m/>
    <n v="251.7"/>
  </r>
  <r>
    <s v="Produit"/>
    <m/>
    <m/>
    <m/>
    <m/>
    <x v="9"/>
    <x v="2"/>
    <d v="2017-10-12T00:00:00"/>
    <s v="FAC03836"/>
    <m/>
    <x v="3"/>
    <m/>
    <s v="Ecart de mouture"/>
    <n v="54.62"/>
    <m/>
    <m/>
    <n v="8111.07"/>
    <n v="7373.7"/>
    <m/>
    <n v="311.33"/>
  </r>
  <r>
    <s v="Produit"/>
    <m/>
    <m/>
    <m/>
    <m/>
    <x v="9"/>
    <x v="2"/>
    <d v="2017-10-16T00:00:00"/>
    <s v="FAC03837"/>
    <m/>
    <x v="4"/>
    <m/>
    <s v="Poudre de lait spray"/>
    <n v="0.47499999999999998"/>
    <m/>
    <m/>
    <n v="522.5"/>
    <n v="475"/>
    <m/>
    <n v="373.84"/>
  </r>
  <r>
    <s v="Produit"/>
    <m/>
    <m/>
    <m/>
    <m/>
    <x v="9"/>
    <x v="2"/>
    <d v="2017-10-16T00:00:00"/>
    <s v="FAC03838"/>
    <m/>
    <x v="0"/>
    <m/>
    <s v="Declasses"/>
    <n v="0.45"/>
    <m/>
    <m/>
    <n v="0"/>
    <n v="0"/>
    <m/>
    <n v="-110.04"/>
  </r>
  <r>
    <s v="Produit"/>
    <m/>
    <m/>
    <m/>
    <m/>
    <x v="9"/>
    <x v="2"/>
    <d v="2017-10-16T00:00:00"/>
    <s v="FAC03839"/>
    <m/>
    <x v="130"/>
    <m/>
    <s v="Mineraux"/>
    <n v="1"/>
    <m/>
    <m/>
    <n v="308"/>
    <n v="280"/>
    <m/>
    <n v="66.180000000000007"/>
  </r>
  <r>
    <s v="Produit"/>
    <m/>
    <m/>
    <m/>
    <m/>
    <x v="9"/>
    <x v="2"/>
    <d v="2017-10-16T00:00:00"/>
    <s v="FAC03840"/>
    <m/>
    <x v="187"/>
    <m/>
    <s v="Mineraux"/>
    <n v="1"/>
    <m/>
    <m/>
    <n v="308"/>
    <n v="280"/>
    <m/>
    <n v="150"/>
  </r>
  <r>
    <s v="Produit"/>
    <m/>
    <m/>
    <m/>
    <m/>
    <x v="9"/>
    <x v="2"/>
    <d v="2017-10-16T00:00:00"/>
    <s v="FAC03841"/>
    <m/>
    <x v="136"/>
    <m/>
    <s v="Mineraux"/>
    <n v="3"/>
    <m/>
    <m/>
    <n v="825"/>
    <n v="750"/>
    <m/>
    <n v="238.54"/>
  </r>
  <r>
    <s v="Produit"/>
    <m/>
    <m/>
    <m/>
    <m/>
    <x v="9"/>
    <x v="2"/>
    <d v="2017-10-16T00:00:00"/>
    <s v="FAC03842"/>
    <m/>
    <x v="123"/>
    <m/>
    <s v="Remoulage"/>
    <n v="25.58"/>
    <m/>
    <m/>
    <n v="4361.3900000000003"/>
    <n v="3964.9"/>
    <m/>
    <n v="361.6"/>
  </r>
  <r>
    <s v="Produit"/>
    <m/>
    <m/>
    <m/>
    <m/>
    <x v="9"/>
    <x v="2"/>
    <d v="2017-10-16T00:00:00"/>
    <s v="FAC03843"/>
    <m/>
    <x v="207"/>
    <m/>
    <s v="Gruau- farine basse de ble dur"/>
    <n v="28.3"/>
    <m/>
    <m/>
    <n v="5447.75"/>
    <n v="4952.5"/>
    <m/>
    <n v="307.5"/>
  </r>
  <r>
    <s v="Produit"/>
    <m/>
    <m/>
    <m/>
    <m/>
    <x v="9"/>
    <x v="2"/>
    <d v="2017-10-19T00:00:00"/>
    <s v="FAC03844"/>
    <m/>
    <x v="226"/>
    <m/>
    <s v="Pates alimentaires"/>
    <n v="20.532"/>
    <m/>
    <m/>
    <n v="3726.56"/>
    <n v="3387.78"/>
    <m/>
    <n v="138.62"/>
  </r>
  <r>
    <s v="Produit"/>
    <m/>
    <m/>
    <m/>
    <m/>
    <x v="9"/>
    <x v="2"/>
    <d v="2017-10-19T00:00:00"/>
    <s v="FAC03845"/>
    <m/>
    <x v="3"/>
    <m/>
    <s v="Farine declassee"/>
    <n v="26.024999999999999"/>
    <m/>
    <m/>
    <n v="4007.85"/>
    <n v="3643.5"/>
    <m/>
    <n v="530.88"/>
  </r>
  <r>
    <s v="Produit"/>
    <m/>
    <m/>
    <m/>
    <m/>
    <x v="9"/>
    <x v="2"/>
    <d v="2017-10-19T00:00:00"/>
    <s v="FAC03846"/>
    <m/>
    <x v="3"/>
    <m/>
    <s v="Caramel liquide"/>
    <n v="26.56"/>
    <m/>
    <m/>
    <n v="2191.1999999999998"/>
    <n v="1992"/>
    <m/>
    <n v="1312"/>
  </r>
  <r>
    <s v="Produit"/>
    <m/>
    <m/>
    <m/>
    <m/>
    <x v="9"/>
    <x v="2"/>
    <d v="2017-10-19T00:00:00"/>
    <s v="FAC03847"/>
    <m/>
    <x v="212"/>
    <m/>
    <s v="Farine basse de ble tendre"/>
    <n v="27.64"/>
    <m/>
    <m/>
    <n v="4256.5600000000004"/>
    <n v="3869.6"/>
    <m/>
    <n v="-879.6"/>
  </r>
  <r>
    <s v="Produit"/>
    <m/>
    <m/>
    <m/>
    <m/>
    <x v="9"/>
    <x v="2"/>
    <d v="2017-10-19T00:00:00"/>
    <s v="FAC03848"/>
    <m/>
    <x v="4"/>
    <m/>
    <s v="Lactose Feed"/>
    <n v="19.2"/>
    <m/>
    <m/>
    <n v="11510.4"/>
    <n v="10464"/>
    <m/>
    <n v="3744"/>
  </r>
  <r>
    <s v="Produit"/>
    <m/>
    <m/>
    <m/>
    <m/>
    <x v="9"/>
    <x v="2"/>
    <d v="2017-10-23T00:00:00"/>
    <s v="FAC03849"/>
    <m/>
    <x v="227"/>
    <m/>
    <s v="Synergie palme"/>
    <n v="1.25"/>
    <m/>
    <m/>
    <n v="1210"/>
    <n v="1100"/>
    <m/>
    <n v="143.09"/>
  </r>
  <r>
    <s v="Produit"/>
    <m/>
    <m/>
    <m/>
    <m/>
    <x v="9"/>
    <x v="2"/>
    <d v="2017-10-23T00:00:00"/>
    <s v="FAC03850"/>
    <m/>
    <x v="158"/>
    <m/>
    <s v="Extrait de levure poudre"/>
    <n v="4.0140000000000002"/>
    <m/>
    <m/>
    <n v="1435.01"/>
    <n v="1304.55"/>
    <m/>
    <n v="582.73"/>
  </r>
  <r>
    <s v="Produit"/>
    <m/>
    <m/>
    <m/>
    <m/>
    <x v="9"/>
    <x v="2"/>
    <d v="2017-10-24T00:00:00"/>
    <s v="FAC03851"/>
    <m/>
    <x v="4"/>
    <m/>
    <s v="Lactose Feed"/>
    <n v="23.782"/>
    <m/>
    <m/>
    <n v="14257.31"/>
    <n v="12961.19"/>
    <m/>
    <n v="4637.49"/>
  </r>
  <r>
    <s v="Produit"/>
    <m/>
    <m/>
    <m/>
    <m/>
    <x v="9"/>
    <x v="2"/>
    <d v="2017-10-24T00:00:00"/>
    <s v="FAC03852"/>
    <m/>
    <x v="80"/>
    <m/>
    <s v="Son de ble"/>
    <n v="30.24"/>
    <m/>
    <m/>
    <n v="4790.0200000000004"/>
    <n v="4354.5600000000004"/>
    <m/>
    <n v="226.8"/>
  </r>
  <r>
    <s v="Produit"/>
    <m/>
    <m/>
    <m/>
    <m/>
    <x v="9"/>
    <x v="2"/>
    <d v="2017-10-24T00:00:00"/>
    <s v="FAC03853"/>
    <m/>
    <x v="58"/>
    <m/>
    <s v="Caramel liquide"/>
    <n v="1.1000000000000001"/>
    <m/>
    <m/>
    <n v="217.8"/>
    <n v="198"/>
    <m/>
    <n v="145.4"/>
  </r>
  <r>
    <s v="Produit"/>
    <m/>
    <m/>
    <m/>
    <m/>
    <x v="9"/>
    <x v="2"/>
    <d v="2017-10-24T00:00:00"/>
    <s v="FAC03854"/>
    <m/>
    <x v="188"/>
    <m/>
    <s v="Caramel liquide"/>
    <n v="1.1000000000000001"/>
    <m/>
    <m/>
    <n v="217.8"/>
    <n v="198"/>
    <m/>
    <n v="145.4"/>
  </r>
  <r>
    <s v="Produit"/>
    <m/>
    <m/>
    <m/>
    <m/>
    <x v="9"/>
    <x v="2"/>
    <d v="2017-10-24T00:00:00"/>
    <s v="FAC03855"/>
    <m/>
    <x v="200"/>
    <m/>
    <s v="Caramel liquide"/>
    <n v="11"/>
    <m/>
    <m/>
    <n v="1815"/>
    <n v="1650"/>
    <m/>
    <n v="1123.6500000000001"/>
  </r>
  <r>
    <s v="Produit"/>
    <m/>
    <m/>
    <m/>
    <m/>
    <x v="9"/>
    <x v="2"/>
    <d v="2017-10-24T00:00:00"/>
    <s v="FAC03856"/>
    <m/>
    <x v="3"/>
    <m/>
    <s v="Farine declassee"/>
    <n v="27.55"/>
    <m/>
    <m/>
    <n v="3788.13"/>
    <n v="3443.75"/>
    <m/>
    <n v="476.5"/>
  </r>
  <r>
    <s v="Produit"/>
    <m/>
    <m/>
    <m/>
    <m/>
    <x v="9"/>
    <x v="2"/>
    <d v="2017-10-24T00:00:00"/>
    <s v="FAC03857"/>
    <m/>
    <x v="1"/>
    <m/>
    <s v="Declasses"/>
    <n v="-0.32"/>
    <m/>
    <m/>
    <n v="-12.8"/>
    <n v="-12.8"/>
    <m/>
    <n v="-12.8"/>
  </r>
  <r>
    <s v="Produit"/>
    <m/>
    <m/>
    <m/>
    <m/>
    <x v="9"/>
    <x v="2"/>
    <d v="2017-10-24T00:00:00"/>
    <s v="FAC03858"/>
    <m/>
    <x v="22"/>
    <m/>
    <s v="Permeat serum La Chapelle Thireuil"/>
    <n v="1.323"/>
    <m/>
    <m/>
    <n v="391.65"/>
    <n v="356.04"/>
    <m/>
    <n v="158.24"/>
  </r>
  <r>
    <s v="Produit"/>
    <m/>
    <m/>
    <m/>
    <m/>
    <x v="9"/>
    <x v="2"/>
    <d v="2017-10-24T00:00:00"/>
    <s v="FAC03859"/>
    <m/>
    <x v="23"/>
    <m/>
    <s v="Permeat serum La Chapelle Thireuil"/>
    <n v="1.1779999999999999"/>
    <m/>
    <m/>
    <n v="243.44"/>
    <n v="221.31"/>
    <m/>
    <n v="98.36"/>
  </r>
  <r>
    <s v="Produit"/>
    <m/>
    <m/>
    <m/>
    <m/>
    <x v="9"/>
    <x v="2"/>
    <d v="2017-10-24T00:00:00"/>
    <s v="FAC03860"/>
    <m/>
    <x v="17"/>
    <m/>
    <s v="Permeat serum Herbignac"/>
    <n v="7.923"/>
    <m/>
    <m/>
    <n v="1427.78"/>
    <n v="1297.98"/>
    <m/>
    <n v="216.34"/>
  </r>
  <r>
    <s v="Produit"/>
    <m/>
    <m/>
    <m/>
    <m/>
    <x v="9"/>
    <x v="2"/>
    <d v="2017-10-24T00:00:00"/>
    <s v="FAC03861"/>
    <m/>
    <x v="0"/>
    <m/>
    <s v="Permeat serum Herbignac"/>
    <n v="8.2690000000000001"/>
    <m/>
    <m/>
    <n v="3762.4"/>
    <n v="3420.36"/>
    <m/>
    <n v="570.07000000000005"/>
  </r>
  <r>
    <s v="Produit"/>
    <m/>
    <m/>
    <m/>
    <m/>
    <x v="9"/>
    <x v="2"/>
    <d v="2017-10-24T00:00:00"/>
    <s v="FAC03862"/>
    <m/>
    <x v="38"/>
    <m/>
    <s v="Permeat serum Soignon"/>
    <n v="4.9130000000000003"/>
    <m/>
    <m/>
    <n v="432.34"/>
    <n v="393.04"/>
    <m/>
    <n v="147.38999999999999"/>
  </r>
  <r>
    <s v="Produit"/>
    <m/>
    <m/>
    <m/>
    <m/>
    <x v="9"/>
    <x v="2"/>
    <d v="2017-10-26T00:00:00"/>
    <s v="FAC03863"/>
    <m/>
    <x v="3"/>
    <m/>
    <s v="Ecart de mouture"/>
    <n v="15.81"/>
    <m/>
    <m/>
    <n v="2347.79"/>
    <n v="2134.35"/>
    <m/>
    <n v="331.45"/>
  </r>
  <r>
    <s v="Produit"/>
    <m/>
    <m/>
    <m/>
    <m/>
    <x v="9"/>
    <x v="2"/>
    <d v="2017-10-26T00:00:00"/>
    <s v="FAC03864"/>
    <m/>
    <x v="97"/>
    <m/>
    <s v="Coque de soja"/>
    <n v="8.48"/>
    <m/>
    <m/>
    <n v="1492.48"/>
    <n v="1356.8"/>
    <m/>
    <n v="272.04000000000002"/>
  </r>
  <r>
    <s v="Produit"/>
    <m/>
    <m/>
    <m/>
    <m/>
    <x v="9"/>
    <x v="2"/>
    <d v="2017-10-26T00:00:00"/>
    <s v="FAC03865"/>
    <m/>
    <x v="66"/>
    <m/>
    <s v="Coque de soja"/>
    <n v="8.08"/>
    <m/>
    <m/>
    <n v="1422.08"/>
    <n v="1292.8"/>
    <m/>
    <n v="252.84"/>
  </r>
  <r>
    <s v="Produit"/>
    <m/>
    <m/>
    <m/>
    <m/>
    <x v="9"/>
    <x v="2"/>
    <d v="2017-10-26T00:00:00"/>
    <s v="FAC03866"/>
    <m/>
    <x v="4"/>
    <m/>
    <s v="Okara"/>
    <n v="14.46"/>
    <m/>
    <m/>
    <n v="5169.45"/>
    <n v="4699.5"/>
    <m/>
    <n v="699.9"/>
  </r>
  <r>
    <s v="Produit"/>
    <m/>
    <m/>
    <m/>
    <m/>
    <x v="9"/>
    <x v="2"/>
    <d v="2017-10-26T00:00:00"/>
    <s v="FAC03867"/>
    <m/>
    <x v="113"/>
    <m/>
    <s v="Farine declassee"/>
    <n v="30"/>
    <m/>
    <m/>
    <n v="5346"/>
    <n v="4860"/>
    <m/>
    <n v="420"/>
  </r>
  <r>
    <s v="Produit"/>
    <m/>
    <m/>
    <m/>
    <m/>
    <x v="9"/>
    <x v="2"/>
    <d v="2017-10-26T00:00:00"/>
    <s v="FAC03868"/>
    <m/>
    <x v="4"/>
    <m/>
    <s v="Farine declassee"/>
    <n v="27.48"/>
    <m/>
    <m/>
    <n v="5441.04"/>
    <n v="4946.3999999999996"/>
    <m/>
    <n v="563.34"/>
  </r>
  <r>
    <s v="Produit"/>
    <m/>
    <m/>
    <m/>
    <m/>
    <x v="9"/>
    <x v="2"/>
    <d v="2017-10-26T00:00:00"/>
    <s v="FAC03869"/>
    <m/>
    <x v="203"/>
    <m/>
    <s v="Gruau- farine basse de ble dur"/>
    <n v="28.46"/>
    <m/>
    <m/>
    <n v="5415.94"/>
    <n v="4923.58"/>
    <m/>
    <n v="189.58"/>
  </r>
  <r>
    <s v="Produit"/>
    <m/>
    <m/>
    <m/>
    <m/>
    <x v="9"/>
    <x v="2"/>
    <d v="2017-10-30T00:00:00"/>
    <s v="FAC03870"/>
    <m/>
    <x v="80"/>
    <m/>
    <s v="Son de ble"/>
    <n v="-2.12"/>
    <m/>
    <m/>
    <n v="-335.81"/>
    <n v="-305.27999999999997"/>
    <m/>
    <n v="-182.32"/>
  </r>
  <r>
    <s v="Produit"/>
    <m/>
    <m/>
    <m/>
    <m/>
    <x v="9"/>
    <x v="2"/>
    <d v="2017-10-31T00:00:00"/>
    <s v="FAC03871"/>
    <m/>
    <x v="220"/>
    <m/>
    <s v="Farine declassee"/>
    <n v="25.995000000000001"/>
    <m/>
    <m/>
    <n v="4146.21"/>
    <n v="3769.28"/>
    <m/>
    <n v="579.79999999999995"/>
  </r>
  <r>
    <s v="Produit"/>
    <m/>
    <m/>
    <m/>
    <m/>
    <x v="9"/>
    <x v="2"/>
    <d v="2017-10-31T00:00:00"/>
    <s v="FAC03872"/>
    <m/>
    <x v="114"/>
    <m/>
    <s v="Issues de cereales"/>
    <n v="30.62"/>
    <m/>
    <m/>
    <n v="3536.61"/>
    <n v="3215.1"/>
    <m/>
    <n v="345.5"/>
  </r>
  <r>
    <s v="Produit"/>
    <m/>
    <m/>
    <m/>
    <m/>
    <x v="9"/>
    <x v="2"/>
    <d v="2017-10-31T00:00:00"/>
    <s v="FAC03873"/>
    <m/>
    <x v="4"/>
    <m/>
    <s v="Farine declassee"/>
    <n v="23.06"/>
    <m/>
    <m/>
    <n v="3931.73"/>
    <n v="3574.3"/>
    <m/>
    <n v="583"/>
  </r>
  <r>
    <s v="Produit"/>
    <m/>
    <m/>
    <m/>
    <m/>
    <x v="9"/>
    <x v="2"/>
    <d v="2017-10-31T00:00:00"/>
    <s v="FAC03874"/>
    <m/>
    <x v="0"/>
    <m/>
    <s v="Pate a choux"/>
    <n v="13.22"/>
    <m/>
    <m/>
    <n v="945.23"/>
    <n v="859.3"/>
    <m/>
    <n v="445.1"/>
  </r>
  <r>
    <s v="Produit"/>
    <m/>
    <m/>
    <m/>
    <m/>
    <x v="9"/>
    <x v="2"/>
    <d v="2017-10-31T00:00:00"/>
    <s v="FAC03875"/>
    <m/>
    <x v="18"/>
    <m/>
    <s v="Genne de fruits rouges"/>
    <n v="18.940000000000001"/>
    <m/>
    <m/>
    <n v="568.20000000000005"/>
    <n v="568.20000000000005"/>
    <m/>
    <n v="273.2"/>
  </r>
  <r>
    <s v="Produit"/>
    <m/>
    <m/>
    <m/>
    <m/>
    <x v="9"/>
    <x v="2"/>
    <d v="2017-10-31T00:00:00"/>
    <s v="FAC03876"/>
    <m/>
    <x v="12"/>
    <m/>
    <s v="Genne de fruits rouges"/>
    <n v="18.940000000000001"/>
    <m/>
    <m/>
    <n v="208.34"/>
    <n v="189.4"/>
    <m/>
    <n v="189.4"/>
  </r>
  <r>
    <s v="Produit"/>
    <m/>
    <m/>
    <m/>
    <m/>
    <x v="9"/>
    <x v="2"/>
    <d v="2017-10-31T00:00:00"/>
    <s v="FAC03877"/>
    <m/>
    <x v="228"/>
    <m/>
    <s v="Caramel liquide"/>
    <n v="3.7"/>
    <m/>
    <m/>
    <n v="651.20000000000005"/>
    <n v="592"/>
    <m/>
    <n v="283.19"/>
  </r>
  <r>
    <s v="Produit"/>
    <m/>
    <m/>
    <m/>
    <m/>
    <x v="9"/>
    <x v="2"/>
    <d v="2017-10-31T00:00:00"/>
    <s v="FAC03878"/>
    <m/>
    <x v="201"/>
    <m/>
    <s v="Caramel liquide"/>
    <n v="3.1"/>
    <m/>
    <m/>
    <n v="545.6"/>
    <n v="496"/>
    <m/>
    <n v="217.07"/>
  </r>
  <r>
    <s v="Produit"/>
    <m/>
    <m/>
    <m/>
    <m/>
    <x v="9"/>
    <x v="2"/>
    <d v="2017-10-31T00:00:00"/>
    <s v="FAC03879"/>
    <m/>
    <x v="229"/>
    <m/>
    <s v="Caramel liquide"/>
    <n v="3.2"/>
    <m/>
    <m/>
    <n v="563.20000000000005"/>
    <n v="512"/>
    <m/>
    <n v="229.38"/>
  </r>
  <r>
    <s v="Produit"/>
    <m/>
    <m/>
    <m/>
    <m/>
    <x v="9"/>
    <x v="2"/>
    <d v="2017-10-31T00:00:00"/>
    <s v="FAC03880"/>
    <m/>
    <x v="182"/>
    <m/>
    <s v="Farine declassee"/>
    <n v="25.895"/>
    <m/>
    <m/>
    <n v="4557.5200000000004"/>
    <n v="4143.2"/>
    <m/>
    <n v="854.22"/>
  </r>
  <r>
    <s v="Produit"/>
    <m/>
    <m/>
    <m/>
    <m/>
    <x v="9"/>
    <x v="2"/>
    <d v="2017-10-31T00:00:00"/>
    <s v="FAC03881"/>
    <m/>
    <x v="182"/>
    <m/>
    <s v="Remoulage"/>
    <n v="23.98"/>
    <m/>
    <m/>
    <n v="4220.4799999999996"/>
    <n v="3836.8"/>
    <m/>
    <n v="249.5"/>
  </r>
  <r>
    <s v="Produit"/>
    <m/>
    <m/>
    <m/>
    <m/>
    <x v="11"/>
    <x v="2"/>
    <d v="2017-11-03T00:00:00"/>
    <s v="FAC03882"/>
    <m/>
    <x v="64"/>
    <m/>
    <s v="Okara"/>
    <n v="14.48"/>
    <m/>
    <m/>
    <n v="4698.76"/>
    <n v="4271.6000000000004"/>
    <m/>
    <n v="236.8"/>
  </r>
  <r>
    <s v="Produit"/>
    <m/>
    <m/>
    <m/>
    <m/>
    <x v="11"/>
    <x v="2"/>
    <d v="2017-11-03T00:00:00"/>
    <s v="FAC03883"/>
    <m/>
    <x v="178"/>
    <m/>
    <s v="Levure entiere poudre"/>
    <n v="4.8170000000000002"/>
    <m/>
    <m/>
    <n v="1536.62"/>
    <n v="1396.93"/>
    <m/>
    <n v="168.93"/>
  </r>
  <r>
    <s v="Produit"/>
    <m/>
    <m/>
    <m/>
    <m/>
    <x v="11"/>
    <x v="2"/>
    <d v="2017-11-03T00:00:00"/>
    <s v="FAC03884"/>
    <m/>
    <x v="58"/>
    <m/>
    <s v="Levure entiere poudre"/>
    <n v="4.5"/>
    <m/>
    <m/>
    <n v="1435.5"/>
    <n v="1305"/>
    <m/>
    <n v="288.60000000000002"/>
  </r>
  <r>
    <s v="Produit"/>
    <m/>
    <m/>
    <m/>
    <m/>
    <x v="11"/>
    <x v="2"/>
    <d v="2017-11-03T00:00:00"/>
    <s v="FAC03885"/>
    <m/>
    <x v="106"/>
    <m/>
    <s v="Levure entiere poudre"/>
    <n v="7.2"/>
    <m/>
    <m/>
    <n v="2296.8000000000002"/>
    <n v="2088"/>
    <m/>
    <n v="461.8"/>
  </r>
  <r>
    <s v="Produit"/>
    <m/>
    <m/>
    <m/>
    <m/>
    <x v="11"/>
    <x v="2"/>
    <d v="2017-11-06T00:00:00"/>
    <s v="FAC03886"/>
    <m/>
    <x v="175"/>
    <m/>
    <s v="Son de ble"/>
    <n v="2.1"/>
    <m/>
    <m/>
    <n v="277.2"/>
    <n v="252"/>
    <m/>
    <n v="52.5"/>
  </r>
  <r>
    <s v="Produit"/>
    <m/>
    <m/>
    <m/>
    <m/>
    <x v="11"/>
    <x v="2"/>
    <d v="2017-11-06T00:00:00"/>
    <s v="FAC03887"/>
    <m/>
    <x v="4"/>
    <m/>
    <s v="Lactose Feed"/>
    <n v="3.3"/>
    <m/>
    <m/>
    <n v="1978.35"/>
    <n v="1798.5"/>
    <m/>
    <n v="643.5"/>
  </r>
  <r>
    <s v="Produit"/>
    <m/>
    <m/>
    <m/>
    <m/>
    <x v="11"/>
    <x v="2"/>
    <d v="2017-11-06T00:00:00"/>
    <s v="FAC03888"/>
    <m/>
    <x v="4"/>
    <m/>
    <s v="Lactose Feed"/>
    <n v="19.8"/>
    <m/>
    <m/>
    <n v="10890"/>
    <n v="9900"/>
    <m/>
    <n v="4950"/>
  </r>
  <r>
    <s v="Produit"/>
    <m/>
    <m/>
    <m/>
    <m/>
    <x v="11"/>
    <x v="2"/>
    <d v="2017-11-07T00:00:00"/>
    <s v="FAC03889"/>
    <m/>
    <x v="165"/>
    <m/>
    <s v="Farine declassee"/>
    <n v="26.62"/>
    <m/>
    <m/>
    <n v="3806.66"/>
    <n v="3460.6"/>
    <m/>
    <n v="133.1"/>
  </r>
  <r>
    <s v="Produit"/>
    <m/>
    <m/>
    <m/>
    <m/>
    <x v="11"/>
    <x v="2"/>
    <d v="2017-11-07T00:00:00"/>
    <s v="FAC03890"/>
    <m/>
    <x v="97"/>
    <m/>
    <s v="Synergie palme"/>
    <n v="1.25"/>
    <m/>
    <m/>
    <n v="1210"/>
    <n v="1100"/>
    <m/>
    <n v="161.56"/>
  </r>
  <r>
    <s v="Produit"/>
    <m/>
    <m/>
    <m/>
    <m/>
    <x v="11"/>
    <x v="2"/>
    <d v="2017-11-07T00:00:00"/>
    <s v="FAC03891"/>
    <m/>
    <x v="158"/>
    <m/>
    <s v="Remoulage"/>
    <n v="28.48"/>
    <m/>
    <m/>
    <n v="4949.82"/>
    <n v="4499.84"/>
    <m/>
    <n v="298.52"/>
  </r>
  <r>
    <s v="Produit"/>
    <m/>
    <m/>
    <m/>
    <m/>
    <x v="11"/>
    <x v="2"/>
    <d v="2017-11-08T00:00:00"/>
    <s v="FAC03892"/>
    <m/>
    <x v="220"/>
    <m/>
    <s v="Gruau- farine basse de ble dur"/>
    <n v="26.52"/>
    <m/>
    <m/>
    <n v="5105.1000000000004"/>
    <n v="4641"/>
    <m/>
    <n v="198"/>
  </r>
  <r>
    <s v="Produit"/>
    <m/>
    <m/>
    <m/>
    <m/>
    <x v="11"/>
    <x v="2"/>
    <d v="2017-11-08T00:00:00"/>
    <s v="FAC03893"/>
    <m/>
    <x v="4"/>
    <m/>
    <s v="Farine declassee"/>
    <n v="20.69"/>
    <m/>
    <m/>
    <n v="3527.65"/>
    <n v="3206.95"/>
    <m/>
    <n v="464.5"/>
  </r>
  <r>
    <s v="Produit"/>
    <m/>
    <m/>
    <m/>
    <m/>
    <x v="11"/>
    <x v="2"/>
    <d v="2017-11-08T00:00:00"/>
    <s v="FAC03894"/>
    <m/>
    <x v="163"/>
    <m/>
    <s v="Synergie palme"/>
    <n v="1.25"/>
    <m/>
    <m/>
    <n v="1210"/>
    <n v="1100"/>
    <m/>
    <n v="161.56"/>
  </r>
  <r>
    <s v="Produit"/>
    <m/>
    <m/>
    <m/>
    <m/>
    <x v="11"/>
    <x v="2"/>
    <d v="2017-11-10T00:00:00"/>
    <s v="FAC03895"/>
    <m/>
    <x v="22"/>
    <m/>
    <s v="Permeat serum La Chapelle Thireuil"/>
    <n v="1.512"/>
    <m/>
    <m/>
    <n v="498.17"/>
    <n v="452.88"/>
    <m/>
    <n v="158.24"/>
  </r>
  <r>
    <s v="Produit"/>
    <m/>
    <m/>
    <m/>
    <m/>
    <x v="11"/>
    <x v="2"/>
    <d v="2017-11-13T00:00:00"/>
    <s v="FAC03896"/>
    <m/>
    <x v="131"/>
    <m/>
    <s v="Extrait de levure poudre"/>
    <n v="4.91"/>
    <m/>
    <m/>
    <n v="1755.32"/>
    <n v="1595.75"/>
    <m/>
    <n v="576.95000000000005"/>
  </r>
  <r>
    <s v="Produit"/>
    <m/>
    <m/>
    <m/>
    <m/>
    <x v="11"/>
    <x v="2"/>
    <d v="2017-11-13T00:00:00"/>
    <s v="FAC03897"/>
    <m/>
    <x v="64"/>
    <m/>
    <s v="Extrait de levure poudre"/>
    <n v="4.05"/>
    <m/>
    <m/>
    <n v="1447.88"/>
    <n v="1316.25"/>
    <m/>
    <n v="475.85"/>
  </r>
  <r>
    <s v="Produit"/>
    <m/>
    <m/>
    <m/>
    <m/>
    <x v="11"/>
    <x v="2"/>
    <d v="2017-11-13T00:00:00"/>
    <s v="FAC03898"/>
    <m/>
    <x v="102"/>
    <m/>
    <s v="Extrait de levure poudre"/>
    <n v="4.25"/>
    <m/>
    <m/>
    <n v="1519.38"/>
    <n v="1381.25"/>
    <m/>
    <n v="499.35"/>
  </r>
  <r>
    <s v="Produit"/>
    <m/>
    <m/>
    <m/>
    <m/>
    <x v="11"/>
    <x v="2"/>
    <d v="2017-11-13T00:00:00"/>
    <s v="FAC03899"/>
    <m/>
    <x v="16"/>
    <m/>
    <s v="Okara"/>
    <n v="14.5"/>
    <m/>
    <m/>
    <n v="4205"/>
    <n v="4205"/>
    <m/>
    <n v="435"/>
  </r>
  <r>
    <s v="Produit"/>
    <m/>
    <m/>
    <m/>
    <m/>
    <x v="11"/>
    <x v="2"/>
    <d v="2017-11-13T00:00:00"/>
    <s v="FAC03900"/>
    <m/>
    <x v="76"/>
    <m/>
    <s v="Son de ble"/>
    <n v="29.64"/>
    <m/>
    <m/>
    <n v="4303.7299999999996"/>
    <n v="3912.48"/>
    <m/>
    <n v="348.48"/>
  </r>
  <r>
    <s v="Produit"/>
    <m/>
    <m/>
    <m/>
    <m/>
    <x v="11"/>
    <x v="2"/>
    <d v="2017-11-13T00:00:00"/>
    <s v="FAC03901"/>
    <m/>
    <x v="23"/>
    <m/>
    <s v="Permeat serum La Chapelle Thireuil"/>
    <n v="1.327"/>
    <m/>
    <m/>
    <n v="1646.57"/>
    <n v="1496.88"/>
    <m/>
    <n v="468.01"/>
  </r>
  <r>
    <s v="Produit"/>
    <m/>
    <m/>
    <m/>
    <m/>
    <x v="11"/>
    <x v="2"/>
    <d v="2017-11-13T00:00:00"/>
    <s v="FAC03902"/>
    <m/>
    <x v="0"/>
    <m/>
    <s v="Permeat serum Herbignac"/>
    <n v="7.3360000000000003"/>
    <m/>
    <m/>
    <n v="2384.71"/>
    <n v="2167.92"/>
    <m/>
    <n v="361.32"/>
  </r>
  <r>
    <s v="Produit"/>
    <m/>
    <m/>
    <m/>
    <m/>
    <x v="11"/>
    <x v="2"/>
    <d v="2017-11-13T00:00:00"/>
    <s v="FAC03903"/>
    <m/>
    <x v="17"/>
    <m/>
    <s v="Permeat serum Herbignac"/>
    <n v="7.6319999999999997"/>
    <m/>
    <m/>
    <n v="2188"/>
    <n v="1989.09"/>
    <m/>
    <n v="331.51"/>
  </r>
  <r>
    <s v="Produit"/>
    <m/>
    <m/>
    <m/>
    <m/>
    <x v="11"/>
    <x v="2"/>
    <d v="2017-11-13T00:00:00"/>
    <s v="FAC03904"/>
    <m/>
    <x v="149"/>
    <m/>
    <s v="Permeat serum Herbignac"/>
    <n v="7.952"/>
    <m/>
    <m/>
    <n v="3569.83"/>
    <n v="3245.31"/>
    <m/>
    <n v="381.8"/>
  </r>
  <r>
    <s v="Produit"/>
    <m/>
    <m/>
    <m/>
    <m/>
    <x v="11"/>
    <x v="2"/>
    <d v="2017-11-13T00:00:00"/>
    <s v="FAC03905"/>
    <m/>
    <x v="38"/>
    <m/>
    <s v="Permeat serum Soignon"/>
    <n v="7.43"/>
    <m/>
    <m/>
    <n v="653.84"/>
    <n v="594.4"/>
    <m/>
    <n v="222.9"/>
  </r>
  <r>
    <s v="Produit"/>
    <m/>
    <m/>
    <m/>
    <m/>
    <x v="11"/>
    <x v="2"/>
    <d v="2017-11-13T00:00:00"/>
    <s v="FAC03906"/>
    <m/>
    <x v="19"/>
    <m/>
    <s v="Permeat serum Soignon"/>
    <n v="5.3419999999999996"/>
    <m/>
    <m/>
    <n v="470.1"/>
    <n v="427.36"/>
    <m/>
    <n v="160.26"/>
  </r>
  <r>
    <s v="Produit"/>
    <m/>
    <m/>
    <m/>
    <m/>
    <x v="11"/>
    <x v="2"/>
    <d v="2017-11-13T00:00:00"/>
    <s v="FAC03907"/>
    <m/>
    <x v="212"/>
    <m/>
    <s v="Gruau- farine basse de ble dur"/>
    <n v="25.5"/>
    <m/>
    <m/>
    <n v="4908.75"/>
    <n v="4462.5"/>
    <m/>
    <n v="172.5"/>
  </r>
  <r>
    <s v="Produit"/>
    <m/>
    <m/>
    <m/>
    <m/>
    <x v="11"/>
    <x v="2"/>
    <d v="2017-11-13T00:00:00"/>
    <s v="FAC03908"/>
    <m/>
    <x v="0"/>
    <m/>
    <s v="Pate a choux"/>
    <n v="11.2"/>
    <m/>
    <m/>
    <n v="800.8"/>
    <n v="728"/>
    <m/>
    <n v="334"/>
  </r>
  <r>
    <s v="Produit"/>
    <m/>
    <m/>
    <m/>
    <m/>
    <x v="11"/>
    <x v="2"/>
    <d v="2017-11-13T00:00:00"/>
    <s v="FAC03909"/>
    <m/>
    <x v="4"/>
    <m/>
    <s v="Lactose Feed"/>
    <n v="6"/>
    <m/>
    <m/>
    <n v="3300"/>
    <n v="3000"/>
    <m/>
    <n v="1500"/>
  </r>
  <r>
    <s v="Produit"/>
    <m/>
    <m/>
    <m/>
    <m/>
    <x v="11"/>
    <x v="2"/>
    <d v="2017-11-13T00:00:00"/>
    <s v="FAC03910"/>
    <m/>
    <x v="4"/>
    <m/>
    <s v="Lactose Feed"/>
    <n v="14"/>
    <m/>
    <m/>
    <n v="7040"/>
    <n v="6400"/>
    <m/>
    <n v="2140"/>
  </r>
  <r>
    <s v="Produit"/>
    <m/>
    <m/>
    <m/>
    <m/>
    <x v="11"/>
    <x v="2"/>
    <d v="2017-11-13T00:00:00"/>
    <s v="FAC03911"/>
    <m/>
    <x v="230"/>
    <m/>
    <s v="Extrait de levure poudre"/>
    <n v="5.95"/>
    <m/>
    <m/>
    <n v="2290.75"/>
    <n v="2082.5"/>
    <m/>
    <n v="1135.55"/>
  </r>
  <r>
    <s v="Produit"/>
    <m/>
    <m/>
    <m/>
    <m/>
    <x v="11"/>
    <x v="2"/>
    <d v="2017-11-14T00:00:00"/>
    <s v="FAC03912"/>
    <m/>
    <x v="170"/>
    <m/>
    <s v="Gruau- farine basse de ble dur"/>
    <n v="26.4"/>
    <m/>
    <m/>
    <n v="5082"/>
    <n v="4620"/>
    <m/>
    <n v="195"/>
  </r>
  <r>
    <s v="Produit"/>
    <m/>
    <m/>
    <m/>
    <m/>
    <x v="11"/>
    <x v="2"/>
    <d v="2017-11-15T00:00:00"/>
    <s v="FAC03913"/>
    <m/>
    <x v="193"/>
    <m/>
    <s v="Permeat serum Herbignac"/>
    <n v="7.9880000000000004"/>
    <m/>
    <m/>
    <n v="1457.95"/>
    <n v="1325.41"/>
    <m/>
    <n v="155.93"/>
  </r>
  <r>
    <s v="Produit"/>
    <m/>
    <m/>
    <m/>
    <m/>
    <x v="11"/>
    <x v="2"/>
    <d v="2017-11-15T00:00:00"/>
    <s v="FAC03914"/>
    <m/>
    <x v="4"/>
    <m/>
    <s v="Farine declassee"/>
    <n v="27"/>
    <m/>
    <m/>
    <n v="4603.5"/>
    <n v="4185"/>
    <m/>
    <n v="480"/>
  </r>
  <r>
    <s v="Produit"/>
    <m/>
    <m/>
    <m/>
    <m/>
    <x v="11"/>
    <x v="2"/>
    <d v="2017-11-15T00:00:00"/>
    <s v="FAC03915"/>
    <m/>
    <x v="161"/>
    <m/>
    <s v="Farine declassee"/>
    <n v="1.06"/>
    <m/>
    <m/>
    <n v="151.58000000000001"/>
    <n v="137.80000000000001"/>
    <m/>
    <n v="26.5"/>
  </r>
  <r>
    <s v="Produit"/>
    <m/>
    <m/>
    <m/>
    <m/>
    <x v="11"/>
    <x v="2"/>
    <d v="2017-11-16T00:00:00"/>
    <s v="FAC03916"/>
    <m/>
    <x v="66"/>
    <m/>
    <s v="Coque de soja"/>
    <n v="17.04"/>
    <m/>
    <m/>
    <n v="2999.04"/>
    <n v="2726.4"/>
    <m/>
    <n v="587.91999999999996"/>
  </r>
  <r>
    <s v="Produit"/>
    <m/>
    <m/>
    <m/>
    <m/>
    <x v="11"/>
    <x v="2"/>
    <d v="2017-11-16T00:00:00"/>
    <s v="FAC03917"/>
    <m/>
    <x v="70"/>
    <m/>
    <s v="Extrait de levure poudre"/>
    <n v="2.2799999999999998"/>
    <m/>
    <m/>
    <n v="877.8"/>
    <n v="798"/>
    <m/>
    <n v="132"/>
  </r>
  <r>
    <s v="Produit"/>
    <m/>
    <m/>
    <m/>
    <m/>
    <x v="11"/>
    <x v="2"/>
    <d v="2017-11-16T00:00:00"/>
    <s v="FAC03918"/>
    <m/>
    <x v="118"/>
    <m/>
    <s v="Extrait de levure poudre"/>
    <n v="4.87"/>
    <m/>
    <m/>
    <n v="1874.95"/>
    <n v="1704.5"/>
    <m/>
    <n v="210.5"/>
  </r>
  <r>
    <s v="Produit"/>
    <m/>
    <m/>
    <m/>
    <m/>
    <x v="11"/>
    <x v="2"/>
    <d v="2017-11-16T00:00:00"/>
    <s v="FAC03919"/>
    <m/>
    <x v="69"/>
    <m/>
    <s v="Extrait de levure poudre"/>
    <n v="2.2799999999999998"/>
    <m/>
    <m/>
    <n v="877.8"/>
    <n v="798"/>
    <m/>
    <n v="132"/>
  </r>
  <r>
    <s v="Produit"/>
    <m/>
    <m/>
    <m/>
    <m/>
    <x v="11"/>
    <x v="2"/>
    <d v="2017-11-16T00:00:00"/>
    <s v="FAC03920"/>
    <m/>
    <x v="231"/>
    <m/>
    <s v="Extrait de levure poudre"/>
    <n v="4.5599999999999996"/>
    <m/>
    <m/>
    <n v="1755.6"/>
    <n v="1596"/>
    <m/>
    <n v="259"/>
  </r>
  <r>
    <s v="Produit"/>
    <m/>
    <m/>
    <m/>
    <m/>
    <x v="11"/>
    <x v="2"/>
    <d v="2017-11-16T00:00:00"/>
    <s v="FAC03921"/>
    <m/>
    <x v="42"/>
    <m/>
    <s v="Extrait de levure poudre"/>
    <n v="3.04"/>
    <m/>
    <m/>
    <n v="1170.4000000000001"/>
    <n v="1064"/>
    <m/>
    <n v="241"/>
  </r>
  <r>
    <s v="Produit"/>
    <m/>
    <m/>
    <m/>
    <m/>
    <x v="11"/>
    <x v="2"/>
    <d v="2017-11-16T00:00:00"/>
    <s v="FAC03922"/>
    <m/>
    <x v="4"/>
    <m/>
    <s v="Farine declassee"/>
    <n v="-1"/>
    <m/>
    <m/>
    <n v="-550"/>
    <n v="-500"/>
    <m/>
    <n v="-500"/>
  </r>
  <r>
    <s v="Produit"/>
    <m/>
    <m/>
    <m/>
    <m/>
    <x v="11"/>
    <x v="2"/>
    <d v="2017-11-17T00:00:00"/>
    <s v="FAC03923"/>
    <m/>
    <x v="0"/>
    <m/>
    <s v="Caramel liquide"/>
    <n v="26.96"/>
    <m/>
    <m/>
    <n v="2372.48"/>
    <n v="2156.8000000000002"/>
    <m/>
    <n v="1276.8"/>
  </r>
  <r>
    <s v="Produit"/>
    <m/>
    <m/>
    <m/>
    <m/>
    <x v="11"/>
    <x v="2"/>
    <d v="2017-11-17T00:00:00"/>
    <s v="FAC03924"/>
    <m/>
    <x v="232"/>
    <m/>
    <s v="Farine declassee"/>
    <n v="20.260000000000002"/>
    <m/>
    <m/>
    <n v="3008.61"/>
    <n v="2735.1"/>
    <m/>
    <n v="157.80000000000001"/>
  </r>
  <r>
    <s v="Produit"/>
    <m/>
    <m/>
    <m/>
    <m/>
    <x v="11"/>
    <x v="2"/>
    <d v="2017-11-17T00:00:00"/>
    <s v="FAC03925"/>
    <m/>
    <x v="146"/>
    <m/>
    <s v="Farine declassee"/>
    <n v="26.51"/>
    <m/>
    <m/>
    <n v="4082.54"/>
    <n v="3711.4"/>
    <m/>
    <n v="537.85"/>
  </r>
  <r>
    <s v="Produit"/>
    <m/>
    <m/>
    <m/>
    <m/>
    <x v="11"/>
    <x v="2"/>
    <d v="2017-11-17T00:00:00"/>
    <s v="FAC03926"/>
    <m/>
    <x v="96"/>
    <m/>
    <s v="Farine declassee"/>
    <n v="27"/>
    <m/>
    <m/>
    <n v="4306.5"/>
    <n v="3915"/>
    <m/>
    <n v="430"/>
  </r>
  <r>
    <s v="Produit"/>
    <m/>
    <m/>
    <m/>
    <m/>
    <x v="11"/>
    <x v="2"/>
    <d v="2017-11-17T00:00:00"/>
    <s v="FAC03927"/>
    <m/>
    <x v="171"/>
    <m/>
    <s v="Caramel liquide"/>
    <n v="4.8810000000000002"/>
    <m/>
    <m/>
    <n v="859.06"/>
    <n v="780.96"/>
    <m/>
    <n v="410.96"/>
  </r>
  <r>
    <s v="Produit"/>
    <m/>
    <m/>
    <m/>
    <m/>
    <x v="11"/>
    <x v="2"/>
    <d v="2017-11-17T00:00:00"/>
    <s v="FAC03928"/>
    <m/>
    <x v="86"/>
    <m/>
    <s v="Caramel liquide"/>
    <n v="1.216"/>
    <m/>
    <m/>
    <n v="240.77"/>
    <n v="218.88"/>
    <m/>
    <n v="8.8800000000000008"/>
  </r>
  <r>
    <s v="Produit"/>
    <m/>
    <m/>
    <m/>
    <m/>
    <x v="11"/>
    <x v="2"/>
    <d v="2017-11-17T00:00:00"/>
    <s v="FAC03929"/>
    <m/>
    <x v="136"/>
    <m/>
    <s v="Farine declassee"/>
    <n v="15.36"/>
    <m/>
    <m/>
    <n v="2196.48"/>
    <n v="1996.8"/>
    <m/>
    <n v="153.6"/>
  </r>
  <r>
    <s v="Produit"/>
    <m/>
    <m/>
    <m/>
    <m/>
    <x v="11"/>
    <x v="2"/>
    <d v="2017-11-17T00:00:00"/>
    <s v="FAC03930"/>
    <m/>
    <x v="212"/>
    <m/>
    <s v="Gruau- farine basse de ble dur"/>
    <n v="27.36"/>
    <m/>
    <m/>
    <n v="5266.8"/>
    <n v="4788"/>
    <m/>
    <n v="219"/>
  </r>
  <r>
    <s v="Produit"/>
    <m/>
    <m/>
    <m/>
    <m/>
    <x v="11"/>
    <x v="2"/>
    <d v="2017-11-17T00:00:00"/>
    <s v="FAC03931"/>
    <m/>
    <x v="4"/>
    <m/>
    <s v="Farine declassee"/>
    <n v="27"/>
    <m/>
    <m/>
    <n v="4603.5"/>
    <n v="4185"/>
    <m/>
    <n v="780"/>
  </r>
  <r>
    <s v="Produit"/>
    <m/>
    <m/>
    <m/>
    <m/>
    <x v="11"/>
    <x v="2"/>
    <d v="2017-11-17T00:00:00"/>
    <s v="FAC03932"/>
    <m/>
    <x v="92"/>
    <m/>
    <s v="Extrait de levure poudre"/>
    <n v="3.92"/>
    <m/>
    <m/>
    <n v="1509.2"/>
    <n v="1372"/>
    <m/>
    <n v="205.2"/>
  </r>
  <r>
    <s v="Produit"/>
    <m/>
    <m/>
    <m/>
    <m/>
    <x v="11"/>
    <x v="2"/>
    <d v="2017-11-17T00:00:00"/>
    <s v="FAC03933"/>
    <m/>
    <x v="143"/>
    <m/>
    <s v="Extrait de levure poudre"/>
    <n v="3.87"/>
    <m/>
    <m/>
    <n v="1489.95"/>
    <n v="1354.5"/>
    <m/>
    <n v="202.6"/>
  </r>
  <r>
    <s v="Produit"/>
    <m/>
    <m/>
    <m/>
    <m/>
    <x v="11"/>
    <x v="2"/>
    <d v="2017-11-17T00:00:00"/>
    <s v="FAC03934"/>
    <m/>
    <x v="132"/>
    <m/>
    <s v="Extrait de levure poudre"/>
    <n v="8.8000000000000007"/>
    <m/>
    <m/>
    <n v="3388"/>
    <n v="3080"/>
    <m/>
    <n v="460.7"/>
  </r>
  <r>
    <s v="Produit"/>
    <m/>
    <m/>
    <m/>
    <m/>
    <x v="11"/>
    <x v="2"/>
    <d v="2017-11-20T00:00:00"/>
    <s v="FAC03935"/>
    <m/>
    <x v="142"/>
    <m/>
    <s v="Extrait de levure poudre"/>
    <n v="-0.87"/>
    <m/>
    <m/>
    <n v="-311.02"/>
    <n v="-282.75"/>
    <m/>
    <n v="-369.75"/>
  </r>
  <r>
    <s v="Produit"/>
    <m/>
    <m/>
    <m/>
    <m/>
    <x v="11"/>
    <x v="2"/>
    <d v="2017-11-20T00:00:00"/>
    <s v="FAC03936"/>
    <m/>
    <x v="225"/>
    <m/>
    <s v="Synergie palme"/>
    <n v="2.5"/>
    <m/>
    <m/>
    <n v="2378.75"/>
    <n v="2162.5"/>
    <m/>
    <n v="316.39999999999998"/>
  </r>
  <r>
    <s v="Produit"/>
    <m/>
    <m/>
    <m/>
    <m/>
    <x v="11"/>
    <x v="2"/>
    <d v="2017-11-20T00:00:00"/>
    <s v="FAC03937"/>
    <m/>
    <x v="137"/>
    <m/>
    <s v="Okara"/>
    <n v="15.3"/>
    <m/>
    <m/>
    <n v="4964.8500000000004"/>
    <n v="4513.5"/>
    <m/>
    <n v="255.5"/>
  </r>
  <r>
    <s v="Produit"/>
    <m/>
    <m/>
    <m/>
    <m/>
    <x v="11"/>
    <x v="2"/>
    <d v="2017-11-20T00:00:00"/>
    <s v="FAC03938"/>
    <m/>
    <x v="159"/>
    <m/>
    <s v="Genne de fruits rouges"/>
    <n v="21.937000000000001"/>
    <m/>
    <m/>
    <n v="723.92"/>
    <n v="658.11"/>
    <m/>
    <n v="143.74"/>
  </r>
  <r>
    <s v="Prestation"/>
    <m/>
    <m/>
    <m/>
    <m/>
    <x v="11"/>
    <x v="2"/>
    <d v="2017-11-20T00:00:00"/>
    <s v="FAC03939"/>
    <m/>
    <x v="12"/>
    <m/>
    <s v="Genne fruits rouges-prestation"/>
    <n v="21.937000000000001"/>
    <m/>
    <m/>
    <n v="241.31"/>
    <n v="219.37"/>
    <m/>
    <n v="219.37"/>
  </r>
  <r>
    <s v="Produit"/>
    <m/>
    <m/>
    <m/>
    <m/>
    <x v="11"/>
    <x v="2"/>
    <d v="2017-11-20T00:00:00"/>
    <s v="FAC03940"/>
    <m/>
    <x v="208"/>
    <m/>
    <s v="Extrait de levure-seau"/>
    <n v="2.85"/>
    <m/>
    <m/>
    <n v="783.75"/>
    <n v="712.5"/>
    <m/>
    <n v="-206.25"/>
  </r>
  <r>
    <s v="Produit"/>
    <m/>
    <m/>
    <m/>
    <m/>
    <x v="11"/>
    <x v="2"/>
    <d v="2017-11-20T00:00:00"/>
    <s v="FAC03941"/>
    <m/>
    <x v="161"/>
    <m/>
    <s v="Remoulage"/>
    <n v="28.02"/>
    <m/>
    <m/>
    <n v="5023.99"/>
    <n v="4567.26"/>
    <m/>
    <n v="354.56"/>
  </r>
  <r>
    <s v="Produit"/>
    <m/>
    <m/>
    <m/>
    <m/>
    <x v="11"/>
    <x v="2"/>
    <d v="2017-11-20T00:00:00"/>
    <s v="FAC03942"/>
    <m/>
    <x v="106"/>
    <m/>
    <s v="Levure entiere poudre"/>
    <n v="-2.7"/>
    <m/>
    <m/>
    <n v="-430.65"/>
    <n v="-391.5"/>
    <m/>
    <n v="-391.5"/>
  </r>
  <r>
    <s v="Produit"/>
    <m/>
    <m/>
    <m/>
    <m/>
    <x v="11"/>
    <x v="2"/>
    <d v="2017-11-22T00:00:00"/>
    <s v="FAC03943"/>
    <m/>
    <x v="142"/>
    <m/>
    <s v="Synergie palme"/>
    <n v="3.75"/>
    <m/>
    <m/>
    <n v="3506.25"/>
    <n v="3187.5"/>
    <m/>
    <n v="470.44"/>
  </r>
  <r>
    <s v="Produit"/>
    <m/>
    <m/>
    <m/>
    <m/>
    <x v="11"/>
    <x v="2"/>
    <d v="2017-11-22T00:00:00"/>
    <s v="FAC03944"/>
    <m/>
    <x v="97"/>
    <m/>
    <s v="Remoulage"/>
    <n v="22.03"/>
    <m/>
    <m/>
    <n v="3780.35"/>
    <n v="3436.68"/>
    <m/>
    <n v="132.63"/>
  </r>
  <r>
    <s v="Produit"/>
    <m/>
    <m/>
    <m/>
    <m/>
    <x v="11"/>
    <x v="2"/>
    <d v="2017-11-22T00:00:00"/>
    <s v="FAC03945"/>
    <m/>
    <x v="4"/>
    <m/>
    <s v="Lactose Feed"/>
    <n v="19.2"/>
    <m/>
    <m/>
    <n v="8870.4"/>
    <n v="8064"/>
    <m/>
    <n v="768"/>
  </r>
  <r>
    <s v="Produit"/>
    <m/>
    <m/>
    <m/>
    <m/>
    <x v="11"/>
    <x v="2"/>
    <d v="2017-11-22T00:00:00"/>
    <s v="FAC03946"/>
    <m/>
    <x v="227"/>
    <m/>
    <s v="Extrait de levure poudre"/>
    <n v="3.4249999999999998"/>
    <m/>
    <m/>
    <n v="1224.44"/>
    <n v="1113.1300000000001"/>
    <m/>
    <n v="447.88"/>
  </r>
  <r>
    <s v="Produit"/>
    <m/>
    <m/>
    <m/>
    <m/>
    <x v="11"/>
    <x v="2"/>
    <d v="2017-11-22T00:00:00"/>
    <s v="FAC03947"/>
    <m/>
    <x v="225"/>
    <m/>
    <s v="Extrait de levure poudre"/>
    <n v="3.19"/>
    <m/>
    <m/>
    <n v="1140.43"/>
    <n v="1036.75"/>
    <m/>
    <n v="442.05"/>
  </r>
  <r>
    <s v="Produit"/>
    <m/>
    <m/>
    <m/>
    <m/>
    <x v="11"/>
    <x v="2"/>
    <d v="2017-11-23T00:00:00"/>
    <s v="FAC03948"/>
    <m/>
    <x v="3"/>
    <m/>
    <s v="Farine declassee"/>
    <n v="19.385000000000002"/>
    <m/>
    <m/>
    <n v="2985.29"/>
    <n v="2713.9"/>
    <m/>
    <n v="298.47000000000003"/>
  </r>
  <r>
    <s v="Produit"/>
    <m/>
    <m/>
    <m/>
    <m/>
    <x v="11"/>
    <x v="2"/>
    <d v="2017-11-23T00:00:00"/>
    <s v="FAC03949"/>
    <m/>
    <x v="217"/>
    <m/>
    <s v="Remoulage"/>
    <n v="27.84"/>
    <m/>
    <m/>
    <n v="4746.72"/>
    <n v="4315.2"/>
    <m/>
    <n v="276.8"/>
  </r>
  <r>
    <s v="Produit"/>
    <m/>
    <m/>
    <m/>
    <m/>
    <x v="11"/>
    <x v="2"/>
    <d v="2017-11-23T00:00:00"/>
    <s v="FAC03950"/>
    <m/>
    <x v="3"/>
    <m/>
    <s v="Farine declassee"/>
    <n v="27"/>
    <m/>
    <m/>
    <n v="4158"/>
    <n v="3780"/>
    <m/>
    <n v="695"/>
  </r>
  <r>
    <s v="Produit"/>
    <m/>
    <m/>
    <m/>
    <m/>
    <x v="11"/>
    <x v="2"/>
    <d v="2017-11-23T00:00:00"/>
    <s v="FAC03951"/>
    <m/>
    <x v="233"/>
    <m/>
    <s v="Farine declassee"/>
    <n v="15.615"/>
    <m/>
    <m/>
    <n v="2490.6"/>
    <n v="2264.1799999999998"/>
    <m/>
    <n v="308.45"/>
  </r>
  <r>
    <s v="Produit"/>
    <m/>
    <m/>
    <m/>
    <m/>
    <x v="11"/>
    <x v="2"/>
    <d v="2017-11-23T00:00:00"/>
    <s v="FAC03952"/>
    <m/>
    <x v="206"/>
    <m/>
    <s v="Farine declassee"/>
    <n v="10.8"/>
    <m/>
    <m/>
    <n v="1722.6"/>
    <n v="1566"/>
    <m/>
    <n v="164"/>
  </r>
  <r>
    <s v="Produit"/>
    <m/>
    <m/>
    <m/>
    <m/>
    <x v="11"/>
    <x v="2"/>
    <d v="2017-11-23T00:00:00"/>
    <s v="FAC03953"/>
    <m/>
    <x v="3"/>
    <m/>
    <s v="Ecart de mouture"/>
    <n v="22.21"/>
    <m/>
    <m/>
    <n v="3298.19"/>
    <n v="2998.35"/>
    <m/>
    <n v="619.45000000000005"/>
  </r>
  <r>
    <s v="Produit"/>
    <m/>
    <m/>
    <m/>
    <m/>
    <x v="11"/>
    <x v="2"/>
    <d v="2017-11-27T00:00:00"/>
    <s v="FAC03955"/>
    <m/>
    <x v="4"/>
    <m/>
    <s v="Lactose Feed"/>
    <n v="23"/>
    <m/>
    <m/>
    <n v="10626"/>
    <n v="9660"/>
    <m/>
    <n v="920"/>
  </r>
  <r>
    <s v="Produit"/>
    <m/>
    <m/>
    <m/>
    <m/>
    <x v="11"/>
    <x v="2"/>
    <d v="2017-11-28T00:00:00"/>
    <s v="FAC03956"/>
    <m/>
    <x v="0"/>
    <m/>
    <s v="Son de moutarde humide"/>
    <n v="13.15"/>
    <m/>
    <m/>
    <n v="578.6"/>
    <n v="526"/>
    <m/>
    <n v="6"/>
  </r>
  <r>
    <s v="Prestation"/>
    <m/>
    <m/>
    <m/>
    <m/>
    <x v="11"/>
    <x v="2"/>
    <d v="2017-11-28T00:00:00"/>
    <s v="FAC03957"/>
    <m/>
    <x v="133"/>
    <m/>
    <s v="Son de moutarde - Prestation"/>
    <n v="1"/>
    <m/>
    <m/>
    <n v="600"/>
    <n v="500"/>
    <m/>
    <n v="500"/>
  </r>
  <r>
    <s v="Produit"/>
    <m/>
    <m/>
    <m/>
    <m/>
    <x v="11"/>
    <x v="2"/>
    <d v="2017-11-29T00:00:00"/>
    <s v="FAC03958"/>
    <m/>
    <x v="234"/>
    <m/>
    <s v="Ecorce de levure"/>
    <n v="22"/>
    <m/>
    <m/>
    <n v="14520"/>
    <n v="13200"/>
    <m/>
    <n v="9700"/>
  </r>
  <r>
    <s v="Produit"/>
    <m/>
    <m/>
    <m/>
    <m/>
    <x v="11"/>
    <x v="2"/>
    <d v="2017-11-29T00:00:00"/>
    <s v="FAC03959"/>
    <m/>
    <x v="3"/>
    <m/>
    <s v="Farine declassee"/>
    <n v="18.16"/>
    <m/>
    <m/>
    <n v="2696.76"/>
    <n v="2451.6"/>
    <m/>
    <n v="272.39999999999998"/>
  </r>
  <r>
    <s v="Produit"/>
    <m/>
    <m/>
    <m/>
    <m/>
    <x v="11"/>
    <x v="2"/>
    <d v="2017-11-29T00:00:00"/>
    <s v="FAC03960"/>
    <m/>
    <x v="3"/>
    <m/>
    <s v="Farine declassee"/>
    <n v="28.13"/>
    <m/>
    <m/>
    <n v="4022.59"/>
    <n v="3656.9"/>
    <m/>
    <n v="353.25"/>
  </r>
  <r>
    <s v="Produit"/>
    <m/>
    <m/>
    <m/>
    <m/>
    <x v="11"/>
    <x v="2"/>
    <d v="2017-11-29T00:00:00"/>
    <s v="FAC03961"/>
    <m/>
    <x v="114"/>
    <m/>
    <s v="Extrait de levure Liquide"/>
    <n v="20"/>
    <m/>
    <m/>
    <n v="3520"/>
    <n v="3200"/>
    <m/>
    <n v="260"/>
  </r>
  <r>
    <s v="Produit"/>
    <m/>
    <m/>
    <m/>
    <m/>
    <x v="11"/>
    <x v="2"/>
    <d v="2017-11-30T00:00:00"/>
    <s v="FAC03962"/>
    <m/>
    <x v="235"/>
    <m/>
    <s v="Farine declassee"/>
    <n v="23.98"/>
    <m/>
    <m/>
    <n v="3956.7"/>
    <n v="3597"/>
    <m/>
    <n v="419.1"/>
  </r>
  <r>
    <s v="Produit"/>
    <m/>
    <m/>
    <m/>
    <m/>
    <x v="11"/>
    <x v="2"/>
    <d v="2017-11-30T00:00:00"/>
    <s v="FAC03963"/>
    <m/>
    <x v="115"/>
    <m/>
    <s v="Levure entiere poudre"/>
    <n v="3.9"/>
    <m/>
    <m/>
    <n v="1244.0999999999999"/>
    <n v="1131"/>
    <m/>
    <n v="205.3"/>
  </r>
  <r>
    <s v="Produit"/>
    <m/>
    <m/>
    <m/>
    <m/>
    <x v="11"/>
    <x v="2"/>
    <d v="2017-11-30T00:00:00"/>
    <s v="FAC03964"/>
    <m/>
    <x v="0"/>
    <m/>
    <s v="Pate a choux"/>
    <n v="12.42"/>
    <m/>
    <m/>
    <n v="888.03"/>
    <n v="807.3"/>
    <m/>
    <n v="401.1"/>
  </r>
  <r>
    <s v="Produit"/>
    <m/>
    <m/>
    <m/>
    <m/>
    <x v="10"/>
    <x v="2"/>
    <d v="2017-12-01T00:00:00"/>
    <s v="FAC03965"/>
    <m/>
    <x v="4"/>
    <m/>
    <s v="Lait Infantile"/>
    <n v="19.059999999999999"/>
    <m/>
    <m/>
    <n v="10063.68"/>
    <n v="9148.7999999999993"/>
    <m/>
    <n v="1524.8"/>
  </r>
  <r>
    <s v="Produit"/>
    <m/>
    <m/>
    <m/>
    <m/>
    <x v="10"/>
    <x v="2"/>
    <d v="2017-12-01T00:00:00"/>
    <s v="FAC03966"/>
    <m/>
    <x v="234"/>
    <m/>
    <s v="Ecorce de levure"/>
    <n v="22"/>
    <m/>
    <m/>
    <n v="14520"/>
    <n v="13200"/>
    <m/>
    <n v="9700"/>
  </r>
  <r>
    <s v="Produit"/>
    <m/>
    <m/>
    <m/>
    <m/>
    <x v="10"/>
    <x v="2"/>
    <d v="2017-12-01T00:00:00"/>
    <s v="FAC03967"/>
    <m/>
    <x v="115"/>
    <m/>
    <s v="Synergie palme"/>
    <n v="1.25"/>
    <m/>
    <m/>
    <n v="1210"/>
    <n v="1100"/>
    <m/>
    <n v="158.32"/>
  </r>
  <r>
    <s v="Produit"/>
    <m/>
    <m/>
    <m/>
    <m/>
    <x v="10"/>
    <x v="2"/>
    <d v="2017-12-04T00:00:00"/>
    <s v="FAC03968"/>
    <m/>
    <x v="58"/>
    <m/>
    <s v="Levure entiere poudre"/>
    <n v="4.5"/>
    <m/>
    <m/>
    <n v="1435.5"/>
    <n v="1305"/>
    <m/>
    <n v="236.9"/>
  </r>
  <r>
    <s v="Produit"/>
    <m/>
    <m/>
    <m/>
    <m/>
    <x v="10"/>
    <x v="2"/>
    <d v="2017-12-04T00:00:00"/>
    <s v="FAC03969"/>
    <m/>
    <x v="66"/>
    <m/>
    <s v="Levure entiere poudre"/>
    <n v="5.4"/>
    <m/>
    <m/>
    <n v="1722.6"/>
    <n v="1566"/>
    <m/>
    <n v="284.3"/>
  </r>
  <r>
    <s v="Produit"/>
    <m/>
    <m/>
    <m/>
    <m/>
    <x v="10"/>
    <x v="2"/>
    <d v="2017-12-04T00:00:00"/>
    <s v="FAC03970"/>
    <m/>
    <x v="156"/>
    <m/>
    <s v="Levure entiere poudre"/>
    <n v="3.6"/>
    <m/>
    <m/>
    <n v="1148.4000000000001"/>
    <n v="1044"/>
    <m/>
    <n v="189.5"/>
  </r>
  <r>
    <s v="Produit"/>
    <m/>
    <m/>
    <m/>
    <m/>
    <x v="10"/>
    <x v="2"/>
    <d v="2017-12-04T00:00:00"/>
    <s v="FAC03971"/>
    <m/>
    <x v="58"/>
    <m/>
    <s v="Levure entiere poudre"/>
    <n v="-4.5"/>
    <m/>
    <m/>
    <n v="-1435.5"/>
    <n v="-1305"/>
    <m/>
    <n v="-1305"/>
  </r>
  <r>
    <s v="Produit"/>
    <m/>
    <m/>
    <m/>
    <m/>
    <x v="10"/>
    <x v="2"/>
    <d v="2017-12-04T00:00:00"/>
    <s v="FAC03972"/>
    <m/>
    <x v="178"/>
    <m/>
    <s v="Levure entiere poudre"/>
    <n v="-4.8170000000000002"/>
    <m/>
    <m/>
    <n v="-1536.62"/>
    <n v="-1396.93"/>
    <m/>
    <n v="-1396.93"/>
  </r>
  <r>
    <s v="Produit"/>
    <m/>
    <m/>
    <m/>
    <m/>
    <x v="10"/>
    <x v="2"/>
    <d v="2017-12-05T00:00:00"/>
    <s v="FAC03973"/>
    <m/>
    <x v="97"/>
    <m/>
    <s v="Coque de soja"/>
    <n v="15"/>
    <m/>
    <m/>
    <n v="2640"/>
    <n v="2400"/>
    <m/>
    <n v="460"/>
  </r>
  <r>
    <s v="Produit"/>
    <m/>
    <m/>
    <m/>
    <m/>
    <x v="10"/>
    <x v="2"/>
    <d v="2017-12-05T00:00:00"/>
    <s v="FAC03974"/>
    <m/>
    <x v="124"/>
    <m/>
    <s v="Synergie palme Extrait de levure-seau"/>
    <n v="2.2000000000000002"/>
    <m/>
    <m/>
    <n v="1815"/>
    <n v="1650"/>
    <m/>
    <n v="47.11"/>
  </r>
  <r>
    <s v="Produit"/>
    <m/>
    <m/>
    <m/>
    <m/>
    <x v="10"/>
    <x v="2"/>
    <d v="2017-12-05T00:00:00"/>
    <s v="FAC03975"/>
    <m/>
    <x v="165"/>
    <m/>
    <s v="Synergie palme"/>
    <n v="1.25"/>
    <m/>
    <m/>
    <n v="1210"/>
    <n v="1100"/>
    <m/>
    <n v="153.6"/>
  </r>
  <r>
    <s v="Produit"/>
    <m/>
    <m/>
    <m/>
    <m/>
    <x v="10"/>
    <x v="2"/>
    <d v="2017-12-05T00:00:00"/>
    <s v="FAC03976"/>
    <m/>
    <x v="4"/>
    <m/>
    <s v="Lactose Feed"/>
    <n v="24"/>
    <m/>
    <m/>
    <n v="11088"/>
    <n v="10080"/>
    <m/>
    <n v="960"/>
  </r>
  <r>
    <s v="Produit"/>
    <m/>
    <m/>
    <m/>
    <m/>
    <x v="10"/>
    <x v="2"/>
    <d v="2017-12-06T00:00:00"/>
    <s v="FAC03977"/>
    <m/>
    <x v="212"/>
    <m/>
    <s v="Ecart de mouture"/>
    <n v="21.5"/>
    <m/>
    <m/>
    <n v="3192.75"/>
    <n v="2902.5"/>
    <m/>
    <n v="352.5"/>
  </r>
  <r>
    <s v="Produit"/>
    <m/>
    <m/>
    <m/>
    <m/>
    <x v="10"/>
    <x v="2"/>
    <d v="2017-12-06T00:00:00"/>
    <s v="FAC03978"/>
    <m/>
    <x v="142"/>
    <m/>
    <s v="Extrait de levure poudre"/>
    <n v="2.621"/>
    <m/>
    <m/>
    <n v="937.01"/>
    <n v="851.83"/>
    <m/>
    <n v="311.10000000000002"/>
  </r>
  <r>
    <s v="Produit"/>
    <m/>
    <m/>
    <m/>
    <m/>
    <x v="10"/>
    <x v="2"/>
    <d v="2017-12-06T00:00:00"/>
    <s v="FAC03979"/>
    <m/>
    <x v="22"/>
    <m/>
    <s v="Permeat serum La Chapelle Thireuil"/>
    <n v="1.29"/>
    <m/>
    <m/>
    <n v="770.52"/>
    <n v="700.47"/>
    <m/>
    <n v="311.32"/>
  </r>
  <r>
    <s v="Produit"/>
    <m/>
    <m/>
    <m/>
    <m/>
    <x v="10"/>
    <x v="2"/>
    <d v="2017-12-06T00:00:00"/>
    <s v="FAC03980"/>
    <m/>
    <x v="23"/>
    <m/>
    <s v="Permeat serum La Chapelle Thireuil"/>
    <n v="1.323"/>
    <m/>
    <m/>
    <n v="517.08000000000004"/>
    <n v="470.07"/>
    <m/>
    <n v="208.92"/>
  </r>
  <r>
    <s v="Produit"/>
    <m/>
    <m/>
    <m/>
    <m/>
    <x v="10"/>
    <x v="2"/>
    <d v="2017-12-06T00:00:00"/>
    <s v="FAC03981"/>
    <m/>
    <x v="0"/>
    <m/>
    <s v="Permeat serum Herbignac"/>
    <n v="8.34"/>
    <m/>
    <m/>
    <n v="6284.61"/>
    <n v="5713.29"/>
    <m/>
    <n v="1114.92"/>
  </r>
  <r>
    <s v="Produit"/>
    <m/>
    <m/>
    <m/>
    <m/>
    <x v="10"/>
    <x v="2"/>
    <d v="2017-12-06T00:00:00"/>
    <s v="FAC03982"/>
    <m/>
    <x v="17"/>
    <m/>
    <s v="Permeat serum Herbignac"/>
    <n v="6.5659999999999998"/>
    <m/>
    <m/>
    <n v="1414.41"/>
    <n v="1285.83"/>
    <m/>
    <n v="378.45"/>
  </r>
  <r>
    <s v="Produit"/>
    <m/>
    <m/>
    <m/>
    <m/>
    <x v="10"/>
    <x v="2"/>
    <d v="2017-12-07T00:00:00"/>
    <s v="FAC03983"/>
    <m/>
    <x v="192"/>
    <m/>
    <s v="Extrait de levure poudre"/>
    <n v="5.7450000000000001"/>
    <m/>
    <m/>
    <n v="2053.84"/>
    <n v="1867.13"/>
    <m/>
    <n v="782.78"/>
  </r>
  <r>
    <s v="Produit"/>
    <m/>
    <m/>
    <m/>
    <m/>
    <x v="10"/>
    <x v="2"/>
    <d v="2017-12-07T00:00:00"/>
    <s v="FAC03984"/>
    <m/>
    <x v="214"/>
    <m/>
    <s v="Extrait de levure poudre"/>
    <n v="5.29"/>
    <m/>
    <m/>
    <n v="1891.18"/>
    <n v="1719.25"/>
    <m/>
    <n v="720.75"/>
  </r>
  <r>
    <s v="Produit"/>
    <m/>
    <m/>
    <m/>
    <m/>
    <x v="10"/>
    <x v="2"/>
    <d v="2017-12-07T00:00:00"/>
    <s v="FAC03985"/>
    <m/>
    <x v="142"/>
    <m/>
    <s v="Extrait de levure poudre"/>
    <n v="3.05"/>
    <m/>
    <m/>
    <n v="1090.3800000000001"/>
    <n v="991.25"/>
    <m/>
    <n v="415.55"/>
  </r>
  <r>
    <s v="Produit"/>
    <m/>
    <m/>
    <m/>
    <m/>
    <x v="10"/>
    <x v="2"/>
    <d v="2017-12-08T00:00:00"/>
    <s v="FAC03986"/>
    <m/>
    <x v="234"/>
    <m/>
    <s v="Ecorce de levure"/>
    <n v="21.9"/>
    <m/>
    <m/>
    <n v="14454"/>
    <n v="13140"/>
    <m/>
    <n v="9650"/>
  </r>
  <r>
    <s v="Produit"/>
    <m/>
    <m/>
    <m/>
    <m/>
    <x v="10"/>
    <x v="2"/>
    <d v="2017-12-08T00:00:00"/>
    <s v="FAC03987"/>
    <m/>
    <x v="234"/>
    <m/>
    <s v="Ecorce de levure"/>
    <n v="22"/>
    <m/>
    <m/>
    <n v="14520"/>
    <n v="13200"/>
    <m/>
    <n v="9650"/>
  </r>
  <r>
    <s v="Produit"/>
    <m/>
    <m/>
    <m/>
    <m/>
    <x v="10"/>
    <x v="2"/>
    <d v="2017-12-08T00:00:00"/>
    <s v="FAC03988"/>
    <m/>
    <x v="150"/>
    <m/>
    <s v="Extrait de levure poudre"/>
    <n v="3.08"/>
    <m/>
    <m/>
    <n v="1185.8"/>
    <n v="1078"/>
    <m/>
    <n v="210.3"/>
  </r>
  <r>
    <s v="Produit"/>
    <m/>
    <m/>
    <m/>
    <m/>
    <x v="10"/>
    <x v="2"/>
    <d v="2017-12-08T00:00:00"/>
    <s v="FAC03989"/>
    <m/>
    <x v="107"/>
    <m/>
    <s v="Extrait de levure poudre"/>
    <n v="4"/>
    <m/>
    <m/>
    <n v="1540"/>
    <n v="1400"/>
    <m/>
    <n v="273.2"/>
  </r>
  <r>
    <s v="Produit"/>
    <m/>
    <m/>
    <m/>
    <m/>
    <x v="10"/>
    <x v="2"/>
    <d v="2017-12-08T00:00:00"/>
    <s v="FAC03990"/>
    <m/>
    <x v="236"/>
    <m/>
    <s v="Extrait de levure poudre"/>
    <n v="5"/>
    <m/>
    <m/>
    <n v="1925"/>
    <n v="1750"/>
    <m/>
    <n v="341.5"/>
  </r>
  <r>
    <s v="Produit"/>
    <m/>
    <m/>
    <m/>
    <m/>
    <x v="10"/>
    <x v="2"/>
    <d v="2017-12-08T00:00:00"/>
    <s v="FAC03991"/>
    <m/>
    <x v="176"/>
    <m/>
    <s v="Extrait de levure poudre"/>
    <n v="6.89"/>
    <m/>
    <m/>
    <n v="2652.65"/>
    <n v="2411.5"/>
    <m/>
    <n v="470.5"/>
  </r>
  <r>
    <s v="Produit"/>
    <m/>
    <m/>
    <m/>
    <m/>
    <x v="10"/>
    <x v="2"/>
    <d v="2017-12-12T00:00:00"/>
    <s v="FAC03993"/>
    <m/>
    <x v="22"/>
    <m/>
    <s v="Permeat serum La Chapelle Thireuil"/>
    <n v="1.363"/>
    <m/>
    <m/>
    <n v="260.27"/>
    <n v="236.61"/>
    <m/>
    <n v="105.16"/>
  </r>
  <r>
    <s v="Produit"/>
    <m/>
    <m/>
    <m/>
    <m/>
    <x v="10"/>
    <x v="2"/>
    <d v="2017-12-12T00:00:00"/>
    <s v="FAC03994"/>
    <m/>
    <x v="23"/>
    <m/>
    <s v="Permeat serum La Chapelle Thireuil"/>
    <n v="1.3140000000000001"/>
    <m/>
    <m/>
    <n v="130.09"/>
    <n v="118.26"/>
    <m/>
    <n v="52.56"/>
  </r>
  <r>
    <s v="Produit"/>
    <m/>
    <m/>
    <m/>
    <m/>
    <x v="10"/>
    <x v="2"/>
    <d v="2017-12-12T00:00:00"/>
    <s v="FAC03995"/>
    <m/>
    <x v="114"/>
    <m/>
    <s v="Extrait de levure-seau"/>
    <n v="0.65"/>
    <m/>
    <m/>
    <n v="214.5"/>
    <n v="195"/>
    <m/>
    <n v="-87"/>
  </r>
  <r>
    <s v="Produit"/>
    <m/>
    <m/>
    <m/>
    <m/>
    <x v="10"/>
    <x v="2"/>
    <d v="2017-12-12T00:00:00"/>
    <s v="FAC03996"/>
    <m/>
    <x v="144"/>
    <m/>
    <s v="Remoulage"/>
    <n v="24.7"/>
    <m/>
    <m/>
    <n v="4265.6899999999996"/>
    <n v="3877.9"/>
    <m/>
    <n v="271.7"/>
  </r>
  <r>
    <s v="Produit"/>
    <m/>
    <m/>
    <m/>
    <m/>
    <x v="10"/>
    <x v="2"/>
    <d v="2017-12-12T00:00:00"/>
    <s v="FAC03997"/>
    <m/>
    <x v="4"/>
    <m/>
    <s v="Lactose Feed"/>
    <n v="24"/>
    <m/>
    <m/>
    <n v="11088"/>
    <n v="10080"/>
    <m/>
    <n v="960"/>
  </r>
  <r>
    <s v="Produit"/>
    <m/>
    <m/>
    <m/>
    <m/>
    <x v="10"/>
    <x v="2"/>
    <d v="2017-12-12T00:00:00"/>
    <s v="FAC03998"/>
    <m/>
    <x v="149"/>
    <m/>
    <s v="Permeat serum Herbignac"/>
    <n v="8.6850000000000005"/>
    <m/>
    <m/>
    <n v="3808.83"/>
    <n v="3462.57"/>
    <m/>
    <n v="407.36"/>
  </r>
  <r>
    <s v="Produit"/>
    <m/>
    <m/>
    <m/>
    <m/>
    <x v="10"/>
    <x v="2"/>
    <d v="2017-12-12T00:00:00"/>
    <s v="FAC03999"/>
    <m/>
    <x v="38"/>
    <m/>
    <s v="Permeat serum Soignon"/>
    <n v="4.9770000000000003"/>
    <m/>
    <m/>
    <n v="1479.02"/>
    <n v="1344.56"/>
    <m/>
    <n v="504.21"/>
  </r>
  <r>
    <s v="Produit"/>
    <m/>
    <m/>
    <m/>
    <m/>
    <x v="10"/>
    <x v="2"/>
    <d v="2017-12-13T00:00:00"/>
    <s v="FAC04000"/>
    <m/>
    <x v="19"/>
    <m/>
    <s v="Permeat serum Soignon"/>
    <n v="4.9740000000000002"/>
    <m/>
    <m/>
    <n v="437.71"/>
    <n v="397.92"/>
    <m/>
    <n v="149.22"/>
  </r>
  <r>
    <s v="Produit"/>
    <m/>
    <m/>
    <m/>
    <m/>
    <x v="10"/>
    <x v="2"/>
    <d v="2017-12-14T00:00:00"/>
    <s v="FAC04001"/>
    <m/>
    <x v="169"/>
    <m/>
    <s v="Okara"/>
    <n v="14.5"/>
    <m/>
    <m/>
    <n v="4705.25"/>
    <n v="4277.5"/>
    <m/>
    <n v="247.5"/>
  </r>
  <r>
    <s v="Produit"/>
    <m/>
    <m/>
    <m/>
    <m/>
    <x v="10"/>
    <x v="2"/>
    <d v="2017-12-14T00:00:00"/>
    <s v="FAC04002"/>
    <m/>
    <x v="203"/>
    <m/>
    <s v="Gruau- farine basse de ble dur"/>
    <n v="27.92"/>
    <m/>
    <m/>
    <n v="5313.18"/>
    <n v="4830.16"/>
    <m/>
    <n v="219.24"/>
  </r>
  <r>
    <s v="Produit"/>
    <m/>
    <m/>
    <m/>
    <m/>
    <x v="10"/>
    <x v="2"/>
    <d v="2017-12-14T00:00:00"/>
    <s v="FAC04003"/>
    <m/>
    <x v="220"/>
    <m/>
    <s v="Gruau- farine basse de ble dur"/>
    <n v="27.64"/>
    <m/>
    <m/>
    <n v="5320.7"/>
    <n v="4837"/>
    <m/>
    <n v="226"/>
  </r>
  <r>
    <s v="Produit"/>
    <m/>
    <m/>
    <m/>
    <m/>
    <x v="10"/>
    <x v="2"/>
    <d v="2017-12-14T00:00:00"/>
    <s v="FAC04004"/>
    <m/>
    <x v="4"/>
    <m/>
    <s v="Lactose Feed"/>
    <n v="24"/>
    <m/>
    <m/>
    <n v="11088"/>
    <n v="10080"/>
    <m/>
    <n v="960"/>
  </r>
  <r>
    <s v="Produit"/>
    <m/>
    <m/>
    <m/>
    <m/>
    <x v="10"/>
    <x v="2"/>
    <d v="2017-12-14T00:00:00"/>
    <s v="FAC04005"/>
    <m/>
    <x v="4"/>
    <m/>
    <s v="Extrait de levure poudre"/>
    <n v="12.744999999999999"/>
    <m/>
    <m/>
    <n v="6308.78"/>
    <n v="5735.25"/>
    <m/>
    <n v="3200.75"/>
  </r>
  <r>
    <s v="Produit"/>
    <m/>
    <m/>
    <m/>
    <m/>
    <x v="10"/>
    <x v="2"/>
    <d v="2017-12-14T00:00:00"/>
    <s v="FAC04006"/>
    <m/>
    <x v="160"/>
    <m/>
    <s v="Remoulage"/>
    <n v="28.94"/>
    <m/>
    <m/>
    <n v="4997.9399999999996"/>
    <n v="4543.58"/>
    <m/>
    <n v="327.44"/>
  </r>
  <r>
    <s v="Produit"/>
    <m/>
    <m/>
    <m/>
    <m/>
    <x v="10"/>
    <x v="2"/>
    <d v="2017-12-14T00:00:00"/>
    <s v="FAC04007"/>
    <m/>
    <x v="0"/>
    <m/>
    <s v="Pate a choux"/>
    <n v="13.98"/>
    <m/>
    <m/>
    <n v="999.57"/>
    <n v="908.7"/>
    <m/>
    <n v="486.9"/>
  </r>
  <r>
    <s v="Produit"/>
    <m/>
    <m/>
    <m/>
    <m/>
    <x v="10"/>
    <x v="2"/>
    <d v="2017-12-18T00:00:00"/>
    <s v="FAC04008"/>
    <m/>
    <x v="131"/>
    <m/>
    <s v="Extrait de levure poudre"/>
    <n v="5.7149999999999999"/>
    <m/>
    <m/>
    <n v="2043.12"/>
    <n v="1857.38"/>
    <m/>
    <n v="738.98"/>
  </r>
  <r>
    <s v="Produit"/>
    <m/>
    <m/>
    <m/>
    <m/>
    <x v="10"/>
    <x v="2"/>
    <d v="2017-12-18T00:00:00"/>
    <s v="FAC04009"/>
    <m/>
    <x v="64"/>
    <m/>
    <s v="Extrait de levure poudre"/>
    <n v="2.125"/>
    <m/>
    <m/>
    <n v="759.69"/>
    <n v="690.63"/>
    <m/>
    <n v="274.83"/>
  </r>
  <r>
    <s v="Produit"/>
    <m/>
    <m/>
    <m/>
    <m/>
    <x v="10"/>
    <x v="2"/>
    <d v="2017-12-18T00:00:00"/>
    <s v="FAC04010"/>
    <m/>
    <x v="132"/>
    <m/>
    <s v="Extrait de levure poudre"/>
    <n v="7"/>
    <m/>
    <m/>
    <n v="2425.5"/>
    <n v="2205"/>
    <m/>
    <n v="835.2"/>
  </r>
  <r>
    <s v="Produit"/>
    <m/>
    <m/>
    <m/>
    <m/>
    <x v="10"/>
    <x v="2"/>
    <d v="2017-12-18T00:00:00"/>
    <s v="FAC04011"/>
    <m/>
    <x v="97"/>
    <m/>
    <s v="Remoulage"/>
    <n v="24.34"/>
    <m/>
    <m/>
    <n v="3882.23"/>
    <n v="3529.3"/>
    <m/>
    <n v="243.4"/>
  </r>
  <r>
    <s v="Produit"/>
    <m/>
    <m/>
    <m/>
    <m/>
    <x v="10"/>
    <x v="2"/>
    <d v="2017-12-18T00:00:00"/>
    <s v="FAC04012"/>
    <m/>
    <x v="113"/>
    <m/>
    <s v="Farine declassee"/>
    <n v="22.414999999999999"/>
    <m/>
    <m/>
    <n v="3525.89"/>
    <n v="3205.35"/>
    <m/>
    <n v="362.27"/>
  </r>
  <r>
    <s v="Produit"/>
    <m/>
    <m/>
    <m/>
    <m/>
    <x v="10"/>
    <x v="2"/>
    <d v="2017-12-20T00:00:00"/>
    <s v="FAC04013"/>
    <m/>
    <x v="4"/>
    <m/>
    <s v="Lactose Feed"/>
    <n v="19.2"/>
    <m/>
    <m/>
    <n v="8870.4"/>
    <n v="8064"/>
    <m/>
    <n v="768"/>
  </r>
  <r>
    <s v="Produit"/>
    <m/>
    <m/>
    <m/>
    <m/>
    <x v="10"/>
    <x v="2"/>
    <d v="2017-12-20T00:00:00"/>
    <s v="FAC04014"/>
    <m/>
    <x v="175"/>
    <m/>
    <s v="Farine basse de ble tendre"/>
    <n v="24.54"/>
    <m/>
    <m/>
    <n v="3860.14"/>
    <n v="3509.22"/>
    <m/>
    <n v="61.35"/>
  </r>
  <r>
    <s v="Produit"/>
    <m/>
    <m/>
    <m/>
    <m/>
    <x v="10"/>
    <x v="2"/>
    <d v="2017-12-20T00:00:00"/>
    <s v="FAC04015"/>
    <m/>
    <x v="97"/>
    <m/>
    <s v="Caramel liquide"/>
    <n v="2.2450000000000001"/>
    <m/>
    <m/>
    <n v="395.12"/>
    <n v="359.2"/>
    <m/>
    <n v="242.4"/>
  </r>
  <r>
    <s v="Produit"/>
    <m/>
    <m/>
    <m/>
    <m/>
    <x v="10"/>
    <x v="2"/>
    <d v="2017-12-20T00:00:00"/>
    <s v="FAC04016"/>
    <m/>
    <x v="66"/>
    <m/>
    <s v="Caramel liquide"/>
    <n v="5.8369999999999997"/>
    <m/>
    <m/>
    <n v="1027.31"/>
    <n v="933.92"/>
    <m/>
    <n v="630.72"/>
  </r>
  <r>
    <s v="Produit"/>
    <m/>
    <m/>
    <m/>
    <m/>
    <x v="10"/>
    <x v="2"/>
    <d v="2017-12-21T00:00:00"/>
    <s v="FAC04017"/>
    <m/>
    <x v="237"/>
    <m/>
    <s v="Extrait de levure poudre"/>
    <n v="2.8740000000000001"/>
    <m/>
    <m/>
    <n v="1027.46"/>
    <n v="934.05"/>
    <m/>
    <n v="360.43"/>
  </r>
  <r>
    <s v="Produit"/>
    <m/>
    <m/>
    <m/>
    <m/>
    <x v="10"/>
    <x v="2"/>
    <d v="2017-12-21T00:00:00"/>
    <s v="FAC04018"/>
    <m/>
    <x v="4"/>
    <m/>
    <s v="Coque de soja"/>
    <n v="14.64"/>
    <m/>
    <m/>
    <n v="2737.68"/>
    <n v="2488.8000000000002"/>
    <m/>
    <n v="849.12"/>
  </r>
  <r>
    <s v="Produit"/>
    <m/>
    <m/>
    <m/>
    <m/>
    <x v="10"/>
    <x v="2"/>
    <d v="2017-12-21T00:00:00"/>
    <s v="FAC04019"/>
    <m/>
    <x v="159"/>
    <m/>
    <s v="Genne de fruits rouges"/>
    <n v="21.361000000000001"/>
    <m/>
    <m/>
    <n v="704.91"/>
    <n v="640.83000000000004"/>
    <m/>
    <n v="345.83"/>
  </r>
  <r>
    <s v="Prestation"/>
    <m/>
    <m/>
    <m/>
    <m/>
    <x v="10"/>
    <x v="2"/>
    <d v="2017-12-21T00:00:00"/>
    <s v="FAC04020"/>
    <m/>
    <x v="12"/>
    <m/>
    <s v="Genne fruits rouges-prestation"/>
    <n v="21.361000000000001"/>
    <m/>
    <m/>
    <n v="234.97"/>
    <n v="213.61"/>
    <m/>
    <n v="213.61"/>
  </r>
  <r>
    <s v="Produit"/>
    <m/>
    <m/>
    <m/>
    <m/>
    <x v="10"/>
    <x v="2"/>
    <d v="2017-12-21T00:00:00"/>
    <s v="FAC04021"/>
    <m/>
    <x v="185"/>
    <m/>
    <s v="Okara"/>
    <n v="14.56"/>
    <m/>
    <m/>
    <n v="4724.72"/>
    <n v="4295.2"/>
    <m/>
    <n v="244.6"/>
  </r>
  <r>
    <s v="Produit"/>
    <m/>
    <m/>
    <m/>
    <m/>
    <x v="10"/>
    <x v="2"/>
    <d v="2017-12-26T00:00:00"/>
    <s v="FAC04022"/>
    <m/>
    <x v="158"/>
    <m/>
    <s v="Extrait de levure poudre"/>
    <n v="3.9"/>
    <m/>
    <m/>
    <n v="1244.0999999999999"/>
    <n v="1131"/>
    <m/>
    <n v="168.1"/>
  </r>
  <r>
    <s v="Produit"/>
    <m/>
    <m/>
    <m/>
    <m/>
    <x v="10"/>
    <x v="2"/>
    <d v="2017-12-26T00:00:00"/>
    <s v="FAC04023"/>
    <m/>
    <x v="86"/>
    <m/>
    <s v="Extrait de levure poudre"/>
    <n v="5.7539999999999996"/>
    <m/>
    <m/>
    <n v="1835.53"/>
    <n v="1668.66"/>
    <m/>
    <n v="247.96"/>
  </r>
  <r>
    <s v="Produit"/>
    <m/>
    <m/>
    <m/>
    <m/>
    <x v="10"/>
    <x v="2"/>
    <d v="2017-12-26T00:00:00"/>
    <s v="FAC04024"/>
    <m/>
    <x v="69"/>
    <m/>
    <s v="Extrait de levure poudre Levure entiere poudre"/>
    <n v="2.5"/>
    <m/>
    <m/>
    <n v="1595"/>
    <n v="1450"/>
    <m/>
    <n v="90.5"/>
  </r>
  <r>
    <s v="Produit"/>
    <m/>
    <m/>
    <m/>
    <m/>
    <x v="10"/>
    <x v="2"/>
    <d v="2017-12-26T00:00:00"/>
    <s v="FAC04025"/>
    <m/>
    <x v="179"/>
    <m/>
    <s v="Extrait de levure poudre"/>
    <n v="6.72"/>
    <m/>
    <m/>
    <n v="2587.1999999999998"/>
    <n v="2352"/>
    <m/>
    <n v="408.4"/>
  </r>
  <r>
    <s v="Produit"/>
    <m/>
    <m/>
    <m/>
    <m/>
    <x v="10"/>
    <x v="2"/>
    <d v="2017-12-26T00:00:00"/>
    <s v="FAC04026"/>
    <m/>
    <x v="96"/>
    <m/>
    <s v="Extrait de levure poudre"/>
    <n v="4.4000000000000004"/>
    <m/>
    <m/>
    <n v="1694"/>
    <n v="1540"/>
    <m/>
    <n v="269.2"/>
  </r>
  <r>
    <s v="Produit"/>
    <m/>
    <m/>
    <m/>
    <m/>
    <x v="10"/>
    <x v="2"/>
    <d v="2017-12-26T00:00:00"/>
    <s v="FAC04027"/>
    <m/>
    <x v="185"/>
    <m/>
    <s v="Extrait de levure poudre"/>
    <n v="4.8"/>
    <m/>
    <m/>
    <n v="1848"/>
    <n v="1680"/>
    <m/>
    <n v="290.45"/>
  </r>
  <r>
    <s v="Produit"/>
    <m/>
    <m/>
    <m/>
    <m/>
    <x v="10"/>
    <x v="2"/>
    <d v="2017-12-26T00:00:00"/>
    <s v="FAC04028"/>
    <m/>
    <x v="4"/>
    <m/>
    <s v="Lactose Feed"/>
    <n v="24"/>
    <m/>
    <m/>
    <n v="11088"/>
    <n v="10080"/>
    <m/>
    <n v="960"/>
  </r>
  <r>
    <s v="Produit"/>
    <m/>
    <m/>
    <m/>
    <m/>
    <x v="10"/>
    <x v="2"/>
    <d v="2017-12-26T00:00:00"/>
    <s v="FAC04029"/>
    <m/>
    <x v="4"/>
    <m/>
    <s v="Lactose Feed"/>
    <n v="24"/>
    <m/>
    <m/>
    <n v="11088"/>
    <n v="10080"/>
    <m/>
    <n v="960"/>
  </r>
  <r>
    <s v="Produit"/>
    <m/>
    <m/>
    <m/>
    <m/>
    <x v="10"/>
    <x v="2"/>
    <d v="2017-12-26T00:00:00"/>
    <s v="FAC04030"/>
    <m/>
    <x v="132"/>
    <m/>
    <s v="Son de ble"/>
    <n v="17.37"/>
    <m/>
    <m/>
    <n v="1910.7"/>
    <n v="1737"/>
    <m/>
    <n v="86.85"/>
  </r>
  <r>
    <s v="Produit"/>
    <m/>
    <m/>
    <m/>
    <m/>
    <x v="10"/>
    <x v="2"/>
    <d v="2017-12-27T00:00:00"/>
    <s v="FAC04031"/>
    <m/>
    <x v="238"/>
    <m/>
    <s v="Farine declassee"/>
    <n v="21.92"/>
    <m/>
    <m/>
    <n v="3616.8"/>
    <n v="3288"/>
    <m/>
    <n v="416.4"/>
  </r>
  <r>
    <s v="Produit"/>
    <m/>
    <m/>
    <m/>
    <m/>
    <x v="10"/>
    <x v="2"/>
    <d v="2017-12-27T00:00:00"/>
    <s v="FAC04032"/>
    <m/>
    <x v="80"/>
    <m/>
    <s v="Issues de cereales"/>
    <n v="29.28"/>
    <m/>
    <m/>
    <n v="3542.88"/>
    <n v="3220.8"/>
    <m/>
    <n v="208.48"/>
  </r>
  <r>
    <s v="Produit"/>
    <m/>
    <m/>
    <m/>
    <m/>
    <x v="10"/>
    <x v="2"/>
    <d v="2017-12-21T00:00:00"/>
    <s v="FAC04033"/>
    <m/>
    <x v="4"/>
    <m/>
    <s v="Coque de soja"/>
    <n v="-0.18"/>
    <m/>
    <m/>
    <n v="-33.659999999999997"/>
    <n v="-30.6"/>
    <m/>
    <n v="-30.6"/>
  </r>
  <r>
    <s v="Produit"/>
    <m/>
    <m/>
    <m/>
    <m/>
    <x v="0"/>
    <x v="3"/>
    <d v="2018-01-08T00:00:00"/>
    <s v="FAC04034"/>
    <m/>
    <x v="4"/>
    <m/>
    <s v="Lactose Feed"/>
    <n v="24"/>
    <m/>
    <m/>
    <n v="10032"/>
    <n v="9120"/>
    <m/>
    <n v="3120"/>
  </r>
  <r>
    <s v="Produit"/>
    <m/>
    <m/>
    <m/>
    <m/>
    <x v="0"/>
    <x v="3"/>
    <d v="2018-01-08T00:00:00"/>
    <s v="FAC04035"/>
    <m/>
    <x v="4"/>
    <m/>
    <s v="Lait Infantile"/>
    <n v="19.760000000000002"/>
    <m/>
    <m/>
    <n v="10433.280000000001"/>
    <n v="9484.7999999999993"/>
    <m/>
    <n v="1580.8"/>
  </r>
  <r>
    <s v="Produit"/>
    <m/>
    <m/>
    <m/>
    <m/>
    <x v="0"/>
    <x v="3"/>
    <d v="2018-01-08T00:00:00"/>
    <s v="FAC04036"/>
    <m/>
    <x v="163"/>
    <m/>
    <s v="Synergie palme"/>
    <n v="2.5"/>
    <m/>
    <m/>
    <n v="2337.5"/>
    <n v="2125"/>
    <m/>
    <n v="291.85000000000002"/>
  </r>
  <r>
    <s v="Produit"/>
    <m/>
    <m/>
    <m/>
    <m/>
    <x v="0"/>
    <x v="3"/>
    <d v="2018-01-08T00:00:00"/>
    <s v="FAC04037"/>
    <m/>
    <x v="97"/>
    <m/>
    <s v="Synergie palme"/>
    <n v="2.5"/>
    <m/>
    <m/>
    <n v="2337.5"/>
    <n v="2125"/>
    <m/>
    <n v="286.85000000000002"/>
  </r>
  <r>
    <s v="Produit"/>
    <m/>
    <m/>
    <m/>
    <m/>
    <x v="0"/>
    <x v="3"/>
    <d v="2018-01-08T00:00:00"/>
    <s v="FAC04038"/>
    <m/>
    <x v="64"/>
    <m/>
    <s v="Okara"/>
    <n v="14.64"/>
    <m/>
    <m/>
    <n v="4750.68"/>
    <n v="4318.8"/>
    <m/>
    <n v="139.91999999999999"/>
  </r>
  <r>
    <s v="Produit"/>
    <m/>
    <m/>
    <m/>
    <m/>
    <x v="0"/>
    <x v="3"/>
    <d v="2018-01-09T00:00:00"/>
    <s v="FAC04039"/>
    <m/>
    <x v="0"/>
    <m/>
    <s v="Pate a choux"/>
    <n v="13.82"/>
    <m/>
    <m/>
    <n v="988.13"/>
    <n v="898.3"/>
    <m/>
    <n v="478.1"/>
  </r>
  <r>
    <s v="Produit"/>
    <m/>
    <m/>
    <m/>
    <m/>
    <x v="0"/>
    <x v="3"/>
    <d v="2018-01-09T00:00:00"/>
    <s v="FAC04040"/>
    <m/>
    <x v="220"/>
    <m/>
    <s v="Gruau- farine basse de ble dur"/>
    <n v="25.7"/>
    <m/>
    <m/>
    <n v="4947.25"/>
    <n v="4497.5"/>
    <m/>
    <n v="177.5"/>
  </r>
  <r>
    <s v="Produit"/>
    <m/>
    <m/>
    <m/>
    <m/>
    <x v="0"/>
    <x v="3"/>
    <d v="2018-01-09T00:00:00"/>
    <s v="FAC04041"/>
    <m/>
    <x v="51"/>
    <m/>
    <s v="Coque de soja"/>
    <n v="6.94"/>
    <m/>
    <m/>
    <n v="1259.6099999999999"/>
    <n v="1145.0999999999999"/>
    <m/>
    <n v="175.06"/>
  </r>
  <r>
    <s v="Produit"/>
    <m/>
    <m/>
    <m/>
    <m/>
    <x v="0"/>
    <x v="3"/>
    <d v="2018-01-09T00:00:00"/>
    <s v="FAC04042"/>
    <m/>
    <x v="68"/>
    <m/>
    <s v="Coque de soja"/>
    <n v="8.2200000000000006"/>
    <m/>
    <m/>
    <n v="1491.93"/>
    <n v="1356.3"/>
    <m/>
    <n v="237.78"/>
  </r>
  <r>
    <s v="Produit"/>
    <m/>
    <m/>
    <m/>
    <m/>
    <x v="0"/>
    <x v="3"/>
    <d v="2018-01-09T00:00:00"/>
    <s v="FAC04043"/>
    <m/>
    <x v="4"/>
    <m/>
    <s v="Farine basse de ble tendre"/>
    <n v="24.36"/>
    <m/>
    <m/>
    <n v="4689.3"/>
    <n v="4263"/>
    <m/>
    <n v="365.4"/>
  </r>
  <r>
    <s v="Produit"/>
    <m/>
    <m/>
    <m/>
    <m/>
    <x v="0"/>
    <x v="3"/>
    <d v="2018-01-11T00:00:00"/>
    <s v="FAC04044"/>
    <m/>
    <x v="234"/>
    <m/>
    <s v="Ecorce de levure"/>
    <n v="17.8"/>
    <m/>
    <m/>
    <n v="11748"/>
    <n v="10680"/>
    <m/>
    <n v="7600"/>
  </r>
  <r>
    <s v="Produit"/>
    <m/>
    <m/>
    <m/>
    <m/>
    <x v="0"/>
    <x v="3"/>
    <d v="2018-01-11T00:00:00"/>
    <s v="FAC04045"/>
    <m/>
    <x v="4"/>
    <m/>
    <s v="Lactose Feed"/>
    <n v="10.6"/>
    <m/>
    <m/>
    <n v="4897.2"/>
    <n v="4452"/>
    <m/>
    <n v="424"/>
  </r>
  <r>
    <s v="Produit"/>
    <m/>
    <m/>
    <m/>
    <m/>
    <x v="0"/>
    <x v="3"/>
    <d v="2018-01-11T00:00:00"/>
    <s v="FAC04046"/>
    <m/>
    <x v="170"/>
    <m/>
    <s v="Gruau- farine basse de ble dur"/>
    <n v="26.66"/>
    <m/>
    <m/>
    <n v="5132.05"/>
    <n v="4665.5"/>
    <m/>
    <n v="201.5"/>
  </r>
  <r>
    <s v="Produit"/>
    <m/>
    <m/>
    <m/>
    <m/>
    <x v="0"/>
    <x v="3"/>
    <d v="2018-01-11T00:00:00"/>
    <s v="FAC04047"/>
    <m/>
    <x v="19"/>
    <m/>
    <s v="Permeat serum Soignon"/>
    <n v="5.0919999999999996"/>
    <m/>
    <m/>
    <n v="448.1"/>
    <n v="407.36"/>
    <m/>
    <n v="152.76"/>
  </r>
  <r>
    <s v="Produit"/>
    <m/>
    <m/>
    <m/>
    <m/>
    <x v="0"/>
    <x v="3"/>
    <d v="2018-01-11T00:00:00"/>
    <s v="FAC04048"/>
    <m/>
    <x v="38"/>
    <m/>
    <s v="Permeat serum Soignon"/>
    <n v="4.891"/>
    <m/>
    <m/>
    <n v="876.31"/>
    <n v="796.64"/>
    <m/>
    <n v="298.74"/>
  </r>
  <r>
    <s v="Produit"/>
    <m/>
    <m/>
    <m/>
    <m/>
    <x v="0"/>
    <x v="3"/>
    <d v="2018-01-11T00:00:00"/>
    <s v="FAC04049"/>
    <m/>
    <x v="193"/>
    <m/>
    <s v="Permeat serum Herbignac"/>
    <n v="7.899"/>
    <m/>
    <m/>
    <n v="738.56"/>
    <n v="671.42"/>
    <m/>
    <n v="78.989999999999995"/>
  </r>
  <r>
    <s v="Produit"/>
    <m/>
    <m/>
    <m/>
    <m/>
    <x v="0"/>
    <x v="3"/>
    <d v="2018-01-11T00:00:00"/>
    <s v="FAC04050"/>
    <m/>
    <x v="22"/>
    <m/>
    <s v="Permeat serum La Chapelle Thireuil"/>
    <n v="1.3169999999999999"/>
    <m/>
    <m/>
    <n v="638.15"/>
    <n v="580.14"/>
    <m/>
    <n v="257.83999999999997"/>
  </r>
  <r>
    <s v="Produit"/>
    <m/>
    <m/>
    <m/>
    <m/>
    <x v="0"/>
    <x v="3"/>
    <d v="2018-01-11T00:00:00"/>
    <s v="FAC04051"/>
    <m/>
    <x v="23"/>
    <m/>
    <s v="Permeat serum La Chapelle Thireuil"/>
    <n v="1.3180000000000001"/>
    <m/>
    <m/>
    <n v="853.48"/>
    <n v="775.89"/>
    <m/>
    <n v="344.84"/>
  </r>
  <r>
    <s v="Produit"/>
    <m/>
    <m/>
    <m/>
    <m/>
    <x v="0"/>
    <x v="3"/>
    <d v="2018-01-11T00:00:00"/>
    <s v="FAC04052"/>
    <m/>
    <x v="149"/>
    <m/>
    <s v="Permeat serum Herbignac"/>
    <n v="8.5570000000000004"/>
    <m/>
    <m/>
    <n v="3172.47"/>
    <n v="2884.06"/>
    <m/>
    <n v="339.3"/>
  </r>
  <r>
    <s v="Produit"/>
    <m/>
    <m/>
    <m/>
    <m/>
    <x v="0"/>
    <x v="3"/>
    <d v="2018-01-12T00:00:00"/>
    <s v="FAC04053"/>
    <m/>
    <x v="16"/>
    <m/>
    <s v="Okara"/>
    <n v="15.78"/>
    <m/>
    <m/>
    <n v="4576.2"/>
    <n v="4576.2"/>
    <m/>
    <n v="362.94"/>
  </r>
  <r>
    <s v="Produit"/>
    <m/>
    <m/>
    <m/>
    <m/>
    <x v="0"/>
    <x v="3"/>
    <d v="2018-01-12T00:00:00"/>
    <s v="FAC04054"/>
    <m/>
    <x v="116"/>
    <m/>
    <s v="Son de ble"/>
    <n v="1"/>
    <m/>
    <m/>
    <n v="110"/>
    <n v="100"/>
    <m/>
    <n v="35"/>
  </r>
  <r>
    <s v="Produit"/>
    <m/>
    <m/>
    <m/>
    <m/>
    <x v="0"/>
    <x v="3"/>
    <d v="2018-01-12T00:00:00"/>
    <s v="FAC04055"/>
    <m/>
    <x v="78"/>
    <m/>
    <s v="Extrait de levure poudre"/>
    <n v="3.36"/>
    <m/>
    <m/>
    <n v="1201.2"/>
    <n v="1092"/>
    <m/>
    <n v="410.2"/>
  </r>
  <r>
    <s v="Produit"/>
    <m/>
    <m/>
    <m/>
    <m/>
    <x v="0"/>
    <x v="3"/>
    <d v="2018-01-12T00:00:00"/>
    <s v="FAC04056"/>
    <m/>
    <x v="107"/>
    <m/>
    <s v="Extrait de levure poudre"/>
    <n v="7.1050000000000004"/>
    <m/>
    <m/>
    <n v="2540.04"/>
    <n v="2309.13"/>
    <m/>
    <n v="865.93"/>
  </r>
  <r>
    <s v="Produit"/>
    <m/>
    <m/>
    <m/>
    <m/>
    <x v="0"/>
    <x v="3"/>
    <d v="2018-01-12T00:00:00"/>
    <s v="FAC04057"/>
    <m/>
    <x v="64"/>
    <m/>
    <s v="Extrait de levure poudre"/>
    <n v="3.3130000000000002"/>
    <m/>
    <m/>
    <n v="1184.4000000000001"/>
    <n v="1076.73"/>
    <m/>
    <n v="403.93"/>
  </r>
  <r>
    <s v="Produit"/>
    <m/>
    <m/>
    <m/>
    <m/>
    <x v="0"/>
    <x v="3"/>
    <d v="2018-01-15T00:00:00"/>
    <s v="FAC04058"/>
    <m/>
    <x v="212"/>
    <m/>
    <s v="Gruau- farine basse de ble dur"/>
    <n v="27.22"/>
    <m/>
    <m/>
    <n v="5239.8500000000004"/>
    <n v="4763.5"/>
    <m/>
    <n v="215.5"/>
  </r>
  <r>
    <s v="Produit"/>
    <m/>
    <m/>
    <m/>
    <m/>
    <x v="0"/>
    <x v="3"/>
    <d v="2018-01-16T00:00:00"/>
    <s v="FAC04059"/>
    <m/>
    <x v="0"/>
    <m/>
    <s v="Permeat serum Herbignac"/>
    <n v="7.2590000000000003"/>
    <m/>
    <m/>
    <n v="5610.22"/>
    <n v="5100.21"/>
    <m/>
    <n v="1048.05"/>
  </r>
  <r>
    <s v="Produit"/>
    <m/>
    <m/>
    <m/>
    <m/>
    <x v="0"/>
    <x v="3"/>
    <d v="2018-01-16T00:00:00"/>
    <s v="FAC04060"/>
    <m/>
    <x v="17"/>
    <m/>
    <s v="Permeat serum Herbignac"/>
    <n v="7.8339999999999996"/>
    <m/>
    <m/>
    <n v="2079.1"/>
    <n v="1890.09"/>
    <m/>
    <n v="510.87"/>
  </r>
  <r>
    <s v="Produit"/>
    <m/>
    <m/>
    <m/>
    <m/>
    <x v="0"/>
    <x v="3"/>
    <d v="2018-01-16T00:00:00"/>
    <s v="FAC04061"/>
    <m/>
    <x v="223"/>
    <m/>
    <s v="Extrait de levure poudre"/>
    <n v="4.0890000000000004"/>
    <m/>
    <m/>
    <n v="1461.82"/>
    <n v="1328.93"/>
    <m/>
    <n v="557.36"/>
  </r>
  <r>
    <s v="Produit"/>
    <m/>
    <m/>
    <m/>
    <m/>
    <x v="0"/>
    <x v="3"/>
    <d v="2018-01-16T00:00:00"/>
    <s v="FAC04062"/>
    <m/>
    <x v="4"/>
    <m/>
    <s v="Okara"/>
    <n v="14.74"/>
    <m/>
    <m/>
    <n v="5269.55"/>
    <n v="4790.5"/>
    <m/>
    <n v="854.92"/>
  </r>
  <r>
    <s v="Produit"/>
    <m/>
    <m/>
    <m/>
    <m/>
    <x v="0"/>
    <x v="3"/>
    <d v="2018-01-16T00:00:00"/>
    <s v="FAC04063"/>
    <m/>
    <x v="4"/>
    <m/>
    <s v="Lactose Feed"/>
    <n v="24"/>
    <m/>
    <m/>
    <n v="10032"/>
    <n v="9120"/>
    <m/>
    <n v="720"/>
  </r>
  <r>
    <s v="Produit"/>
    <m/>
    <m/>
    <m/>
    <m/>
    <x v="0"/>
    <x v="3"/>
    <d v="2018-01-18T00:00:00"/>
    <s v="FAC04064"/>
    <m/>
    <x v="174"/>
    <m/>
    <s v="Synergie palme"/>
    <n v="2.5"/>
    <m/>
    <m/>
    <n v="2420"/>
    <n v="2200"/>
    <m/>
    <n v="332.95"/>
  </r>
  <r>
    <s v="Produit"/>
    <m/>
    <m/>
    <m/>
    <m/>
    <x v="0"/>
    <x v="3"/>
    <d v="2018-01-18T00:00:00"/>
    <s v="FAC04065"/>
    <m/>
    <x v="4"/>
    <m/>
    <s v="Extrait de levure poudre"/>
    <n v="13.38"/>
    <m/>
    <m/>
    <n v="6623.1"/>
    <n v="6021"/>
    <m/>
    <n v="3423"/>
  </r>
  <r>
    <s v="Produit"/>
    <m/>
    <m/>
    <m/>
    <m/>
    <x v="0"/>
    <x v="3"/>
    <d v="2018-01-18T00:00:00"/>
    <s v="FAC04066"/>
    <m/>
    <x v="234"/>
    <m/>
    <s v="Ecorce de levure"/>
    <n v="21.75"/>
    <m/>
    <m/>
    <n v="14355"/>
    <n v="13050"/>
    <m/>
    <n v="9725"/>
  </r>
  <r>
    <s v="Produit"/>
    <m/>
    <m/>
    <m/>
    <m/>
    <x v="0"/>
    <x v="3"/>
    <d v="2018-01-18T00:00:00"/>
    <s v="FAC04067"/>
    <m/>
    <x v="227"/>
    <m/>
    <s v="Extrait de levure poudre"/>
    <n v="3.36"/>
    <m/>
    <m/>
    <n v="1293.5999999999999"/>
    <n v="1176"/>
    <m/>
    <n v="207.7"/>
  </r>
  <r>
    <s v="Produit"/>
    <m/>
    <m/>
    <m/>
    <m/>
    <x v="0"/>
    <x v="3"/>
    <d v="2018-01-18T00:00:00"/>
    <s v="FAC04068"/>
    <m/>
    <x v="171"/>
    <m/>
    <s v="Extrait de levure poudre"/>
    <n v="2.84"/>
    <m/>
    <m/>
    <n v="1093.4000000000001"/>
    <n v="994"/>
    <m/>
    <n v="175.6"/>
  </r>
  <r>
    <s v="Produit"/>
    <m/>
    <m/>
    <m/>
    <m/>
    <x v="0"/>
    <x v="3"/>
    <d v="2018-01-18T00:00:00"/>
    <s v="FAC04069"/>
    <m/>
    <x v="106"/>
    <m/>
    <s v="Levure entiere poudre"/>
    <n v="10.244999999999999"/>
    <m/>
    <m/>
    <n v="3268.16"/>
    <n v="2971.05"/>
    <m/>
    <n v="530.99"/>
  </r>
  <r>
    <s v="Produit"/>
    <m/>
    <m/>
    <m/>
    <m/>
    <x v="0"/>
    <x v="3"/>
    <d v="2018-01-18T00:00:00"/>
    <s v="FAC04070"/>
    <m/>
    <x v="176"/>
    <m/>
    <s v="Coque de soja"/>
    <n v="7.62"/>
    <m/>
    <m/>
    <n v="1383.03"/>
    <n v="1257.3"/>
    <m/>
    <n v="200.98"/>
  </r>
  <r>
    <s v="Produit"/>
    <m/>
    <m/>
    <m/>
    <m/>
    <x v="0"/>
    <x v="3"/>
    <d v="2018-01-18T00:00:00"/>
    <s v="FAC04071"/>
    <m/>
    <x v="41"/>
    <m/>
    <s v="Coque de soja"/>
    <n v="6.08"/>
    <m/>
    <m/>
    <n v="1103.52"/>
    <n v="1003.2"/>
    <m/>
    <n v="160.32"/>
  </r>
  <r>
    <s v="Produit"/>
    <m/>
    <m/>
    <m/>
    <m/>
    <x v="0"/>
    <x v="3"/>
    <d v="2018-01-19T00:00:00"/>
    <s v="FAC04072"/>
    <m/>
    <x v="3"/>
    <m/>
    <s v="Ecart de mouture"/>
    <n v="17.149999999999999"/>
    <m/>
    <m/>
    <n v="2546.7800000000002"/>
    <n v="2315.25"/>
    <m/>
    <n v="391.75"/>
  </r>
  <r>
    <s v="Produit"/>
    <m/>
    <m/>
    <m/>
    <m/>
    <x v="0"/>
    <x v="3"/>
    <d v="2018-01-19T00:00:00"/>
    <s v="FAC04073"/>
    <m/>
    <x v="3"/>
    <m/>
    <s v="Farine declassee"/>
    <n v="26.34"/>
    <m/>
    <m/>
    <n v="3766.62"/>
    <n v="3424.2"/>
    <m/>
    <n v="308.5"/>
  </r>
  <r>
    <s v="Produit"/>
    <m/>
    <m/>
    <m/>
    <m/>
    <x v="0"/>
    <x v="3"/>
    <d v="2018-01-22T00:00:00"/>
    <s v="FAC04074"/>
    <m/>
    <x v="86"/>
    <m/>
    <s v="Synergie palme"/>
    <n v="1.25"/>
    <m/>
    <m/>
    <n v="1168.75"/>
    <n v="1062.5"/>
    <m/>
    <n v="119.07"/>
  </r>
  <r>
    <s v="Produit"/>
    <m/>
    <m/>
    <m/>
    <m/>
    <x v="0"/>
    <x v="3"/>
    <d v="2018-01-22T00:00:00"/>
    <s v="FAC04075"/>
    <m/>
    <x v="138"/>
    <m/>
    <s v="Synergie palme"/>
    <n v="3.75"/>
    <m/>
    <m/>
    <n v="3506.25"/>
    <n v="3187.5"/>
    <m/>
    <n v="550.99"/>
  </r>
  <r>
    <s v="Produit"/>
    <m/>
    <m/>
    <m/>
    <m/>
    <x v="0"/>
    <x v="3"/>
    <d v="2018-01-23T00:00:00"/>
    <s v="FAC04076"/>
    <m/>
    <x v="4"/>
    <m/>
    <s v="Farine basse de ble tendre"/>
    <n v="24.54"/>
    <m/>
    <m/>
    <n v="4723.95"/>
    <n v="4294.5"/>
    <m/>
    <n v="245.4"/>
  </r>
  <r>
    <s v="Produit"/>
    <m/>
    <m/>
    <m/>
    <m/>
    <x v="0"/>
    <x v="3"/>
    <d v="2018-01-23T00:00:00"/>
    <s v="FAC04077"/>
    <m/>
    <x v="123"/>
    <m/>
    <s v="Remoulage"/>
    <n v="23.58"/>
    <m/>
    <m/>
    <n v="4150.08"/>
    <n v="3772.8"/>
    <m/>
    <n v="146.6"/>
  </r>
  <r>
    <s v="Produit"/>
    <m/>
    <m/>
    <m/>
    <m/>
    <x v="0"/>
    <x v="3"/>
    <d v="2018-01-23T00:00:00"/>
    <s v="FAC04078"/>
    <m/>
    <x v="0"/>
    <m/>
    <s v="Pate a choux"/>
    <n v="12.54"/>
    <m/>
    <m/>
    <n v="896.61"/>
    <n v="815.1"/>
    <m/>
    <n v="407.7"/>
  </r>
  <r>
    <s v="Produit"/>
    <m/>
    <m/>
    <m/>
    <m/>
    <x v="0"/>
    <x v="3"/>
    <d v="2018-01-23T00:00:00"/>
    <s v="FAC04079"/>
    <m/>
    <x v="4"/>
    <m/>
    <s v="Lactose Feed"/>
    <n v="24"/>
    <m/>
    <m/>
    <n v="10032"/>
    <n v="9120"/>
    <m/>
    <n v="720"/>
  </r>
  <r>
    <s v="Produit"/>
    <m/>
    <m/>
    <m/>
    <m/>
    <x v="0"/>
    <x v="3"/>
    <d v="2018-01-25T00:00:00"/>
    <s v="FAC04080"/>
    <m/>
    <x v="4"/>
    <m/>
    <s v="Lait Infantile"/>
    <n v="19.082999999999998"/>
    <m/>
    <m/>
    <n v="10075.82"/>
    <n v="9159.84"/>
    <m/>
    <n v="1526.64"/>
  </r>
  <r>
    <s v="Produit"/>
    <m/>
    <m/>
    <m/>
    <m/>
    <x v="0"/>
    <x v="3"/>
    <d v="2018-01-26T00:00:00"/>
    <s v="FAC04081"/>
    <m/>
    <x v="235"/>
    <m/>
    <s v="Synergie palme"/>
    <n v="3.75"/>
    <m/>
    <m/>
    <n v="3506.25"/>
    <n v="3187.5"/>
    <m/>
    <n v="485.58"/>
  </r>
  <r>
    <s v="Produit"/>
    <m/>
    <m/>
    <m/>
    <m/>
    <x v="0"/>
    <x v="3"/>
    <d v="2018-01-29T00:00:00"/>
    <s v="FAC04082"/>
    <m/>
    <x v="226"/>
    <m/>
    <s v="Pates alimentaires"/>
    <n v="16.452000000000002"/>
    <m/>
    <m/>
    <n v="2986.04"/>
    <n v="2714.58"/>
    <m/>
    <n v="-4.18"/>
  </r>
  <r>
    <s v="Produit"/>
    <m/>
    <m/>
    <m/>
    <m/>
    <x v="0"/>
    <x v="3"/>
    <d v="2018-01-29T00:00:00"/>
    <s v="FAC04083"/>
    <m/>
    <x v="62"/>
    <m/>
    <s v="Gruau- farine basse de ble dur"/>
    <n v="26.86"/>
    <m/>
    <m/>
    <n v="4727.3599999999997"/>
    <n v="4297.6000000000004"/>
    <m/>
    <n v="127.7"/>
  </r>
  <r>
    <s v="Produit"/>
    <m/>
    <m/>
    <m/>
    <m/>
    <x v="0"/>
    <x v="3"/>
    <d v="2018-01-29T00:00:00"/>
    <s v="FAC04084"/>
    <m/>
    <x v="17"/>
    <m/>
    <s v="Farine declassee"/>
    <n v="5.18"/>
    <m/>
    <m/>
    <n v="712.25"/>
    <n v="647.5"/>
    <m/>
    <n v="103.6"/>
  </r>
  <r>
    <s v="Produit"/>
    <m/>
    <m/>
    <m/>
    <m/>
    <x v="0"/>
    <x v="3"/>
    <d v="2018-01-29T00:00:00"/>
    <s v="FAC04085"/>
    <m/>
    <x v="212"/>
    <m/>
    <s v="Gruau- farine basse de ble dur"/>
    <n v="23.7"/>
    <m/>
    <m/>
    <n v="4431.8999999999996"/>
    <n v="4029"/>
    <m/>
    <n v="237"/>
  </r>
  <r>
    <s v="Produit"/>
    <m/>
    <m/>
    <m/>
    <m/>
    <x v="0"/>
    <x v="3"/>
    <d v="2018-01-29T00:00:00"/>
    <s v="FAC04086"/>
    <m/>
    <x v="18"/>
    <m/>
    <s v="Genne de fruits rouges"/>
    <n v="21.452000000000002"/>
    <m/>
    <m/>
    <n v="643.55999999999995"/>
    <n v="643.55999999999995"/>
    <m/>
    <n v="348.56"/>
  </r>
  <r>
    <s v="Produit"/>
    <m/>
    <m/>
    <m/>
    <m/>
    <x v="0"/>
    <x v="3"/>
    <d v="2018-01-29T00:00:00"/>
    <s v="FAC04087"/>
    <m/>
    <x v="12"/>
    <m/>
    <s v="Genne de fruits rouges"/>
    <n v="21.452000000000002"/>
    <m/>
    <m/>
    <n v="235.97"/>
    <n v="214.52"/>
    <m/>
    <n v="214.52"/>
  </r>
  <r>
    <s v="Produit"/>
    <m/>
    <m/>
    <m/>
    <m/>
    <x v="0"/>
    <x v="3"/>
    <d v="2018-01-30T00:00:00"/>
    <s v="FAC04088"/>
    <m/>
    <x v="66"/>
    <m/>
    <s v="Okara"/>
    <n v="7.2"/>
    <m/>
    <m/>
    <n v="2376"/>
    <n v="2160"/>
    <m/>
    <n v="152.6"/>
  </r>
  <r>
    <s v="Produit"/>
    <m/>
    <m/>
    <m/>
    <m/>
    <x v="0"/>
    <x v="3"/>
    <d v="2018-01-30T00:00:00"/>
    <s v="FAC04089"/>
    <m/>
    <x v="66"/>
    <m/>
    <s v="Germe de soja"/>
    <n v="9.52"/>
    <m/>
    <m/>
    <n v="3036.88"/>
    <n v="2760.8"/>
    <m/>
    <n v="426.2"/>
  </r>
  <r>
    <s v="Produit"/>
    <m/>
    <m/>
    <m/>
    <m/>
    <x v="0"/>
    <x v="3"/>
    <d v="2018-01-30T00:00:00"/>
    <s v="FAC04090"/>
    <m/>
    <x v="4"/>
    <m/>
    <s v="Lactose Feed"/>
    <n v="19.2"/>
    <m/>
    <m/>
    <n v="8025.6"/>
    <n v="7296"/>
    <m/>
    <n v="2496"/>
  </r>
  <r>
    <s v="Produit"/>
    <m/>
    <m/>
    <m/>
    <m/>
    <x v="0"/>
    <x v="3"/>
    <d v="2018-01-30T00:00:00"/>
    <s v="FAC04091"/>
    <m/>
    <x v="210"/>
    <m/>
    <s v="Extrait de levure poudre"/>
    <n v="1.5"/>
    <m/>
    <m/>
    <n v="577.5"/>
    <n v="525"/>
    <m/>
    <n v="-230.7"/>
  </r>
  <r>
    <s v="Produit"/>
    <m/>
    <m/>
    <m/>
    <m/>
    <x v="0"/>
    <x v="3"/>
    <d v="2018-01-30T00:00:00"/>
    <s v="FAC04092"/>
    <m/>
    <x v="76"/>
    <m/>
    <s v="Extrait de levure poudre"/>
    <n v="2.64"/>
    <m/>
    <m/>
    <n v="1016.4"/>
    <n v="924"/>
    <m/>
    <n v="157.1"/>
  </r>
  <r>
    <s v="Produit"/>
    <m/>
    <m/>
    <m/>
    <m/>
    <x v="0"/>
    <x v="3"/>
    <d v="2018-01-30T00:00:00"/>
    <s v="FAC04093"/>
    <m/>
    <x v="230"/>
    <m/>
    <s v="Extrait de levure poudre"/>
    <n v="5.24"/>
    <m/>
    <m/>
    <n v="2017.4"/>
    <n v="1834"/>
    <m/>
    <n v="311.89999999999998"/>
  </r>
  <r>
    <s v="Produit"/>
    <m/>
    <m/>
    <m/>
    <m/>
    <x v="0"/>
    <x v="3"/>
    <d v="2018-01-30T00:00:00"/>
    <s v="FAC04094"/>
    <m/>
    <x v="3"/>
    <m/>
    <s v="Son de ble"/>
    <n v="53.64"/>
    <m/>
    <m/>
    <n v="7080.48"/>
    <n v="6436.8"/>
    <m/>
    <n v="597.4"/>
  </r>
  <r>
    <s v="Produit"/>
    <m/>
    <m/>
    <m/>
    <m/>
    <x v="0"/>
    <x v="3"/>
    <d v="2018-01-30T00:00:00"/>
    <s v="FAC04095"/>
    <m/>
    <x v="239"/>
    <m/>
    <s v="Okara"/>
    <n v="4.9800000000000004"/>
    <m/>
    <m/>
    <n v="3807.21"/>
    <n v="3461.1"/>
    <m/>
    <n v="229.72"/>
  </r>
  <r>
    <s v="Produit"/>
    <m/>
    <m/>
    <m/>
    <m/>
    <x v="0"/>
    <x v="3"/>
    <d v="2018-01-30T00:00:00"/>
    <s v="FAC04096"/>
    <m/>
    <x v="240"/>
    <m/>
    <s v="Okara"/>
    <n v="4.72"/>
    <m/>
    <m/>
    <n v="3608.44"/>
    <n v="3280.4"/>
    <m/>
    <n v="213.02"/>
  </r>
  <r>
    <s v="Produit"/>
    <m/>
    <m/>
    <m/>
    <m/>
    <x v="0"/>
    <x v="3"/>
    <d v="2018-01-30T00:00:00"/>
    <s v="FAC04097"/>
    <m/>
    <x v="93"/>
    <m/>
    <s v="Okara"/>
    <n v="4.76"/>
    <m/>
    <m/>
    <n v="3639.02"/>
    <n v="3308.2"/>
    <m/>
    <n v="215.59"/>
  </r>
  <r>
    <s v="Produit"/>
    <m/>
    <m/>
    <m/>
    <m/>
    <x v="0"/>
    <x v="3"/>
    <d v="2018-01-31T00:00:00"/>
    <s v="FAC04098"/>
    <m/>
    <x v="135"/>
    <m/>
    <s v="Extrait de levure poudre"/>
    <n v="7.75"/>
    <m/>
    <m/>
    <n v="2983.75"/>
    <n v="2712.5"/>
    <m/>
    <n v="461.2"/>
  </r>
  <r>
    <s v="Produit"/>
    <m/>
    <m/>
    <m/>
    <m/>
    <x v="0"/>
    <x v="3"/>
    <d v="2018-01-31T00:00:00"/>
    <s v="FAC04099"/>
    <m/>
    <x v="0"/>
    <m/>
    <s v="Levure entiere poudre"/>
    <n v="2.08"/>
    <m/>
    <m/>
    <n v="0"/>
    <n v="0"/>
    <m/>
    <n v="-225.49"/>
  </r>
  <r>
    <s v="Produit"/>
    <m/>
    <m/>
    <m/>
    <m/>
    <x v="0"/>
    <x v="3"/>
    <d v="2018-01-31T00:00:00"/>
    <s v="FAC04100"/>
    <m/>
    <x v="132"/>
    <m/>
    <s v="Extrait de levure poudre"/>
    <n v="8.6690000000000005"/>
    <m/>
    <m/>
    <n v="3099.17"/>
    <n v="2817.43"/>
    <m/>
    <n v="1145.73"/>
  </r>
  <r>
    <s v="Produit"/>
    <m/>
    <m/>
    <m/>
    <m/>
    <x v="0"/>
    <x v="3"/>
    <d v="2018-01-31T00:00:00"/>
    <s v="FAC04101"/>
    <m/>
    <x v="109"/>
    <m/>
    <s v="Extrait de levure poudre"/>
    <n v="3.6150000000000002"/>
    <m/>
    <m/>
    <n v="1292.3699999999999"/>
    <n v="1174.8800000000001"/>
    <m/>
    <n v="478.18"/>
  </r>
  <r>
    <s v="Produit"/>
    <m/>
    <m/>
    <m/>
    <m/>
    <x v="0"/>
    <x v="3"/>
    <d v="2018-01-31T00:00:00"/>
    <s v="FAC04102"/>
    <m/>
    <x v="158"/>
    <m/>
    <s v="Extrait de levure poudre"/>
    <n v="6.6"/>
    <m/>
    <m/>
    <n v="2105.4"/>
    <n v="1914"/>
    <m/>
    <n v="221.3"/>
  </r>
  <r>
    <s v="Produit"/>
    <m/>
    <m/>
    <m/>
    <m/>
    <x v="0"/>
    <x v="3"/>
    <d v="2018-01-31T00:00:00"/>
    <s v="FAC04103"/>
    <m/>
    <x v="241"/>
    <m/>
    <s v="Extrait de levure poudre"/>
    <n v="6"/>
    <m/>
    <m/>
    <n v="1914"/>
    <n v="1740"/>
    <m/>
    <n v="385.9"/>
  </r>
  <r>
    <s v="Produit"/>
    <m/>
    <m/>
    <m/>
    <m/>
    <x v="0"/>
    <x v="3"/>
    <d v="2018-01-31T00:00:00"/>
    <s v="FAC04104"/>
    <m/>
    <x v="72"/>
    <m/>
    <s v="Extrait de levure poudre"/>
    <n v="3.45"/>
    <m/>
    <m/>
    <n v="1100.55"/>
    <n v="1000.5"/>
    <m/>
    <n v="221.4"/>
  </r>
  <r>
    <s v="Produit"/>
    <m/>
    <m/>
    <m/>
    <m/>
    <x v="0"/>
    <x v="3"/>
    <d v="2018-01-31T00:00:00"/>
    <s v="FAC04105"/>
    <m/>
    <x v="242"/>
    <m/>
    <s v="Levure entiere poudre"/>
    <n v="3"/>
    <m/>
    <m/>
    <n v="957"/>
    <n v="870"/>
    <m/>
    <n v="192.9"/>
  </r>
  <r>
    <m/>
    <m/>
    <m/>
    <m/>
    <m/>
    <x v="12"/>
    <x v="4"/>
    <m/>
    <m/>
    <m/>
    <x v="243"/>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1100-000000000000}" name="Tableau croisé dynamique1" cacheId="24" applyNumberFormats="0" applyBorderFormats="0" applyFontFormats="0" applyPatternFormats="0" applyAlignmentFormats="0" applyWidthHeightFormats="1" dataCaption="Valeurs" updatedVersion="6" minRefreshableVersion="3" showCalcMbrs="0" useAutoFormatting="1" itemPrintTitles="1" createdVersion="3" indent="0" outline="1" outlineData="1" multipleFieldFilters="0" chartFormat="3">
  <location ref="A3:K18" firstHeaderRow="1" firstDataRow="3" firstDataCol="1" rowPageCount="1" colPageCount="1"/>
  <pivotFields count="20">
    <pivotField showAll="0"/>
    <pivotField showAll="0"/>
    <pivotField showAll="0"/>
    <pivotField showAll="0"/>
    <pivotField showAll="0" defaultSubtotal="0"/>
    <pivotField axis="axisRow" showAll="0">
      <items count="14">
        <item x="0"/>
        <item x="1"/>
        <item x="2"/>
        <item x="3"/>
        <item x="4"/>
        <item x="5"/>
        <item x="6"/>
        <item x="7"/>
        <item x="8"/>
        <item x="9"/>
        <item x="11"/>
        <item x="10"/>
        <item x="12"/>
        <item t="default"/>
      </items>
    </pivotField>
    <pivotField axis="axisCol" showAll="0">
      <items count="13">
        <item h="1" m="1" x="8"/>
        <item h="1" m="1" x="11"/>
        <item h="1" m="1" x="7"/>
        <item h="1" m="1" x="10"/>
        <item h="1" m="1" x="6"/>
        <item h="1" m="1" x="5"/>
        <item h="1" x="4"/>
        <item h="1" m="1" x="9"/>
        <item x="0"/>
        <item x="1"/>
        <item x="2"/>
        <item x="3"/>
        <item t="default"/>
      </items>
    </pivotField>
    <pivotField showAll="0"/>
    <pivotField showAll="0"/>
    <pivotField showAll="0"/>
    <pivotField axis="axisPage" showAll="0">
      <items count="292">
        <item x="112"/>
        <item m="1" x="258"/>
        <item m="1" x="280"/>
        <item m="1" x="285"/>
        <item m="1" x="286"/>
        <item m="1" x="263"/>
        <item m="1" x="279"/>
        <item m="1" x="250"/>
        <item m="1" x="284"/>
        <item x="26"/>
        <item x="7"/>
        <item m="1" x="244"/>
        <item x="25"/>
        <item m="1" x="281"/>
        <item m="1" x="283"/>
        <item x="18"/>
        <item x="14"/>
        <item m="1" x="268"/>
        <item m="1" x="270"/>
        <item x="21"/>
        <item m="1" x="273"/>
        <item x="15"/>
        <item m="1" x="274"/>
        <item x="5"/>
        <item x="16"/>
        <item x="4"/>
        <item x="12"/>
        <item m="1" x="262"/>
        <item x="1"/>
        <item x="20"/>
        <item x="35"/>
        <item m="1" x="247"/>
        <item m="1" x="288"/>
        <item m="1" x="290"/>
        <item x="6"/>
        <item m="1" x="265"/>
        <item m="1" x="259"/>
        <item m="1" x="289"/>
        <item x="0"/>
        <item x="30"/>
        <item m="1" x="260"/>
        <item m="1" x="249"/>
        <item m="1" x="252"/>
        <item x="120"/>
        <item m="1" x="266"/>
        <item m="1" x="275"/>
        <item m="1" x="261"/>
        <item m="1" x="255"/>
        <item m="1" x="272"/>
        <item x="243"/>
        <item x="126"/>
        <item m="1" x="287"/>
        <item m="1" x="251"/>
        <item x="27"/>
        <item m="1" x="256"/>
        <item x="46"/>
        <item x="8"/>
        <item x="2"/>
        <item m="1" x="245"/>
        <item x="45"/>
        <item m="1" x="264"/>
        <item m="1" x="253"/>
        <item m="1" x="282"/>
        <item x="3"/>
        <item x="22"/>
        <item x="24"/>
        <item m="1" x="277"/>
        <item m="1" x="278"/>
        <item x="68"/>
        <item x="13"/>
        <item x="29"/>
        <item m="1" x="254"/>
        <item m="1" x="276"/>
        <item m="1" x="248"/>
        <item x="9"/>
        <item x="10"/>
        <item x="11"/>
        <item m="1" x="271"/>
        <item x="19"/>
        <item x="23"/>
        <item x="17"/>
        <item x="28"/>
        <item x="31"/>
        <item x="32"/>
        <item x="33"/>
        <item x="34"/>
        <item x="36"/>
        <item x="37"/>
        <item x="38"/>
        <item x="39"/>
        <item x="40"/>
        <item x="41"/>
        <item x="42"/>
        <item x="43"/>
        <item x="44"/>
        <item x="47"/>
        <item x="48"/>
        <item x="49"/>
        <item x="50"/>
        <item x="51"/>
        <item x="52"/>
        <item x="53"/>
        <item x="54"/>
        <item x="55"/>
        <item m="1" x="267"/>
        <item x="56"/>
        <item x="57"/>
        <item x="58"/>
        <item x="59"/>
        <item x="60"/>
        <item x="61"/>
        <item x="62"/>
        <item m="1" x="257"/>
        <item x="65"/>
        <item x="63"/>
        <item x="66"/>
        <item x="67"/>
        <item x="69"/>
        <item x="70"/>
        <item x="71"/>
        <item x="72"/>
        <item x="73"/>
        <item x="74"/>
        <item x="75"/>
        <item x="76"/>
        <item x="77"/>
        <item x="78"/>
        <item x="79"/>
        <item x="80"/>
        <item x="81"/>
        <item x="82"/>
        <item x="83"/>
        <item x="84"/>
        <item x="85"/>
        <item x="86"/>
        <item x="87"/>
        <item x="88"/>
        <item x="89"/>
        <item m="1" x="246"/>
        <item x="91"/>
        <item x="92"/>
        <item m="1" x="269"/>
        <item x="94"/>
        <item x="95"/>
        <item x="90"/>
        <item x="96"/>
        <item x="97"/>
        <item x="98"/>
        <item x="99"/>
        <item x="100"/>
        <item x="101"/>
        <item x="102"/>
        <item x="103"/>
        <item x="104"/>
        <item x="105"/>
        <item x="106"/>
        <item x="107"/>
        <item x="108"/>
        <item x="64"/>
        <item x="109"/>
        <item x="110"/>
        <item x="111"/>
        <item x="93"/>
        <item x="113"/>
        <item x="114"/>
        <item x="115"/>
        <item x="116"/>
        <item x="117"/>
        <item x="118"/>
        <item x="119"/>
        <item x="121"/>
        <item x="122"/>
        <item x="123"/>
        <item x="124"/>
        <item x="125"/>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t="default"/>
      </items>
    </pivotField>
    <pivotField showAll="0"/>
    <pivotField showAll="0"/>
    <pivotField showAll="0"/>
    <pivotField showAll="0"/>
    <pivotField showAll="0" defaultSubtotal="0"/>
    <pivotField showAll="0"/>
    <pivotField dataField="1" showAll="0"/>
    <pivotField showAll="0"/>
    <pivotField dataField="1" showAll="0"/>
  </pivotFields>
  <rowFields count="1">
    <field x="5"/>
  </rowFields>
  <rowItems count="13">
    <i>
      <x/>
    </i>
    <i>
      <x v="1"/>
    </i>
    <i>
      <x v="2"/>
    </i>
    <i>
      <x v="3"/>
    </i>
    <i>
      <x v="4"/>
    </i>
    <i>
      <x v="5"/>
    </i>
    <i>
      <x v="6"/>
    </i>
    <i>
      <x v="7"/>
    </i>
    <i>
      <x v="8"/>
    </i>
    <i>
      <x v="9"/>
    </i>
    <i>
      <x v="10"/>
    </i>
    <i>
      <x v="11"/>
    </i>
    <i t="grand">
      <x/>
    </i>
  </rowItems>
  <colFields count="2">
    <field x="6"/>
    <field x="-2"/>
  </colFields>
  <colItems count="10">
    <i>
      <x v="8"/>
      <x/>
    </i>
    <i r="1" i="1">
      <x v="1"/>
    </i>
    <i>
      <x v="9"/>
      <x/>
    </i>
    <i r="1" i="1">
      <x v="1"/>
    </i>
    <i>
      <x v="10"/>
      <x/>
    </i>
    <i r="1" i="1">
      <x v="1"/>
    </i>
    <i>
      <x v="11"/>
      <x/>
    </i>
    <i r="1" i="1">
      <x v="1"/>
    </i>
    <i t="grand">
      <x/>
    </i>
    <i t="grand" i="1">
      <x/>
    </i>
  </colItems>
  <pageFields count="1">
    <pageField fld="10" hier="-1"/>
  </pageFields>
  <dataFields count="2">
    <dataField name="Somme de CA HT" fld="17" baseField="0" baseItem="0"/>
    <dataField name="Somme de Volume marge" fld="19" baseField="0" baseItem="0"/>
  </dataFields>
  <chartFormats count="26">
    <chartFormat chart="0" format="10" series="1">
      <pivotArea type="data" outline="0" fieldPosition="0">
        <references count="2">
          <reference field="4294967294" count="1" selected="0">
            <x v="0"/>
          </reference>
          <reference field="6" count="1" selected="0">
            <x v="4"/>
          </reference>
        </references>
      </pivotArea>
    </chartFormat>
    <chartFormat chart="0" format="11" series="1">
      <pivotArea type="data" outline="0" fieldPosition="0">
        <references count="2">
          <reference field="4294967294" count="1" selected="0">
            <x v="1"/>
          </reference>
          <reference field="6" count="1" selected="0">
            <x v="4"/>
          </reference>
        </references>
      </pivotArea>
    </chartFormat>
    <chartFormat chart="0" format="12" series="1">
      <pivotArea type="data" outline="0" fieldPosition="0">
        <references count="2">
          <reference field="4294967294" count="1" selected="0">
            <x v="0"/>
          </reference>
          <reference field="6" count="1" selected="0">
            <x v="7"/>
          </reference>
        </references>
      </pivotArea>
    </chartFormat>
    <chartFormat chart="0" format="13" series="1">
      <pivotArea type="data" outline="0" fieldPosition="0">
        <references count="2">
          <reference field="4294967294" count="1" selected="0">
            <x v="1"/>
          </reference>
          <reference field="6" count="1" selected="0">
            <x v="7"/>
          </reference>
        </references>
      </pivotArea>
    </chartFormat>
    <chartFormat chart="0" format="14" series="1">
      <pivotArea type="data" outline="0" fieldPosition="0">
        <references count="2">
          <reference field="4294967294" count="1" selected="0">
            <x v="0"/>
          </reference>
          <reference field="6" count="1" selected="0">
            <x v="8"/>
          </reference>
        </references>
      </pivotArea>
    </chartFormat>
    <chartFormat chart="0" format="15" series="1">
      <pivotArea type="data" outline="0" fieldPosition="0">
        <references count="2">
          <reference field="4294967294" count="1" selected="0">
            <x v="1"/>
          </reference>
          <reference field="6" count="1" selected="0">
            <x v="8"/>
          </reference>
        </references>
      </pivotArea>
    </chartFormat>
    <chartFormat chart="0" format="16" series="1">
      <pivotArea type="data" outline="0" fieldPosition="0">
        <references count="2">
          <reference field="4294967294" count="1" selected="0">
            <x v="0"/>
          </reference>
          <reference field="6" count="1" selected="0">
            <x v="9"/>
          </reference>
        </references>
      </pivotArea>
    </chartFormat>
    <chartFormat chart="0" format="17" series="1">
      <pivotArea type="data" outline="0" fieldPosition="0">
        <references count="2">
          <reference field="4294967294" count="1" selected="0">
            <x v="1"/>
          </reference>
          <reference field="6" count="1" selected="0">
            <x v="9"/>
          </reference>
        </references>
      </pivotArea>
    </chartFormat>
    <chartFormat chart="1" format="0" series="1">
      <pivotArea type="data" outline="0" fieldPosition="0">
        <references count="2">
          <reference field="4294967294" count="1" selected="0">
            <x v="0"/>
          </reference>
          <reference field="6" count="1" selected="0">
            <x v="4"/>
          </reference>
        </references>
      </pivotArea>
    </chartFormat>
    <chartFormat chart="1" format="1" series="1">
      <pivotArea type="data" outline="0" fieldPosition="0">
        <references count="2">
          <reference field="4294967294" count="1" selected="0">
            <x v="1"/>
          </reference>
          <reference field="6" count="1" selected="0">
            <x v="4"/>
          </reference>
        </references>
      </pivotArea>
    </chartFormat>
    <chartFormat chart="1" format="2" series="1">
      <pivotArea type="data" outline="0" fieldPosition="0">
        <references count="2">
          <reference field="4294967294" count="1" selected="0">
            <x v="0"/>
          </reference>
          <reference field="6" count="1" selected="0">
            <x v="7"/>
          </reference>
        </references>
      </pivotArea>
    </chartFormat>
    <chartFormat chart="1" format="3" series="1">
      <pivotArea type="data" outline="0" fieldPosition="0">
        <references count="2">
          <reference field="4294967294" count="1" selected="0">
            <x v="1"/>
          </reference>
          <reference field="6" count="1" selected="0">
            <x v="7"/>
          </reference>
        </references>
      </pivotArea>
    </chartFormat>
    <chartFormat chart="1" format="4" series="1">
      <pivotArea type="data" outline="0" fieldPosition="0">
        <references count="2">
          <reference field="4294967294" count="1" selected="0">
            <x v="0"/>
          </reference>
          <reference field="6" count="1" selected="0">
            <x v="8"/>
          </reference>
        </references>
      </pivotArea>
    </chartFormat>
    <chartFormat chart="1" format="5" series="1">
      <pivotArea type="data" outline="0" fieldPosition="0">
        <references count="2">
          <reference field="4294967294" count="1" selected="0">
            <x v="1"/>
          </reference>
          <reference field="6" count="1" selected="0">
            <x v="8"/>
          </reference>
        </references>
      </pivotArea>
    </chartFormat>
    <chartFormat chart="1" format="6" series="1">
      <pivotArea type="data" outline="0" fieldPosition="0">
        <references count="2">
          <reference field="4294967294" count="1" selected="0">
            <x v="0"/>
          </reference>
          <reference field="6" count="1" selected="0">
            <x v="9"/>
          </reference>
        </references>
      </pivotArea>
    </chartFormat>
    <chartFormat chart="1" format="7" series="1">
      <pivotArea type="data" outline="0" fieldPosition="0">
        <references count="2">
          <reference field="4294967294" count="1" selected="0">
            <x v="1"/>
          </reference>
          <reference field="6" count="1" selected="0">
            <x v="9"/>
          </reference>
        </references>
      </pivotArea>
    </chartFormat>
    <chartFormat chart="1" format="8" series="1">
      <pivotArea type="data" outline="0" fieldPosition="0">
        <references count="2">
          <reference field="4294967294" count="1" selected="0">
            <x v="0"/>
          </reference>
          <reference field="6" count="1" selected="0">
            <x v="10"/>
          </reference>
        </references>
      </pivotArea>
    </chartFormat>
    <chartFormat chart="1" format="9" series="1">
      <pivotArea type="data" outline="0" fieldPosition="0">
        <references count="2">
          <reference field="4294967294" count="1" selected="0">
            <x v="1"/>
          </reference>
          <reference field="6" count="1" selected="0">
            <x v="10"/>
          </reference>
        </references>
      </pivotArea>
    </chartFormat>
    <chartFormat chart="2" format="0" series="1">
      <pivotArea type="data" outline="0" fieldPosition="0">
        <references count="2">
          <reference field="4294967294" count="1" selected="0">
            <x v="0"/>
          </reference>
          <reference field="6" count="1" selected="0">
            <x v="8"/>
          </reference>
        </references>
      </pivotArea>
    </chartFormat>
    <chartFormat chart="2" format="1" series="1">
      <pivotArea type="data" outline="0" fieldPosition="0">
        <references count="2">
          <reference field="4294967294" count="1" selected="0">
            <x v="1"/>
          </reference>
          <reference field="6" count="1" selected="0">
            <x v="8"/>
          </reference>
        </references>
      </pivotArea>
    </chartFormat>
    <chartFormat chart="2" format="2" series="1">
      <pivotArea type="data" outline="0" fieldPosition="0">
        <references count="2">
          <reference field="4294967294" count="1" selected="0">
            <x v="0"/>
          </reference>
          <reference field="6" count="1" selected="0">
            <x v="9"/>
          </reference>
        </references>
      </pivotArea>
    </chartFormat>
    <chartFormat chart="2" format="3" series="1">
      <pivotArea type="data" outline="0" fieldPosition="0">
        <references count="2">
          <reference field="4294967294" count="1" selected="0">
            <x v="1"/>
          </reference>
          <reference field="6" count="1" selected="0">
            <x v="9"/>
          </reference>
        </references>
      </pivotArea>
    </chartFormat>
    <chartFormat chart="2" format="4" series="1">
      <pivotArea type="data" outline="0" fieldPosition="0">
        <references count="2">
          <reference field="4294967294" count="1" selected="0">
            <x v="0"/>
          </reference>
          <reference field="6" count="1" selected="0">
            <x v="10"/>
          </reference>
        </references>
      </pivotArea>
    </chartFormat>
    <chartFormat chart="2" format="5" series="1">
      <pivotArea type="data" outline="0" fieldPosition="0">
        <references count="2">
          <reference field="4294967294" count="1" selected="0">
            <x v="1"/>
          </reference>
          <reference field="6" count="1" selected="0">
            <x v="10"/>
          </reference>
        </references>
      </pivotArea>
    </chartFormat>
    <chartFormat chart="2" format="6" series="1">
      <pivotArea type="data" outline="0" fieldPosition="0">
        <references count="2">
          <reference field="4294967294" count="1" selected="0">
            <x v="0"/>
          </reference>
          <reference field="6" count="1" selected="0">
            <x v="11"/>
          </reference>
        </references>
      </pivotArea>
    </chartFormat>
    <chartFormat chart="2" format="7" series="1">
      <pivotArea type="data" outline="0" fieldPosition="0">
        <references count="2">
          <reference field="4294967294" count="1" selected="0">
            <x v="1"/>
          </reference>
          <reference field="6" count="1" selected="0">
            <x v="11"/>
          </reference>
        </references>
      </pivotArea>
    </chartFormat>
  </chart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1300-000000000000}" name="Tableau croisé dynamique1" cacheId="24" applyNumberFormats="0" applyBorderFormats="0" applyFontFormats="0" applyPatternFormats="0" applyAlignmentFormats="0" applyWidthHeightFormats="1" dataCaption="Valeurs" updatedVersion="6" minRefreshableVersion="3" showCalcMbrs="0" useAutoFormatting="1" itemPrintTitles="1" createdVersion="3" indent="0" outline="1" outlineData="1" multipleFieldFilters="0" chartFormat="1">
  <location ref="A5:C8" firstHeaderRow="1" firstDataRow="3" firstDataCol="1" rowPageCount="1" colPageCount="1"/>
  <pivotFields count="20">
    <pivotField showAll="0"/>
    <pivotField showAll="0" defaultSubtotal="0"/>
    <pivotField showAll="0" defaultSubtotal="0"/>
    <pivotField showAll="0" defaultSubtotal="0"/>
    <pivotField showAll="0" defaultSubtotal="0"/>
    <pivotField axis="axisRow" showAll="0" defaultSubtotal="0">
      <items count="13">
        <item x="0"/>
        <item x="1"/>
        <item x="2"/>
        <item x="3"/>
        <item x="4"/>
        <item x="5"/>
        <item x="6"/>
        <item x="7"/>
        <item x="8"/>
        <item x="9"/>
        <item x="11"/>
        <item x="10"/>
        <item x="12"/>
      </items>
    </pivotField>
    <pivotField axis="axisCol" showAll="0">
      <items count="13">
        <item sd="0" m="1" x="8"/>
        <item sd="0" m="1" x="11"/>
        <item h="1" sd="0" x="4"/>
        <item h="1" m="1" x="5"/>
        <item m="1" x="7"/>
        <item m="1" x="10"/>
        <item h="1" m="1" x="6"/>
        <item h="1" m="1" x="9"/>
        <item h="1" x="0"/>
        <item h="1" x="1"/>
        <item h="1" x="2"/>
        <item h="1" x="3"/>
        <item t="default"/>
      </items>
    </pivotField>
    <pivotField showAll="0" defaultSubtotal="0"/>
    <pivotField showAll="0" defaultSubtotal="0"/>
    <pivotField showAll="0"/>
    <pivotField axis="axisPage" multipleItemSelectionAllowed="1" showAll="0" defaultSubtotal="0">
      <items count="291">
        <item x="112"/>
        <item m="1" x="258"/>
        <item m="1" x="280"/>
        <item m="1" x="286"/>
        <item m="1" x="263"/>
        <item m="1" x="279"/>
        <item m="1" x="284"/>
        <item x="7"/>
        <item m="1" x="244"/>
        <item m="1" x="268"/>
        <item m="1" x="270"/>
        <item x="16"/>
        <item x="4"/>
        <item x="12"/>
        <item x="1"/>
        <item m="1" x="247"/>
        <item m="1" x="259"/>
        <item m="1" x="266"/>
        <item m="1" x="261"/>
        <item m="1" x="255"/>
        <item m="1" x="272"/>
        <item x="243"/>
        <item x="21"/>
        <item m="1" x="281"/>
        <item x="5"/>
        <item x="6"/>
        <item x="35"/>
        <item m="1" x="285"/>
        <item x="25"/>
        <item m="1" x="273"/>
        <item m="1" x="262"/>
        <item x="0"/>
        <item m="1" x="288"/>
        <item m="1" x="275"/>
        <item m="1" x="290"/>
        <item m="1" x="252"/>
        <item x="14"/>
        <item x="15"/>
        <item x="26"/>
        <item x="20"/>
        <item x="120"/>
        <item m="1" x="260"/>
        <item m="1" x="289"/>
        <item m="1" x="265"/>
        <item m="1" x="274"/>
        <item m="1" x="250"/>
        <item x="30"/>
        <item m="1" x="283"/>
        <item x="18"/>
        <item m="1" x="249"/>
        <item x="126"/>
        <item m="1" x="287"/>
        <item m="1" x="251"/>
        <item x="27"/>
        <item m="1" x="256"/>
        <item x="46"/>
        <item x="8"/>
        <item x="2"/>
        <item m="1" x="245"/>
        <item x="45"/>
        <item m="1" x="264"/>
        <item m="1" x="253"/>
        <item m="1" x="282"/>
        <item x="3"/>
        <item x="22"/>
        <item x="24"/>
        <item m="1" x="277"/>
        <item m="1" x="278"/>
        <item x="68"/>
        <item x="13"/>
        <item x="29"/>
        <item m="1" x="254"/>
        <item m="1" x="276"/>
        <item m="1" x="248"/>
        <item x="9"/>
        <item x="10"/>
        <item x="11"/>
        <item m="1" x="271"/>
        <item x="19"/>
        <item x="23"/>
        <item x="17"/>
        <item x="28"/>
        <item x="31"/>
        <item x="32"/>
        <item x="33"/>
        <item x="34"/>
        <item x="36"/>
        <item x="37"/>
        <item x="38"/>
        <item x="39"/>
        <item x="40"/>
        <item x="41"/>
        <item x="42"/>
        <item x="43"/>
        <item x="44"/>
        <item x="47"/>
        <item x="48"/>
        <item x="49"/>
        <item x="50"/>
        <item x="51"/>
        <item x="52"/>
        <item x="53"/>
        <item x="54"/>
        <item x="55"/>
        <item m="1" x="267"/>
        <item x="56"/>
        <item x="57"/>
        <item x="58"/>
        <item x="59"/>
        <item x="60"/>
        <item x="61"/>
        <item x="62"/>
        <item m="1" x="257"/>
        <item x="65"/>
        <item x="63"/>
        <item x="66"/>
        <item x="67"/>
        <item x="69"/>
        <item x="70"/>
        <item x="71"/>
        <item x="72"/>
        <item x="73"/>
        <item x="74"/>
        <item x="75"/>
        <item x="76"/>
        <item x="77"/>
        <item x="78"/>
        <item x="79"/>
        <item x="80"/>
        <item x="81"/>
        <item x="82"/>
        <item x="83"/>
        <item x="84"/>
        <item x="85"/>
        <item x="86"/>
        <item x="87"/>
        <item x="88"/>
        <item x="89"/>
        <item m="1" x="246"/>
        <item x="91"/>
        <item x="92"/>
        <item m="1" x="269"/>
        <item x="94"/>
        <item x="95"/>
        <item x="90"/>
        <item x="96"/>
        <item x="97"/>
        <item x="98"/>
        <item x="99"/>
        <item x="100"/>
        <item x="101"/>
        <item x="102"/>
        <item x="103"/>
        <item x="104"/>
        <item x="105"/>
        <item x="106"/>
        <item x="107"/>
        <item x="108"/>
        <item x="64"/>
        <item x="109"/>
        <item x="110"/>
        <item x="111"/>
        <item x="93"/>
        <item x="113"/>
        <item x="114"/>
        <item x="115"/>
        <item x="116"/>
        <item x="117"/>
        <item x="118"/>
        <item x="119"/>
        <item x="121"/>
        <item x="122"/>
        <item x="123"/>
        <item x="124"/>
        <item x="125"/>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s>
    </pivotField>
    <pivotField showAll="0"/>
    <pivotField showAll="0"/>
    <pivotField showAll="0"/>
    <pivotField showAll="0" defaultSubtotal="0"/>
    <pivotField showAll="0" defaultSubtotal="0"/>
    <pivotField showAll="0" defaultSubtotal="0"/>
    <pivotField dataField="1" showAll="0"/>
    <pivotField showAll="0"/>
    <pivotField dataField="1" showAll="0"/>
  </pivotFields>
  <rowFields count="1">
    <field x="5"/>
  </rowFields>
  <rowItems count="1">
    <i t="grand">
      <x/>
    </i>
  </rowItems>
  <colFields count="2">
    <field x="6"/>
    <field x="-2"/>
  </colFields>
  <colItems count="2">
    <i t="grand">
      <x/>
    </i>
    <i t="grand" i="1">
      <x v="1"/>
    </i>
  </colItems>
  <pageFields count="1">
    <pageField fld="10" hier="-1"/>
  </pageFields>
  <dataFields count="2">
    <dataField name="Somme de CA HT" fld="17" baseField="0" baseItem="0"/>
    <dataField name="Somme de Volume marge" fld="19" baseField="0" baseItem="0"/>
  </dataFields>
  <chartFormats count="12">
    <chartFormat chart="0" format="0" series="1">
      <pivotArea type="data" outline="0" fieldPosition="0">
        <references count="2">
          <reference field="4294967294" count="1" selected="0">
            <x v="0"/>
          </reference>
          <reference field="6" count="1" selected="0">
            <x v="0"/>
          </reference>
        </references>
      </pivotArea>
    </chartFormat>
    <chartFormat chart="0" format="1" series="1">
      <pivotArea type="data" outline="0" fieldPosition="0">
        <references count="2">
          <reference field="4294967294" count="1" selected="0">
            <x v="0"/>
          </reference>
          <reference field="6" count="1" selected="0">
            <x v="1"/>
          </reference>
        </references>
      </pivotArea>
    </chartFormat>
    <chartFormat chart="0" format="3" series="1">
      <pivotArea type="data" outline="0" fieldPosition="0">
        <references count="2">
          <reference field="4294967294" count="1" selected="0">
            <x v="0"/>
          </reference>
          <reference field="6" count="1" selected="0">
            <x v="2"/>
          </reference>
        </references>
      </pivotArea>
    </chartFormat>
    <chartFormat chart="0" format="4" series="1">
      <pivotArea type="data" outline="0" fieldPosition="0">
        <references count="2">
          <reference field="4294967294" count="1" selected="0">
            <x v="1"/>
          </reference>
          <reference field="6" count="1" selected="0">
            <x v="0"/>
          </reference>
        </references>
      </pivotArea>
    </chartFormat>
    <chartFormat chart="0" format="5" series="1">
      <pivotArea type="data" outline="0" fieldPosition="0">
        <references count="2">
          <reference field="4294967294" count="1" selected="0">
            <x v="1"/>
          </reference>
          <reference field="6" count="1" selected="0">
            <x v="1"/>
          </reference>
        </references>
      </pivotArea>
    </chartFormat>
    <chartFormat chart="0" format="6">
      <pivotArea type="data" outline="0" fieldPosition="0">
        <references count="3">
          <reference field="4294967294" count="1" selected="0">
            <x v="0"/>
          </reference>
          <reference field="5" count="1" selected="0">
            <x v="1"/>
          </reference>
          <reference field="6" count="1" selected="0">
            <x v="4"/>
          </reference>
        </references>
      </pivotArea>
    </chartFormat>
    <chartFormat chart="0" format="7" series="1">
      <pivotArea type="data" outline="0" fieldPosition="0">
        <references count="2">
          <reference field="4294967294" count="1" selected="0">
            <x v="1"/>
          </reference>
          <reference field="6" count="1" selected="0">
            <x v="4"/>
          </reference>
        </references>
      </pivotArea>
    </chartFormat>
    <chartFormat chart="0" format="8" series="1">
      <pivotArea type="data" outline="0" fieldPosition="0">
        <references count="2">
          <reference field="4294967294" count="1" selected="0">
            <x v="0"/>
          </reference>
          <reference field="6" count="1" selected="0">
            <x v="4"/>
          </reference>
        </references>
      </pivotArea>
    </chartFormat>
    <chartFormat chart="0" format="9" series="1">
      <pivotArea type="data" outline="0" fieldPosition="0">
        <references count="2">
          <reference field="4294967294" count="1" selected="0">
            <x v="1"/>
          </reference>
          <reference field="6" count="1" selected="0">
            <x v="5"/>
          </reference>
        </references>
      </pivotArea>
    </chartFormat>
    <chartFormat chart="0" format="10" series="1">
      <pivotArea type="data" outline="0" fieldPosition="0">
        <references count="2">
          <reference field="4294967294" count="1" selected="0">
            <x v="0"/>
          </reference>
          <reference field="6" count="1" selected="0">
            <x v="5"/>
          </reference>
        </references>
      </pivotArea>
    </chartFormat>
    <chartFormat chart="0" format="11" series="1">
      <pivotArea type="data" grandCol="1" outline="0" fieldPosition="0">
        <references count="1">
          <reference field="4294967294" count="1" selected="0">
            <x v="0"/>
          </reference>
        </references>
      </pivotArea>
    </chartFormat>
    <chartFormat chart="0" format="12" series="1">
      <pivotArea type="data" grandCol="1"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1500-000000000000}" name="Tableau croisé dynamique3" cacheId="23"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chartFormat="1">
  <location ref="I3:J52" firstHeaderRow="1" firstDataRow="1" firstDataCol="1" rowPageCount="1" colPageCount="1"/>
  <pivotFields count="3">
    <pivotField axis="axisPage" showAll="0">
      <items count="8">
        <item x="0"/>
        <item x="1"/>
        <item x="2"/>
        <item x="3"/>
        <item x="4"/>
        <item x="5"/>
        <item x="6"/>
        <item t="default"/>
      </items>
    </pivotField>
    <pivotField axis="axisRow" showAll="0">
      <items count="4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t="default"/>
      </items>
    </pivotField>
    <pivotField dataField="1" showAll="0"/>
  </pivotFields>
  <rowFields count="1">
    <field x="1"/>
  </rowFields>
  <rowItems count="49">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t="grand">
      <x/>
    </i>
  </rowItems>
  <colItems count="1">
    <i/>
  </colItems>
  <pageFields count="1">
    <pageField fld="0" hier="-1"/>
  </pageFields>
  <dataFields count="1">
    <dataField name="Somme de Marge €/T" fld="2" baseField="0" baseItem="0" numFmtId="4"/>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5.bin"/><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A1:R1001"/>
  <sheetViews>
    <sheetView workbookViewId="0">
      <pane xSplit="6" ySplit="1" topLeftCell="G2" activePane="bottomRight" state="frozen"/>
      <selection activeCell="G3" sqref="G3"/>
      <selection pane="topRight" activeCell="G3" sqref="G3"/>
      <selection pane="bottomLeft" activeCell="G3" sqref="G3"/>
      <selection pane="bottomRight" activeCell="I3" sqref="I3"/>
    </sheetView>
  </sheetViews>
  <sheetFormatPr baseColWidth="10" defaultColWidth="11.42578125" defaultRowHeight="27" customHeight="1"/>
  <cols>
    <col min="1" max="1" width="6.85546875" style="4" bestFit="1" customWidth="1"/>
    <col min="2" max="2" width="5.140625" style="4" bestFit="1" customWidth="1"/>
    <col min="3" max="3" width="10" style="4" customWidth="1"/>
    <col min="4" max="4" width="11.42578125" style="13"/>
    <col min="5" max="5" width="8.5703125" style="4" customWidth="1"/>
    <col min="6" max="6" width="18.85546875" style="1" customWidth="1"/>
    <col min="7" max="7" width="9.28515625" style="1" bestFit="1" customWidth="1"/>
    <col min="8" max="8" width="11.85546875" style="1" customWidth="1"/>
    <col min="9" max="10" width="12.140625" style="1" customWidth="1"/>
    <col min="11" max="11" width="11.42578125" style="1"/>
    <col min="12" max="12" width="13.5703125" style="1" customWidth="1"/>
    <col min="13" max="13" width="23.7109375" style="1" bestFit="1" customWidth="1"/>
    <col min="14" max="14" width="33.7109375" style="1" customWidth="1"/>
    <col min="15" max="16384" width="11.42578125" style="1"/>
  </cols>
  <sheetData>
    <row r="1" spans="1:18" s="7" customFormat="1" ht="27" customHeight="1">
      <c r="A1" s="9" t="s">
        <v>11</v>
      </c>
      <c r="B1" s="10" t="s">
        <v>12</v>
      </c>
      <c r="C1" s="10" t="s">
        <v>16</v>
      </c>
      <c r="D1" s="12" t="s">
        <v>6</v>
      </c>
      <c r="E1" s="10" t="s">
        <v>0</v>
      </c>
      <c r="F1" s="10" t="s">
        <v>1</v>
      </c>
      <c r="G1" s="10" t="s">
        <v>7</v>
      </c>
      <c r="H1" s="10" t="s">
        <v>18</v>
      </c>
      <c r="I1" s="10" t="s">
        <v>8</v>
      </c>
      <c r="J1" s="10" t="s">
        <v>17</v>
      </c>
      <c r="K1" s="10" t="s">
        <v>15</v>
      </c>
      <c r="L1" s="10" t="s">
        <v>3</v>
      </c>
      <c r="M1" s="10" t="s">
        <v>9</v>
      </c>
      <c r="N1" s="11" t="s">
        <v>10</v>
      </c>
      <c r="Q1" s="7" t="s">
        <v>7</v>
      </c>
      <c r="R1" s="7" t="s">
        <v>18</v>
      </c>
    </row>
    <row r="2" spans="1:18" ht="27" customHeight="1">
      <c r="A2" s="2"/>
      <c r="B2" s="5"/>
      <c r="C2" s="5"/>
      <c r="D2" s="14"/>
      <c r="E2" s="15"/>
      <c r="F2" s="3"/>
      <c r="G2" s="18"/>
      <c r="H2" s="18"/>
      <c r="I2" s="18"/>
      <c r="J2" s="22">
        <f t="shared" ref="J2:J21" si="0">IF(G2="Entrée",I2,(I2*-1))</f>
        <v>0</v>
      </c>
      <c r="K2" s="18"/>
      <c r="L2" s="18"/>
      <c r="M2" s="18"/>
      <c r="N2" s="19"/>
      <c r="Q2" s="1" t="s">
        <v>13</v>
      </c>
      <c r="R2" s="1" t="s">
        <v>19</v>
      </c>
    </row>
    <row r="3" spans="1:18" ht="27" customHeight="1">
      <c r="A3" s="2"/>
      <c r="B3" s="5"/>
      <c r="C3" s="5"/>
      <c r="D3" s="14"/>
      <c r="E3" s="15"/>
      <c r="F3" s="3"/>
      <c r="G3" s="18"/>
      <c r="H3" s="18"/>
      <c r="I3" s="18"/>
      <c r="J3" s="22">
        <f t="shared" si="0"/>
        <v>0</v>
      </c>
      <c r="K3" s="18"/>
      <c r="L3" s="18"/>
      <c r="M3" s="18"/>
      <c r="N3" s="19"/>
      <c r="Q3" s="1" t="s">
        <v>14</v>
      </c>
      <c r="R3" s="1" t="s">
        <v>20</v>
      </c>
    </row>
    <row r="4" spans="1:18" ht="27" customHeight="1">
      <c r="A4" s="2"/>
      <c r="B4" s="5"/>
      <c r="C4" s="5"/>
      <c r="D4" s="14"/>
      <c r="E4" s="15"/>
      <c r="F4" s="3"/>
      <c r="G4" s="18"/>
      <c r="H4" s="18"/>
      <c r="I4" s="18"/>
      <c r="J4" s="22">
        <f t="shared" si="0"/>
        <v>0</v>
      </c>
      <c r="K4" s="18"/>
      <c r="L4" s="18"/>
      <c r="M4" s="18"/>
      <c r="N4" s="19"/>
      <c r="R4" s="1" t="s">
        <v>21</v>
      </c>
    </row>
    <row r="5" spans="1:18" ht="27" customHeight="1">
      <c r="A5" s="2"/>
      <c r="B5" s="5"/>
      <c r="C5" s="5"/>
      <c r="D5" s="14"/>
      <c r="E5" s="15"/>
      <c r="F5" s="3"/>
      <c r="G5" s="18"/>
      <c r="H5" s="18"/>
      <c r="I5" s="18"/>
      <c r="J5" s="22">
        <f t="shared" si="0"/>
        <v>0</v>
      </c>
      <c r="K5" s="18"/>
      <c r="L5" s="18"/>
      <c r="M5" s="18"/>
      <c r="N5" s="19"/>
      <c r="R5" s="1" t="s">
        <v>22</v>
      </c>
    </row>
    <row r="6" spans="1:18" ht="27" customHeight="1">
      <c r="A6" s="2"/>
      <c r="B6" s="5"/>
      <c r="C6" s="5"/>
      <c r="D6" s="14"/>
      <c r="E6" s="15"/>
      <c r="F6" s="3"/>
      <c r="G6" s="18"/>
      <c r="H6" s="18"/>
      <c r="I6" s="18"/>
      <c r="J6" s="22">
        <f t="shared" si="0"/>
        <v>0</v>
      </c>
      <c r="K6" s="18"/>
      <c r="L6" s="18"/>
      <c r="M6" s="18"/>
      <c r="N6" s="19"/>
      <c r="R6" s="1" t="s">
        <v>23</v>
      </c>
    </row>
    <row r="7" spans="1:18" ht="27" customHeight="1">
      <c r="A7" s="2"/>
      <c r="B7" s="5"/>
      <c r="C7" s="5"/>
      <c r="D7" s="14"/>
      <c r="E7" s="15"/>
      <c r="F7" s="3"/>
      <c r="G7" s="18"/>
      <c r="H7" s="18"/>
      <c r="I7" s="18"/>
      <c r="J7" s="22">
        <f t="shared" si="0"/>
        <v>0</v>
      </c>
      <c r="K7" s="18"/>
      <c r="L7" s="18"/>
      <c r="M7" s="18"/>
      <c r="N7" s="19"/>
    </row>
    <row r="8" spans="1:18" ht="27" customHeight="1">
      <c r="A8" s="2"/>
      <c r="B8" s="5"/>
      <c r="C8" s="5"/>
      <c r="D8" s="14"/>
      <c r="E8" s="15"/>
      <c r="F8" s="3"/>
      <c r="G8" s="18"/>
      <c r="H8" s="18"/>
      <c r="I8" s="18"/>
      <c r="J8" s="22">
        <f t="shared" si="0"/>
        <v>0</v>
      </c>
      <c r="K8" s="18"/>
      <c r="L8" s="18"/>
      <c r="M8" s="18"/>
      <c r="N8" s="19"/>
    </row>
    <row r="9" spans="1:18" ht="27" customHeight="1">
      <c r="A9" s="2"/>
      <c r="B9" s="5"/>
      <c r="C9" s="5"/>
      <c r="D9" s="14"/>
      <c r="E9" s="15"/>
      <c r="F9" s="3"/>
      <c r="G9" s="18"/>
      <c r="H9" s="18"/>
      <c r="I9" s="18"/>
      <c r="J9" s="22">
        <f t="shared" si="0"/>
        <v>0</v>
      </c>
      <c r="K9" s="18"/>
      <c r="L9" s="18"/>
      <c r="M9" s="18"/>
      <c r="N9" s="19"/>
    </row>
    <row r="10" spans="1:18" ht="27" customHeight="1">
      <c r="A10" s="2"/>
      <c r="B10" s="5"/>
      <c r="C10" s="5"/>
      <c r="D10" s="14"/>
      <c r="E10" s="15"/>
      <c r="F10" s="3"/>
      <c r="G10" s="18"/>
      <c r="H10" s="18"/>
      <c r="I10" s="18"/>
      <c r="J10" s="22">
        <f t="shared" si="0"/>
        <v>0</v>
      </c>
      <c r="K10" s="18"/>
      <c r="L10" s="18"/>
      <c r="M10" s="18"/>
      <c r="N10" s="19"/>
    </row>
    <row r="11" spans="1:18" ht="27" customHeight="1">
      <c r="A11" s="2"/>
      <c r="B11" s="5"/>
      <c r="C11" s="5"/>
      <c r="D11" s="14"/>
      <c r="E11" s="15"/>
      <c r="F11" s="3"/>
      <c r="G11" s="18"/>
      <c r="H11" s="18"/>
      <c r="I11" s="18"/>
      <c r="J11" s="22">
        <f t="shared" si="0"/>
        <v>0</v>
      </c>
      <c r="K11" s="18"/>
      <c r="L11" s="18"/>
      <c r="M11" s="18"/>
      <c r="N11" s="19"/>
    </row>
    <row r="12" spans="1:18" ht="27" customHeight="1">
      <c r="A12" s="2"/>
      <c r="B12" s="5"/>
      <c r="C12" s="5"/>
      <c r="D12" s="14"/>
      <c r="E12" s="15"/>
      <c r="F12" s="3"/>
      <c r="G12" s="18"/>
      <c r="H12" s="18"/>
      <c r="I12" s="18"/>
      <c r="J12" s="22">
        <f t="shared" si="0"/>
        <v>0</v>
      </c>
      <c r="K12" s="18"/>
      <c r="L12" s="18"/>
      <c r="M12" s="18"/>
      <c r="N12" s="19"/>
    </row>
    <row r="13" spans="1:18" ht="27" customHeight="1">
      <c r="A13" s="2"/>
      <c r="B13" s="5"/>
      <c r="C13" s="5"/>
      <c r="D13" s="14"/>
      <c r="E13" s="15"/>
      <c r="F13" s="3"/>
      <c r="G13" s="18"/>
      <c r="H13" s="18"/>
      <c r="I13" s="18"/>
      <c r="J13" s="22">
        <f t="shared" si="0"/>
        <v>0</v>
      </c>
      <c r="K13" s="18"/>
      <c r="L13" s="18"/>
      <c r="M13" s="18"/>
      <c r="N13" s="19"/>
    </row>
    <row r="14" spans="1:18" ht="27" customHeight="1">
      <c r="A14" s="2"/>
      <c r="B14" s="5"/>
      <c r="C14" s="5"/>
      <c r="D14" s="14"/>
      <c r="E14" s="15"/>
      <c r="F14" s="3"/>
      <c r="G14" s="18"/>
      <c r="H14" s="18"/>
      <c r="I14" s="18"/>
      <c r="J14" s="22">
        <f t="shared" si="0"/>
        <v>0</v>
      </c>
      <c r="K14" s="18"/>
      <c r="L14" s="18"/>
      <c r="M14" s="18"/>
      <c r="N14" s="19"/>
    </row>
    <row r="15" spans="1:18" ht="27" customHeight="1">
      <c r="A15" s="2"/>
      <c r="B15" s="5"/>
      <c r="C15" s="5"/>
      <c r="D15" s="14"/>
      <c r="E15" s="15"/>
      <c r="F15" s="3"/>
      <c r="G15" s="18"/>
      <c r="H15" s="18"/>
      <c r="I15" s="18"/>
      <c r="J15" s="22">
        <f t="shared" si="0"/>
        <v>0</v>
      </c>
      <c r="K15" s="18"/>
      <c r="L15" s="18"/>
      <c r="M15" s="18"/>
      <c r="N15" s="19"/>
    </row>
    <row r="16" spans="1:18" ht="27" customHeight="1">
      <c r="A16" s="2"/>
      <c r="B16" s="5"/>
      <c r="C16" s="5"/>
      <c r="D16" s="14"/>
      <c r="E16" s="15"/>
      <c r="F16" s="3"/>
      <c r="G16" s="18"/>
      <c r="H16" s="18"/>
      <c r="I16" s="18"/>
      <c r="J16" s="22">
        <f t="shared" si="0"/>
        <v>0</v>
      </c>
      <c r="K16" s="18"/>
      <c r="L16" s="18"/>
      <c r="M16" s="18"/>
      <c r="N16" s="19"/>
    </row>
    <row r="17" spans="1:14" ht="27" customHeight="1">
      <c r="A17" s="2"/>
      <c r="B17" s="5"/>
      <c r="C17" s="5"/>
      <c r="D17" s="14"/>
      <c r="E17" s="15"/>
      <c r="F17" s="3"/>
      <c r="G17" s="18"/>
      <c r="H17" s="18"/>
      <c r="I17" s="18"/>
      <c r="J17" s="22">
        <f t="shared" si="0"/>
        <v>0</v>
      </c>
      <c r="K17" s="18"/>
      <c r="L17" s="18"/>
      <c r="M17" s="18"/>
      <c r="N17" s="19"/>
    </row>
    <row r="18" spans="1:14" ht="27" customHeight="1">
      <c r="A18" s="2"/>
      <c r="B18" s="5"/>
      <c r="C18" s="5"/>
      <c r="D18" s="14"/>
      <c r="E18" s="15"/>
      <c r="F18" s="3"/>
      <c r="G18" s="18"/>
      <c r="H18" s="18"/>
      <c r="I18" s="18"/>
      <c r="J18" s="22">
        <f t="shared" si="0"/>
        <v>0</v>
      </c>
      <c r="K18" s="18"/>
      <c r="L18" s="18"/>
      <c r="M18" s="18"/>
      <c r="N18" s="19"/>
    </row>
    <row r="19" spans="1:14" ht="27" customHeight="1">
      <c r="A19" s="2"/>
      <c r="B19" s="5"/>
      <c r="C19" s="5"/>
      <c r="D19" s="14"/>
      <c r="E19" s="15"/>
      <c r="F19" s="3"/>
      <c r="G19" s="18"/>
      <c r="H19" s="18"/>
      <c r="I19" s="18"/>
      <c r="J19" s="22">
        <f t="shared" si="0"/>
        <v>0</v>
      </c>
      <c r="K19" s="18"/>
      <c r="L19" s="18"/>
      <c r="M19" s="18"/>
      <c r="N19" s="19"/>
    </row>
    <row r="20" spans="1:14" ht="27" customHeight="1">
      <c r="A20" s="2"/>
      <c r="B20" s="5"/>
      <c r="C20" s="5"/>
      <c r="D20" s="14"/>
      <c r="E20" s="15"/>
      <c r="F20" s="3"/>
      <c r="G20" s="18"/>
      <c r="H20" s="18"/>
      <c r="I20" s="18"/>
      <c r="J20" s="22">
        <f t="shared" si="0"/>
        <v>0</v>
      </c>
      <c r="K20" s="18"/>
      <c r="L20" s="18"/>
      <c r="M20" s="18"/>
      <c r="N20" s="19"/>
    </row>
    <row r="21" spans="1:14" ht="27" customHeight="1">
      <c r="A21" s="2"/>
      <c r="B21" s="5"/>
      <c r="C21" s="5"/>
      <c r="D21" s="14"/>
      <c r="E21" s="15"/>
      <c r="F21" s="3"/>
      <c r="G21" s="18"/>
      <c r="H21" s="18"/>
      <c r="I21" s="18"/>
      <c r="J21" s="22">
        <f t="shared" si="0"/>
        <v>0</v>
      </c>
      <c r="K21" s="18"/>
      <c r="L21" s="18"/>
      <c r="M21" s="18"/>
      <c r="N21" s="19"/>
    </row>
    <row r="22" spans="1:14" ht="27" customHeight="1">
      <c r="A22" s="2" t="str">
        <f t="shared" ref="A22:A74" si="1">IF(D22="","",YEAR(D22))</f>
        <v/>
      </c>
      <c r="B22" s="5" t="str">
        <f t="shared" ref="B22:B74" si="2">IF(D22="","",MONTH(D22))</f>
        <v/>
      </c>
      <c r="C22" s="5" t="str">
        <f t="shared" ref="C22:C66" si="3">CONCATENATE(A22,B22)</f>
        <v/>
      </c>
      <c r="D22" s="14"/>
      <c r="E22" s="15"/>
      <c r="F22" s="3" t="str">
        <f>IF(E22="","",(VLOOKUP(E22,#REF!,2,"FAUX")))</f>
        <v/>
      </c>
      <c r="G22" s="18"/>
      <c r="H22" s="18"/>
      <c r="I22" s="18"/>
      <c r="J22" s="22">
        <f t="shared" ref="J22:J66" si="4">IF(G22="Entrée",I22,(I22*-1))</f>
        <v>0</v>
      </c>
      <c r="K22" s="18"/>
      <c r="L22" s="18"/>
      <c r="M22" s="18"/>
      <c r="N22" s="19"/>
    </row>
    <row r="23" spans="1:14" ht="27" customHeight="1">
      <c r="A23" s="2" t="str">
        <f t="shared" si="1"/>
        <v/>
      </c>
      <c r="B23" s="5" t="str">
        <f t="shared" si="2"/>
        <v/>
      </c>
      <c r="C23" s="5" t="str">
        <f t="shared" si="3"/>
        <v/>
      </c>
      <c r="D23" s="14"/>
      <c r="E23" s="15"/>
      <c r="F23" s="3" t="str">
        <f>IF(E23="","",(VLOOKUP(E23,#REF!,2,"FAUX")))</f>
        <v/>
      </c>
      <c r="G23" s="18"/>
      <c r="H23" s="18"/>
      <c r="I23" s="18"/>
      <c r="J23" s="22">
        <f t="shared" si="4"/>
        <v>0</v>
      </c>
      <c r="K23" s="18"/>
      <c r="L23" s="18"/>
      <c r="M23" s="18"/>
      <c r="N23" s="19"/>
    </row>
    <row r="24" spans="1:14" ht="27" customHeight="1">
      <c r="A24" s="2" t="str">
        <f t="shared" si="1"/>
        <v/>
      </c>
      <c r="B24" s="5" t="str">
        <f t="shared" si="2"/>
        <v/>
      </c>
      <c r="C24" s="5" t="str">
        <f t="shared" si="3"/>
        <v/>
      </c>
      <c r="D24" s="14"/>
      <c r="E24" s="15"/>
      <c r="F24" s="3" t="str">
        <f>IF(E24="","",(VLOOKUP(E24,#REF!,2,"FAUX")))</f>
        <v/>
      </c>
      <c r="G24" s="18"/>
      <c r="H24" s="18"/>
      <c r="I24" s="18"/>
      <c r="J24" s="22">
        <f t="shared" si="4"/>
        <v>0</v>
      </c>
      <c r="K24" s="18"/>
      <c r="L24" s="18"/>
      <c r="M24" s="18"/>
      <c r="N24" s="19"/>
    </row>
    <row r="25" spans="1:14" ht="27" customHeight="1">
      <c r="A25" s="2" t="str">
        <f t="shared" si="1"/>
        <v/>
      </c>
      <c r="B25" s="5" t="str">
        <f t="shared" si="2"/>
        <v/>
      </c>
      <c r="C25" s="5" t="str">
        <f t="shared" si="3"/>
        <v/>
      </c>
      <c r="D25" s="14"/>
      <c r="E25" s="15"/>
      <c r="F25" s="3" t="str">
        <f>IF(E25="","",(VLOOKUP(E25,#REF!,2,"FAUX")))</f>
        <v/>
      </c>
      <c r="G25" s="18"/>
      <c r="H25" s="18"/>
      <c r="I25" s="18"/>
      <c r="J25" s="22">
        <f t="shared" si="4"/>
        <v>0</v>
      </c>
      <c r="K25" s="18"/>
      <c r="L25" s="18"/>
      <c r="M25" s="18"/>
      <c r="N25" s="19"/>
    </row>
    <row r="26" spans="1:14" ht="27" customHeight="1">
      <c r="A26" s="2" t="str">
        <f t="shared" si="1"/>
        <v/>
      </c>
      <c r="B26" s="5" t="str">
        <f t="shared" si="2"/>
        <v/>
      </c>
      <c r="C26" s="5" t="str">
        <f t="shared" si="3"/>
        <v/>
      </c>
      <c r="D26" s="14"/>
      <c r="E26" s="15"/>
      <c r="F26" s="3" t="str">
        <f>IF(E26="","",(VLOOKUP(E26,#REF!,2,"FAUX")))</f>
        <v/>
      </c>
      <c r="G26" s="18"/>
      <c r="H26" s="18"/>
      <c r="I26" s="18"/>
      <c r="J26" s="22">
        <f t="shared" si="4"/>
        <v>0</v>
      </c>
      <c r="K26" s="18"/>
      <c r="L26" s="18"/>
      <c r="M26" s="18"/>
      <c r="N26" s="19"/>
    </row>
    <row r="27" spans="1:14" ht="27" customHeight="1">
      <c r="A27" s="2" t="str">
        <f t="shared" si="1"/>
        <v/>
      </c>
      <c r="B27" s="5" t="str">
        <f t="shared" si="2"/>
        <v/>
      </c>
      <c r="C27" s="5" t="str">
        <f t="shared" si="3"/>
        <v/>
      </c>
      <c r="D27" s="14"/>
      <c r="E27" s="15"/>
      <c r="F27" s="3" t="str">
        <f>IF(E27="","",(VLOOKUP(E27,#REF!,2,"FAUX")))</f>
        <v/>
      </c>
      <c r="G27" s="18"/>
      <c r="H27" s="18"/>
      <c r="I27" s="18"/>
      <c r="J27" s="22">
        <f t="shared" si="4"/>
        <v>0</v>
      </c>
      <c r="K27" s="18"/>
      <c r="L27" s="18"/>
      <c r="M27" s="18"/>
      <c r="N27" s="19"/>
    </row>
    <row r="28" spans="1:14" ht="27" customHeight="1">
      <c r="A28" s="2" t="str">
        <f t="shared" si="1"/>
        <v/>
      </c>
      <c r="B28" s="5" t="str">
        <f t="shared" si="2"/>
        <v/>
      </c>
      <c r="C28" s="5" t="str">
        <f t="shared" si="3"/>
        <v/>
      </c>
      <c r="D28" s="14"/>
      <c r="E28" s="15"/>
      <c r="F28" s="3" t="str">
        <f>IF(E28="","",(VLOOKUP(E28,#REF!,2,"FAUX")))</f>
        <v/>
      </c>
      <c r="G28" s="18"/>
      <c r="H28" s="18"/>
      <c r="I28" s="18"/>
      <c r="J28" s="22">
        <f t="shared" si="4"/>
        <v>0</v>
      </c>
      <c r="K28" s="18"/>
      <c r="L28" s="18"/>
      <c r="M28" s="18"/>
      <c r="N28" s="19"/>
    </row>
    <row r="29" spans="1:14" ht="27" customHeight="1">
      <c r="A29" s="2" t="str">
        <f t="shared" si="1"/>
        <v/>
      </c>
      <c r="B29" s="5" t="str">
        <f t="shared" si="2"/>
        <v/>
      </c>
      <c r="C29" s="5" t="str">
        <f t="shared" si="3"/>
        <v/>
      </c>
      <c r="D29" s="14"/>
      <c r="E29" s="15"/>
      <c r="F29" s="3" t="str">
        <f>IF(E29="","",(VLOOKUP(E29,#REF!,2,"FAUX")))</f>
        <v/>
      </c>
      <c r="G29" s="18"/>
      <c r="H29" s="18"/>
      <c r="I29" s="18"/>
      <c r="J29" s="22">
        <f t="shared" si="4"/>
        <v>0</v>
      </c>
      <c r="K29" s="18"/>
      <c r="L29" s="18"/>
      <c r="M29" s="18"/>
      <c r="N29" s="19"/>
    </row>
    <row r="30" spans="1:14" ht="27" customHeight="1">
      <c r="A30" s="2" t="str">
        <f t="shared" si="1"/>
        <v/>
      </c>
      <c r="B30" s="5" t="str">
        <f t="shared" si="2"/>
        <v/>
      </c>
      <c r="C30" s="5" t="str">
        <f t="shared" si="3"/>
        <v/>
      </c>
      <c r="D30" s="14"/>
      <c r="E30" s="15"/>
      <c r="F30" s="3" t="str">
        <f>IF(E30="","",(VLOOKUP(E30,#REF!,2,"FAUX")))</f>
        <v/>
      </c>
      <c r="G30" s="18"/>
      <c r="H30" s="18"/>
      <c r="I30" s="18"/>
      <c r="J30" s="22">
        <f t="shared" si="4"/>
        <v>0</v>
      </c>
      <c r="K30" s="18"/>
      <c r="L30" s="18"/>
      <c r="M30" s="18"/>
      <c r="N30" s="19"/>
    </row>
    <row r="31" spans="1:14" ht="27" customHeight="1">
      <c r="A31" s="2" t="str">
        <f t="shared" si="1"/>
        <v/>
      </c>
      <c r="B31" s="5" t="str">
        <f t="shared" si="2"/>
        <v/>
      </c>
      <c r="C31" s="5" t="str">
        <f t="shared" si="3"/>
        <v/>
      </c>
      <c r="D31" s="14"/>
      <c r="E31" s="15"/>
      <c r="F31" s="3" t="str">
        <f>IF(E31="","",(VLOOKUP(E31,#REF!,2,"FAUX")))</f>
        <v/>
      </c>
      <c r="G31" s="18"/>
      <c r="H31" s="18"/>
      <c r="I31" s="18"/>
      <c r="J31" s="22">
        <f t="shared" si="4"/>
        <v>0</v>
      </c>
      <c r="K31" s="18"/>
      <c r="L31" s="18"/>
      <c r="M31" s="18"/>
      <c r="N31" s="19"/>
    </row>
    <row r="32" spans="1:14" ht="27" customHeight="1">
      <c r="A32" s="2" t="str">
        <f t="shared" si="1"/>
        <v/>
      </c>
      <c r="B32" s="5" t="str">
        <f t="shared" si="2"/>
        <v/>
      </c>
      <c r="C32" s="5" t="str">
        <f t="shared" si="3"/>
        <v/>
      </c>
      <c r="D32" s="14"/>
      <c r="E32" s="15"/>
      <c r="F32" s="3" t="str">
        <f>IF(E32="","",(VLOOKUP(E32,#REF!,2,"FAUX")))</f>
        <v/>
      </c>
      <c r="G32" s="18"/>
      <c r="H32" s="18"/>
      <c r="I32" s="18"/>
      <c r="J32" s="22">
        <f t="shared" si="4"/>
        <v>0</v>
      </c>
      <c r="K32" s="18"/>
      <c r="L32" s="18"/>
      <c r="M32" s="18"/>
      <c r="N32" s="19"/>
    </row>
    <row r="33" spans="1:14" ht="27" customHeight="1">
      <c r="A33" s="2" t="str">
        <f t="shared" si="1"/>
        <v/>
      </c>
      <c r="B33" s="5" t="str">
        <f t="shared" si="2"/>
        <v/>
      </c>
      <c r="C33" s="5" t="str">
        <f t="shared" si="3"/>
        <v/>
      </c>
      <c r="D33" s="14"/>
      <c r="E33" s="15"/>
      <c r="F33" s="3" t="str">
        <f>IF(E33="","",(VLOOKUP(E33,#REF!,2,"FAUX")))</f>
        <v/>
      </c>
      <c r="G33" s="18"/>
      <c r="H33" s="18"/>
      <c r="I33" s="18"/>
      <c r="J33" s="22">
        <f t="shared" si="4"/>
        <v>0</v>
      </c>
      <c r="K33" s="18"/>
      <c r="L33" s="18"/>
      <c r="M33" s="18"/>
      <c r="N33" s="19"/>
    </row>
    <row r="34" spans="1:14" ht="27" customHeight="1">
      <c r="A34" s="2" t="str">
        <f t="shared" si="1"/>
        <v/>
      </c>
      <c r="B34" s="5" t="str">
        <f t="shared" si="2"/>
        <v/>
      </c>
      <c r="C34" s="5" t="str">
        <f t="shared" si="3"/>
        <v/>
      </c>
      <c r="D34" s="14"/>
      <c r="E34" s="15"/>
      <c r="F34" s="3" t="str">
        <f>IF(E34="","",(VLOOKUP(E34,#REF!,2,"FAUX")))</f>
        <v/>
      </c>
      <c r="G34" s="18"/>
      <c r="H34" s="18"/>
      <c r="I34" s="18"/>
      <c r="J34" s="22">
        <f t="shared" si="4"/>
        <v>0</v>
      </c>
      <c r="K34" s="18"/>
      <c r="L34" s="18"/>
      <c r="M34" s="18"/>
      <c r="N34" s="19"/>
    </row>
    <row r="35" spans="1:14" ht="27" customHeight="1">
      <c r="A35" s="2" t="str">
        <f t="shared" si="1"/>
        <v/>
      </c>
      <c r="B35" s="5" t="str">
        <f t="shared" si="2"/>
        <v/>
      </c>
      <c r="C35" s="5" t="str">
        <f t="shared" si="3"/>
        <v/>
      </c>
      <c r="D35" s="14"/>
      <c r="E35" s="15"/>
      <c r="F35" s="3" t="str">
        <f>IF(E35="","",(VLOOKUP(E35,#REF!,2,"FAUX")))</f>
        <v/>
      </c>
      <c r="G35" s="18"/>
      <c r="H35" s="18"/>
      <c r="I35" s="18"/>
      <c r="J35" s="22">
        <f t="shared" si="4"/>
        <v>0</v>
      </c>
      <c r="K35" s="18"/>
      <c r="L35" s="18"/>
      <c r="M35" s="18"/>
      <c r="N35" s="19"/>
    </row>
    <row r="36" spans="1:14" ht="27" customHeight="1">
      <c r="A36" s="2" t="str">
        <f t="shared" si="1"/>
        <v/>
      </c>
      <c r="B36" s="5" t="str">
        <f t="shared" si="2"/>
        <v/>
      </c>
      <c r="C36" s="5" t="str">
        <f t="shared" si="3"/>
        <v/>
      </c>
      <c r="D36" s="14"/>
      <c r="E36" s="15"/>
      <c r="F36" s="3" t="str">
        <f>IF(E36="","",(VLOOKUP(E36,#REF!,2,"FAUX")))</f>
        <v/>
      </c>
      <c r="G36" s="18"/>
      <c r="H36" s="18"/>
      <c r="I36" s="18"/>
      <c r="J36" s="22">
        <f t="shared" si="4"/>
        <v>0</v>
      </c>
      <c r="K36" s="18"/>
      <c r="L36" s="18"/>
      <c r="M36" s="18"/>
      <c r="N36" s="19"/>
    </row>
    <row r="37" spans="1:14" ht="27" customHeight="1">
      <c r="A37" s="2" t="str">
        <f t="shared" si="1"/>
        <v/>
      </c>
      <c r="B37" s="5" t="str">
        <f t="shared" si="2"/>
        <v/>
      </c>
      <c r="C37" s="5" t="str">
        <f t="shared" si="3"/>
        <v/>
      </c>
      <c r="D37" s="14"/>
      <c r="E37" s="15"/>
      <c r="F37" s="3" t="str">
        <f>IF(E37="","",(VLOOKUP(E37,#REF!,2,"FAUX")))</f>
        <v/>
      </c>
      <c r="G37" s="18"/>
      <c r="H37" s="18"/>
      <c r="I37" s="18"/>
      <c r="J37" s="22">
        <f t="shared" si="4"/>
        <v>0</v>
      </c>
      <c r="K37" s="18"/>
      <c r="L37" s="18"/>
      <c r="M37" s="18"/>
      <c r="N37" s="19"/>
    </row>
    <row r="38" spans="1:14" ht="27" customHeight="1">
      <c r="A38" s="2" t="str">
        <f t="shared" si="1"/>
        <v/>
      </c>
      <c r="B38" s="5" t="str">
        <f t="shared" si="2"/>
        <v/>
      </c>
      <c r="C38" s="5" t="str">
        <f t="shared" si="3"/>
        <v/>
      </c>
      <c r="D38" s="14"/>
      <c r="E38" s="15"/>
      <c r="F38" s="3" t="str">
        <f>IF(E38="","",(VLOOKUP(E38,#REF!,2,"FAUX")))</f>
        <v/>
      </c>
      <c r="G38" s="18"/>
      <c r="H38" s="18"/>
      <c r="I38" s="18"/>
      <c r="J38" s="22">
        <f t="shared" si="4"/>
        <v>0</v>
      </c>
      <c r="K38" s="18"/>
      <c r="L38" s="18"/>
      <c r="M38" s="18"/>
      <c r="N38" s="19"/>
    </row>
    <row r="39" spans="1:14" ht="27" customHeight="1">
      <c r="A39" s="2" t="str">
        <f t="shared" si="1"/>
        <v/>
      </c>
      <c r="B39" s="5" t="str">
        <f t="shared" si="2"/>
        <v/>
      </c>
      <c r="C39" s="5" t="str">
        <f t="shared" si="3"/>
        <v/>
      </c>
      <c r="D39" s="14"/>
      <c r="E39" s="15"/>
      <c r="F39" s="3" t="str">
        <f>IF(E39="","",(VLOOKUP(E39,#REF!,2,"FAUX")))</f>
        <v/>
      </c>
      <c r="G39" s="18"/>
      <c r="H39" s="18"/>
      <c r="I39" s="18"/>
      <c r="J39" s="22">
        <f t="shared" si="4"/>
        <v>0</v>
      </c>
      <c r="K39" s="18"/>
      <c r="L39" s="18"/>
      <c r="M39" s="18"/>
      <c r="N39" s="19"/>
    </row>
    <row r="40" spans="1:14" ht="27" customHeight="1">
      <c r="A40" s="2" t="str">
        <f t="shared" si="1"/>
        <v/>
      </c>
      <c r="B40" s="5" t="str">
        <f t="shared" si="2"/>
        <v/>
      </c>
      <c r="C40" s="5" t="str">
        <f t="shared" si="3"/>
        <v/>
      </c>
      <c r="D40" s="14"/>
      <c r="E40" s="15"/>
      <c r="F40" s="3" t="str">
        <f>IF(E40="","",(VLOOKUP(E40,#REF!,2,"FAUX")))</f>
        <v/>
      </c>
      <c r="G40" s="18"/>
      <c r="H40" s="18"/>
      <c r="I40" s="18"/>
      <c r="J40" s="22">
        <f t="shared" si="4"/>
        <v>0</v>
      </c>
      <c r="K40" s="18"/>
      <c r="L40" s="18"/>
      <c r="M40" s="18"/>
      <c r="N40" s="19"/>
    </row>
    <row r="41" spans="1:14" ht="27" customHeight="1">
      <c r="A41" s="2" t="str">
        <f t="shared" si="1"/>
        <v/>
      </c>
      <c r="B41" s="5" t="str">
        <f t="shared" si="2"/>
        <v/>
      </c>
      <c r="C41" s="5" t="str">
        <f t="shared" si="3"/>
        <v/>
      </c>
      <c r="D41" s="14"/>
      <c r="E41" s="15"/>
      <c r="F41" s="3" t="str">
        <f>IF(E41="","",(VLOOKUP(E41,#REF!,2,"FAUX")))</f>
        <v/>
      </c>
      <c r="G41" s="18"/>
      <c r="H41" s="18"/>
      <c r="I41" s="18"/>
      <c r="J41" s="22">
        <f t="shared" si="4"/>
        <v>0</v>
      </c>
      <c r="K41" s="18"/>
      <c r="L41" s="18"/>
      <c r="M41" s="18"/>
      <c r="N41" s="19"/>
    </row>
    <row r="42" spans="1:14" ht="27" customHeight="1">
      <c r="A42" s="2" t="str">
        <f t="shared" si="1"/>
        <v/>
      </c>
      <c r="B42" s="5" t="str">
        <f t="shared" si="2"/>
        <v/>
      </c>
      <c r="C42" s="5" t="str">
        <f t="shared" si="3"/>
        <v/>
      </c>
      <c r="D42" s="14"/>
      <c r="E42" s="15"/>
      <c r="F42" s="3" t="str">
        <f>IF(E42="","",(VLOOKUP(E42,#REF!,2,"FAUX")))</f>
        <v/>
      </c>
      <c r="G42" s="18"/>
      <c r="H42" s="18"/>
      <c r="I42" s="18"/>
      <c r="J42" s="22">
        <f t="shared" si="4"/>
        <v>0</v>
      </c>
      <c r="K42" s="18"/>
      <c r="L42" s="18"/>
      <c r="M42" s="18"/>
      <c r="N42" s="19"/>
    </row>
    <row r="43" spans="1:14" ht="27" customHeight="1">
      <c r="A43" s="2" t="str">
        <f t="shared" si="1"/>
        <v/>
      </c>
      <c r="B43" s="5" t="str">
        <f t="shared" si="2"/>
        <v/>
      </c>
      <c r="C43" s="5" t="str">
        <f t="shared" si="3"/>
        <v/>
      </c>
      <c r="D43" s="14"/>
      <c r="E43" s="15"/>
      <c r="F43" s="3" t="str">
        <f>IF(E43="","",(VLOOKUP(E43,#REF!,2,"FAUX")))</f>
        <v/>
      </c>
      <c r="G43" s="18"/>
      <c r="H43" s="18"/>
      <c r="I43" s="18"/>
      <c r="J43" s="22">
        <f t="shared" si="4"/>
        <v>0</v>
      </c>
      <c r="K43" s="18"/>
      <c r="L43" s="18"/>
      <c r="M43" s="18"/>
      <c r="N43" s="19"/>
    </row>
    <row r="44" spans="1:14" ht="27" customHeight="1">
      <c r="A44" s="2" t="str">
        <f t="shared" si="1"/>
        <v/>
      </c>
      <c r="B44" s="5" t="str">
        <f t="shared" si="2"/>
        <v/>
      </c>
      <c r="C44" s="5" t="str">
        <f t="shared" si="3"/>
        <v/>
      </c>
      <c r="D44" s="14"/>
      <c r="E44" s="15"/>
      <c r="F44" s="3" t="str">
        <f>IF(E44="","",(VLOOKUP(E44,#REF!,2,"FAUX")))</f>
        <v/>
      </c>
      <c r="G44" s="18"/>
      <c r="H44" s="18"/>
      <c r="I44" s="18"/>
      <c r="J44" s="22">
        <f t="shared" si="4"/>
        <v>0</v>
      </c>
      <c r="K44" s="18"/>
      <c r="L44" s="18"/>
      <c r="M44" s="18"/>
      <c r="N44" s="19"/>
    </row>
    <row r="45" spans="1:14" ht="27" customHeight="1">
      <c r="A45" s="2" t="str">
        <f t="shared" si="1"/>
        <v/>
      </c>
      <c r="B45" s="5" t="str">
        <f t="shared" si="2"/>
        <v/>
      </c>
      <c r="C45" s="5" t="str">
        <f t="shared" si="3"/>
        <v/>
      </c>
      <c r="D45" s="14"/>
      <c r="E45" s="15"/>
      <c r="F45" s="3" t="str">
        <f>IF(E45="","",(VLOOKUP(E45,#REF!,2,"FAUX")))</f>
        <v/>
      </c>
      <c r="G45" s="18"/>
      <c r="H45" s="18"/>
      <c r="I45" s="18"/>
      <c r="J45" s="22">
        <f t="shared" si="4"/>
        <v>0</v>
      </c>
      <c r="K45" s="18"/>
      <c r="L45" s="18"/>
      <c r="M45" s="18"/>
      <c r="N45" s="19"/>
    </row>
    <row r="46" spans="1:14" ht="27" customHeight="1">
      <c r="A46" s="2" t="str">
        <f t="shared" si="1"/>
        <v/>
      </c>
      <c r="B46" s="5" t="str">
        <f t="shared" si="2"/>
        <v/>
      </c>
      <c r="C46" s="5" t="str">
        <f t="shared" si="3"/>
        <v/>
      </c>
      <c r="D46" s="14"/>
      <c r="E46" s="15"/>
      <c r="F46" s="3" t="str">
        <f>IF(E46="","",(VLOOKUP(E46,#REF!,2,"FAUX")))</f>
        <v/>
      </c>
      <c r="G46" s="18"/>
      <c r="H46" s="18"/>
      <c r="I46" s="18"/>
      <c r="J46" s="22">
        <f t="shared" si="4"/>
        <v>0</v>
      </c>
      <c r="K46" s="18"/>
      <c r="L46" s="18"/>
      <c r="M46" s="18"/>
      <c r="N46" s="19"/>
    </row>
    <row r="47" spans="1:14" ht="27" customHeight="1">
      <c r="A47" s="2" t="str">
        <f t="shared" si="1"/>
        <v/>
      </c>
      <c r="B47" s="5" t="str">
        <f t="shared" si="2"/>
        <v/>
      </c>
      <c r="C47" s="5" t="str">
        <f t="shared" si="3"/>
        <v/>
      </c>
      <c r="D47" s="14"/>
      <c r="E47" s="15"/>
      <c r="F47" s="3" t="str">
        <f>IF(E47="","",(VLOOKUP(E47,#REF!,2,"FAUX")))</f>
        <v/>
      </c>
      <c r="G47" s="18"/>
      <c r="H47" s="18"/>
      <c r="I47" s="18"/>
      <c r="J47" s="22">
        <f t="shared" si="4"/>
        <v>0</v>
      </c>
      <c r="K47" s="18"/>
      <c r="L47" s="18"/>
      <c r="M47" s="18"/>
      <c r="N47" s="19"/>
    </row>
    <row r="48" spans="1:14" ht="27" customHeight="1">
      <c r="A48" s="2" t="str">
        <f t="shared" si="1"/>
        <v/>
      </c>
      <c r="B48" s="5" t="str">
        <f t="shared" si="2"/>
        <v/>
      </c>
      <c r="C48" s="5" t="str">
        <f t="shared" si="3"/>
        <v/>
      </c>
      <c r="D48" s="14"/>
      <c r="E48" s="15"/>
      <c r="F48" s="3" t="str">
        <f>IF(E48="","",(VLOOKUP(E48,#REF!,2,"FAUX")))</f>
        <v/>
      </c>
      <c r="G48" s="18"/>
      <c r="H48" s="18"/>
      <c r="I48" s="18"/>
      <c r="J48" s="22">
        <f t="shared" si="4"/>
        <v>0</v>
      </c>
      <c r="K48" s="18"/>
      <c r="L48" s="18"/>
      <c r="M48" s="18"/>
      <c r="N48" s="19"/>
    </row>
    <row r="49" spans="1:14" ht="27" customHeight="1">
      <c r="A49" s="2" t="str">
        <f t="shared" si="1"/>
        <v/>
      </c>
      <c r="B49" s="5" t="str">
        <f t="shared" si="2"/>
        <v/>
      </c>
      <c r="C49" s="5" t="str">
        <f t="shared" si="3"/>
        <v/>
      </c>
      <c r="D49" s="14"/>
      <c r="E49" s="15"/>
      <c r="F49" s="3" t="str">
        <f>IF(E49="","",(VLOOKUP(E49,#REF!,2,"FAUX")))</f>
        <v/>
      </c>
      <c r="G49" s="18"/>
      <c r="H49" s="18"/>
      <c r="I49" s="18"/>
      <c r="J49" s="22">
        <f t="shared" si="4"/>
        <v>0</v>
      </c>
      <c r="K49" s="18"/>
      <c r="L49" s="18"/>
      <c r="M49" s="18"/>
      <c r="N49" s="19"/>
    </row>
    <row r="50" spans="1:14" ht="27" customHeight="1">
      <c r="A50" s="2" t="str">
        <f t="shared" si="1"/>
        <v/>
      </c>
      <c r="B50" s="5" t="str">
        <f t="shared" si="2"/>
        <v/>
      </c>
      <c r="C50" s="5" t="str">
        <f t="shared" si="3"/>
        <v/>
      </c>
      <c r="D50" s="14"/>
      <c r="E50" s="15"/>
      <c r="F50" s="3" t="str">
        <f>IF(E50="","",(VLOOKUP(E50,#REF!,2,"FAUX")))</f>
        <v/>
      </c>
      <c r="G50" s="18"/>
      <c r="H50" s="18"/>
      <c r="I50" s="18"/>
      <c r="J50" s="22">
        <f t="shared" si="4"/>
        <v>0</v>
      </c>
      <c r="K50" s="18"/>
      <c r="L50" s="18"/>
      <c r="M50" s="18"/>
      <c r="N50" s="19"/>
    </row>
    <row r="51" spans="1:14" ht="27" customHeight="1">
      <c r="A51" s="2" t="str">
        <f t="shared" si="1"/>
        <v/>
      </c>
      <c r="B51" s="5" t="str">
        <f t="shared" si="2"/>
        <v/>
      </c>
      <c r="C51" s="5" t="str">
        <f t="shared" si="3"/>
        <v/>
      </c>
      <c r="D51" s="14"/>
      <c r="E51" s="15"/>
      <c r="F51" s="3" t="str">
        <f>IF(E51="","",(VLOOKUP(E51,#REF!,2,"FAUX")))</f>
        <v/>
      </c>
      <c r="G51" s="18"/>
      <c r="H51" s="18"/>
      <c r="I51" s="18"/>
      <c r="J51" s="22">
        <f t="shared" si="4"/>
        <v>0</v>
      </c>
      <c r="K51" s="18"/>
      <c r="L51" s="18"/>
      <c r="M51" s="18"/>
      <c r="N51" s="19"/>
    </row>
    <row r="52" spans="1:14" ht="27" customHeight="1">
      <c r="A52" s="2" t="str">
        <f t="shared" si="1"/>
        <v/>
      </c>
      <c r="B52" s="5" t="str">
        <f t="shared" si="2"/>
        <v/>
      </c>
      <c r="C52" s="5" t="str">
        <f t="shared" si="3"/>
        <v/>
      </c>
      <c r="D52" s="14"/>
      <c r="E52" s="15"/>
      <c r="F52" s="3" t="str">
        <f>IF(E52="","",(VLOOKUP(E52,#REF!,2,"FAUX")))</f>
        <v/>
      </c>
      <c r="G52" s="18"/>
      <c r="H52" s="18"/>
      <c r="I52" s="18"/>
      <c r="J52" s="22">
        <f t="shared" si="4"/>
        <v>0</v>
      </c>
      <c r="K52" s="18"/>
      <c r="L52" s="18"/>
      <c r="M52" s="18"/>
      <c r="N52" s="19"/>
    </row>
    <row r="53" spans="1:14" ht="27" customHeight="1">
      <c r="A53" s="2" t="str">
        <f t="shared" si="1"/>
        <v/>
      </c>
      <c r="B53" s="5" t="str">
        <f t="shared" si="2"/>
        <v/>
      </c>
      <c r="C53" s="5" t="str">
        <f t="shared" si="3"/>
        <v/>
      </c>
      <c r="D53" s="14"/>
      <c r="E53" s="15"/>
      <c r="F53" s="3" t="str">
        <f>IF(E53="","",(VLOOKUP(E53,#REF!,2,"FAUX")))</f>
        <v/>
      </c>
      <c r="G53" s="18"/>
      <c r="H53" s="18"/>
      <c r="I53" s="18"/>
      <c r="J53" s="22">
        <f t="shared" si="4"/>
        <v>0</v>
      </c>
      <c r="K53" s="18"/>
      <c r="L53" s="18"/>
      <c r="M53" s="18"/>
      <c r="N53" s="19"/>
    </row>
    <row r="54" spans="1:14" ht="27" customHeight="1">
      <c r="A54" s="2" t="str">
        <f t="shared" si="1"/>
        <v/>
      </c>
      <c r="B54" s="5" t="str">
        <f t="shared" si="2"/>
        <v/>
      </c>
      <c r="C54" s="5" t="str">
        <f t="shared" si="3"/>
        <v/>
      </c>
      <c r="D54" s="14"/>
      <c r="E54" s="15"/>
      <c r="F54" s="3" t="str">
        <f>IF(E54="","",(VLOOKUP(E54,#REF!,2,"FAUX")))</f>
        <v/>
      </c>
      <c r="G54" s="18"/>
      <c r="H54" s="18"/>
      <c r="I54" s="18"/>
      <c r="J54" s="22">
        <f t="shared" si="4"/>
        <v>0</v>
      </c>
      <c r="K54" s="18"/>
      <c r="L54" s="18"/>
      <c r="M54" s="18"/>
      <c r="N54" s="19"/>
    </row>
    <row r="55" spans="1:14" ht="27" customHeight="1">
      <c r="A55" s="2" t="str">
        <f t="shared" si="1"/>
        <v/>
      </c>
      <c r="B55" s="5" t="str">
        <f t="shared" si="2"/>
        <v/>
      </c>
      <c r="C55" s="5" t="str">
        <f t="shared" si="3"/>
        <v/>
      </c>
      <c r="D55" s="14"/>
      <c r="E55" s="15"/>
      <c r="F55" s="3" t="str">
        <f>IF(E55="","",(VLOOKUP(E55,#REF!,2,"FAUX")))</f>
        <v/>
      </c>
      <c r="G55" s="18"/>
      <c r="H55" s="18"/>
      <c r="I55" s="18"/>
      <c r="J55" s="22">
        <f t="shared" si="4"/>
        <v>0</v>
      </c>
      <c r="K55" s="18"/>
      <c r="L55" s="18"/>
      <c r="M55" s="18"/>
      <c r="N55" s="19"/>
    </row>
    <row r="56" spans="1:14" ht="27" customHeight="1">
      <c r="A56" s="2" t="str">
        <f t="shared" si="1"/>
        <v/>
      </c>
      <c r="B56" s="5" t="str">
        <f t="shared" si="2"/>
        <v/>
      </c>
      <c r="C56" s="5" t="str">
        <f t="shared" si="3"/>
        <v/>
      </c>
      <c r="D56" s="14"/>
      <c r="E56" s="15"/>
      <c r="F56" s="3" t="str">
        <f>IF(E56="","",(VLOOKUP(E56,#REF!,2,"FAUX")))</f>
        <v/>
      </c>
      <c r="G56" s="18"/>
      <c r="H56" s="18"/>
      <c r="I56" s="18"/>
      <c r="J56" s="22">
        <f t="shared" si="4"/>
        <v>0</v>
      </c>
      <c r="K56" s="18"/>
      <c r="L56" s="18"/>
      <c r="M56" s="18"/>
      <c r="N56" s="19"/>
    </row>
    <row r="57" spans="1:14" ht="27" customHeight="1">
      <c r="A57" s="2" t="str">
        <f t="shared" si="1"/>
        <v/>
      </c>
      <c r="B57" s="5" t="str">
        <f t="shared" si="2"/>
        <v/>
      </c>
      <c r="C57" s="5" t="str">
        <f t="shared" si="3"/>
        <v/>
      </c>
      <c r="D57" s="14"/>
      <c r="E57" s="15"/>
      <c r="F57" s="3" t="str">
        <f>IF(E57="","",(VLOOKUP(E57,#REF!,2,"FAUX")))</f>
        <v/>
      </c>
      <c r="G57" s="18"/>
      <c r="H57" s="18"/>
      <c r="I57" s="18"/>
      <c r="J57" s="22">
        <f t="shared" si="4"/>
        <v>0</v>
      </c>
      <c r="K57" s="18"/>
      <c r="L57" s="18"/>
      <c r="M57" s="18"/>
      <c r="N57" s="19"/>
    </row>
    <row r="58" spans="1:14" ht="27" customHeight="1">
      <c r="A58" s="2" t="str">
        <f t="shared" si="1"/>
        <v/>
      </c>
      <c r="B58" s="5" t="str">
        <f t="shared" si="2"/>
        <v/>
      </c>
      <c r="C58" s="5" t="str">
        <f t="shared" si="3"/>
        <v/>
      </c>
      <c r="D58" s="14"/>
      <c r="E58" s="15"/>
      <c r="F58" s="3" t="str">
        <f>IF(E58="","",(VLOOKUP(E58,#REF!,2,"FAUX")))</f>
        <v/>
      </c>
      <c r="G58" s="18"/>
      <c r="H58" s="18"/>
      <c r="I58" s="18"/>
      <c r="J58" s="22">
        <f t="shared" si="4"/>
        <v>0</v>
      </c>
      <c r="K58" s="18"/>
      <c r="L58" s="18"/>
      <c r="M58" s="18"/>
      <c r="N58" s="19"/>
    </row>
    <row r="59" spans="1:14" ht="27" customHeight="1">
      <c r="A59" s="2" t="str">
        <f t="shared" si="1"/>
        <v/>
      </c>
      <c r="B59" s="5" t="str">
        <f t="shared" si="2"/>
        <v/>
      </c>
      <c r="C59" s="5" t="str">
        <f t="shared" si="3"/>
        <v/>
      </c>
      <c r="D59" s="14"/>
      <c r="E59" s="15"/>
      <c r="F59" s="3" t="str">
        <f>IF(E59="","",(VLOOKUP(E59,#REF!,2,"FAUX")))</f>
        <v/>
      </c>
      <c r="G59" s="18"/>
      <c r="H59" s="18"/>
      <c r="I59" s="18"/>
      <c r="J59" s="22">
        <f t="shared" si="4"/>
        <v>0</v>
      </c>
      <c r="K59" s="18"/>
      <c r="L59" s="18"/>
      <c r="M59" s="18"/>
      <c r="N59" s="19"/>
    </row>
    <row r="60" spans="1:14" ht="27" customHeight="1">
      <c r="A60" s="2" t="str">
        <f t="shared" si="1"/>
        <v/>
      </c>
      <c r="B60" s="5" t="str">
        <f t="shared" si="2"/>
        <v/>
      </c>
      <c r="C60" s="5" t="str">
        <f t="shared" si="3"/>
        <v/>
      </c>
      <c r="D60" s="14"/>
      <c r="E60" s="15"/>
      <c r="F60" s="3" t="str">
        <f>IF(E60="","",(VLOOKUP(E60,#REF!,2,"FAUX")))</f>
        <v/>
      </c>
      <c r="G60" s="18"/>
      <c r="H60" s="18"/>
      <c r="I60" s="18"/>
      <c r="J60" s="22">
        <f t="shared" si="4"/>
        <v>0</v>
      </c>
      <c r="K60" s="18"/>
      <c r="L60" s="18"/>
      <c r="M60" s="18"/>
      <c r="N60" s="19"/>
    </row>
    <row r="61" spans="1:14" ht="27" customHeight="1">
      <c r="A61" s="2" t="str">
        <f t="shared" si="1"/>
        <v/>
      </c>
      <c r="B61" s="5" t="str">
        <f t="shared" si="2"/>
        <v/>
      </c>
      <c r="C61" s="5" t="str">
        <f t="shared" si="3"/>
        <v/>
      </c>
      <c r="D61" s="14"/>
      <c r="E61" s="15"/>
      <c r="F61" s="3" t="str">
        <f>IF(E61="","",(VLOOKUP(E61,#REF!,2,"FAUX")))</f>
        <v/>
      </c>
      <c r="G61" s="18"/>
      <c r="H61" s="18"/>
      <c r="I61" s="18"/>
      <c r="J61" s="22">
        <f t="shared" si="4"/>
        <v>0</v>
      </c>
      <c r="K61" s="18"/>
      <c r="L61" s="18"/>
      <c r="M61" s="18"/>
      <c r="N61" s="19"/>
    </row>
    <row r="62" spans="1:14" ht="27" customHeight="1">
      <c r="A62" s="2" t="str">
        <f t="shared" si="1"/>
        <v/>
      </c>
      <c r="B62" s="5" t="str">
        <f t="shared" si="2"/>
        <v/>
      </c>
      <c r="C62" s="5" t="str">
        <f t="shared" si="3"/>
        <v/>
      </c>
      <c r="D62" s="14"/>
      <c r="E62" s="15"/>
      <c r="F62" s="3" t="str">
        <f>IF(E62="","",(VLOOKUP(E62,#REF!,2,"FAUX")))</f>
        <v/>
      </c>
      <c r="G62" s="18"/>
      <c r="H62" s="18"/>
      <c r="I62" s="18"/>
      <c r="J62" s="22">
        <f t="shared" si="4"/>
        <v>0</v>
      </c>
      <c r="K62" s="18"/>
      <c r="L62" s="18"/>
      <c r="M62" s="18"/>
      <c r="N62" s="19"/>
    </row>
    <row r="63" spans="1:14" ht="27" customHeight="1">
      <c r="A63" s="2" t="str">
        <f t="shared" si="1"/>
        <v/>
      </c>
      <c r="B63" s="5" t="str">
        <f t="shared" si="2"/>
        <v/>
      </c>
      <c r="C63" s="5" t="str">
        <f t="shared" si="3"/>
        <v/>
      </c>
      <c r="D63" s="14"/>
      <c r="E63" s="15"/>
      <c r="F63" s="3" t="str">
        <f>IF(E63="","",(VLOOKUP(E63,#REF!,2,"FAUX")))</f>
        <v/>
      </c>
      <c r="G63" s="18"/>
      <c r="H63" s="18"/>
      <c r="I63" s="18"/>
      <c r="J63" s="22">
        <f t="shared" si="4"/>
        <v>0</v>
      </c>
      <c r="K63" s="18"/>
      <c r="L63" s="18"/>
      <c r="M63" s="18"/>
      <c r="N63" s="19"/>
    </row>
    <row r="64" spans="1:14" ht="27" customHeight="1">
      <c r="A64" s="2" t="str">
        <f t="shared" si="1"/>
        <v/>
      </c>
      <c r="B64" s="5" t="str">
        <f t="shared" si="2"/>
        <v/>
      </c>
      <c r="C64" s="5" t="str">
        <f t="shared" si="3"/>
        <v/>
      </c>
      <c r="D64" s="14"/>
      <c r="E64" s="15"/>
      <c r="F64" s="3" t="str">
        <f>IF(E64="","",(VLOOKUP(E64,#REF!,2,"FAUX")))</f>
        <v/>
      </c>
      <c r="G64" s="18"/>
      <c r="H64" s="18"/>
      <c r="I64" s="18"/>
      <c r="J64" s="22">
        <f t="shared" si="4"/>
        <v>0</v>
      </c>
      <c r="K64" s="18"/>
      <c r="L64" s="18"/>
      <c r="M64" s="18"/>
      <c r="N64" s="19"/>
    </row>
    <row r="65" spans="1:14" ht="27" customHeight="1">
      <c r="A65" s="2" t="str">
        <f t="shared" si="1"/>
        <v/>
      </c>
      <c r="B65" s="5" t="str">
        <f t="shared" si="2"/>
        <v/>
      </c>
      <c r="C65" s="5" t="str">
        <f t="shared" si="3"/>
        <v/>
      </c>
      <c r="D65" s="14"/>
      <c r="E65" s="15"/>
      <c r="F65" s="3" t="str">
        <f>IF(E65="","",(VLOOKUP(E65,#REF!,2,"FAUX")))</f>
        <v/>
      </c>
      <c r="G65" s="18"/>
      <c r="H65" s="18"/>
      <c r="I65" s="18"/>
      <c r="J65" s="22">
        <f t="shared" si="4"/>
        <v>0</v>
      </c>
      <c r="K65" s="18"/>
      <c r="L65" s="18"/>
      <c r="M65" s="18"/>
      <c r="N65" s="19"/>
    </row>
    <row r="66" spans="1:14" ht="27" customHeight="1">
      <c r="A66" s="2" t="str">
        <f t="shared" si="1"/>
        <v/>
      </c>
      <c r="B66" s="5" t="str">
        <f t="shared" si="2"/>
        <v/>
      </c>
      <c r="C66" s="5" t="str">
        <f t="shared" si="3"/>
        <v/>
      </c>
      <c r="D66" s="14"/>
      <c r="E66" s="15"/>
      <c r="F66" s="3" t="str">
        <f>IF(E66="","",(VLOOKUP(E66,#REF!,2,"FAUX")))</f>
        <v/>
      </c>
      <c r="G66" s="18"/>
      <c r="H66" s="18"/>
      <c r="I66" s="18"/>
      <c r="J66" s="22">
        <f t="shared" si="4"/>
        <v>0</v>
      </c>
      <c r="K66" s="18"/>
      <c r="L66" s="18"/>
      <c r="M66" s="18"/>
      <c r="N66" s="19"/>
    </row>
    <row r="67" spans="1:14" ht="27" customHeight="1">
      <c r="A67" s="2" t="str">
        <f t="shared" si="1"/>
        <v/>
      </c>
      <c r="B67" s="5" t="str">
        <f t="shared" si="2"/>
        <v/>
      </c>
      <c r="C67" s="5" t="str">
        <f t="shared" ref="C67:C130" si="5">CONCATENATE(A67,B67)</f>
        <v/>
      </c>
      <c r="D67" s="14"/>
      <c r="E67" s="15"/>
      <c r="F67" s="3" t="str">
        <f>IF(E67="","",(VLOOKUP(E67,#REF!,2,"FAUX")))</f>
        <v/>
      </c>
      <c r="G67" s="18"/>
      <c r="H67" s="18"/>
      <c r="I67" s="18"/>
      <c r="J67" s="22">
        <f t="shared" ref="J67:J130" si="6">IF(G67="Entrée",I67,(I67*-1))</f>
        <v>0</v>
      </c>
      <c r="K67" s="18"/>
      <c r="L67" s="18"/>
      <c r="M67" s="18"/>
      <c r="N67" s="19"/>
    </row>
    <row r="68" spans="1:14" ht="27" customHeight="1">
      <c r="A68" s="2" t="str">
        <f t="shared" si="1"/>
        <v/>
      </c>
      <c r="B68" s="5" t="str">
        <f t="shared" si="2"/>
        <v/>
      </c>
      <c r="C68" s="5" t="str">
        <f t="shared" si="5"/>
        <v/>
      </c>
      <c r="D68" s="14"/>
      <c r="E68" s="15"/>
      <c r="F68" s="3" t="str">
        <f>IF(E68="","",(VLOOKUP(E68,#REF!,2,"FAUX")))</f>
        <v/>
      </c>
      <c r="G68" s="18"/>
      <c r="H68" s="18"/>
      <c r="I68" s="18"/>
      <c r="J68" s="22">
        <f t="shared" si="6"/>
        <v>0</v>
      </c>
      <c r="K68" s="18"/>
      <c r="L68" s="18"/>
      <c r="M68" s="18"/>
      <c r="N68" s="19"/>
    </row>
    <row r="69" spans="1:14" ht="27" customHeight="1">
      <c r="A69" s="2" t="str">
        <f t="shared" si="1"/>
        <v/>
      </c>
      <c r="B69" s="5" t="str">
        <f t="shared" si="2"/>
        <v/>
      </c>
      <c r="C69" s="5" t="str">
        <f t="shared" si="5"/>
        <v/>
      </c>
      <c r="D69" s="14"/>
      <c r="E69" s="15"/>
      <c r="F69" s="3" t="str">
        <f>IF(E69="","",(VLOOKUP(E69,#REF!,2,"FAUX")))</f>
        <v/>
      </c>
      <c r="G69" s="18"/>
      <c r="H69" s="18"/>
      <c r="I69" s="18"/>
      <c r="J69" s="22">
        <f t="shared" si="6"/>
        <v>0</v>
      </c>
      <c r="K69" s="18"/>
      <c r="L69" s="18"/>
      <c r="M69" s="18"/>
      <c r="N69" s="19"/>
    </row>
    <row r="70" spans="1:14" ht="27" customHeight="1">
      <c r="A70" s="2" t="str">
        <f t="shared" si="1"/>
        <v/>
      </c>
      <c r="B70" s="5" t="str">
        <f t="shared" si="2"/>
        <v/>
      </c>
      <c r="C70" s="5" t="str">
        <f t="shared" si="5"/>
        <v/>
      </c>
      <c r="D70" s="14"/>
      <c r="E70" s="15"/>
      <c r="F70" s="3" t="str">
        <f>IF(E70="","",(VLOOKUP(E70,#REF!,2,"FAUX")))</f>
        <v/>
      </c>
      <c r="G70" s="18"/>
      <c r="H70" s="18"/>
      <c r="I70" s="18"/>
      <c r="J70" s="22">
        <f t="shared" si="6"/>
        <v>0</v>
      </c>
      <c r="K70" s="18"/>
      <c r="L70" s="18"/>
      <c r="M70" s="18"/>
      <c r="N70" s="19"/>
    </row>
    <row r="71" spans="1:14" ht="27" customHeight="1">
      <c r="A71" s="2" t="str">
        <f t="shared" si="1"/>
        <v/>
      </c>
      <c r="B71" s="5" t="str">
        <f t="shared" si="2"/>
        <v/>
      </c>
      <c r="C71" s="5" t="str">
        <f t="shared" si="5"/>
        <v/>
      </c>
      <c r="D71" s="14"/>
      <c r="E71" s="15"/>
      <c r="F71" s="3" t="str">
        <f>IF(E71="","",(VLOOKUP(E71,#REF!,2,"FAUX")))</f>
        <v/>
      </c>
      <c r="G71" s="18"/>
      <c r="H71" s="18"/>
      <c r="I71" s="18"/>
      <c r="J71" s="22">
        <f t="shared" si="6"/>
        <v>0</v>
      </c>
      <c r="K71" s="18"/>
      <c r="L71" s="18"/>
      <c r="M71" s="18"/>
      <c r="N71" s="19"/>
    </row>
    <row r="72" spans="1:14" ht="27" customHeight="1">
      <c r="A72" s="2" t="str">
        <f t="shared" si="1"/>
        <v/>
      </c>
      <c r="B72" s="5" t="str">
        <f t="shared" si="2"/>
        <v/>
      </c>
      <c r="C72" s="5" t="str">
        <f t="shared" si="5"/>
        <v/>
      </c>
      <c r="D72" s="14"/>
      <c r="E72" s="15"/>
      <c r="F72" s="3" t="str">
        <f>IF(E72="","",(VLOOKUP(E72,#REF!,2,"FAUX")))</f>
        <v/>
      </c>
      <c r="G72" s="18"/>
      <c r="H72" s="18"/>
      <c r="I72" s="18"/>
      <c r="J72" s="22">
        <f t="shared" si="6"/>
        <v>0</v>
      </c>
      <c r="K72" s="18"/>
      <c r="L72" s="18"/>
      <c r="M72" s="18"/>
      <c r="N72" s="19"/>
    </row>
    <row r="73" spans="1:14" ht="27" customHeight="1">
      <c r="A73" s="2" t="str">
        <f t="shared" si="1"/>
        <v/>
      </c>
      <c r="B73" s="5" t="str">
        <f t="shared" si="2"/>
        <v/>
      </c>
      <c r="C73" s="5" t="str">
        <f t="shared" si="5"/>
        <v/>
      </c>
      <c r="D73" s="14"/>
      <c r="E73" s="15"/>
      <c r="F73" s="3" t="str">
        <f>IF(E73="","",(VLOOKUP(E73,#REF!,2,"FAUX")))</f>
        <v/>
      </c>
      <c r="G73" s="18"/>
      <c r="H73" s="18"/>
      <c r="I73" s="18"/>
      <c r="J73" s="22">
        <f t="shared" si="6"/>
        <v>0</v>
      </c>
      <c r="K73" s="18"/>
      <c r="L73" s="18"/>
      <c r="M73" s="18"/>
      <c r="N73" s="19"/>
    </row>
    <row r="74" spans="1:14" ht="27" customHeight="1">
      <c r="A74" s="2" t="str">
        <f t="shared" si="1"/>
        <v/>
      </c>
      <c r="B74" s="5" t="str">
        <f t="shared" si="2"/>
        <v/>
      </c>
      <c r="C74" s="5" t="str">
        <f t="shared" si="5"/>
        <v/>
      </c>
      <c r="D74" s="14"/>
      <c r="E74" s="15"/>
      <c r="F74" s="3" t="str">
        <f>IF(E74="","",(VLOOKUP(E74,#REF!,2,"FAUX")))</f>
        <v/>
      </c>
      <c r="G74" s="18"/>
      <c r="H74" s="18"/>
      <c r="I74" s="18"/>
      <c r="J74" s="22">
        <f t="shared" si="6"/>
        <v>0</v>
      </c>
      <c r="K74" s="18"/>
      <c r="L74" s="18"/>
      <c r="M74" s="18"/>
      <c r="N74" s="19"/>
    </row>
    <row r="75" spans="1:14" ht="27" customHeight="1">
      <c r="A75" s="2" t="str">
        <f t="shared" ref="A75:A138" si="7">IF(D75="","",YEAR(D75))</f>
        <v/>
      </c>
      <c r="B75" s="5" t="str">
        <f t="shared" ref="B75:B138" si="8">IF(D75="","",MONTH(D75))</f>
        <v/>
      </c>
      <c r="C75" s="5" t="str">
        <f t="shared" si="5"/>
        <v/>
      </c>
      <c r="D75" s="14"/>
      <c r="E75" s="15"/>
      <c r="F75" s="3" t="str">
        <f>IF(E75="","",(VLOOKUP(E75,#REF!,2,"FAUX")))</f>
        <v/>
      </c>
      <c r="G75" s="18"/>
      <c r="H75" s="18"/>
      <c r="I75" s="18"/>
      <c r="J75" s="22">
        <f t="shared" si="6"/>
        <v>0</v>
      </c>
      <c r="K75" s="18"/>
      <c r="L75" s="18"/>
      <c r="M75" s="18"/>
      <c r="N75" s="19"/>
    </row>
    <row r="76" spans="1:14" ht="27" customHeight="1">
      <c r="A76" s="2" t="str">
        <f t="shared" si="7"/>
        <v/>
      </c>
      <c r="B76" s="5" t="str">
        <f t="shared" si="8"/>
        <v/>
      </c>
      <c r="C76" s="5" t="str">
        <f t="shared" si="5"/>
        <v/>
      </c>
      <c r="D76" s="14"/>
      <c r="E76" s="15"/>
      <c r="F76" s="3" t="str">
        <f>IF(E76="","",(VLOOKUP(E76,#REF!,2,"FAUX")))</f>
        <v/>
      </c>
      <c r="G76" s="18"/>
      <c r="H76" s="18"/>
      <c r="I76" s="18"/>
      <c r="J76" s="22">
        <f t="shared" si="6"/>
        <v>0</v>
      </c>
      <c r="K76" s="18"/>
      <c r="L76" s="18"/>
      <c r="M76" s="18"/>
      <c r="N76" s="19"/>
    </row>
    <row r="77" spans="1:14" ht="27" customHeight="1">
      <c r="A77" s="2" t="str">
        <f t="shared" si="7"/>
        <v/>
      </c>
      <c r="B77" s="5" t="str">
        <f t="shared" si="8"/>
        <v/>
      </c>
      <c r="C77" s="5" t="str">
        <f t="shared" si="5"/>
        <v/>
      </c>
      <c r="D77" s="14"/>
      <c r="E77" s="15"/>
      <c r="F77" s="3" t="str">
        <f>IF(E77="","",(VLOOKUP(E77,#REF!,2,"FAUX")))</f>
        <v/>
      </c>
      <c r="G77" s="18"/>
      <c r="H77" s="18"/>
      <c r="I77" s="18"/>
      <c r="J77" s="22">
        <f t="shared" si="6"/>
        <v>0</v>
      </c>
      <c r="K77" s="18"/>
      <c r="L77" s="18"/>
      <c r="M77" s="18"/>
      <c r="N77" s="19"/>
    </row>
    <row r="78" spans="1:14" ht="27" customHeight="1">
      <c r="A78" s="2" t="str">
        <f t="shared" si="7"/>
        <v/>
      </c>
      <c r="B78" s="5" t="str">
        <f t="shared" si="8"/>
        <v/>
      </c>
      <c r="C78" s="5" t="str">
        <f t="shared" si="5"/>
        <v/>
      </c>
      <c r="D78" s="14"/>
      <c r="E78" s="15"/>
      <c r="F78" s="3" t="str">
        <f>IF(E78="","",(VLOOKUP(E78,#REF!,2,"FAUX")))</f>
        <v/>
      </c>
      <c r="G78" s="18"/>
      <c r="H78" s="18"/>
      <c r="I78" s="18"/>
      <c r="J78" s="22">
        <f t="shared" si="6"/>
        <v>0</v>
      </c>
      <c r="K78" s="18"/>
      <c r="L78" s="18"/>
      <c r="M78" s="18"/>
      <c r="N78" s="19"/>
    </row>
    <row r="79" spans="1:14" ht="27" customHeight="1">
      <c r="A79" s="2" t="str">
        <f t="shared" si="7"/>
        <v/>
      </c>
      <c r="B79" s="5" t="str">
        <f t="shared" si="8"/>
        <v/>
      </c>
      <c r="C79" s="5" t="str">
        <f t="shared" si="5"/>
        <v/>
      </c>
      <c r="D79" s="14"/>
      <c r="E79" s="15"/>
      <c r="F79" s="3" t="str">
        <f>IF(E79="","",(VLOOKUP(E79,#REF!,2,"FAUX")))</f>
        <v/>
      </c>
      <c r="G79" s="18"/>
      <c r="H79" s="18"/>
      <c r="I79" s="18"/>
      <c r="J79" s="22">
        <f t="shared" si="6"/>
        <v>0</v>
      </c>
      <c r="K79" s="18"/>
      <c r="L79" s="18"/>
      <c r="M79" s="18"/>
      <c r="N79" s="19"/>
    </row>
    <row r="80" spans="1:14" ht="27" customHeight="1">
      <c r="A80" s="2" t="str">
        <f t="shared" si="7"/>
        <v/>
      </c>
      <c r="B80" s="5" t="str">
        <f t="shared" si="8"/>
        <v/>
      </c>
      <c r="C80" s="5" t="str">
        <f t="shared" si="5"/>
        <v/>
      </c>
      <c r="D80" s="14"/>
      <c r="E80" s="15"/>
      <c r="F80" s="3" t="str">
        <f>IF(E80="","",(VLOOKUP(E80,#REF!,2,"FAUX")))</f>
        <v/>
      </c>
      <c r="G80" s="18"/>
      <c r="H80" s="18"/>
      <c r="I80" s="18"/>
      <c r="J80" s="22">
        <f t="shared" si="6"/>
        <v>0</v>
      </c>
      <c r="K80" s="18"/>
      <c r="L80" s="18"/>
      <c r="M80" s="18"/>
      <c r="N80" s="19"/>
    </row>
    <row r="81" spans="1:14" ht="27" customHeight="1">
      <c r="A81" s="2" t="str">
        <f t="shared" si="7"/>
        <v/>
      </c>
      <c r="B81" s="5" t="str">
        <f t="shared" si="8"/>
        <v/>
      </c>
      <c r="C81" s="5" t="str">
        <f t="shared" si="5"/>
        <v/>
      </c>
      <c r="D81" s="14"/>
      <c r="E81" s="15"/>
      <c r="F81" s="3" t="str">
        <f>IF(E81="","",(VLOOKUP(E81,#REF!,2,"FAUX")))</f>
        <v/>
      </c>
      <c r="G81" s="18"/>
      <c r="H81" s="18"/>
      <c r="I81" s="18"/>
      <c r="J81" s="22">
        <f t="shared" si="6"/>
        <v>0</v>
      </c>
      <c r="K81" s="18"/>
      <c r="L81" s="18"/>
      <c r="M81" s="18"/>
      <c r="N81" s="19"/>
    </row>
    <row r="82" spans="1:14" ht="27" customHeight="1">
      <c r="A82" s="2" t="str">
        <f t="shared" si="7"/>
        <v/>
      </c>
      <c r="B82" s="5" t="str">
        <f t="shared" si="8"/>
        <v/>
      </c>
      <c r="C82" s="5" t="str">
        <f t="shared" si="5"/>
        <v/>
      </c>
      <c r="D82" s="14"/>
      <c r="E82" s="15"/>
      <c r="F82" s="3" t="str">
        <f>IF(E82="","",(VLOOKUP(E82,#REF!,2,"FAUX")))</f>
        <v/>
      </c>
      <c r="G82" s="18"/>
      <c r="H82" s="18"/>
      <c r="I82" s="18"/>
      <c r="J82" s="22">
        <f t="shared" si="6"/>
        <v>0</v>
      </c>
      <c r="K82" s="18"/>
      <c r="L82" s="18"/>
      <c r="M82" s="18"/>
      <c r="N82" s="19"/>
    </row>
    <row r="83" spans="1:14" ht="27" customHeight="1">
      <c r="A83" s="2" t="str">
        <f t="shared" si="7"/>
        <v/>
      </c>
      <c r="B83" s="5" t="str">
        <f t="shared" si="8"/>
        <v/>
      </c>
      <c r="C83" s="5" t="str">
        <f t="shared" si="5"/>
        <v/>
      </c>
      <c r="D83" s="14"/>
      <c r="E83" s="15"/>
      <c r="F83" s="3" t="str">
        <f>IF(E83="","",(VLOOKUP(E83,#REF!,2,"FAUX")))</f>
        <v/>
      </c>
      <c r="G83" s="18"/>
      <c r="H83" s="18"/>
      <c r="I83" s="18"/>
      <c r="J83" s="22">
        <f t="shared" si="6"/>
        <v>0</v>
      </c>
      <c r="K83" s="18"/>
      <c r="L83" s="18"/>
      <c r="M83" s="18"/>
      <c r="N83" s="19"/>
    </row>
    <row r="84" spans="1:14" ht="27" customHeight="1">
      <c r="A84" s="2" t="str">
        <f t="shared" si="7"/>
        <v/>
      </c>
      <c r="B84" s="5" t="str">
        <f t="shared" si="8"/>
        <v/>
      </c>
      <c r="C84" s="5" t="str">
        <f t="shared" si="5"/>
        <v/>
      </c>
      <c r="D84" s="14"/>
      <c r="E84" s="15"/>
      <c r="F84" s="3" t="str">
        <f>IF(E84="","",(VLOOKUP(E84,#REF!,2,"FAUX")))</f>
        <v/>
      </c>
      <c r="G84" s="18"/>
      <c r="H84" s="18"/>
      <c r="I84" s="18"/>
      <c r="J84" s="22">
        <f t="shared" si="6"/>
        <v>0</v>
      </c>
      <c r="K84" s="18"/>
      <c r="L84" s="18"/>
      <c r="M84" s="18"/>
      <c r="N84" s="19"/>
    </row>
    <row r="85" spans="1:14" ht="27" customHeight="1">
      <c r="A85" s="2" t="str">
        <f t="shared" si="7"/>
        <v/>
      </c>
      <c r="B85" s="5" t="str">
        <f t="shared" si="8"/>
        <v/>
      </c>
      <c r="C85" s="5" t="str">
        <f t="shared" si="5"/>
        <v/>
      </c>
      <c r="D85" s="14"/>
      <c r="E85" s="15"/>
      <c r="F85" s="3" t="str">
        <f>IF(E85="","",(VLOOKUP(E85,#REF!,2,"FAUX")))</f>
        <v/>
      </c>
      <c r="G85" s="18"/>
      <c r="H85" s="18"/>
      <c r="I85" s="18"/>
      <c r="J85" s="22">
        <f t="shared" si="6"/>
        <v>0</v>
      </c>
      <c r="K85" s="18"/>
      <c r="L85" s="18"/>
      <c r="M85" s="18"/>
      <c r="N85" s="19"/>
    </row>
    <row r="86" spans="1:14" ht="27" customHeight="1">
      <c r="A86" s="2" t="str">
        <f t="shared" si="7"/>
        <v/>
      </c>
      <c r="B86" s="5" t="str">
        <f t="shared" si="8"/>
        <v/>
      </c>
      <c r="C86" s="5" t="str">
        <f t="shared" si="5"/>
        <v/>
      </c>
      <c r="D86" s="14"/>
      <c r="E86" s="15"/>
      <c r="F86" s="3" t="str">
        <f>IF(E86="","",(VLOOKUP(E86,#REF!,2,"FAUX")))</f>
        <v/>
      </c>
      <c r="G86" s="18"/>
      <c r="H86" s="18"/>
      <c r="I86" s="18"/>
      <c r="J86" s="22">
        <f t="shared" si="6"/>
        <v>0</v>
      </c>
      <c r="K86" s="18"/>
      <c r="L86" s="18"/>
      <c r="M86" s="18"/>
      <c r="N86" s="19"/>
    </row>
    <row r="87" spans="1:14" ht="27" customHeight="1">
      <c r="A87" s="2" t="str">
        <f t="shared" si="7"/>
        <v/>
      </c>
      <c r="B87" s="5" t="str">
        <f t="shared" si="8"/>
        <v/>
      </c>
      <c r="C87" s="5" t="str">
        <f t="shared" si="5"/>
        <v/>
      </c>
      <c r="D87" s="14"/>
      <c r="E87" s="15"/>
      <c r="F87" s="3" t="str">
        <f>IF(E87="","",(VLOOKUP(E87,#REF!,2,"FAUX")))</f>
        <v/>
      </c>
      <c r="G87" s="18"/>
      <c r="H87" s="18"/>
      <c r="I87" s="18"/>
      <c r="J87" s="22">
        <f t="shared" si="6"/>
        <v>0</v>
      </c>
      <c r="K87" s="18"/>
      <c r="L87" s="18"/>
      <c r="M87" s="18"/>
      <c r="N87" s="19"/>
    </row>
    <row r="88" spans="1:14" ht="27" customHeight="1">
      <c r="A88" s="2" t="str">
        <f t="shared" si="7"/>
        <v/>
      </c>
      <c r="B88" s="5" t="str">
        <f t="shared" si="8"/>
        <v/>
      </c>
      <c r="C88" s="5" t="str">
        <f t="shared" si="5"/>
        <v/>
      </c>
      <c r="D88" s="14"/>
      <c r="E88" s="15"/>
      <c r="F88" s="3" t="str">
        <f>IF(E88="","",(VLOOKUP(E88,#REF!,2,"FAUX")))</f>
        <v/>
      </c>
      <c r="G88" s="18"/>
      <c r="H88" s="18"/>
      <c r="I88" s="18"/>
      <c r="J88" s="22">
        <f t="shared" si="6"/>
        <v>0</v>
      </c>
      <c r="K88" s="18"/>
      <c r="L88" s="18"/>
      <c r="M88" s="18"/>
      <c r="N88" s="19"/>
    </row>
    <row r="89" spans="1:14" ht="27" customHeight="1">
      <c r="A89" s="2" t="str">
        <f t="shared" si="7"/>
        <v/>
      </c>
      <c r="B89" s="5" t="str">
        <f t="shared" si="8"/>
        <v/>
      </c>
      <c r="C89" s="5" t="str">
        <f t="shared" si="5"/>
        <v/>
      </c>
      <c r="D89" s="14"/>
      <c r="E89" s="15"/>
      <c r="F89" s="3" t="str">
        <f>IF(E89="","",(VLOOKUP(E89,#REF!,2,"FAUX")))</f>
        <v/>
      </c>
      <c r="G89" s="18"/>
      <c r="H89" s="18"/>
      <c r="I89" s="18"/>
      <c r="J89" s="22">
        <f t="shared" si="6"/>
        <v>0</v>
      </c>
      <c r="K89" s="18"/>
      <c r="L89" s="18"/>
      <c r="M89" s="18"/>
      <c r="N89" s="19"/>
    </row>
    <row r="90" spans="1:14" ht="27" customHeight="1">
      <c r="A90" s="2" t="str">
        <f t="shared" si="7"/>
        <v/>
      </c>
      <c r="B90" s="5" t="str">
        <f t="shared" si="8"/>
        <v/>
      </c>
      <c r="C90" s="5" t="str">
        <f t="shared" si="5"/>
        <v/>
      </c>
      <c r="D90" s="14"/>
      <c r="E90" s="15"/>
      <c r="F90" s="3" t="str">
        <f>IF(E90="","",(VLOOKUP(E90,#REF!,2,"FAUX")))</f>
        <v/>
      </c>
      <c r="G90" s="18"/>
      <c r="H90" s="18"/>
      <c r="I90" s="18"/>
      <c r="J90" s="22">
        <f t="shared" si="6"/>
        <v>0</v>
      </c>
      <c r="K90" s="18"/>
      <c r="L90" s="18"/>
      <c r="M90" s="18"/>
      <c r="N90" s="19"/>
    </row>
    <row r="91" spans="1:14" ht="27" customHeight="1">
      <c r="A91" s="2" t="str">
        <f t="shared" si="7"/>
        <v/>
      </c>
      <c r="B91" s="5" t="str">
        <f t="shared" si="8"/>
        <v/>
      </c>
      <c r="C91" s="5" t="str">
        <f t="shared" si="5"/>
        <v/>
      </c>
      <c r="D91" s="14"/>
      <c r="E91" s="15"/>
      <c r="F91" s="3" t="str">
        <f>IF(E91="","",(VLOOKUP(E91,#REF!,2,"FAUX")))</f>
        <v/>
      </c>
      <c r="G91" s="18"/>
      <c r="H91" s="18"/>
      <c r="I91" s="18"/>
      <c r="J91" s="22">
        <f t="shared" si="6"/>
        <v>0</v>
      </c>
      <c r="K91" s="18"/>
      <c r="L91" s="18"/>
      <c r="M91" s="18"/>
      <c r="N91" s="19"/>
    </row>
    <row r="92" spans="1:14" ht="27" customHeight="1">
      <c r="A92" s="2" t="str">
        <f t="shared" si="7"/>
        <v/>
      </c>
      <c r="B92" s="5" t="str">
        <f t="shared" si="8"/>
        <v/>
      </c>
      <c r="C92" s="5" t="str">
        <f t="shared" si="5"/>
        <v/>
      </c>
      <c r="D92" s="14"/>
      <c r="E92" s="15"/>
      <c r="F92" s="3" t="str">
        <f>IF(E92="","",(VLOOKUP(E92,#REF!,2,"FAUX")))</f>
        <v/>
      </c>
      <c r="G92" s="18"/>
      <c r="H92" s="18"/>
      <c r="I92" s="18"/>
      <c r="J92" s="22">
        <f t="shared" si="6"/>
        <v>0</v>
      </c>
      <c r="K92" s="18"/>
      <c r="L92" s="18"/>
      <c r="M92" s="18"/>
      <c r="N92" s="19"/>
    </row>
    <row r="93" spans="1:14" ht="27" customHeight="1">
      <c r="A93" s="2" t="str">
        <f t="shared" si="7"/>
        <v/>
      </c>
      <c r="B93" s="5" t="str">
        <f t="shared" si="8"/>
        <v/>
      </c>
      <c r="C93" s="5" t="str">
        <f t="shared" si="5"/>
        <v/>
      </c>
      <c r="D93" s="14"/>
      <c r="E93" s="15"/>
      <c r="F93" s="3" t="str">
        <f>IF(E93="","",(VLOOKUP(E93,#REF!,2,"FAUX")))</f>
        <v/>
      </c>
      <c r="G93" s="18"/>
      <c r="H93" s="18"/>
      <c r="I93" s="18"/>
      <c r="J93" s="22">
        <f t="shared" si="6"/>
        <v>0</v>
      </c>
      <c r="K93" s="18"/>
      <c r="L93" s="18"/>
      <c r="M93" s="18"/>
      <c r="N93" s="19"/>
    </row>
    <row r="94" spans="1:14" ht="27" customHeight="1">
      <c r="A94" s="2" t="str">
        <f t="shared" si="7"/>
        <v/>
      </c>
      <c r="B94" s="5" t="str">
        <f t="shared" si="8"/>
        <v/>
      </c>
      <c r="C94" s="5" t="str">
        <f t="shared" si="5"/>
        <v/>
      </c>
      <c r="D94" s="14"/>
      <c r="E94" s="15"/>
      <c r="F94" s="3" t="str">
        <f>IF(E94="","",(VLOOKUP(E94,#REF!,2,"FAUX")))</f>
        <v/>
      </c>
      <c r="G94" s="18"/>
      <c r="H94" s="18"/>
      <c r="I94" s="18"/>
      <c r="J94" s="22">
        <f t="shared" si="6"/>
        <v>0</v>
      </c>
      <c r="K94" s="18"/>
      <c r="L94" s="18"/>
      <c r="M94" s="18"/>
      <c r="N94" s="19"/>
    </row>
    <row r="95" spans="1:14" ht="27" customHeight="1">
      <c r="A95" s="2" t="str">
        <f t="shared" si="7"/>
        <v/>
      </c>
      <c r="B95" s="5" t="str">
        <f t="shared" si="8"/>
        <v/>
      </c>
      <c r="C95" s="5" t="str">
        <f t="shared" si="5"/>
        <v/>
      </c>
      <c r="D95" s="14"/>
      <c r="E95" s="15"/>
      <c r="F95" s="3" t="str">
        <f>IF(E95="","",(VLOOKUP(E95,#REF!,2,"FAUX")))</f>
        <v/>
      </c>
      <c r="G95" s="18"/>
      <c r="H95" s="18"/>
      <c r="I95" s="18"/>
      <c r="J95" s="22">
        <f t="shared" si="6"/>
        <v>0</v>
      </c>
      <c r="K95" s="18"/>
      <c r="L95" s="18"/>
      <c r="M95" s="18"/>
      <c r="N95" s="19"/>
    </row>
    <row r="96" spans="1:14" ht="27" customHeight="1">
      <c r="A96" s="2" t="str">
        <f t="shared" si="7"/>
        <v/>
      </c>
      <c r="B96" s="5" t="str">
        <f t="shared" si="8"/>
        <v/>
      </c>
      <c r="C96" s="5" t="str">
        <f t="shared" si="5"/>
        <v/>
      </c>
      <c r="D96" s="14"/>
      <c r="E96" s="15"/>
      <c r="F96" s="3" t="str">
        <f>IF(E96="","",(VLOOKUP(E96,#REF!,2,"FAUX")))</f>
        <v/>
      </c>
      <c r="G96" s="18"/>
      <c r="H96" s="18"/>
      <c r="I96" s="18"/>
      <c r="J96" s="22">
        <f t="shared" si="6"/>
        <v>0</v>
      </c>
      <c r="K96" s="18"/>
      <c r="L96" s="18"/>
      <c r="M96" s="18"/>
      <c r="N96" s="19"/>
    </row>
    <row r="97" spans="1:14" ht="27" customHeight="1">
      <c r="A97" s="2" t="str">
        <f t="shared" si="7"/>
        <v/>
      </c>
      <c r="B97" s="5" t="str">
        <f t="shared" si="8"/>
        <v/>
      </c>
      <c r="C97" s="5" t="str">
        <f t="shared" si="5"/>
        <v/>
      </c>
      <c r="D97" s="14"/>
      <c r="E97" s="15"/>
      <c r="F97" s="3" t="str">
        <f>IF(E97="","",(VLOOKUP(E97,#REF!,2,"FAUX")))</f>
        <v/>
      </c>
      <c r="G97" s="18"/>
      <c r="H97" s="18"/>
      <c r="I97" s="18"/>
      <c r="J97" s="22">
        <f t="shared" si="6"/>
        <v>0</v>
      </c>
      <c r="K97" s="18"/>
      <c r="L97" s="18"/>
      <c r="M97" s="18"/>
      <c r="N97" s="19"/>
    </row>
    <row r="98" spans="1:14" ht="27" customHeight="1">
      <c r="A98" s="2" t="str">
        <f t="shared" si="7"/>
        <v/>
      </c>
      <c r="B98" s="5" t="str">
        <f t="shared" si="8"/>
        <v/>
      </c>
      <c r="C98" s="5" t="str">
        <f t="shared" si="5"/>
        <v/>
      </c>
      <c r="D98" s="14"/>
      <c r="E98" s="15"/>
      <c r="F98" s="3" t="str">
        <f>IF(E98="","",(VLOOKUP(E98,#REF!,2,"FAUX")))</f>
        <v/>
      </c>
      <c r="G98" s="18"/>
      <c r="H98" s="18"/>
      <c r="I98" s="18"/>
      <c r="J98" s="22">
        <f t="shared" si="6"/>
        <v>0</v>
      </c>
      <c r="K98" s="18"/>
      <c r="L98" s="18"/>
      <c r="M98" s="18"/>
      <c r="N98" s="19"/>
    </row>
    <row r="99" spans="1:14" ht="27" customHeight="1">
      <c r="A99" s="2" t="str">
        <f t="shared" si="7"/>
        <v/>
      </c>
      <c r="B99" s="5" t="str">
        <f t="shared" si="8"/>
        <v/>
      </c>
      <c r="C99" s="5" t="str">
        <f t="shared" si="5"/>
        <v/>
      </c>
      <c r="D99" s="14"/>
      <c r="E99" s="15"/>
      <c r="F99" s="3" t="str">
        <f>IF(E99="","",(VLOOKUP(E99,#REF!,2,"FAUX")))</f>
        <v/>
      </c>
      <c r="G99" s="18"/>
      <c r="H99" s="18"/>
      <c r="I99" s="18"/>
      <c r="J99" s="22">
        <f t="shared" si="6"/>
        <v>0</v>
      </c>
      <c r="K99" s="18"/>
      <c r="L99" s="18"/>
      <c r="M99" s="18"/>
      <c r="N99" s="19"/>
    </row>
    <row r="100" spans="1:14" ht="27" customHeight="1">
      <c r="A100" s="2" t="str">
        <f t="shared" si="7"/>
        <v/>
      </c>
      <c r="B100" s="5" t="str">
        <f t="shared" si="8"/>
        <v/>
      </c>
      <c r="C100" s="5" t="str">
        <f t="shared" si="5"/>
        <v/>
      </c>
      <c r="D100" s="14"/>
      <c r="E100" s="15"/>
      <c r="F100" s="3" t="str">
        <f>IF(E100="","",(VLOOKUP(E100,#REF!,2,"FAUX")))</f>
        <v/>
      </c>
      <c r="G100" s="18"/>
      <c r="H100" s="18"/>
      <c r="I100" s="18"/>
      <c r="J100" s="22">
        <f t="shared" si="6"/>
        <v>0</v>
      </c>
      <c r="K100" s="18"/>
      <c r="L100" s="18"/>
      <c r="M100" s="18"/>
      <c r="N100" s="19"/>
    </row>
    <row r="101" spans="1:14" ht="27" customHeight="1">
      <c r="A101" s="2" t="str">
        <f t="shared" si="7"/>
        <v/>
      </c>
      <c r="B101" s="5" t="str">
        <f t="shared" si="8"/>
        <v/>
      </c>
      <c r="C101" s="5" t="str">
        <f t="shared" si="5"/>
        <v/>
      </c>
      <c r="D101" s="14"/>
      <c r="E101" s="15"/>
      <c r="F101" s="3" t="str">
        <f>IF(E101="","",(VLOOKUP(E101,#REF!,2,"FAUX")))</f>
        <v/>
      </c>
      <c r="G101" s="18"/>
      <c r="H101" s="18"/>
      <c r="I101" s="18"/>
      <c r="J101" s="22">
        <f t="shared" si="6"/>
        <v>0</v>
      </c>
      <c r="K101" s="18"/>
      <c r="L101" s="18"/>
      <c r="M101" s="18"/>
      <c r="N101" s="19"/>
    </row>
    <row r="102" spans="1:14" ht="27" customHeight="1">
      <c r="A102" s="2" t="str">
        <f t="shared" si="7"/>
        <v/>
      </c>
      <c r="B102" s="5" t="str">
        <f t="shared" si="8"/>
        <v/>
      </c>
      <c r="C102" s="5" t="str">
        <f t="shared" si="5"/>
        <v/>
      </c>
      <c r="D102" s="14"/>
      <c r="E102" s="15"/>
      <c r="F102" s="3" t="str">
        <f>IF(E102="","",(VLOOKUP(E102,#REF!,2,"FAUX")))</f>
        <v/>
      </c>
      <c r="G102" s="18"/>
      <c r="H102" s="18"/>
      <c r="I102" s="18"/>
      <c r="J102" s="22">
        <f t="shared" si="6"/>
        <v>0</v>
      </c>
      <c r="K102" s="18"/>
      <c r="L102" s="18"/>
      <c r="M102" s="18"/>
      <c r="N102" s="19"/>
    </row>
    <row r="103" spans="1:14" ht="27" customHeight="1">
      <c r="A103" s="2" t="str">
        <f t="shared" si="7"/>
        <v/>
      </c>
      <c r="B103" s="5" t="str">
        <f t="shared" si="8"/>
        <v/>
      </c>
      <c r="C103" s="5" t="str">
        <f t="shared" si="5"/>
        <v/>
      </c>
      <c r="D103" s="14"/>
      <c r="E103" s="15"/>
      <c r="F103" s="3" t="str">
        <f>IF(E103="","",(VLOOKUP(E103,#REF!,2,"FAUX")))</f>
        <v/>
      </c>
      <c r="G103" s="18"/>
      <c r="H103" s="18"/>
      <c r="I103" s="18"/>
      <c r="J103" s="22">
        <f t="shared" si="6"/>
        <v>0</v>
      </c>
      <c r="K103" s="18"/>
      <c r="L103" s="18"/>
      <c r="M103" s="18"/>
      <c r="N103" s="19"/>
    </row>
    <row r="104" spans="1:14" ht="27" customHeight="1">
      <c r="A104" s="2" t="str">
        <f t="shared" si="7"/>
        <v/>
      </c>
      <c r="B104" s="5" t="str">
        <f t="shared" si="8"/>
        <v/>
      </c>
      <c r="C104" s="5" t="str">
        <f t="shared" si="5"/>
        <v/>
      </c>
      <c r="D104" s="14"/>
      <c r="E104" s="15"/>
      <c r="F104" s="3" t="str">
        <f>IF(E104="","",(VLOOKUP(E104,#REF!,2,"FAUX")))</f>
        <v/>
      </c>
      <c r="G104" s="18"/>
      <c r="H104" s="18"/>
      <c r="I104" s="18"/>
      <c r="J104" s="22">
        <f t="shared" si="6"/>
        <v>0</v>
      </c>
      <c r="K104" s="18"/>
      <c r="L104" s="18"/>
      <c r="M104" s="18"/>
      <c r="N104" s="19"/>
    </row>
    <row r="105" spans="1:14" ht="27" customHeight="1">
      <c r="A105" s="2" t="str">
        <f t="shared" si="7"/>
        <v/>
      </c>
      <c r="B105" s="5" t="str">
        <f t="shared" si="8"/>
        <v/>
      </c>
      <c r="C105" s="5" t="str">
        <f t="shared" si="5"/>
        <v/>
      </c>
      <c r="D105" s="14"/>
      <c r="E105" s="15"/>
      <c r="F105" s="3" t="str">
        <f>IF(E105="","",(VLOOKUP(E105,#REF!,2,"FAUX")))</f>
        <v/>
      </c>
      <c r="G105" s="18"/>
      <c r="H105" s="18"/>
      <c r="I105" s="18"/>
      <c r="J105" s="22">
        <f t="shared" si="6"/>
        <v>0</v>
      </c>
      <c r="K105" s="18"/>
      <c r="L105" s="18"/>
      <c r="M105" s="18"/>
      <c r="N105" s="19"/>
    </row>
    <row r="106" spans="1:14" ht="27" customHeight="1">
      <c r="A106" s="2" t="str">
        <f t="shared" si="7"/>
        <v/>
      </c>
      <c r="B106" s="5" t="str">
        <f t="shared" si="8"/>
        <v/>
      </c>
      <c r="C106" s="5" t="str">
        <f t="shared" si="5"/>
        <v/>
      </c>
      <c r="D106" s="14"/>
      <c r="E106" s="15"/>
      <c r="F106" s="3" t="str">
        <f>IF(E106="","",(VLOOKUP(E106,#REF!,2,"FAUX")))</f>
        <v/>
      </c>
      <c r="G106" s="18"/>
      <c r="H106" s="18"/>
      <c r="I106" s="18"/>
      <c r="J106" s="22">
        <f t="shared" si="6"/>
        <v>0</v>
      </c>
      <c r="K106" s="18"/>
      <c r="L106" s="18"/>
      <c r="M106" s="18"/>
      <c r="N106" s="19"/>
    </row>
    <row r="107" spans="1:14" ht="27" customHeight="1">
      <c r="A107" s="2" t="str">
        <f t="shared" si="7"/>
        <v/>
      </c>
      <c r="B107" s="5" t="str">
        <f t="shared" si="8"/>
        <v/>
      </c>
      <c r="C107" s="5" t="str">
        <f t="shared" si="5"/>
        <v/>
      </c>
      <c r="D107" s="14"/>
      <c r="E107" s="15"/>
      <c r="F107" s="3" t="str">
        <f>IF(E107="","",(VLOOKUP(E107,#REF!,2,"FAUX")))</f>
        <v/>
      </c>
      <c r="G107" s="18"/>
      <c r="H107" s="18"/>
      <c r="I107" s="18"/>
      <c r="J107" s="22">
        <f t="shared" si="6"/>
        <v>0</v>
      </c>
      <c r="K107" s="18"/>
      <c r="L107" s="18"/>
      <c r="M107" s="18"/>
      <c r="N107" s="19"/>
    </row>
    <row r="108" spans="1:14" ht="27" customHeight="1">
      <c r="A108" s="2" t="str">
        <f t="shared" si="7"/>
        <v/>
      </c>
      <c r="B108" s="5" t="str">
        <f t="shared" si="8"/>
        <v/>
      </c>
      <c r="C108" s="5" t="str">
        <f t="shared" si="5"/>
        <v/>
      </c>
      <c r="D108" s="14"/>
      <c r="E108" s="15"/>
      <c r="F108" s="3" t="str">
        <f>IF(E108="","",(VLOOKUP(E108,#REF!,2,"FAUX")))</f>
        <v/>
      </c>
      <c r="G108" s="18"/>
      <c r="H108" s="18"/>
      <c r="I108" s="18"/>
      <c r="J108" s="22">
        <f t="shared" si="6"/>
        <v>0</v>
      </c>
      <c r="K108" s="18"/>
      <c r="L108" s="18"/>
      <c r="M108" s="18"/>
      <c r="N108" s="19"/>
    </row>
    <row r="109" spans="1:14" ht="27" customHeight="1">
      <c r="A109" s="2" t="str">
        <f t="shared" si="7"/>
        <v/>
      </c>
      <c r="B109" s="5" t="str">
        <f t="shared" si="8"/>
        <v/>
      </c>
      <c r="C109" s="5" t="str">
        <f t="shared" si="5"/>
        <v/>
      </c>
      <c r="D109" s="14"/>
      <c r="E109" s="15"/>
      <c r="F109" s="3" t="str">
        <f>IF(E109="","",(VLOOKUP(E109,#REF!,2,"FAUX")))</f>
        <v/>
      </c>
      <c r="G109" s="18"/>
      <c r="H109" s="18"/>
      <c r="I109" s="18"/>
      <c r="J109" s="22">
        <f t="shared" si="6"/>
        <v>0</v>
      </c>
      <c r="K109" s="18"/>
      <c r="L109" s="18"/>
      <c r="M109" s="18"/>
      <c r="N109" s="19"/>
    </row>
    <row r="110" spans="1:14" ht="27" customHeight="1">
      <c r="A110" s="2" t="str">
        <f t="shared" si="7"/>
        <v/>
      </c>
      <c r="B110" s="5" t="str">
        <f t="shared" si="8"/>
        <v/>
      </c>
      <c r="C110" s="5" t="str">
        <f t="shared" si="5"/>
        <v/>
      </c>
      <c r="D110" s="14"/>
      <c r="E110" s="15"/>
      <c r="F110" s="3" t="str">
        <f>IF(E110="","",(VLOOKUP(E110,#REF!,2,"FAUX")))</f>
        <v/>
      </c>
      <c r="G110" s="18"/>
      <c r="H110" s="18"/>
      <c r="I110" s="18"/>
      <c r="J110" s="22">
        <f t="shared" si="6"/>
        <v>0</v>
      </c>
      <c r="K110" s="18"/>
      <c r="L110" s="18"/>
      <c r="M110" s="18"/>
      <c r="N110" s="19"/>
    </row>
    <row r="111" spans="1:14" ht="27" customHeight="1">
      <c r="A111" s="2" t="str">
        <f t="shared" si="7"/>
        <v/>
      </c>
      <c r="B111" s="5" t="str">
        <f t="shared" si="8"/>
        <v/>
      </c>
      <c r="C111" s="5" t="str">
        <f t="shared" si="5"/>
        <v/>
      </c>
      <c r="D111" s="14"/>
      <c r="E111" s="15"/>
      <c r="F111" s="3" t="str">
        <f>IF(E111="","",(VLOOKUP(E111,#REF!,2,"FAUX")))</f>
        <v/>
      </c>
      <c r="G111" s="18"/>
      <c r="H111" s="18"/>
      <c r="I111" s="18"/>
      <c r="J111" s="22">
        <f t="shared" si="6"/>
        <v>0</v>
      </c>
      <c r="K111" s="18"/>
      <c r="L111" s="18"/>
      <c r="M111" s="18"/>
      <c r="N111" s="19"/>
    </row>
    <row r="112" spans="1:14" ht="27" customHeight="1">
      <c r="A112" s="2" t="str">
        <f t="shared" si="7"/>
        <v/>
      </c>
      <c r="B112" s="5" t="str">
        <f t="shared" si="8"/>
        <v/>
      </c>
      <c r="C112" s="5" t="str">
        <f t="shared" si="5"/>
        <v/>
      </c>
      <c r="D112" s="14"/>
      <c r="E112" s="15"/>
      <c r="F112" s="3" t="str">
        <f>IF(E112="","",(VLOOKUP(E112,#REF!,2,"FAUX")))</f>
        <v/>
      </c>
      <c r="G112" s="18"/>
      <c r="H112" s="18"/>
      <c r="I112" s="18"/>
      <c r="J112" s="22">
        <f t="shared" si="6"/>
        <v>0</v>
      </c>
      <c r="K112" s="18"/>
      <c r="L112" s="18"/>
      <c r="M112" s="18"/>
      <c r="N112" s="19"/>
    </row>
    <row r="113" spans="1:14" ht="27" customHeight="1">
      <c r="A113" s="2" t="str">
        <f t="shared" si="7"/>
        <v/>
      </c>
      <c r="B113" s="5" t="str">
        <f t="shared" si="8"/>
        <v/>
      </c>
      <c r="C113" s="5" t="str">
        <f t="shared" si="5"/>
        <v/>
      </c>
      <c r="D113" s="14"/>
      <c r="E113" s="15"/>
      <c r="F113" s="3" t="str">
        <f>IF(E113="","",(VLOOKUP(E113,#REF!,2,"FAUX")))</f>
        <v/>
      </c>
      <c r="G113" s="18"/>
      <c r="H113" s="18"/>
      <c r="I113" s="18"/>
      <c r="J113" s="22">
        <f t="shared" si="6"/>
        <v>0</v>
      </c>
      <c r="K113" s="18"/>
      <c r="L113" s="18"/>
      <c r="M113" s="18"/>
      <c r="N113" s="19"/>
    </row>
    <row r="114" spans="1:14" ht="27" customHeight="1">
      <c r="A114" s="2" t="str">
        <f t="shared" si="7"/>
        <v/>
      </c>
      <c r="B114" s="5" t="str">
        <f t="shared" si="8"/>
        <v/>
      </c>
      <c r="C114" s="5" t="str">
        <f t="shared" si="5"/>
        <v/>
      </c>
      <c r="D114" s="14"/>
      <c r="E114" s="15"/>
      <c r="F114" s="3" t="str">
        <f>IF(E114="","",(VLOOKUP(E114,#REF!,2,"FAUX")))</f>
        <v/>
      </c>
      <c r="G114" s="18"/>
      <c r="H114" s="18"/>
      <c r="I114" s="18"/>
      <c r="J114" s="22">
        <f t="shared" si="6"/>
        <v>0</v>
      </c>
      <c r="K114" s="18"/>
      <c r="L114" s="18"/>
      <c r="M114" s="18"/>
      <c r="N114" s="19"/>
    </row>
    <row r="115" spans="1:14" ht="27" customHeight="1">
      <c r="A115" s="2" t="str">
        <f t="shared" si="7"/>
        <v/>
      </c>
      <c r="B115" s="5" t="str">
        <f t="shared" si="8"/>
        <v/>
      </c>
      <c r="C115" s="5" t="str">
        <f t="shared" si="5"/>
        <v/>
      </c>
      <c r="D115" s="14"/>
      <c r="E115" s="15"/>
      <c r="F115" s="3" t="str">
        <f>IF(E115="","",(VLOOKUP(E115,#REF!,2,"FAUX")))</f>
        <v/>
      </c>
      <c r="G115" s="18"/>
      <c r="H115" s="18"/>
      <c r="I115" s="18"/>
      <c r="J115" s="22">
        <f t="shared" si="6"/>
        <v>0</v>
      </c>
      <c r="K115" s="18"/>
      <c r="L115" s="18"/>
      <c r="M115" s="18"/>
      <c r="N115" s="19"/>
    </row>
    <row r="116" spans="1:14" ht="27" customHeight="1">
      <c r="A116" s="2" t="str">
        <f t="shared" si="7"/>
        <v/>
      </c>
      <c r="B116" s="5" t="str">
        <f t="shared" si="8"/>
        <v/>
      </c>
      <c r="C116" s="5" t="str">
        <f t="shared" si="5"/>
        <v/>
      </c>
      <c r="D116" s="14"/>
      <c r="E116" s="15"/>
      <c r="F116" s="3" t="str">
        <f>IF(E116="","",(VLOOKUP(E116,#REF!,2,"FAUX")))</f>
        <v/>
      </c>
      <c r="G116" s="18"/>
      <c r="H116" s="18"/>
      <c r="I116" s="18"/>
      <c r="J116" s="22">
        <f t="shared" si="6"/>
        <v>0</v>
      </c>
      <c r="K116" s="18"/>
      <c r="L116" s="18"/>
      <c r="M116" s="18"/>
      <c r="N116" s="19"/>
    </row>
    <row r="117" spans="1:14" ht="27" customHeight="1">
      <c r="A117" s="2" t="str">
        <f t="shared" si="7"/>
        <v/>
      </c>
      <c r="B117" s="5" t="str">
        <f t="shared" si="8"/>
        <v/>
      </c>
      <c r="C117" s="5" t="str">
        <f t="shared" si="5"/>
        <v/>
      </c>
      <c r="D117" s="14"/>
      <c r="E117" s="15"/>
      <c r="F117" s="3" t="str">
        <f>IF(E117="","",(VLOOKUP(E117,#REF!,2,"FAUX")))</f>
        <v/>
      </c>
      <c r="G117" s="18"/>
      <c r="H117" s="18"/>
      <c r="I117" s="18"/>
      <c r="J117" s="22">
        <f t="shared" si="6"/>
        <v>0</v>
      </c>
      <c r="K117" s="18"/>
      <c r="L117" s="18"/>
      <c r="M117" s="18"/>
      <c r="N117" s="19"/>
    </row>
    <row r="118" spans="1:14" ht="27" customHeight="1">
      <c r="A118" s="2" t="str">
        <f t="shared" si="7"/>
        <v/>
      </c>
      <c r="B118" s="5" t="str">
        <f t="shared" si="8"/>
        <v/>
      </c>
      <c r="C118" s="5" t="str">
        <f t="shared" si="5"/>
        <v/>
      </c>
      <c r="D118" s="14"/>
      <c r="E118" s="15"/>
      <c r="F118" s="3" t="str">
        <f>IF(E118="","",(VLOOKUP(E118,#REF!,2,"FAUX")))</f>
        <v/>
      </c>
      <c r="G118" s="18"/>
      <c r="H118" s="18"/>
      <c r="I118" s="18"/>
      <c r="J118" s="22">
        <f t="shared" si="6"/>
        <v>0</v>
      </c>
      <c r="K118" s="18"/>
      <c r="L118" s="18"/>
      <c r="M118" s="18"/>
      <c r="N118" s="19"/>
    </row>
    <row r="119" spans="1:14" ht="27" customHeight="1">
      <c r="A119" s="2" t="str">
        <f t="shared" si="7"/>
        <v/>
      </c>
      <c r="B119" s="5" t="str">
        <f t="shared" si="8"/>
        <v/>
      </c>
      <c r="C119" s="5" t="str">
        <f t="shared" si="5"/>
        <v/>
      </c>
      <c r="D119" s="14"/>
      <c r="E119" s="15"/>
      <c r="F119" s="3" t="str">
        <f>IF(E119="","",(VLOOKUP(E119,#REF!,2,"FAUX")))</f>
        <v/>
      </c>
      <c r="G119" s="18"/>
      <c r="H119" s="18"/>
      <c r="I119" s="18"/>
      <c r="J119" s="22">
        <f t="shared" si="6"/>
        <v>0</v>
      </c>
      <c r="K119" s="18"/>
      <c r="L119" s="18"/>
      <c r="M119" s="18"/>
      <c r="N119" s="19"/>
    </row>
    <row r="120" spans="1:14" ht="27" customHeight="1">
      <c r="A120" s="2" t="str">
        <f t="shared" si="7"/>
        <v/>
      </c>
      <c r="B120" s="5" t="str">
        <f t="shared" si="8"/>
        <v/>
      </c>
      <c r="C120" s="5" t="str">
        <f t="shared" si="5"/>
        <v/>
      </c>
      <c r="D120" s="14"/>
      <c r="E120" s="15"/>
      <c r="F120" s="3" t="str">
        <f>IF(E120="","",(VLOOKUP(E120,#REF!,2,"FAUX")))</f>
        <v/>
      </c>
      <c r="G120" s="18"/>
      <c r="H120" s="18"/>
      <c r="I120" s="18"/>
      <c r="J120" s="22">
        <f t="shared" si="6"/>
        <v>0</v>
      </c>
      <c r="K120" s="18"/>
      <c r="L120" s="18"/>
      <c r="M120" s="18"/>
      <c r="N120" s="19"/>
    </row>
    <row r="121" spans="1:14" ht="27" customHeight="1">
      <c r="A121" s="2" t="str">
        <f t="shared" si="7"/>
        <v/>
      </c>
      <c r="B121" s="5" t="str">
        <f t="shared" si="8"/>
        <v/>
      </c>
      <c r="C121" s="5" t="str">
        <f t="shared" si="5"/>
        <v/>
      </c>
      <c r="D121" s="14"/>
      <c r="E121" s="15"/>
      <c r="F121" s="3" t="str">
        <f>IF(E121="","",(VLOOKUP(E121,#REF!,2,"FAUX")))</f>
        <v/>
      </c>
      <c r="G121" s="18"/>
      <c r="H121" s="18"/>
      <c r="I121" s="18"/>
      <c r="J121" s="22">
        <f t="shared" si="6"/>
        <v>0</v>
      </c>
      <c r="K121" s="18"/>
      <c r="L121" s="18"/>
      <c r="M121" s="18"/>
      <c r="N121" s="19"/>
    </row>
    <row r="122" spans="1:14" ht="27" customHeight="1">
      <c r="A122" s="2" t="str">
        <f t="shared" si="7"/>
        <v/>
      </c>
      <c r="B122" s="5" t="str">
        <f t="shared" si="8"/>
        <v/>
      </c>
      <c r="C122" s="5" t="str">
        <f t="shared" si="5"/>
        <v/>
      </c>
      <c r="D122" s="14"/>
      <c r="E122" s="15"/>
      <c r="F122" s="3" t="str">
        <f>IF(E122="","",(VLOOKUP(E122,#REF!,2,"FAUX")))</f>
        <v/>
      </c>
      <c r="G122" s="18"/>
      <c r="H122" s="18"/>
      <c r="I122" s="18"/>
      <c r="J122" s="22">
        <f t="shared" si="6"/>
        <v>0</v>
      </c>
      <c r="K122" s="18"/>
      <c r="L122" s="18"/>
      <c r="M122" s="18"/>
      <c r="N122" s="19"/>
    </row>
    <row r="123" spans="1:14" ht="27" customHeight="1">
      <c r="A123" s="2" t="str">
        <f t="shared" si="7"/>
        <v/>
      </c>
      <c r="B123" s="5" t="str">
        <f t="shared" si="8"/>
        <v/>
      </c>
      <c r="C123" s="5" t="str">
        <f t="shared" si="5"/>
        <v/>
      </c>
      <c r="D123" s="14"/>
      <c r="E123" s="15"/>
      <c r="F123" s="3" t="str">
        <f>IF(E123="","",(VLOOKUP(E123,#REF!,2,"FAUX")))</f>
        <v/>
      </c>
      <c r="G123" s="18"/>
      <c r="H123" s="18"/>
      <c r="I123" s="18"/>
      <c r="J123" s="22">
        <f t="shared" si="6"/>
        <v>0</v>
      </c>
      <c r="K123" s="18"/>
      <c r="L123" s="18"/>
      <c r="M123" s="18"/>
      <c r="N123" s="19"/>
    </row>
    <row r="124" spans="1:14" ht="27" customHeight="1">
      <c r="A124" s="2" t="str">
        <f t="shared" si="7"/>
        <v/>
      </c>
      <c r="B124" s="5" t="str">
        <f t="shared" si="8"/>
        <v/>
      </c>
      <c r="C124" s="5" t="str">
        <f t="shared" si="5"/>
        <v/>
      </c>
      <c r="D124" s="14"/>
      <c r="E124" s="15"/>
      <c r="F124" s="3" t="str">
        <f>IF(E124="","",(VLOOKUP(E124,#REF!,2,"FAUX")))</f>
        <v/>
      </c>
      <c r="G124" s="18"/>
      <c r="H124" s="18"/>
      <c r="I124" s="18"/>
      <c r="J124" s="22">
        <f t="shared" si="6"/>
        <v>0</v>
      </c>
      <c r="K124" s="18"/>
      <c r="L124" s="18"/>
      <c r="M124" s="18"/>
      <c r="N124" s="19"/>
    </row>
    <row r="125" spans="1:14" ht="27" customHeight="1">
      <c r="A125" s="2" t="str">
        <f t="shared" si="7"/>
        <v/>
      </c>
      <c r="B125" s="5" t="str">
        <f t="shared" si="8"/>
        <v/>
      </c>
      <c r="C125" s="5" t="str">
        <f t="shared" si="5"/>
        <v/>
      </c>
      <c r="D125" s="14"/>
      <c r="E125" s="15"/>
      <c r="F125" s="3" t="str">
        <f>IF(E125="","",(VLOOKUP(E125,#REF!,2,"FAUX")))</f>
        <v/>
      </c>
      <c r="G125" s="18"/>
      <c r="H125" s="18"/>
      <c r="I125" s="18"/>
      <c r="J125" s="22">
        <f t="shared" si="6"/>
        <v>0</v>
      </c>
      <c r="K125" s="18"/>
      <c r="L125" s="18"/>
      <c r="M125" s="18"/>
      <c r="N125" s="19"/>
    </row>
    <row r="126" spans="1:14" ht="27" customHeight="1">
      <c r="A126" s="2" t="str">
        <f t="shared" si="7"/>
        <v/>
      </c>
      <c r="B126" s="5" t="str">
        <f t="shared" si="8"/>
        <v/>
      </c>
      <c r="C126" s="5" t="str">
        <f t="shared" si="5"/>
        <v/>
      </c>
      <c r="D126" s="14"/>
      <c r="E126" s="15"/>
      <c r="F126" s="3" t="str">
        <f>IF(E126="","",(VLOOKUP(E126,#REF!,2,"FAUX")))</f>
        <v/>
      </c>
      <c r="G126" s="18"/>
      <c r="H126" s="18"/>
      <c r="I126" s="18"/>
      <c r="J126" s="22">
        <f t="shared" si="6"/>
        <v>0</v>
      </c>
      <c r="K126" s="18"/>
      <c r="L126" s="18"/>
      <c r="M126" s="18"/>
      <c r="N126" s="19"/>
    </row>
    <row r="127" spans="1:14" ht="27" customHeight="1">
      <c r="A127" s="2" t="str">
        <f t="shared" si="7"/>
        <v/>
      </c>
      <c r="B127" s="5" t="str">
        <f t="shared" si="8"/>
        <v/>
      </c>
      <c r="C127" s="5" t="str">
        <f t="shared" si="5"/>
        <v/>
      </c>
      <c r="D127" s="14"/>
      <c r="E127" s="15"/>
      <c r="F127" s="3" t="str">
        <f>IF(E127="","",(VLOOKUP(E127,#REF!,2,"FAUX")))</f>
        <v/>
      </c>
      <c r="G127" s="18"/>
      <c r="H127" s="18"/>
      <c r="I127" s="18"/>
      <c r="J127" s="22">
        <f t="shared" si="6"/>
        <v>0</v>
      </c>
      <c r="K127" s="18"/>
      <c r="L127" s="18"/>
      <c r="M127" s="18"/>
      <c r="N127" s="19"/>
    </row>
    <row r="128" spans="1:14" ht="27" customHeight="1">
      <c r="A128" s="2" t="str">
        <f t="shared" si="7"/>
        <v/>
      </c>
      <c r="B128" s="5" t="str">
        <f t="shared" si="8"/>
        <v/>
      </c>
      <c r="C128" s="5" t="str">
        <f t="shared" si="5"/>
        <v/>
      </c>
      <c r="D128" s="14"/>
      <c r="E128" s="15"/>
      <c r="F128" s="3" t="str">
        <f>IF(E128="","",(VLOOKUP(E128,#REF!,2,"FAUX")))</f>
        <v/>
      </c>
      <c r="G128" s="18"/>
      <c r="H128" s="18"/>
      <c r="I128" s="18"/>
      <c r="J128" s="22">
        <f t="shared" si="6"/>
        <v>0</v>
      </c>
      <c r="K128" s="18"/>
      <c r="L128" s="18"/>
      <c r="M128" s="18"/>
      <c r="N128" s="19"/>
    </row>
    <row r="129" spans="1:14" ht="27" customHeight="1">
      <c r="A129" s="2" t="str">
        <f t="shared" si="7"/>
        <v/>
      </c>
      <c r="B129" s="5" t="str">
        <f t="shared" si="8"/>
        <v/>
      </c>
      <c r="C129" s="5" t="str">
        <f t="shared" si="5"/>
        <v/>
      </c>
      <c r="D129" s="14"/>
      <c r="E129" s="15"/>
      <c r="F129" s="3" t="str">
        <f>IF(E129="","",(VLOOKUP(E129,#REF!,2,"FAUX")))</f>
        <v/>
      </c>
      <c r="G129" s="18"/>
      <c r="H129" s="18"/>
      <c r="I129" s="18"/>
      <c r="J129" s="22">
        <f t="shared" si="6"/>
        <v>0</v>
      </c>
      <c r="K129" s="18"/>
      <c r="L129" s="18"/>
      <c r="M129" s="18"/>
      <c r="N129" s="19"/>
    </row>
    <row r="130" spans="1:14" ht="27" customHeight="1">
      <c r="A130" s="2" t="str">
        <f t="shared" si="7"/>
        <v/>
      </c>
      <c r="B130" s="5" t="str">
        <f t="shared" si="8"/>
        <v/>
      </c>
      <c r="C130" s="5" t="str">
        <f t="shared" si="5"/>
        <v/>
      </c>
      <c r="D130" s="14"/>
      <c r="E130" s="15"/>
      <c r="F130" s="3" t="str">
        <f>IF(E130="","",(VLOOKUP(E130,#REF!,2,"FAUX")))</f>
        <v/>
      </c>
      <c r="G130" s="18"/>
      <c r="H130" s="18"/>
      <c r="I130" s="18"/>
      <c r="J130" s="22">
        <f t="shared" si="6"/>
        <v>0</v>
      </c>
      <c r="K130" s="18"/>
      <c r="L130" s="18"/>
      <c r="M130" s="18"/>
      <c r="N130" s="19"/>
    </row>
    <row r="131" spans="1:14" ht="27" customHeight="1">
      <c r="A131" s="2" t="str">
        <f t="shared" si="7"/>
        <v/>
      </c>
      <c r="B131" s="5" t="str">
        <f t="shared" si="8"/>
        <v/>
      </c>
      <c r="C131" s="5" t="str">
        <f t="shared" ref="C131:C194" si="9">CONCATENATE(A131,B131)</f>
        <v/>
      </c>
      <c r="D131" s="14"/>
      <c r="E131" s="15"/>
      <c r="F131" s="3" t="str">
        <f>IF(E131="","",(VLOOKUP(E131,#REF!,2,"FAUX")))</f>
        <v/>
      </c>
      <c r="G131" s="18"/>
      <c r="H131" s="18"/>
      <c r="I131" s="18"/>
      <c r="J131" s="22">
        <f t="shared" ref="J131:J194" si="10">IF(G131="Entrée",I131,(I131*-1))</f>
        <v>0</v>
      </c>
      <c r="K131" s="18"/>
      <c r="L131" s="18"/>
      <c r="M131" s="18"/>
      <c r="N131" s="19"/>
    </row>
    <row r="132" spans="1:14" ht="27" customHeight="1">
      <c r="A132" s="2" t="str">
        <f t="shared" si="7"/>
        <v/>
      </c>
      <c r="B132" s="5" t="str">
        <f t="shared" si="8"/>
        <v/>
      </c>
      <c r="C132" s="5" t="str">
        <f t="shared" si="9"/>
        <v/>
      </c>
      <c r="D132" s="14"/>
      <c r="E132" s="15"/>
      <c r="F132" s="3" t="str">
        <f>IF(E132="","",(VLOOKUP(E132,#REF!,2,"FAUX")))</f>
        <v/>
      </c>
      <c r="G132" s="18"/>
      <c r="H132" s="18"/>
      <c r="I132" s="18"/>
      <c r="J132" s="22">
        <f t="shared" si="10"/>
        <v>0</v>
      </c>
      <c r="K132" s="18"/>
      <c r="L132" s="18"/>
      <c r="M132" s="18"/>
      <c r="N132" s="19"/>
    </row>
    <row r="133" spans="1:14" ht="27" customHeight="1">
      <c r="A133" s="2" t="str">
        <f t="shared" si="7"/>
        <v/>
      </c>
      <c r="B133" s="5" t="str">
        <f t="shared" si="8"/>
        <v/>
      </c>
      <c r="C133" s="5" t="str">
        <f t="shared" si="9"/>
        <v/>
      </c>
      <c r="D133" s="14"/>
      <c r="E133" s="15"/>
      <c r="F133" s="3" t="str">
        <f>IF(E133="","",(VLOOKUP(E133,#REF!,2,"FAUX")))</f>
        <v/>
      </c>
      <c r="G133" s="18"/>
      <c r="H133" s="18"/>
      <c r="I133" s="18"/>
      <c r="J133" s="22">
        <f t="shared" si="10"/>
        <v>0</v>
      </c>
      <c r="K133" s="18"/>
      <c r="L133" s="18"/>
      <c r="M133" s="18"/>
      <c r="N133" s="19"/>
    </row>
    <row r="134" spans="1:14" ht="27" customHeight="1">
      <c r="A134" s="2" t="str">
        <f t="shared" si="7"/>
        <v/>
      </c>
      <c r="B134" s="5" t="str">
        <f t="shared" si="8"/>
        <v/>
      </c>
      <c r="C134" s="5" t="str">
        <f t="shared" si="9"/>
        <v/>
      </c>
      <c r="D134" s="14"/>
      <c r="E134" s="15"/>
      <c r="F134" s="3" t="str">
        <f>IF(E134="","",(VLOOKUP(E134,#REF!,2,"FAUX")))</f>
        <v/>
      </c>
      <c r="G134" s="18"/>
      <c r="H134" s="18"/>
      <c r="I134" s="18"/>
      <c r="J134" s="22">
        <f t="shared" si="10"/>
        <v>0</v>
      </c>
      <c r="K134" s="18"/>
      <c r="L134" s="18"/>
      <c r="M134" s="18"/>
      <c r="N134" s="19"/>
    </row>
    <row r="135" spans="1:14" ht="27" customHeight="1">
      <c r="A135" s="2" t="str">
        <f t="shared" si="7"/>
        <v/>
      </c>
      <c r="B135" s="5" t="str">
        <f t="shared" si="8"/>
        <v/>
      </c>
      <c r="C135" s="5" t="str">
        <f t="shared" si="9"/>
        <v/>
      </c>
      <c r="D135" s="14"/>
      <c r="E135" s="15"/>
      <c r="F135" s="3" t="str">
        <f>IF(E135="","",(VLOOKUP(E135,#REF!,2,"FAUX")))</f>
        <v/>
      </c>
      <c r="G135" s="18"/>
      <c r="H135" s="18"/>
      <c r="I135" s="18"/>
      <c r="J135" s="22">
        <f t="shared" si="10"/>
        <v>0</v>
      </c>
      <c r="K135" s="18"/>
      <c r="L135" s="18"/>
      <c r="M135" s="18"/>
      <c r="N135" s="19"/>
    </row>
    <row r="136" spans="1:14" ht="27" customHeight="1">
      <c r="A136" s="2" t="str">
        <f t="shared" si="7"/>
        <v/>
      </c>
      <c r="B136" s="5" t="str">
        <f t="shared" si="8"/>
        <v/>
      </c>
      <c r="C136" s="5" t="str">
        <f t="shared" si="9"/>
        <v/>
      </c>
      <c r="D136" s="14"/>
      <c r="E136" s="15"/>
      <c r="F136" s="3" t="str">
        <f>IF(E136="","",(VLOOKUP(E136,#REF!,2,"FAUX")))</f>
        <v/>
      </c>
      <c r="G136" s="18"/>
      <c r="H136" s="18"/>
      <c r="I136" s="18"/>
      <c r="J136" s="22">
        <f t="shared" si="10"/>
        <v>0</v>
      </c>
      <c r="K136" s="18"/>
      <c r="L136" s="18"/>
      <c r="M136" s="18"/>
      <c r="N136" s="19"/>
    </row>
    <row r="137" spans="1:14" ht="27" customHeight="1">
      <c r="A137" s="2" t="str">
        <f t="shared" si="7"/>
        <v/>
      </c>
      <c r="B137" s="5" t="str">
        <f t="shared" si="8"/>
        <v/>
      </c>
      <c r="C137" s="5" t="str">
        <f t="shared" si="9"/>
        <v/>
      </c>
      <c r="D137" s="14"/>
      <c r="E137" s="15"/>
      <c r="F137" s="3" t="str">
        <f>IF(E137="","",(VLOOKUP(E137,#REF!,2,"FAUX")))</f>
        <v/>
      </c>
      <c r="G137" s="18"/>
      <c r="H137" s="18"/>
      <c r="I137" s="18"/>
      <c r="J137" s="22">
        <f t="shared" si="10"/>
        <v>0</v>
      </c>
      <c r="K137" s="18"/>
      <c r="L137" s="18"/>
      <c r="M137" s="18"/>
      <c r="N137" s="19"/>
    </row>
    <row r="138" spans="1:14" ht="27" customHeight="1">
      <c r="A138" s="2" t="str">
        <f t="shared" si="7"/>
        <v/>
      </c>
      <c r="B138" s="5" t="str">
        <f t="shared" si="8"/>
        <v/>
      </c>
      <c r="C138" s="5" t="str">
        <f t="shared" si="9"/>
        <v/>
      </c>
      <c r="D138" s="14"/>
      <c r="E138" s="15"/>
      <c r="F138" s="3" t="str">
        <f>IF(E138="","",(VLOOKUP(E138,#REF!,2,"FAUX")))</f>
        <v/>
      </c>
      <c r="G138" s="18"/>
      <c r="H138" s="18"/>
      <c r="I138" s="18"/>
      <c r="J138" s="22">
        <f t="shared" si="10"/>
        <v>0</v>
      </c>
      <c r="K138" s="18"/>
      <c r="L138" s="18"/>
      <c r="M138" s="18"/>
      <c r="N138" s="19"/>
    </row>
    <row r="139" spans="1:14" ht="27" customHeight="1">
      <c r="A139" s="2" t="str">
        <f t="shared" ref="A139:A202" si="11">IF(D139="","",YEAR(D139))</f>
        <v/>
      </c>
      <c r="B139" s="5" t="str">
        <f t="shared" ref="B139:B202" si="12">IF(D139="","",MONTH(D139))</f>
        <v/>
      </c>
      <c r="C139" s="5" t="str">
        <f t="shared" si="9"/>
        <v/>
      </c>
      <c r="D139" s="14"/>
      <c r="E139" s="15"/>
      <c r="F139" s="3" t="str">
        <f>IF(E139="","",(VLOOKUP(E139,#REF!,2,"FAUX")))</f>
        <v/>
      </c>
      <c r="G139" s="18"/>
      <c r="H139" s="18"/>
      <c r="I139" s="18"/>
      <c r="J139" s="22">
        <f t="shared" si="10"/>
        <v>0</v>
      </c>
      <c r="K139" s="18"/>
      <c r="L139" s="18"/>
      <c r="M139" s="18"/>
      <c r="N139" s="19"/>
    </row>
    <row r="140" spans="1:14" ht="27" customHeight="1">
      <c r="A140" s="2" t="str">
        <f t="shared" si="11"/>
        <v/>
      </c>
      <c r="B140" s="5" t="str">
        <f t="shared" si="12"/>
        <v/>
      </c>
      <c r="C140" s="5" t="str">
        <f t="shared" si="9"/>
        <v/>
      </c>
      <c r="D140" s="14"/>
      <c r="E140" s="15"/>
      <c r="F140" s="3" t="str">
        <f>IF(E140="","",(VLOOKUP(E140,#REF!,2,"FAUX")))</f>
        <v/>
      </c>
      <c r="G140" s="18"/>
      <c r="H140" s="18"/>
      <c r="I140" s="18"/>
      <c r="J140" s="22">
        <f t="shared" si="10"/>
        <v>0</v>
      </c>
      <c r="K140" s="18"/>
      <c r="L140" s="18"/>
      <c r="M140" s="18"/>
      <c r="N140" s="19"/>
    </row>
    <row r="141" spans="1:14" ht="27" customHeight="1">
      <c r="A141" s="2" t="str">
        <f t="shared" si="11"/>
        <v/>
      </c>
      <c r="B141" s="5" t="str">
        <f t="shared" si="12"/>
        <v/>
      </c>
      <c r="C141" s="5" t="str">
        <f t="shared" si="9"/>
        <v/>
      </c>
      <c r="D141" s="14"/>
      <c r="E141" s="15"/>
      <c r="F141" s="3" t="str">
        <f>IF(E141="","",(VLOOKUP(E141,#REF!,2,"FAUX")))</f>
        <v/>
      </c>
      <c r="G141" s="18"/>
      <c r="H141" s="18"/>
      <c r="I141" s="18"/>
      <c r="J141" s="22">
        <f t="shared" si="10"/>
        <v>0</v>
      </c>
      <c r="K141" s="18"/>
      <c r="L141" s="18"/>
      <c r="M141" s="18"/>
      <c r="N141" s="19"/>
    </row>
    <row r="142" spans="1:14" ht="27" customHeight="1">
      <c r="A142" s="2" t="str">
        <f t="shared" si="11"/>
        <v/>
      </c>
      <c r="B142" s="5" t="str">
        <f t="shared" si="12"/>
        <v/>
      </c>
      <c r="C142" s="5" t="str">
        <f t="shared" si="9"/>
        <v/>
      </c>
      <c r="D142" s="14"/>
      <c r="E142" s="15"/>
      <c r="F142" s="3" t="str">
        <f>IF(E142="","",(VLOOKUP(E142,#REF!,2,"FAUX")))</f>
        <v/>
      </c>
      <c r="G142" s="18"/>
      <c r="H142" s="18"/>
      <c r="I142" s="18"/>
      <c r="J142" s="22">
        <f t="shared" si="10"/>
        <v>0</v>
      </c>
      <c r="K142" s="18"/>
      <c r="L142" s="18"/>
      <c r="M142" s="18"/>
      <c r="N142" s="19"/>
    </row>
    <row r="143" spans="1:14" ht="27" customHeight="1">
      <c r="A143" s="2" t="str">
        <f t="shared" si="11"/>
        <v/>
      </c>
      <c r="B143" s="5" t="str">
        <f t="shared" si="12"/>
        <v/>
      </c>
      <c r="C143" s="5" t="str">
        <f t="shared" si="9"/>
        <v/>
      </c>
      <c r="D143" s="14"/>
      <c r="E143" s="15"/>
      <c r="F143" s="3" t="str">
        <f>IF(E143="","",(VLOOKUP(E143,#REF!,2,"FAUX")))</f>
        <v/>
      </c>
      <c r="G143" s="18"/>
      <c r="H143" s="18"/>
      <c r="I143" s="18"/>
      <c r="J143" s="22">
        <f t="shared" si="10"/>
        <v>0</v>
      </c>
      <c r="K143" s="18"/>
      <c r="L143" s="18"/>
      <c r="M143" s="18"/>
      <c r="N143" s="19"/>
    </row>
    <row r="144" spans="1:14" ht="27" customHeight="1">
      <c r="A144" s="2" t="str">
        <f t="shared" si="11"/>
        <v/>
      </c>
      <c r="B144" s="5" t="str">
        <f t="shared" si="12"/>
        <v/>
      </c>
      <c r="C144" s="5" t="str">
        <f t="shared" si="9"/>
        <v/>
      </c>
      <c r="D144" s="14"/>
      <c r="E144" s="15"/>
      <c r="F144" s="3" t="str">
        <f>IF(E144="","",(VLOOKUP(E144,#REF!,2,"FAUX")))</f>
        <v/>
      </c>
      <c r="G144" s="18"/>
      <c r="H144" s="18"/>
      <c r="I144" s="18"/>
      <c r="J144" s="22">
        <f t="shared" si="10"/>
        <v>0</v>
      </c>
      <c r="K144" s="18"/>
      <c r="L144" s="18"/>
      <c r="M144" s="18"/>
      <c r="N144" s="19"/>
    </row>
    <row r="145" spans="1:14" ht="27" customHeight="1">
      <c r="A145" s="2" t="str">
        <f t="shared" si="11"/>
        <v/>
      </c>
      <c r="B145" s="5" t="str">
        <f t="shared" si="12"/>
        <v/>
      </c>
      <c r="C145" s="5" t="str">
        <f t="shared" si="9"/>
        <v/>
      </c>
      <c r="D145" s="14"/>
      <c r="E145" s="15"/>
      <c r="F145" s="3" t="str">
        <f>IF(E145="","",(VLOOKUP(E145,#REF!,2,"FAUX")))</f>
        <v/>
      </c>
      <c r="G145" s="18"/>
      <c r="H145" s="18"/>
      <c r="I145" s="18"/>
      <c r="J145" s="22">
        <f t="shared" si="10"/>
        <v>0</v>
      </c>
      <c r="K145" s="18"/>
      <c r="L145" s="18"/>
      <c r="M145" s="18"/>
      <c r="N145" s="19"/>
    </row>
    <row r="146" spans="1:14" ht="27" customHeight="1">
      <c r="A146" s="2" t="str">
        <f t="shared" si="11"/>
        <v/>
      </c>
      <c r="B146" s="5" t="str">
        <f t="shared" si="12"/>
        <v/>
      </c>
      <c r="C146" s="5" t="str">
        <f t="shared" si="9"/>
        <v/>
      </c>
      <c r="D146" s="14"/>
      <c r="E146" s="15"/>
      <c r="F146" s="3" t="str">
        <f>IF(E146="","",(VLOOKUP(E146,#REF!,2,"FAUX")))</f>
        <v/>
      </c>
      <c r="G146" s="18"/>
      <c r="H146" s="18"/>
      <c r="I146" s="18"/>
      <c r="J146" s="22">
        <f t="shared" si="10"/>
        <v>0</v>
      </c>
      <c r="K146" s="18"/>
      <c r="L146" s="18"/>
      <c r="M146" s="18"/>
      <c r="N146" s="19"/>
    </row>
    <row r="147" spans="1:14" ht="27" customHeight="1">
      <c r="A147" s="2" t="str">
        <f t="shared" si="11"/>
        <v/>
      </c>
      <c r="B147" s="5" t="str">
        <f t="shared" si="12"/>
        <v/>
      </c>
      <c r="C147" s="5" t="str">
        <f t="shared" si="9"/>
        <v/>
      </c>
      <c r="D147" s="14"/>
      <c r="E147" s="15"/>
      <c r="F147" s="3" t="str">
        <f>IF(E147="","",(VLOOKUP(E147,#REF!,2,"FAUX")))</f>
        <v/>
      </c>
      <c r="G147" s="18"/>
      <c r="H147" s="18"/>
      <c r="I147" s="18"/>
      <c r="J147" s="22">
        <f t="shared" si="10"/>
        <v>0</v>
      </c>
      <c r="K147" s="18"/>
      <c r="L147" s="18"/>
      <c r="M147" s="18"/>
      <c r="N147" s="19"/>
    </row>
    <row r="148" spans="1:14" ht="27" customHeight="1">
      <c r="A148" s="2" t="str">
        <f t="shared" si="11"/>
        <v/>
      </c>
      <c r="B148" s="5" t="str">
        <f t="shared" si="12"/>
        <v/>
      </c>
      <c r="C148" s="5" t="str">
        <f t="shared" si="9"/>
        <v/>
      </c>
      <c r="D148" s="14"/>
      <c r="E148" s="15"/>
      <c r="F148" s="3" t="str">
        <f>IF(E148="","",(VLOOKUP(E148,#REF!,2,"FAUX")))</f>
        <v/>
      </c>
      <c r="G148" s="18"/>
      <c r="H148" s="18"/>
      <c r="I148" s="18"/>
      <c r="J148" s="22">
        <f t="shared" si="10"/>
        <v>0</v>
      </c>
      <c r="K148" s="18"/>
      <c r="L148" s="18"/>
      <c r="M148" s="18"/>
      <c r="N148" s="19"/>
    </row>
    <row r="149" spans="1:14" ht="27" customHeight="1">
      <c r="A149" s="2" t="str">
        <f t="shared" si="11"/>
        <v/>
      </c>
      <c r="B149" s="5" t="str">
        <f t="shared" si="12"/>
        <v/>
      </c>
      <c r="C149" s="5" t="str">
        <f t="shared" si="9"/>
        <v/>
      </c>
      <c r="D149" s="14"/>
      <c r="E149" s="15"/>
      <c r="F149" s="3" t="str">
        <f>IF(E149="","",(VLOOKUP(E149,#REF!,2,"FAUX")))</f>
        <v/>
      </c>
      <c r="G149" s="18"/>
      <c r="H149" s="18"/>
      <c r="I149" s="18"/>
      <c r="J149" s="22">
        <f t="shared" si="10"/>
        <v>0</v>
      </c>
      <c r="K149" s="18"/>
      <c r="L149" s="18"/>
      <c r="M149" s="18"/>
      <c r="N149" s="19"/>
    </row>
    <row r="150" spans="1:14" ht="27" customHeight="1">
      <c r="A150" s="2" t="str">
        <f t="shared" si="11"/>
        <v/>
      </c>
      <c r="B150" s="5" t="str">
        <f t="shared" si="12"/>
        <v/>
      </c>
      <c r="C150" s="5" t="str">
        <f t="shared" si="9"/>
        <v/>
      </c>
      <c r="D150" s="14"/>
      <c r="E150" s="15"/>
      <c r="F150" s="3" t="str">
        <f>IF(E150="","",(VLOOKUP(E150,#REF!,2,"FAUX")))</f>
        <v/>
      </c>
      <c r="G150" s="18"/>
      <c r="H150" s="18"/>
      <c r="I150" s="18"/>
      <c r="J150" s="22">
        <f t="shared" si="10"/>
        <v>0</v>
      </c>
      <c r="K150" s="18"/>
      <c r="L150" s="18"/>
      <c r="M150" s="18"/>
      <c r="N150" s="19"/>
    </row>
    <row r="151" spans="1:14" ht="27" customHeight="1">
      <c r="A151" s="2" t="str">
        <f t="shared" si="11"/>
        <v/>
      </c>
      <c r="B151" s="5" t="str">
        <f t="shared" si="12"/>
        <v/>
      </c>
      <c r="C151" s="5" t="str">
        <f t="shared" si="9"/>
        <v/>
      </c>
      <c r="D151" s="14"/>
      <c r="E151" s="15"/>
      <c r="F151" s="3" t="str">
        <f>IF(E151="","",(VLOOKUP(E151,#REF!,2,"FAUX")))</f>
        <v/>
      </c>
      <c r="G151" s="18"/>
      <c r="H151" s="18"/>
      <c r="I151" s="18"/>
      <c r="J151" s="22">
        <f t="shared" si="10"/>
        <v>0</v>
      </c>
      <c r="K151" s="18"/>
      <c r="L151" s="18"/>
      <c r="M151" s="18"/>
      <c r="N151" s="19"/>
    </row>
    <row r="152" spans="1:14" ht="27" customHeight="1">
      <c r="A152" s="2" t="str">
        <f t="shared" si="11"/>
        <v/>
      </c>
      <c r="B152" s="5" t="str">
        <f t="shared" si="12"/>
        <v/>
      </c>
      <c r="C152" s="5" t="str">
        <f t="shared" si="9"/>
        <v/>
      </c>
      <c r="D152" s="14"/>
      <c r="E152" s="15"/>
      <c r="F152" s="3" t="str">
        <f>IF(E152="","",(VLOOKUP(E152,#REF!,2,"FAUX")))</f>
        <v/>
      </c>
      <c r="G152" s="18"/>
      <c r="H152" s="18"/>
      <c r="I152" s="18"/>
      <c r="J152" s="22">
        <f t="shared" si="10"/>
        <v>0</v>
      </c>
      <c r="K152" s="18"/>
      <c r="L152" s="18"/>
      <c r="M152" s="18"/>
      <c r="N152" s="19"/>
    </row>
    <row r="153" spans="1:14" ht="27" customHeight="1">
      <c r="A153" s="2" t="str">
        <f t="shared" si="11"/>
        <v/>
      </c>
      <c r="B153" s="5" t="str">
        <f t="shared" si="12"/>
        <v/>
      </c>
      <c r="C153" s="5" t="str">
        <f t="shared" si="9"/>
        <v/>
      </c>
      <c r="D153" s="14"/>
      <c r="E153" s="15"/>
      <c r="F153" s="3" t="str">
        <f>IF(E153="","",(VLOOKUP(E153,#REF!,2,"FAUX")))</f>
        <v/>
      </c>
      <c r="G153" s="18"/>
      <c r="H153" s="18"/>
      <c r="I153" s="18"/>
      <c r="J153" s="22">
        <f t="shared" si="10"/>
        <v>0</v>
      </c>
      <c r="K153" s="18"/>
      <c r="L153" s="18"/>
      <c r="M153" s="18"/>
      <c r="N153" s="19"/>
    </row>
    <row r="154" spans="1:14" ht="27" customHeight="1">
      <c r="A154" s="2" t="str">
        <f t="shared" si="11"/>
        <v/>
      </c>
      <c r="B154" s="5" t="str">
        <f t="shared" si="12"/>
        <v/>
      </c>
      <c r="C154" s="5" t="str">
        <f t="shared" si="9"/>
        <v/>
      </c>
      <c r="D154" s="14"/>
      <c r="E154" s="15"/>
      <c r="F154" s="3" t="str">
        <f>IF(E154="","",(VLOOKUP(E154,#REF!,2,"FAUX")))</f>
        <v/>
      </c>
      <c r="G154" s="18"/>
      <c r="H154" s="18"/>
      <c r="I154" s="18"/>
      <c r="J154" s="22">
        <f t="shared" si="10"/>
        <v>0</v>
      </c>
      <c r="K154" s="18"/>
      <c r="L154" s="18"/>
      <c r="M154" s="18"/>
      <c r="N154" s="19"/>
    </row>
    <row r="155" spans="1:14" ht="27" customHeight="1">
      <c r="A155" s="2" t="str">
        <f t="shared" si="11"/>
        <v/>
      </c>
      <c r="B155" s="5" t="str">
        <f t="shared" si="12"/>
        <v/>
      </c>
      <c r="C155" s="5" t="str">
        <f t="shared" si="9"/>
        <v/>
      </c>
      <c r="D155" s="14"/>
      <c r="E155" s="15"/>
      <c r="F155" s="3" t="str">
        <f>IF(E155="","",(VLOOKUP(E155,#REF!,2,"FAUX")))</f>
        <v/>
      </c>
      <c r="G155" s="18"/>
      <c r="H155" s="18"/>
      <c r="I155" s="18"/>
      <c r="J155" s="22">
        <f t="shared" si="10"/>
        <v>0</v>
      </c>
      <c r="K155" s="18"/>
      <c r="L155" s="18"/>
      <c r="M155" s="18"/>
      <c r="N155" s="19"/>
    </row>
    <row r="156" spans="1:14" ht="27" customHeight="1">
      <c r="A156" s="2" t="str">
        <f t="shared" si="11"/>
        <v/>
      </c>
      <c r="B156" s="5" t="str">
        <f t="shared" si="12"/>
        <v/>
      </c>
      <c r="C156" s="5" t="str">
        <f t="shared" si="9"/>
        <v/>
      </c>
      <c r="D156" s="14"/>
      <c r="E156" s="15"/>
      <c r="F156" s="3" t="str">
        <f>IF(E156="","",(VLOOKUP(E156,#REF!,2,"FAUX")))</f>
        <v/>
      </c>
      <c r="G156" s="18"/>
      <c r="H156" s="18"/>
      <c r="I156" s="18"/>
      <c r="J156" s="22">
        <f t="shared" si="10"/>
        <v>0</v>
      </c>
      <c r="K156" s="18"/>
      <c r="L156" s="18"/>
      <c r="M156" s="18"/>
      <c r="N156" s="19"/>
    </row>
    <row r="157" spans="1:14" ht="27" customHeight="1">
      <c r="A157" s="2" t="str">
        <f t="shared" si="11"/>
        <v/>
      </c>
      <c r="B157" s="5" t="str">
        <f t="shared" si="12"/>
        <v/>
      </c>
      <c r="C157" s="5" t="str">
        <f t="shared" si="9"/>
        <v/>
      </c>
      <c r="D157" s="14"/>
      <c r="E157" s="15"/>
      <c r="F157" s="3" t="str">
        <f>IF(E157="","",(VLOOKUP(E157,#REF!,2,"FAUX")))</f>
        <v/>
      </c>
      <c r="G157" s="18"/>
      <c r="H157" s="18"/>
      <c r="I157" s="18"/>
      <c r="J157" s="22">
        <f t="shared" si="10"/>
        <v>0</v>
      </c>
      <c r="K157" s="18"/>
      <c r="L157" s="18"/>
      <c r="M157" s="18"/>
      <c r="N157" s="19"/>
    </row>
    <row r="158" spans="1:14" ht="27" customHeight="1">
      <c r="A158" s="2" t="str">
        <f t="shared" si="11"/>
        <v/>
      </c>
      <c r="B158" s="5" t="str">
        <f t="shared" si="12"/>
        <v/>
      </c>
      <c r="C158" s="5" t="str">
        <f t="shared" si="9"/>
        <v/>
      </c>
      <c r="D158" s="14"/>
      <c r="E158" s="15"/>
      <c r="F158" s="3" t="str">
        <f>IF(E158="","",(VLOOKUP(E158,#REF!,2,"FAUX")))</f>
        <v/>
      </c>
      <c r="G158" s="18"/>
      <c r="H158" s="18"/>
      <c r="I158" s="18"/>
      <c r="J158" s="22">
        <f t="shared" si="10"/>
        <v>0</v>
      </c>
      <c r="K158" s="18"/>
      <c r="L158" s="18"/>
      <c r="M158" s="18"/>
      <c r="N158" s="19"/>
    </row>
    <row r="159" spans="1:14" ht="27" customHeight="1">
      <c r="A159" s="2" t="str">
        <f t="shared" si="11"/>
        <v/>
      </c>
      <c r="B159" s="5" t="str">
        <f t="shared" si="12"/>
        <v/>
      </c>
      <c r="C159" s="5" t="str">
        <f t="shared" si="9"/>
        <v/>
      </c>
      <c r="D159" s="14"/>
      <c r="E159" s="15"/>
      <c r="F159" s="3" t="str">
        <f>IF(E159="","",(VLOOKUP(E159,#REF!,2,"FAUX")))</f>
        <v/>
      </c>
      <c r="G159" s="18"/>
      <c r="H159" s="18"/>
      <c r="I159" s="18"/>
      <c r="J159" s="22">
        <f t="shared" si="10"/>
        <v>0</v>
      </c>
      <c r="K159" s="18"/>
      <c r="L159" s="18"/>
      <c r="M159" s="18"/>
      <c r="N159" s="19"/>
    </row>
    <row r="160" spans="1:14" ht="27" customHeight="1">
      <c r="A160" s="2" t="str">
        <f t="shared" si="11"/>
        <v/>
      </c>
      <c r="B160" s="5" t="str">
        <f t="shared" si="12"/>
        <v/>
      </c>
      <c r="C160" s="5" t="str">
        <f t="shared" si="9"/>
        <v/>
      </c>
      <c r="D160" s="14"/>
      <c r="E160" s="15"/>
      <c r="F160" s="3" t="str">
        <f>IF(E160="","",(VLOOKUP(E160,#REF!,2,"FAUX")))</f>
        <v/>
      </c>
      <c r="G160" s="18"/>
      <c r="H160" s="18"/>
      <c r="I160" s="18"/>
      <c r="J160" s="22">
        <f t="shared" si="10"/>
        <v>0</v>
      </c>
      <c r="K160" s="18"/>
      <c r="L160" s="18"/>
      <c r="M160" s="18"/>
      <c r="N160" s="19"/>
    </row>
    <row r="161" spans="1:14" ht="27" customHeight="1">
      <c r="A161" s="2" t="str">
        <f t="shared" si="11"/>
        <v/>
      </c>
      <c r="B161" s="5" t="str">
        <f t="shared" si="12"/>
        <v/>
      </c>
      <c r="C161" s="5" t="str">
        <f t="shared" si="9"/>
        <v/>
      </c>
      <c r="D161" s="14"/>
      <c r="E161" s="15"/>
      <c r="F161" s="3" t="str">
        <f>IF(E161="","",(VLOOKUP(E161,#REF!,2,"FAUX")))</f>
        <v/>
      </c>
      <c r="G161" s="18"/>
      <c r="H161" s="18"/>
      <c r="I161" s="18"/>
      <c r="J161" s="22">
        <f t="shared" si="10"/>
        <v>0</v>
      </c>
      <c r="K161" s="18"/>
      <c r="L161" s="18"/>
      <c r="M161" s="18"/>
      <c r="N161" s="19"/>
    </row>
    <row r="162" spans="1:14" ht="27" customHeight="1">
      <c r="A162" s="2" t="str">
        <f t="shared" si="11"/>
        <v/>
      </c>
      <c r="B162" s="5" t="str">
        <f t="shared" si="12"/>
        <v/>
      </c>
      <c r="C162" s="5" t="str">
        <f t="shared" si="9"/>
        <v/>
      </c>
      <c r="D162" s="14"/>
      <c r="E162" s="15"/>
      <c r="F162" s="3" t="str">
        <f>IF(E162="","",(VLOOKUP(E162,#REF!,2,"FAUX")))</f>
        <v/>
      </c>
      <c r="G162" s="18"/>
      <c r="H162" s="18"/>
      <c r="I162" s="18"/>
      <c r="J162" s="22">
        <f t="shared" si="10"/>
        <v>0</v>
      </c>
      <c r="K162" s="18"/>
      <c r="L162" s="18"/>
      <c r="M162" s="18"/>
      <c r="N162" s="19"/>
    </row>
    <row r="163" spans="1:14" ht="27" customHeight="1">
      <c r="A163" s="2" t="str">
        <f t="shared" si="11"/>
        <v/>
      </c>
      <c r="B163" s="5" t="str">
        <f t="shared" si="12"/>
        <v/>
      </c>
      <c r="C163" s="5" t="str">
        <f t="shared" si="9"/>
        <v/>
      </c>
      <c r="D163" s="14"/>
      <c r="E163" s="15"/>
      <c r="F163" s="3" t="str">
        <f>IF(E163="","",(VLOOKUP(E163,#REF!,2,"FAUX")))</f>
        <v/>
      </c>
      <c r="G163" s="18"/>
      <c r="H163" s="18"/>
      <c r="I163" s="18"/>
      <c r="J163" s="22">
        <f t="shared" si="10"/>
        <v>0</v>
      </c>
      <c r="K163" s="18"/>
      <c r="L163" s="18"/>
      <c r="M163" s="18"/>
      <c r="N163" s="19"/>
    </row>
    <row r="164" spans="1:14" ht="27" customHeight="1">
      <c r="A164" s="2" t="str">
        <f t="shared" si="11"/>
        <v/>
      </c>
      <c r="B164" s="5" t="str">
        <f t="shared" si="12"/>
        <v/>
      </c>
      <c r="C164" s="5" t="str">
        <f t="shared" si="9"/>
        <v/>
      </c>
      <c r="D164" s="14"/>
      <c r="E164" s="15"/>
      <c r="F164" s="3" t="str">
        <f>IF(E164="","",(VLOOKUP(E164,#REF!,2,"FAUX")))</f>
        <v/>
      </c>
      <c r="G164" s="18"/>
      <c r="H164" s="18"/>
      <c r="I164" s="18"/>
      <c r="J164" s="22">
        <f t="shared" si="10"/>
        <v>0</v>
      </c>
      <c r="K164" s="18"/>
      <c r="L164" s="18"/>
      <c r="M164" s="18"/>
      <c r="N164" s="19"/>
    </row>
    <row r="165" spans="1:14" ht="27" customHeight="1">
      <c r="A165" s="2" t="str">
        <f t="shared" si="11"/>
        <v/>
      </c>
      <c r="B165" s="5" t="str">
        <f t="shared" si="12"/>
        <v/>
      </c>
      <c r="C165" s="5" t="str">
        <f t="shared" si="9"/>
        <v/>
      </c>
      <c r="D165" s="14"/>
      <c r="E165" s="15"/>
      <c r="F165" s="3" t="str">
        <f>IF(E165="","",(VLOOKUP(E165,#REF!,2,"FAUX")))</f>
        <v/>
      </c>
      <c r="G165" s="18"/>
      <c r="H165" s="18"/>
      <c r="I165" s="18"/>
      <c r="J165" s="22">
        <f t="shared" si="10"/>
        <v>0</v>
      </c>
      <c r="K165" s="18"/>
      <c r="L165" s="18"/>
      <c r="M165" s="18"/>
      <c r="N165" s="19"/>
    </row>
    <row r="166" spans="1:14" ht="27" customHeight="1">
      <c r="A166" s="2" t="str">
        <f t="shared" si="11"/>
        <v/>
      </c>
      <c r="B166" s="5" t="str">
        <f t="shared" si="12"/>
        <v/>
      </c>
      <c r="C166" s="5" t="str">
        <f t="shared" si="9"/>
        <v/>
      </c>
      <c r="D166" s="14"/>
      <c r="E166" s="15"/>
      <c r="F166" s="3" t="str">
        <f>IF(E166="","",(VLOOKUP(E166,#REF!,2,"FAUX")))</f>
        <v/>
      </c>
      <c r="G166" s="18"/>
      <c r="H166" s="18"/>
      <c r="I166" s="18"/>
      <c r="J166" s="22">
        <f t="shared" si="10"/>
        <v>0</v>
      </c>
      <c r="K166" s="18"/>
      <c r="L166" s="18"/>
      <c r="M166" s="18"/>
      <c r="N166" s="19"/>
    </row>
    <row r="167" spans="1:14" ht="27" customHeight="1">
      <c r="A167" s="2" t="str">
        <f t="shared" si="11"/>
        <v/>
      </c>
      <c r="B167" s="5" t="str">
        <f t="shared" si="12"/>
        <v/>
      </c>
      <c r="C167" s="5" t="str">
        <f t="shared" si="9"/>
        <v/>
      </c>
      <c r="D167" s="14"/>
      <c r="E167" s="15"/>
      <c r="F167" s="3" t="str">
        <f>IF(E167="","",(VLOOKUP(E167,#REF!,2,"FAUX")))</f>
        <v/>
      </c>
      <c r="G167" s="18"/>
      <c r="H167" s="18"/>
      <c r="I167" s="18"/>
      <c r="J167" s="22">
        <f t="shared" si="10"/>
        <v>0</v>
      </c>
      <c r="K167" s="18"/>
      <c r="L167" s="18"/>
      <c r="M167" s="18"/>
      <c r="N167" s="19"/>
    </row>
    <row r="168" spans="1:14" ht="27" customHeight="1">
      <c r="A168" s="2" t="str">
        <f t="shared" si="11"/>
        <v/>
      </c>
      <c r="B168" s="5" t="str">
        <f t="shared" si="12"/>
        <v/>
      </c>
      <c r="C168" s="5" t="str">
        <f t="shared" si="9"/>
        <v/>
      </c>
      <c r="D168" s="14"/>
      <c r="E168" s="15"/>
      <c r="F168" s="3" t="str">
        <f>IF(E168="","",(VLOOKUP(E168,#REF!,2,"FAUX")))</f>
        <v/>
      </c>
      <c r="G168" s="18"/>
      <c r="H168" s="18"/>
      <c r="I168" s="18"/>
      <c r="J168" s="22">
        <f t="shared" si="10"/>
        <v>0</v>
      </c>
      <c r="K168" s="18"/>
      <c r="L168" s="18"/>
      <c r="M168" s="18"/>
      <c r="N168" s="19"/>
    </row>
    <row r="169" spans="1:14" ht="27" customHeight="1">
      <c r="A169" s="2" t="str">
        <f t="shared" si="11"/>
        <v/>
      </c>
      <c r="B169" s="5" t="str">
        <f t="shared" si="12"/>
        <v/>
      </c>
      <c r="C169" s="5" t="str">
        <f t="shared" si="9"/>
        <v/>
      </c>
      <c r="D169" s="14"/>
      <c r="E169" s="15"/>
      <c r="F169" s="3" t="str">
        <f>IF(E169="","",(VLOOKUP(E169,#REF!,2,"FAUX")))</f>
        <v/>
      </c>
      <c r="G169" s="18"/>
      <c r="H169" s="18"/>
      <c r="I169" s="18"/>
      <c r="J169" s="22">
        <f t="shared" si="10"/>
        <v>0</v>
      </c>
      <c r="K169" s="18"/>
      <c r="L169" s="18"/>
      <c r="M169" s="18"/>
      <c r="N169" s="19"/>
    </row>
    <row r="170" spans="1:14" ht="27" customHeight="1">
      <c r="A170" s="2" t="str">
        <f t="shared" si="11"/>
        <v/>
      </c>
      <c r="B170" s="5" t="str">
        <f t="shared" si="12"/>
        <v/>
      </c>
      <c r="C170" s="5" t="str">
        <f t="shared" si="9"/>
        <v/>
      </c>
      <c r="D170" s="14"/>
      <c r="E170" s="15"/>
      <c r="F170" s="3" t="str">
        <f>IF(E170="","",(VLOOKUP(E170,#REF!,2,"FAUX")))</f>
        <v/>
      </c>
      <c r="G170" s="18"/>
      <c r="H170" s="18"/>
      <c r="I170" s="18"/>
      <c r="J170" s="22">
        <f t="shared" si="10"/>
        <v>0</v>
      </c>
      <c r="K170" s="18"/>
      <c r="L170" s="18"/>
      <c r="M170" s="18"/>
      <c r="N170" s="19"/>
    </row>
    <row r="171" spans="1:14" ht="27" customHeight="1">
      <c r="A171" s="2" t="str">
        <f t="shared" si="11"/>
        <v/>
      </c>
      <c r="B171" s="5" t="str">
        <f t="shared" si="12"/>
        <v/>
      </c>
      <c r="C171" s="5" t="str">
        <f t="shared" si="9"/>
        <v/>
      </c>
      <c r="D171" s="14"/>
      <c r="E171" s="15"/>
      <c r="F171" s="3" t="str">
        <f>IF(E171="","",(VLOOKUP(E171,#REF!,2,"FAUX")))</f>
        <v/>
      </c>
      <c r="G171" s="18"/>
      <c r="H171" s="18"/>
      <c r="I171" s="18"/>
      <c r="J171" s="22">
        <f t="shared" si="10"/>
        <v>0</v>
      </c>
      <c r="K171" s="18"/>
      <c r="L171" s="18"/>
      <c r="M171" s="18"/>
      <c r="N171" s="19"/>
    </row>
    <row r="172" spans="1:14" ht="27" customHeight="1">
      <c r="A172" s="2" t="str">
        <f t="shared" si="11"/>
        <v/>
      </c>
      <c r="B172" s="5" t="str">
        <f t="shared" si="12"/>
        <v/>
      </c>
      <c r="C172" s="5" t="str">
        <f t="shared" si="9"/>
        <v/>
      </c>
      <c r="D172" s="14"/>
      <c r="E172" s="15"/>
      <c r="F172" s="3" t="str">
        <f>IF(E172="","",(VLOOKUP(E172,#REF!,2,"FAUX")))</f>
        <v/>
      </c>
      <c r="G172" s="18"/>
      <c r="H172" s="18"/>
      <c r="I172" s="18"/>
      <c r="J172" s="22">
        <f t="shared" si="10"/>
        <v>0</v>
      </c>
      <c r="K172" s="18"/>
      <c r="L172" s="18"/>
      <c r="M172" s="18"/>
      <c r="N172" s="19"/>
    </row>
    <row r="173" spans="1:14" ht="27" customHeight="1">
      <c r="A173" s="2" t="str">
        <f t="shared" si="11"/>
        <v/>
      </c>
      <c r="B173" s="5" t="str">
        <f t="shared" si="12"/>
        <v/>
      </c>
      <c r="C173" s="5" t="str">
        <f t="shared" si="9"/>
        <v/>
      </c>
      <c r="D173" s="14"/>
      <c r="E173" s="15"/>
      <c r="F173" s="3" t="str">
        <f>IF(E173="","",(VLOOKUP(E173,#REF!,2,"FAUX")))</f>
        <v/>
      </c>
      <c r="G173" s="18"/>
      <c r="H173" s="18"/>
      <c r="I173" s="18"/>
      <c r="J173" s="22">
        <f t="shared" si="10"/>
        <v>0</v>
      </c>
      <c r="K173" s="18"/>
      <c r="L173" s="18"/>
      <c r="M173" s="18"/>
      <c r="N173" s="19"/>
    </row>
    <row r="174" spans="1:14" ht="27" customHeight="1">
      <c r="A174" s="2" t="str">
        <f t="shared" si="11"/>
        <v/>
      </c>
      <c r="B174" s="5" t="str">
        <f t="shared" si="12"/>
        <v/>
      </c>
      <c r="C174" s="5" t="str">
        <f t="shared" si="9"/>
        <v/>
      </c>
      <c r="D174" s="14"/>
      <c r="E174" s="15"/>
      <c r="F174" s="3" t="str">
        <f>IF(E174="","",(VLOOKUP(E174,#REF!,2,"FAUX")))</f>
        <v/>
      </c>
      <c r="G174" s="18"/>
      <c r="H174" s="18"/>
      <c r="I174" s="18"/>
      <c r="J174" s="22">
        <f t="shared" si="10"/>
        <v>0</v>
      </c>
      <c r="K174" s="18"/>
      <c r="L174" s="18"/>
      <c r="M174" s="18"/>
      <c r="N174" s="19"/>
    </row>
    <row r="175" spans="1:14" ht="27" customHeight="1">
      <c r="A175" s="2" t="str">
        <f t="shared" si="11"/>
        <v/>
      </c>
      <c r="B175" s="5" t="str">
        <f t="shared" si="12"/>
        <v/>
      </c>
      <c r="C175" s="5" t="str">
        <f t="shared" si="9"/>
        <v/>
      </c>
      <c r="D175" s="14"/>
      <c r="E175" s="15"/>
      <c r="F175" s="3" t="str">
        <f>IF(E175="","",(VLOOKUP(E175,#REF!,2,"FAUX")))</f>
        <v/>
      </c>
      <c r="G175" s="18"/>
      <c r="H175" s="18"/>
      <c r="I175" s="18"/>
      <c r="J175" s="22">
        <f t="shared" si="10"/>
        <v>0</v>
      </c>
      <c r="K175" s="18"/>
      <c r="L175" s="18"/>
      <c r="M175" s="18"/>
      <c r="N175" s="19"/>
    </row>
    <row r="176" spans="1:14" ht="27" customHeight="1">
      <c r="A176" s="2" t="str">
        <f t="shared" si="11"/>
        <v/>
      </c>
      <c r="B176" s="5" t="str">
        <f t="shared" si="12"/>
        <v/>
      </c>
      <c r="C176" s="5" t="str">
        <f t="shared" si="9"/>
        <v/>
      </c>
      <c r="D176" s="14"/>
      <c r="E176" s="15"/>
      <c r="F176" s="3" t="str">
        <f>IF(E176="","",(VLOOKUP(E176,#REF!,2,"FAUX")))</f>
        <v/>
      </c>
      <c r="G176" s="18"/>
      <c r="H176" s="18"/>
      <c r="I176" s="18"/>
      <c r="J176" s="22">
        <f t="shared" si="10"/>
        <v>0</v>
      </c>
      <c r="K176" s="18"/>
      <c r="L176" s="18"/>
      <c r="M176" s="18"/>
      <c r="N176" s="19"/>
    </row>
    <row r="177" spans="1:14" ht="27" customHeight="1">
      <c r="A177" s="2" t="str">
        <f t="shared" si="11"/>
        <v/>
      </c>
      <c r="B177" s="5" t="str">
        <f t="shared" si="12"/>
        <v/>
      </c>
      <c r="C177" s="5" t="str">
        <f t="shared" si="9"/>
        <v/>
      </c>
      <c r="D177" s="14"/>
      <c r="E177" s="15"/>
      <c r="F177" s="3" t="str">
        <f>IF(E177="","",(VLOOKUP(E177,#REF!,2,"FAUX")))</f>
        <v/>
      </c>
      <c r="G177" s="18"/>
      <c r="H177" s="18"/>
      <c r="I177" s="18"/>
      <c r="J177" s="22">
        <f t="shared" si="10"/>
        <v>0</v>
      </c>
      <c r="K177" s="18"/>
      <c r="L177" s="18"/>
      <c r="M177" s="18"/>
      <c r="N177" s="19"/>
    </row>
    <row r="178" spans="1:14" ht="27" customHeight="1">
      <c r="A178" s="2" t="str">
        <f t="shared" si="11"/>
        <v/>
      </c>
      <c r="B178" s="5" t="str">
        <f t="shared" si="12"/>
        <v/>
      </c>
      <c r="C178" s="5" t="str">
        <f t="shared" si="9"/>
        <v/>
      </c>
      <c r="D178" s="14"/>
      <c r="E178" s="15"/>
      <c r="F178" s="3" t="str">
        <f>IF(E178="","",(VLOOKUP(E178,#REF!,2,"FAUX")))</f>
        <v/>
      </c>
      <c r="G178" s="18"/>
      <c r="H178" s="18"/>
      <c r="I178" s="18"/>
      <c r="J178" s="22">
        <f t="shared" si="10"/>
        <v>0</v>
      </c>
      <c r="K178" s="18"/>
      <c r="L178" s="18"/>
      <c r="M178" s="18"/>
      <c r="N178" s="19"/>
    </row>
    <row r="179" spans="1:14" ht="27" customHeight="1">
      <c r="A179" s="2" t="str">
        <f t="shared" si="11"/>
        <v/>
      </c>
      <c r="B179" s="5" t="str">
        <f t="shared" si="12"/>
        <v/>
      </c>
      <c r="C179" s="5" t="str">
        <f t="shared" si="9"/>
        <v/>
      </c>
      <c r="D179" s="14"/>
      <c r="E179" s="15"/>
      <c r="F179" s="3" t="str">
        <f>IF(E179="","",(VLOOKUP(E179,#REF!,2,"FAUX")))</f>
        <v/>
      </c>
      <c r="G179" s="18"/>
      <c r="H179" s="18"/>
      <c r="I179" s="18"/>
      <c r="J179" s="22">
        <f t="shared" si="10"/>
        <v>0</v>
      </c>
      <c r="K179" s="18"/>
      <c r="L179" s="18"/>
      <c r="M179" s="18"/>
      <c r="N179" s="19"/>
    </row>
    <row r="180" spans="1:14" ht="27" customHeight="1">
      <c r="A180" s="2" t="str">
        <f t="shared" si="11"/>
        <v/>
      </c>
      <c r="B180" s="5" t="str">
        <f t="shared" si="12"/>
        <v/>
      </c>
      <c r="C180" s="5" t="str">
        <f t="shared" si="9"/>
        <v/>
      </c>
      <c r="D180" s="14"/>
      <c r="E180" s="15"/>
      <c r="F180" s="3" t="str">
        <f>IF(E180="","",(VLOOKUP(E180,#REF!,2,"FAUX")))</f>
        <v/>
      </c>
      <c r="G180" s="18"/>
      <c r="H180" s="18"/>
      <c r="I180" s="18"/>
      <c r="J180" s="22">
        <f t="shared" si="10"/>
        <v>0</v>
      </c>
      <c r="K180" s="18"/>
      <c r="L180" s="18"/>
      <c r="M180" s="18"/>
      <c r="N180" s="19"/>
    </row>
    <row r="181" spans="1:14" ht="27" customHeight="1">
      <c r="A181" s="2" t="str">
        <f t="shared" si="11"/>
        <v/>
      </c>
      <c r="B181" s="5" t="str">
        <f t="shared" si="12"/>
        <v/>
      </c>
      <c r="C181" s="5" t="str">
        <f t="shared" si="9"/>
        <v/>
      </c>
      <c r="D181" s="14"/>
      <c r="E181" s="15"/>
      <c r="F181" s="3" t="str">
        <f>IF(E181="","",(VLOOKUP(E181,#REF!,2,"FAUX")))</f>
        <v/>
      </c>
      <c r="G181" s="18"/>
      <c r="H181" s="18"/>
      <c r="I181" s="18"/>
      <c r="J181" s="22">
        <f t="shared" si="10"/>
        <v>0</v>
      </c>
      <c r="K181" s="18"/>
      <c r="L181" s="18"/>
      <c r="M181" s="18"/>
      <c r="N181" s="19"/>
    </row>
    <row r="182" spans="1:14" ht="27" customHeight="1">
      <c r="A182" s="2" t="str">
        <f t="shared" si="11"/>
        <v/>
      </c>
      <c r="B182" s="5" t="str">
        <f t="shared" si="12"/>
        <v/>
      </c>
      <c r="C182" s="5" t="str">
        <f t="shared" si="9"/>
        <v/>
      </c>
      <c r="D182" s="14"/>
      <c r="E182" s="15"/>
      <c r="F182" s="3" t="str">
        <f>IF(E182="","",(VLOOKUP(E182,#REF!,2,"FAUX")))</f>
        <v/>
      </c>
      <c r="G182" s="18"/>
      <c r="H182" s="18"/>
      <c r="I182" s="18"/>
      <c r="J182" s="22">
        <f t="shared" si="10"/>
        <v>0</v>
      </c>
      <c r="K182" s="18"/>
      <c r="L182" s="18"/>
      <c r="M182" s="18"/>
      <c r="N182" s="19"/>
    </row>
    <row r="183" spans="1:14" ht="27" customHeight="1">
      <c r="A183" s="2" t="str">
        <f t="shared" si="11"/>
        <v/>
      </c>
      <c r="B183" s="5" t="str">
        <f t="shared" si="12"/>
        <v/>
      </c>
      <c r="C183" s="5" t="str">
        <f t="shared" si="9"/>
        <v/>
      </c>
      <c r="D183" s="14"/>
      <c r="E183" s="15"/>
      <c r="F183" s="3" t="str">
        <f>IF(E183="","",(VLOOKUP(E183,#REF!,2,"FAUX")))</f>
        <v/>
      </c>
      <c r="G183" s="18"/>
      <c r="H183" s="18"/>
      <c r="I183" s="18"/>
      <c r="J183" s="22">
        <f t="shared" si="10"/>
        <v>0</v>
      </c>
      <c r="K183" s="18"/>
      <c r="L183" s="18"/>
      <c r="M183" s="18"/>
      <c r="N183" s="19"/>
    </row>
    <row r="184" spans="1:14" ht="27" customHeight="1">
      <c r="A184" s="2" t="str">
        <f t="shared" si="11"/>
        <v/>
      </c>
      <c r="B184" s="5" t="str">
        <f t="shared" si="12"/>
        <v/>
      </c>
      <c r="C184" s="5" t="str">
        <f t="shared" si="9"/>
        <v/>
      </c>
      <c r="D184" s="14"/>
      <c r="E184" s="15"/>
      <c r="F184" s="3" t="str">
        <f>IF(E184="","",(VLOOKUP(E184,#REF!,2,"FAUX")))</f>
        <v/>
      </c>
      <c r="G184" s="18"/>
      <c r="H184" s="18"/>
      <c r="I184" s="18"/>
      <c r="J184" s="22">
        <f t="shared" si="10"/>
        <v>0</v>
      </c>
      <c r="K184" s="18"/>
      <c r="L184" s="18"/>
      <c r="M184" s="18"/>
      <c r="N184" s="19"/>
    </row>
    <row r="185" spans="1:14" ht="27" customHeight="1">
      <c r="A185" s="2" t="str">
        <f t="shared" si="11"/>
        <v/>
      </c>
      <c r="B185" s="5" t="str">
        <f t="shared" si="12"/>
        <v/>
      </c>
      <c r="C185" s="5" t="str">
        <f t="shared" si="9"/>
        <v/>
      </c>
      <c r="D185" s="14"/>
      <c r="E185" s="15"/>
      <c r="F185" s="3" t="str">
        <f>IF(E185="","",(VLOOKUP(E185,#REF!,2,"FAUX")))</f>
        <v/>
      </c>
      <c r="G185" s="18"/>
      <c r="H185" s="18"/>
      <c r="I185" s="18"/>
      <c r="J185" s="22">
        <f t="shared" si="10"/>
        <v>0</v>
      </c>
      <c r="K185" s="18"/>
      <c r="L185" s="18"/>
      <c r="M185" s="18"/>
      <c r="N185" s="19"/>
    </row>
    <row r="186" spans="1:14" ht="27" customHeight="1">
      <c r="A186" s="2" t="str">
        <f t="shared" si="11"/>
        <v/>
      </c>
      <c r="B186" s="5" t="str">
        <f t="shared" si="12"/>
        <v/>
      </c>
      <c r="C186" s="5" t="str">
        <f t="shared" si="9"/>
        <v/>
      </c>
      <c r="D186" s="14"/>
      <c r="E186" s="15"/>
      <c r="F186" s="3" t="str">
        <f>IF(E186="","",(VLOOKUP(E186,#REF!,2,"FAUX")))</f>
        <v/>
      </c>
      <c r="G186" s="18"/>
      <c r="H186" s="18"/>
      <c r="I186" s="18"/>
      <c r="J186" s="22">
        <f t="shared" si="10"/>
        <v>0</v>
      </c>
      <c r="K186" s="18"/>
      <c r="L186" s="18"/>
      <c r="M186" s="18"/>
      <c r="N186" s="19"/>
    </row>
    <row r="187" spans="1:14" ht="27" customHeight="1">
      <c r="A187" s="2" t="str">
        <f t="shared" si="11"/>
        <v/>
      </c>
      <c r="B187" s="5" t="str">
        <f t="shared" si="12"/>
        <v/>
      </c>
      <c r="C187" s="5" t="str">
        <f t="shared" si="9"/>
        <v/>
      </c>
      <c r="D187" s="14"/>
      <c r="E187" s="15"/>
      <c r="F187" s="3" t="str">
        <f>IF(E187="","",(VLOOKUP(E187,#REF!,2,"FAUX")))</f>
        <v/>
      </c>
      <c r="G187" s="18"/>
      <c r="H187" s="18"/>
      <c r="I187" s="18"/>
      <c r="J187" s="22">
        <f t="shared" si="10"/>
        <v>0</v>
      </c>
      <c r="K187" s="18"/>
      <c r="L187" s="18"/>
      <c r="M187" s="18"/>
      <c r="N187" s="19"/>
    </row>
    <row r="188" spans="1:14" ht="27" customHeight="1">
      <c r="A188" s="2" t="str">
        <f t="shared" si="11"/>
        <v/>
      </c>
      <c r="B188" s="5" t="str">
        <f t="shared" si="12"/>
        <v/>
      </c>
      <c r="C188" s="5" t="str">
        <f t="shared" si="9"/>
        <v/>
      </c>
      <c r="D188" s="14"/>
      <c r="E188" s="15"/>
      <c r="F188" s="3" t="str">
        <f>IF(E188="","",(VLOOKUP(E188,#REF!,2,"FAUX")))</f>
        <v/>
      </c>
      <c r="G188" s="18"/>
      <c r="H188" s="18"/>
      <c r="I188" s="18"/>
      <c r="J188" s="22">
        <f t="shared" si="10"/>
        <v>0</v>
      </c>
      <c r="K188" s="18"/>
      <c r="L188" s="18"/>
      <c r="M188" s="18"/>
      <c r="N188" s="19"/>
    </row>
    <row r="189" spans="1:14" ht="27" customHeight="1">
      <c r="A189" s="2" t="str">
        <f t="shared" si="11"/>
        <v/>
      </c>
      <c r="B189" s="5" t="str">
        <f t="shared" si="12"/>
        <v/>
      </c>
      <c r="C189" s="5" t="str">
        <f t="shared" si="9"/>
        <v/>
      </c>
      <c r="D189" s="14"/>
      <c r="E189" s="15"/>
      <c r="F189" s="3" t="str">
        <f>IF(E189="","",(VLOOKUP(E189,#REF!,2,"FAUX")))</f>
        <v/>
      </c>
      <c r="G189" s="18"/>
      <c r="H189" s="18"/>
      <c r="I189" s="18"/>
      <c r="J189" s="22">
        <f t="shared" si="10"/>
        <v>0</v>
      </c>
      <c r="K189" s="18"/>
      <c r="L189" s="18"/>
      <c r="M189" s="18"/>
      <c r="N189" s="19"/>
    </row>
    <row r="190" spans="1:14" ht="27" customHeight="1">
      <c r="A190" s="2" t="str">
        <f t="shared" si="11"/>
        <v/>
      </c>
      <c r="B190" s="5" t="str">
        <f t="shared" si="12"/>
        <v/>
      </c>
      <c r="C190" s="5" t="str">
        <f t="shared" si="9"/>
        <v/>
      </c>
      <c r="D190" s="14"/>
      <c r="E190" s="15"/>
      <c r="F190" s="3" t="str">
        <f>IF(E190="","",(VLOOKUP(E190,#REF!,2,"FAUX")))</f>
        <v/>
      </c>
      <c r="G190" s="18"/>
      <c r="H190" s="18"/>
      <c r="I190" s="18"/>
      <c r="J190" s="22">
        <f t="shared" si="10"/>
        <v>0</v>
      </c>
      <c r="K190" s="18"/>
      <c r="L190" s="18"/>
      <c r="M190" s="18"/>
      <c r="N190" s="19"/>
    </row>
    <row r="191" spans="1:14" ht="27" customHeight="1">
      <c r="A191" s="2" t="str">
        <f t="shared" si="11"/>
        <v/>
      </c>
      <c r="B191" s="5" t="str">
        <f t="shared" si="12"/>
        <v/>
      </c>
      <c r="C191" s="5" t="str">
        <f t="shared" si="9"/>
        <v/>
      </c>
      <c r="D191" s="14"/>
      <c r="E191" s="15"/>
      <c r="F191" s="3" t="str">
        <f>IF(E191="","",(VLOOKUP(E191,#REF!,2,"FAUX")))</f>
        <v/>
      </c>
      <c r="G191" s="18"/>
      <c r="H191" s="18"/>
      <c r="I191" s="18"/>
      <c r="J191" s="22">
        <f t="shared" si="10"/>
        <v>0</v>
      </c>
      <c r="K191" s="18"/>
      <c r="L191" s="18"/>
      <c r="M191" s="18"/>
      <c r="N191" s="19"/>
    </row>
    <row r="192" spans="1:14" ht="27" customHeight="1">
      <c r="A192" s="2" t="str">
        <f t="shared" si="11"/>
        <v/>
      </c>
      <c r="B192" s="5" t="str">
        <f t="shared" si="12"/>
        <v/>
      </c>
      <c r="C192" s="5" t="str">
        <f t="shared" si="9"/>
        <v/>
      </c>
      <c r="D192" s="14"/>
      <c r="E192" s="15"/>
      <c r="F192" s="3" t="str">
        <f>IF(E192="","",(VLOOKUP(E192,#REF!,2,"FAUX")))</f>
        <v/>
      </c>
      <c r="G192" s="18"/>
      <c r="H192" s="18"/>
      <c r="I192" s="18"/>
      <c r="J192" s="22">
        <f t="shared" si="10"/>
        <v>0</v>
      </c>
      <c r="K192" s="18"/>
      <c r="L192" s="18"/>
      <c r="M192" s="18"/>
      <c r="N192" s="19"/>
    </row>
    <row r="193" spans="1:14" ht="27" customHeight="1">
      <c r="A193" s="2" t="str">
        <f t="shared" si="11"/>
        <v/>
      </c>
      <c r="B193" s="5" t="str">
        <f t="shared" si="12"/>
        <v/>
      </c>
      <c r="C193" s="5" t="str">
        <f t="shared" si="9"/>
        <v/>
      </c>
      <c r="D193" s="14"/>
      <c r="E193" s="15"/>
      <c r="F193" s="3" t="str">
        <f>IF(E193="","",(VLOOKUP(E193,#REF!,2,"FAUX")))</f>
        <v/>
      </c>
      <c r="G193" s="18"/>
      <c r="H193" s="18"/>
      <c r="I193" s="18"/>
      <c r="J193" s="22">
        <f t="shared" si="10"/>
        <v>0</v>
      </c>
      <c r="K193" s="18"/>
      <c r="L193" s="18"/>
      <c r="M193" s="18"/>
      <c r="N193" s="19"/>
    </row>
    <row r="194" spans="1:14" ht="27" customHeight="1">
      <c r="A194" s="2" t="str">
        <f t="shared" si="11"/>
        <v/>
      </c>
      <c r="B194" s="5" t="str">
        <f t="shared" si="12"/>
        <v/>
      </c>
      <c r="C194" s="5" t="str">
        <f t="shared" si="9"/>
        <v/>
      </c>
      <c r="D194" s="14"/>
      <c r="E194" s="15"/>
      <c r="F194" s="3" t="str">
        <f>IF(E194="","",(VLOOKUP(E194,#REF!,2,"FAUX")))</f>
        <v/>
      </c>
      <c r="G194" s="18"/>
      <c r="H194" s="18"/>
      <c r="I194" s="18"/>
      <c r="J194" s="22">
        <f t="shared" si="10"/>
        <v>0</v>
      </c>
      <c r="K194" s="18"/>
      <c r="L194" s="18"/>
      <c r="M194" s="18"/>
      <c r="N194" s="19"/>
    </row>
    <row r="195" spans="1:14" ht="27" customHeight="1">
      <c r="A195" s="2" t="str">
        <f t="shared" si="11"/>
        <v/>
      </c>
      <c r="B195" s="5" t="str">
        <f t="shared" si="12"/>
        <v/>
      </c>
      <c r="C195" s="5" t="str">
        <f t="shared" ref="C195:C258" si="13">CONCATENATE(A195,B195)</f>
        <v/>
      </c>
      <c r="D195" s="14"/>
      <c r="E195" s="15"/>
      <c r="F195" s="3" t="str">
        <f>IF(E195="","",(VLOOKUP(E195,#REF!,2,"FAUX")))</f>
        <v/>
      </c>
      <c r="G195" s="18"/>
      <c r="H195" s="18"/>
      <c r="I195" s="18"/>
      <c r="J195" s="22">
        <f t="shared" ref="J195:J258" si="14">IF(G195="Entrée",I195,(I195*-1))</f>
        <v>0</v>
      </c>
      <c r="K195" s="18"/>
      <c r="L195" s="18"/>
      <c r="M195" s="18"/>
      <c r="N195" s="19"/>
    </row>
    <row r="196" spans="1:14" ht="27" customHeight="1">
      <c r="A196" s="2" t="str">
        <f t="shared" si="11"/>
        <v/>
      </c>
      <c r="B196" s="5" t="str">
        <f t="shared" si="12"/>
        <v/>
      </c>
      <c r="C196" s="5" t="str">
        <f t="shared" si="13"/>
        <v/>
      </c>
      <c r="D196" s="14"/>
      <c r="E196" s="15"/>
      <c r="F196" s="3" t="str">
        <f>IF(E196="","",(VLOOKUP(E196,#REF!,2,"FAUX")))</f>
        <v/>
      </c>
      <c r="G196" s="18"/>
      <c r="H196" s="18"/>
      <c r="I196" s="18"/>
      <c r="J196" s="22">
        <f t="shared" si="14"/>
        <v>0</v>
      </c>
      <c r="K196" s="18"/>
      <c r="L196" s="18"/>
      <c r="M196" s="18"/>
      <c r="N196" s="19"/>
    </row>
    <row r="197" spans="1:14" ht="27" customHeight="1">
      <c r="A197" s="2" t="str">
        <f t="shared" si="11"/>
        <v/>
      </c>
      <c r="B197" s="5" t="str">
        <f t="shared" si="12"/>
        <v/>
      </c>
      <c r="C197" s="5" t="str">
        <f t="shared" si="13"/>
        <v/>
      </c>
      <c r="D197" s="14"/>
      <c r="E197" s="15"/>
      <c r="F197" s="3" t="str">
        <f>IF(E197="","",(VLOOKUP(E197,#REF!,2,"FAUX")))</f>
        <v/>
      </c>
      <c r="G197" s="18"/>
      <c r="H197" s="18"/>
      <c r="I197" s="18"/>
      <c r="J197" s="22">
        <f t="shared" si="14"/>
        <v>0</v>
      </c>
      <c r="K197" s="18"/>
      <c r="L197" s="18"/>
      <c r="M197" s="18"/>
      <c r="N197" s="19"/>
    </row>
    <row r="198" spans="1:14" ht="27" customHeight="1">
      <c r="A198" s="2" t="str">
        <f t="shared" si="11"/>
        <v/>
      </c>
      <c r="B198" s="5" t="str">
        <f t="shared" si="12"/>
        <v/>
      </c>
      <c r="C198" s="5" t="str">
        <f t="shared" si="13"/>
        <v/>
      </c>
      <c r="D198" s="14"/>
      <c r="E198" s="15"/>
      <c r="F198" s="3" t="str">
        <f>IF(E198="","",(VLOOKUP(E198,#REF!,2,"FAUX")))</f>
        <v/>
      </c>
      <c r="G198" s="18"/>
      <c r="H198" s="18"/>
      <c r="I198" s="18"/>
      <c r="J198" s="22">
        <f t="shared" si="14"/>
        <v>0</v>
      </c>
      <c r="K198" s="18"/>
      <c r="L198" s="18"/>
      <c r="M198" s="18"/>
      <c r="N198" s="19"/>
    </row>
    <row r="199" spans="1:14" ht="27" customHeight="1">
      <c r="A199" s="2" t="str">
        <f t="shared" si="11"/>
        <v/>
      </c>
      <c r="B199" s="5" t="str">
        <f t="shared" si="12"/>
        <v/>
      </c>
      <c r="C199" s="5" t="str">
        <f t="shared" si="13"/>
        <v/>
      </c>
      <c r="D199" s="14"/>
      <c r="E199" s="15"/>
      <c r="F199" s="3" t="str">
        <f>IF(E199="","",(VLOOKUP(E199,#REF!,2,"FAUX")))</f>
        <v/>
      </c>
      <c r="G199" s="18"/>
      <c r="H199" s="18"/>
      <c r="I199" s="18"/>
      <c r="J199" s="22">
        <f t="shared" si="14"/>
        <v>0</v>
      </c>
      <c r="K199" s="18"/>
      <c r="L199" s="18"/>
      <c r="M199" s="18"/>
      <c r="N199" s="19"/>
    </row>
    <row r="200" spans="1:14" ht="27" customHeight="1">
      <c r="A200" s="2" t="str">
        <f t="shared" si="11"/>
        <v/>
      </c>
      <c r="B200" s="5" t="str">
        <f t="shared" si="12"/>
        <v/>
      </c>
      <c r="C200" s="5" t="str">
        <f t="shared" si="13"/>
        <v/>
      </c>
      <c r="D200" s="14"/>
      <c r="E200" s="15"/>
      <c r="F200" s="3" t="str">
        <f>IF(E200="","",(VLOOKUP(E200,#REF!,2,"FAUX")))</f>
        <v/>
      </c>
      <c r="G200" s="18"/>
      <c r="H200" s="18"/>
      <c r="I200" s="18"/>
      <c r="J200" s="22">
        <f t="shared" si="14"/>
        <v>0</v>
      </c>
      <c r="K200" s="18"/>
      <c r="L200" s="18"/>
      <c r="M200" s="18"/>
      <c r="N200" s="19"/>
    </row>
    <row r="201" spans="1:14" ht="27" customHeight="1">
      <c r="A201" s="2" t="str">
        <f t="shared" si="11"/>
        <v/>
      </c>
      <c r="B201" s="5" t="str">
        <f t="shared" si="12"/>
        <v/>
      </c>
      <c r="C201" s="5" t="str">
        <f t="shared" si="13"/>
        <v/>
      </c>
      <c r="D201" s="14"/>
      <c r="E201" s="15"/>
      <c r="F201" s="3" t="str">
        <f>IF(E201="","",(VLOOKUP(E201,#REF!,2,"FAUX")))</f>
        <v/>
      </c>
      <c r="G201" s="18"/>
      <c r="H201" s="18"/>
      <c r="I201" s="18"/>
      <c r="J201" s="22">
        <f t="shared" si="14"/>
        <v>0</v>
      </c>
      <c r="K201" s="18"/>
      <c r="L201" s="18"/>
      <c r="M201" s="18"/>
      <c r="N201" s="19"/>
    </row>
    <row r="202" spans="1:14" ht="27" customHeight="1">
      <c r="A202" s="2" t="str">
        <f t="shared" si="11"/>
        <v/>
      </c>
      <c r="B202" s="5" t="str">
        <f t="shared" si="12"/>
        <v/>
      </c>
      <c r="C202" s="5" t="str">
        <f t="shared" si="13"/>
        <v/>
      </c>
      <c r="D202" s="14"/>
      <c r="E202" s="15"/>
      <c r="F202" s="3" t="str">
        <f>IF(E202="","",(VLOOKUP(E202,#REF!,2,"FAUX")))</f>
        <v/>
      </c>
      <c r="G202" s="18"/>
      <c r="H202" s="18"/>
      <c r="I202" s="18"/>
      <c r="J202" s="22">
        <f t="shared" si="14"/>
        <v>0</v>
      </c>
      <c r="K202" s="18"/>
      <c r="L202" s="18"/>
      <c r="M202" s="18"/>
      <c r="N202" s="19"/>
    </row>
    <row r="203" spans="1:14" ht="27" customHeight="1">
      <c r="A203" s="2" t="str">
        <f t="shared" ref="A203:A266" si="15">IF(D203="","",YEAR(D203))</f>
        <v/>
      </c>
      <c r="B203" s="5" t="str">
        <f t="shared" ref="B203:B266" si="16">IF(D203="","",MONTH(D203))</f>
        <v/>
      </c>
      <c r="C203" s="5" t="str">
        <f t="shared" si="13"/>
        <v/>
      </c>
      <c r="D203" s="14"/>
      <c r="E203" s="15"/>
      <c r="F203" s="3" t="str">
        <f>IF(E203="","",(VLOOKUP(E203,#REF!,2,"FAUX")))</f>
        <v/>
      </c>
      <c r="G203" s="18"/>
      <c r="H203" s="18"/>
      <c r="I203" s="18"/>
      <c r="J203" s="22">
        <f t="shared" si="14"/>
        <v>0</v>
      </c>
      <c r="K203" s="18"/>
      <c r="L203" s="18"/>
      <c r="M203" s="18"/>
      <c r="N203" s="19"/>
    </row>
    <row r="204" spans="1:14" ht="27" customHeight="1">
      <c r="A204" s="2" t="str">
        <f t="shared" si="15"/>
        <v/>
      </c>
      <c r="B204" s="5" t="str">
        <f t="shared" si="16"/>
        <v/>
      </c>
      <c r="C204" s="5" t="str">
        <f t="shared" si="13"/>
        <v/>
      </c>
      <c r="D204" s="14"/>
      <c r="E204" s="15"/>
      <c r="F204" s="3" t="str">
        <f>IF(E204="","",(VLOOKUP(E204,#REF!,2,"FAUX")))</f>
        <v/>
      </c>
      <c r="G204" s="18"/>
      <c r="H204" s="18"/>
      <c r="I204" s="18"/>
      <c r="J204" s="22">
        <f t="shared" si="14"/>
        <v>0</v>
      </c>
      <c r="K204" s="18"/>
      <c r="L204" s="18"/>
      <c r="M204" s="18"/>
      <c r="N204" s="19"/>
    </row>
    <row r="205" spans="1:14" ht="27" customHeight="1">
      <c r="A205" s="2" t="str">
        <f t="shared" si="15"/>
        <v/>
      </c>
      <c r="B205" s="5" t="str">
        <f t="shared" si="16"/>
        <v/>
      </c>
      <c r="C205" s="5" t="str">
        <f t="shared" si="13"/>
        <v/>
      </c>
      <c r="D205" s="14"/>
      <c r="E205" s="15"/>
      <c r="F205" s="3" t="str">
        <f>IF(E205="","",(VLOOKUP(E205,#REF!,2,"FAUX")))</f>
        <v/>
      </c>
      <c r="G205" s="18"/>
      <c r="H205" s="18"/>
      <c r="I205" s="18"/>
      <c r="J205" s="22">
        <f t="shared" si="14"/>
        <v>0</v>
      </c>
      <c r="K205" s="18"/>
      <c r="L205" s="18"/>
      <c r="M205" s="18"/>
      <c r="N205" s="19"/>
    </row>
    <row r="206" spans="1:14" ht="27" customHeight="1">
      <c r="A206" s="2" t="str">
        <f t="shared" si="15"/>
        <v/>
      </c>
      <c r="B206" s="5" t="str">
        <f t="shared" si="16"/>
        <v/>
      </c>
      <c r="C206" s="5" t="str">
        <f t="shared" si="13"/>
        <v/>
      </c>
      <c r="D206" s="14"/>
      <c r="E206" s="15"/>
      <c r="F206" s="3" t="str">
        <f>IF(E206="","",(VLOOKUP(E206,#REF!,2,"FAUX")))</f>
        <v/>
      </c>
      <c r="G206" s="18"/>
      <c r="H206" s="18"/>
      <c r="I206" s="18"/>
      <c r="J206" s="22">
        <f t="shared" si="14"/>
        <v>0</v>
      </c>
      <c r="K206" s="18"/>
      <c r="L206" s="18"/>
      <c r="M206" s="18"/>
      <c r="N206" s="19"/>
    </row>
    <row r="207" spans="1:14" ht="27" customHeight="1">
      <c r="A207" s="2" t="str">
        <f t="shared" si="15"/>
        <v/>
      </c>
      <c r="B207" s="5" t="str">
        <f t="shared" si="16"/>
        <v/>
      </c>
      <c r="C207" s="5" t="str">
        <f t="shared" si="13"/>
        <v/>
      </c>
      <c r="D207" s="14"/>
      <c r="E207" s="15"/>
      <c r="F207" s="3" t="str">
        <f>IF(E207="","",(VLOOKUP(E207,#REF!,2,"FAUX")))</f>
        <v/>
      </c>
      <c r="G207" s="18"/>
      <c r="H207" s="18"/>
      <c r="I207" s="18"/>
      <c r="J207" s="22">
        <f t="shared" si="14"/>
        <v>0</v>
      </c>
      <c r="K207" s="18"/>
      <c r="L207" s="18"/>
      <c r="M207" s="18"/>
      <c r="N207" s="19"/>
    </row>
    <row r="208" spans="1:14" ht="27" customHeight="1">
      <c r="A208" s="2" t="str">
        <f t="shared" si="15"/>
        <v/>
      </c>
      <c r="B208" s="5" t="str">
        <f t="shared" si="16"/>
        <v/>
      </c>
      <c r="C208" s="5" t="str">
        <f t="shared" si="13"/>
        <v/>
      </c>
      <c r="D208" s="14"/>
      <c r="E208" s="15"/>
      <c r="F208" s="3" t="str">
        <f>IF(E208="","",(VLOOKUP(E208,#REF!,2,"FAUX")))</f>
        <v/>
      </c>
      <c r="G208" s="18"/>
      <c r="H208" s="18"/>
      <c r="I208" s="18"/>
      <c r="J208" s="22">
        <f t="shared" si="14"/>
        <v>0</v>
      </c>
      <c r="K208" s="18"/>
      <c r="L208" s="18"/>
      <c r="M208" s="18"/>
      <c r="N208" s="19"/>
    </row>
    <row r="209" spans="1:14" ht="27" customHeight="1">
      <c r="A209" s="2" t="str">
        <f t="shared" si="15"/>
        <v/>
      </c>
      <c r="B209" s="5" t="str">
        <f t="shared" si="16"/>
        <v/>
      </c>
      <c r="C209" s="5" t="str">
        <f t="shared" si="13"/>
        <v/>
      </c>
      <c r="D209" s="14"/>
      <c r="E209" s="15"/>
      <c r="F209" s="3" t="str">
        <f>IF(E209="","",(VLOOKUP(E209,#REF!,2,"FAUX")))</f>
        <v/>
      </c>
      <c r="G209" s="18"/>
      <c r="H209" s="18"/>
      <c r="I209" s="18"/>
      <c r="J209" s="22">
        <f t="shared" si="14"/>
        <v>0</v>
      </c>
      <c r="K209" s="18"/>
      <c r="L209" s="18"/>
      <c r="M209" s="18"/>
      <c r="N209" s="19"/>
    </row>
    <row r="210" spans="1:14" ht="27" customHeight="1">
      <c r="A210" s="2" t="str">
        <f t="shared" si="15"/>
        <v/>
      </c>
      <c r="B210" s="5" t="str">
        <f t="shared" si="16"/>
        <v/>
      </c>
      <c r="C210" s="5" t="str">
        <f t="shared" si="13"/>
        <v/>
      </c>
      <c r="D210" s="14"/>
      <c r="E210" s="15"/>
      <c r="F210" s="3" t="str">
        <f>IF(E210="","",(VLOOKUP(E210,#REF!,2,"FAUX")))</f>
        <v/>
      </c>
      <c r="G210" s="18"/>
      <c r="H210" s="18"/>
      <c r="I210" s="18"/>
      <c r="J210" s="22">
        <f t="shared" si="14"/>
        <v>0</v>
      </c>
      <c r="K210" s="18"/>
      <c r="L210" s="18"/>
      <c r="M210" s="18"/>
      <c r="N210" s="19"/>
    </row>
    <row r="211" spans="1:14" ht="27" customHeight="1">
      <c r="A211" s="2" t="str">
        <f t="shared" si="15"/>
        <v/>
      </c>
      <c r="B211" s="5" t="str">
        <f t="shared" si="16"/>
        <v/>
      </c>
      <c r="C211" s="5" t="str">
        <f t="shared" si="13"/>
        <v/>
      </c>
      <c r="D211" s="14"/>
      <c r="E211" s="15"/>
      <c r="F211" s="3" t="str">
        <f>IF(E211="","",(VLOOKUP(E211,#REF!,2,"FAUX")))</f>
        <v/>
      </c>
      <c r="G211" s="18"/>
      <c r="H211" s="18"/>
      <c r="I211" s="18"/>
      <c r="J211" s="22">
        <f t="shared" si="14"/>
        <v>0</v>
      </c>
      <c r="K211" s="18"/>
      <c r="L211" s="18"/>
      <c r="M211" s="18"/>
      <c r="N211" s="19"/>
    </row>
    <row r="212" spans="1:14" ht="27" customHeight="1">
      <c r="A212" s="2" t="str">
        <f t="shared" si="15"/>
        <v/>
      </c>
      <c r="B212" s="5" t="str">
        <f t="shared" si="16"/>
        <v/>
      </c>
      <c r="C212" s="5" t="str">
        <f t="shared" si="13"/>
        <v/>
      </c>
      <c r="D212" s="14"/>
      <c r="E212" s="15"/>
      <c r="F212" s="3" t="str">
        <f>IF(E212="","",(VLOOKUP(E212,#REF!,2,"FAUX")))</f>
        <v/>
      </c>
      <c r="G212" s="18"/>
      <c r="H212" s="18"/>
      <c r="I212" s="18"/>
      <c r="J212" s="22">
        <f t="shared" si="14"/>
        <v>0</v>
      </c>
      <c r="K212" s="18"/>
      <c r="L212" s="18"/>
      <c r="M212" s="18"/>
      <c r="N212" s="19"/>
    </row>
    <row r="213" spans="1:14" ht="27" customHeight="1">
      <c r="A213" s="2" t="str">
        <f t="shared" si="15"/>
        <v/>
      </c>
      <c r="B213" s="5" t="str">
        <f t="shared" si="16"/>
        <v/>
      </c>
      <c r="C213" s="5" t="str">
        <f t="shared" si="13"/>
        <v/>
      </c>
      <c r="D213" s="14"/>
      <c r="E213" s="15"/>
      <c r="F213" s="3" t="str">
        <f>IF(E213="","",(VLOOKUP(E213,#REF!,2,"FAUX")))</f>
        <v/>
      </c>
      <c r="G213" s="18"/>
      <c r="H213" s="18"/>
      <c r="I213" s="18"/>
      <c r="J213" s="22">
        <f t="shared" si="14"/>
        <v>0</v>
      </c>
      <c r="K213" s="18"/>
      <c r="L213" s="18"/>
      <c r="M213" s="18"/>
      <c r="N213" s="19"/>
    </row>
    <row r="214" spans="1:14" ht="27" customHeight="1">
      <c r="A214" s="2" t="str">
        <f t="shared" si="15"/>
        <v/>
      </c>
      <c r="B214" s="5" t="str">
        <f t="shared" si="16"/>
        <v/>
      </c>
      <c r="C214" s="5" t="str">
        <f t="shared" si="13"/>
        <v/>
      </c>
      <c r="D214" s="14"/>
      <c r="E214" s="15"/>
      <c r="F214" s="3" t="str">
        <f>IF(E214="","",(VLOOKUP(E214,#REF!,2,"FAUX")))</f>
        <v/>
      </c>
      <c r="G214" s="18"/>
      <c r="H214" s="18"/>
      <c r="I214" s="18"/>
      <c r="J214" s="22">
        <f t="shared" si="14"/>
        <v>0</v>
      </c>
      <c r="K214" s="18"/>
      <c r="L214" s="18"/>
      <c r="M214" s="18"/>
      <c r="N214" s="19"/>
    </row>
    <row r="215" spans="1:14" ht="27" customHeight="1">
      <c r="A215" s="2" t="str">
        <f t="shared" si="15"/>
        <v/>
      </c>
      <c r="B215" s="5" t="str">
        <f t="shared" si="16"/>
        <v/>
      </c>
      <c r="C215" s="5" t="str">
        <f t="shared" si="13"/>
        <v/>
      </c>
      <c r="D215" s="14"/>
      <c r="E215" s="15"/>
      <c r="F215" s="3" t="str">
        <f>IF(E215="","",(VLOOKUP(E215,#REF!,2,"FAUX")))</f>
        <v/>
      </c>
      <c r="G215" s="18"/>
      <c r="H215" s="18"/>
      <c r="I215" s="18"/>
      <c r="J215" s="22">
        <f t="shared" si="14"/>
        <v>0</v>
      </c>
      <c r="K215" s="18"/>
      <c r="L215" s="18"/>
      <c r="M215" s="18"/>
      <c r="N215" s="19"/>
    </row>
    <row r="216" spans="1:14" ht="27" customHeight="1">
      <c r="A216" s="2" t="str">
        <f t="shared" si="15"/>
        <v/>
      </c>
      <c r="B216" s="5" t="str">
        <f t="shared" si="16"/>
        <v/>
      </c>
      <c r="C216" s="5" t="str">
        <f t="shared" si="13"/>
        <v/>
      </c>
      <c r="D216" s="14"/>
      <c r="E216" s="15"/>
      <c r="F216" s="3" t="str">
        <f>IF(E216="","",(VLOOKUP(E216,#REF!,2,"FAUX")))</f>
        <v/>
      </c>
      <c r="G216" s="18"/>
      <c r="H216" s="18"/>
      <c r="I216" s="18"/>
      <c r="J216" s="22">
        <f t="shared" si="14"/>
        <v>0</v>
      </c>
      <c r="K216" s="18"/>
      <c r="L216" s="18"/>
      <c r="M216" s="18"/>
      <c r="N216" s="19"/>
    </row>
    <row r="217" spans="1:14" ht="27" customHeight="1">
      <c r="A217" s="2" t="str">
        <f t="shared" si="15"/>
        <v/>
      </c>
      <c r="B217" s="5" t="str">
        <f t="shared" si="16"/>
        <v/>
      </c>
      <c r="C217" s="5" t="str">
        <f t="shared" si="13"/>
        <v/>
      </c>
      <c r="D217" s="14"/>
      <c r="E217" s="15"/>
      <c r="F217" s="3" t="str">
        <f>IF(E217="","",(VLOOKUP(E217,#REF!,2,"FAUX")))</f>
        <v/>
      </c>
      <c r="G217" s="18"/>
      <c r="H217" s="18"/>
      <c r="I217" s="18"/>
      <c r="J217" s="22">
        <f t="shared" si="14"/>
        <v>0</v>
      </c>
      <c r="K217" s="18"/>
      <c r="L217" s="18"/>
      <c r="M217" s="18"/>
      <c r="N217" s="19"/>
    </row>
    <row r="218" spans="1:14" ht="27" customHeight="1">
      <c r="A218" s="2" t="str">
        <f t="shared" si="15"/>
        <v/>
      </c>
      <c r="B218" s="5" t="str">
        <f t="shared" si="16"/>
        <v/>
      </c>
      <c r="C218" s="5" t="str">
        <f t="shared" si="13"/>
        <v/>
      </c>
      <c r="D218" s="14"/>
      <c r="E218" s="15"/>
      <c r="F218" s="3" t="str">
        <f>IF(E218="","",(VLOOKUP(E218,#REF!,2,"FAUX")))</f>
        <v/>
      </c>
      <c r="G218" s="18"/>
      <c r="H218" s="18"/>
      <c r="I218" s="18"/>
      <c r="J218" s="22">
        <f t="shared" si="14"/>
        <v>0</v>
      </c>
      <c r="K218" s="18"/>
      <c r="L218" s="18"/>
      <c r="M218" s="18"/>
      <c r="N218" s="19"/>
    </row>
    <row r="219" spans="1:14" ht="27" customHeight="1">
      <c r="A219" s="2" t="str">
        <f t="shared" si="15"/>
        <v/>
      </c>
      <c r="B219" s="5" t="str">
        <f t="shared" si="16"/>
        <v/>
      </c>
      <c r="C219" s="5" t="str">
        <f t="shared" si="13"/>
        <v/>
      </c>
      <c r="D219" s="14"/>
      <c r="E219" s="15"/>
      <c r="F219" s="3" t="str">
        <f>IF(E219="","",(VLOOKUP(E219,#REF!,2,"FAUX")))</f>
        <v/>
      </c>
      <c r="G219" s="18"/>
      <c r="H219" s="18"/>
      <c r="I219" s="18"/>
      <c r="J219" s="22">
        <f t="shared" si="14"/>
        <v>0</v>
      </c>
      <c r="K219" s="18"/>
      <c r="L219" s="18"/>
      <c r="M219" s="18"/>
      <c r="N219" s="19"/>
    </row>
    <row r="220" spans="1:14" ht="27" customHeight="1">
      <c r="A220" s="2" t="str">
        <f t="shared" si="15"/>
        <v/>
      </c>
      <c r="B220" s="5" t="str">
        <f t="shared" si="16"/>
        <v/>
      </c>
      <c r="C220" s="5" t="str">
        <f t="shared" si="13"/>
        <v/>
      </c>
      <c r="D220" s="14"/>
      <c r="E220" s="15"/>
      <c r="F220" s="3" t="str">
        <f>IF(E220="","",(VLOOKUP(E220,#REF!,2,"FAUX")))</f>
        <v/>
      </c>
      <c r="G220" s="18"/>
      <c r="H220" s="18"/>
      <c r="I220" s="18"/>
      <c r="J220" s="22">
        <f t="shared" si="14"/>
        <v>0</v>
      </c>
      <c r="K220" s="18"/>
      <c r="L220" s="18"/>
      <c r="M220" s="18"/>
      <c r="N220" s="19"/>
    </row>
    <row r="221" spans="1:14" ht="27" customHeight="1">
      <c r="A221" s="2" t="str">
        <f t="shared" si="15"/>
        <v/>
      </c>
      <c r="B221" s="5" t="str">
        <f t="shared" si="16"/>
        <v/>
      </c>
      <c r="C221" s="5" t="str">
        <f t="shared" si="13"/>
        <v/>
      </c>
      <c r="D221" s="14"/>
      <c r="E221" s="15"/>
      <c r="F221" s="3" t="str">
        <f>IF(E221="","",(VLOOKUP(E221,#REF!,2,"FAUX")))</f>
        <v/>
      </c>
      <c r="G221" s="18"/>
      <c r="H221" s="18"/>
      <c r="I221" s="18"/>
      <c r="J221" s="22">
        <f t="shared" si="14"/>
        <v>0</v>
      </c>
      <c r="K221" s="18"/>
      <c r="L221" s="18"/>
      <c r="M221" s="18"/>
      <c r="N221" s="19"/>
    </row>
    <row r="222" spans="1:14" ht="27" customHeight="1">
      <c r="A222" s="2" t="str">
        <f t="shared" si="15"/>
        <v/>
      </c>
      <c r="B222" s="5" t="str">
        <f t="shared" si="16"/>
        <v/>
      </c>
      <c r="C222" s="5" t="str">
        <f t="shared" si="13"/>
        <v/>
      </c>
      <c r="D222" s="14"/>
      <c r="E222" s="15"/>
      <c r="F222" s="3" t="str">
        <f>IF(E222="","",(VLOOKUP(E222,#REF!,2,"FAUX")))</f>
        <v/>
      </c>
      <c r="G222" s="18"/>
      <c r="H222" s="18"/>
      <c r="I222" s="18"/>
      <c r="J222" s="22">
        <f t="shared" si="14"/>
        <v>0</v>
      </c>
      <c r="K222" s="18"/>
      <c r="L222" s="18"/>
      <c r="M222" s="18"/>
      <c r="N222" s="19"/>
    </row>
    <row r="223" spans="1:14" ht="27" customHeight="1">
      <c r="A223" s="2" t="str">
        <f t="shared" si="15"/>
        <v/>
      </c>
      <c r="B223" s="5" t="str">
        <f t="shared" si="16"/>
        <v/>
      </c>
      <c r="C223" s="5" t="str">
        <f t="shared" si="13"/>
        <v/>
      </c>
      <c r="D223" s="14"/>
      <c r="E223" s="15"/>
      <c r="F223" s="3" t="str">
        <f>IF(E223="","",(VLOOKUP(E223,#REF!,2,"FAUX")))</f>
        <v/>
      </c>
      <c r="G223" s="18"/>
      <c r="H223" s="18"/>
      <c r="I223" s="18"/>
      <c r="J223" s="22">
        <f t="shared" si="14"/>
        <v>0</v>
      </c>
      <c r="K223" s="18"/>
      <c r="L223" s="18"/>
      <c r="M223" s="18"/>
      <c r="N223" s="19"/>
    </row>
    <row r="224" spans="1:14" ht="27" customHeight="1">
      <c r="A224" s="2" t="str">
        <f t="shared" si="15"/>
        <v/>
      </c>
      <c r="B224" s="5" t="str">
        <f t="shared" si="16"/>
        <v/>
      </c>
      <c r="C224" s="5" t="str">
        <f t="shared" si="13"/>
        <v/>
      </c>
      <c r="D224" s="14"/>
      <c r="E224" s="15"/>
      <c r="F224" s="3" t="str">
        <f>IF(E224="","",(VLOOKUP(E224,#REF!,2,"FAUX")))</f>
        <v/>
      </c>
      <c r="G224" s="18"/>
      <c r="H224" s="18"/>
      <c r="I224" s="18"/>
      <c r="J224" s="22">
        <f t="shared" si="14"/>
        <v>0</v>
      </c>
      <c r="K224" s="18"/>
      <c r="L224" s="18"/>
      <c r="M224" s="18"/>
      <c r="N224" s="19"/>
    </row>
    <row r="225" spans="1:14" ht="27" customHeight="1">
      <c r="A225" s="2" t="str">
        <f t="shared" si="15"/>
        <v/>
      </c>
      <c r="B225" s="5" t="str">
        <f t="shared" si="16"/>
        <v/>
      </c>
      <c r="C225" s="5" t="str">
        <f t="shared" si="13"/>
        <v/>
      </c>
      <c r="D225" s="14"/>
      <c r="E225" s="15"/>
      <c r="F225" s="3" t="str">
        <f>IF(E225="","",(VLOOKUP(E225,#REF!,2,"FAUX")))</f>
        <v/>
      </c>
      <c r="G225" s="18"/>
      <c r="H225" s="18"/>
      <c r="I225" s="18"/>
      <c r="J225" s="22">
        <f t="shared" si="14"/>
        <v>0</v>
      </c>
      <c r="K225" s="18"/>
      <c r="L225" s="18"/>
      <c r="M225" s="18"/>
      <c r="N225" s="19"/>
    </row>
    <row r="226" spans="1:14" ht="27" customHeight="1">
      <c r="A226" s="2" t="str">
        <f t="shared" si="15"/>
        <v/>
      </c>
      <c r="B226" s="5" t="str">
        <f t="shared" si="16"/>
        <v/>
      </c>
      <c r="C226" s="5" t="str">
        <f t="shared" si="13"/>
        <v/>
      </c>
      <c r="D226" s="14"/>
      <c r="E226" s="15"/>
      <c r="F226" s="3" t="str">
        <f>IF(E226="","",(VLOOKUP(E226,#REF!,2,"FAUX")))</f>
        <v/>
      </c>
      <c r="G226" s="18"/>
      <c r="H226" s="18"/>
      <c r="I226" s="18"/>
      <c r="J226" s="22">
        <f t="shared" si="14"/>
        <v>0</v>
      </c>
      <c r="K226" s="18"/>
      <c r="L226" s="18"/>
      <c r="M226" s="18"/>
      <c r="N226" s="19"/>
    </row>
    <row r="227" spans="1:14" ht="27" customHeight="1">
      <c r="A227" s="2" t="str">
        <f t="shared" si="15"/>
        <v/>
      </c>
      <c r="B227" s="5" t="str">
        <f t="shared" si="16"/>
        <v/>
      </c>
      <c r="C227" s="5" t="str">
        <f t="shared" si="13"/>
        <v/>
      </c>
      <c r="D227" s="14"/>
      <c r="E227" s="15"/>
      <c r="F227" s="3" t="str">
        <f>IF(E227="","",(VLOOKUP(E227,#REF!,2,"FAUX")))</f>
        <v/>
      </c>
      <c r="G227" s="18"/>
      <c r="H227" s="18"/>
      <c r="I227" s="18"/>
      <c r="J227" s="22">
        <f t="shared" si="14"/>
        <v>0</v>
      </c>
      <c r="K227" s="18"/>
      <c r="L227" s="18"/>
      <c r="M227" s="18"/>
      <c r="N227" s="19"/>
    </row>
    <row r="228" spans="1:14" ht="27" customHeight="1">
      <c r="A228" s="2" t="str">
        <f t="shared" si="15"/>
        <v/>
      </c>
      <c r="B228" s="5" t="str">
        <f t="shared" si="16"/>
        <v/>
      </c>
      <c r="C228" s="5" t="str">
        <f t="shared" si="13"/>
        <v/>
      </c>
      <c r="D228" s="14"/>
      <c r="E228" s="15"/>
      <c r="F228" s="3" t="str">
        <f>IF(E228="","",(VLOOKUP(E228,#REF!,2,"FAUX")))</f>
        <v/>
      </c>
      <c r="G228" s="18"/>
      <c r="H228" s="18"/>
      <c r="I228" s="18"/>
      <c r="J228" s="22">
        <f t="shared" si="14"/>
        <v>0</v>
      </c>
      <c r="K228" s="18"/>
      <c r="L228" s="18"/>
      <c r="M228" s="18"/>
      <c r="N228" s="19"/>
    </row>
    <row r="229" spans="1:14" ht="27" customHeight="1">
      <c r="A229" s="2" t="str">
        <f t="shared" si="15"/>
        <v/>
      </c>
      <c r="B229" s="5" t="str">
        <f t="shared" si="16"/>
        <v/>
      </c>
      <c r="C229" s="5" t="str">
        <f t="shared" si="13"/>
        <v/>
      </c>
      <c r="D229" s="14"/>
      <c r="E229" s="15"/>
      <c r="F229" s="3" t="str">
        <f>IF(E229="","",(VLOOKUP(E229,#REF!,2,"FAUX")))</f>
        <v/>
      </c>
      <c r="G229" s="18"/>
      <c r="H229" s="18"/>
      <c r="I229" s="18"/>
      <c r="J229" s="22">
        <f t="shared" si="14"/>
        <v>0</v>
      </c>
      <c r="K229" s="18"/>
      <c r="L229" s="18"/>
      <c r="M229" s="18"/>
      <c r="N229" s="19"/>
    </row>
    <row r="230" spans="1:14" ht="27" customHeight="1">
      <c r="A230" s="2" t="str">
        <f t="shared" si="15"/>
        <v/>
      </c>
      <c r="B230" s="5" t="str">
        <f t="shared" si="16"/>
        <v/>
      </c>
      <c r="C230" s="5" t="str">
        <f t="shared" si="13"/>
        <v/>
      </c>
      <c r="D230" s="14"/>
      <c r="E230" s="15"/>
      <c r="F230" s="3" t="str">
        <f>IF(E230="","",(VLOOKUP(E230,#REF!,2,"FAUX")))</f>
        <v/>
      </c>
      <c r="G230" s="18"/>
      <c r="H230" s="18"/>
      <c r="I230" s="18"/>
      <c r="J230" s="22">
        <f t="shared" si="14"/>
        <v>0</v>
      </c>
      <c r="K230" s="18"/>
      <c r="L230" s="18"/>
      <c r="M230" s="18"/>
      <c r="N230" s="19"/>
    </row>
    <row r="231" spans="1:14" ht="27" customHeight="1">
      <c r="A231" s="2" t="str">
        <f t="shared" si="15"/>
        <v/>
      </c>
      <c r="B231" s="5" t="str">
        <f t="shared" si="16"/>
        <v/>
      </c>
      <c r="C231" s="5" t="str">
        <f t="shared" si="13"/>
        <v/>
      </c>
      <c r="D231" s="14"/>
      <c r="E231" s="15"/>
      <c r="F231" s="3" t="str">
        <f>IF(E231="","",(VLOOKUP(E231,#REF!,2,"FAUX")))</f>
        <v/>
      </c>
      <c r="G231" s="18"/>
      <c r="H231" s="18"/>
      <c r="I231" s="18"/>
      <c r="J231" s="22">
        <f t="shared" si="14"/>
        <v>0</v>
      </c>
      <c r="K231" s="18"/>
      <c r="L231" s="18"/>
      <c r="M231" s="18"/>
      <c r="N231" s="19"/>
    </row>
    <row r="232" spans="1:14" ht="27" customHeight="1">
      <c r="A232" s="2" t="str">
        <f t="shared" si="15"/>
        <v/>
      </c>
      <c r="B232" s="5" t="str">
        <f t="shared" si="16"/>
        <v/>
      </c>
      <c r="C232" s="5" t="str">
        <f t="shared" si="13"/>
        <v/>
      </c>
      <c r="D232" s="14"/>
      <c r="E232" s="15"/>
      <c r="F232" s="3" t="str">
        <f>IF(E232="","",(VLOOKUP(E232,#REF!,2,"FAUX")))</f>
        <v/>
      </c>
      <c r="G232" s="18"/>
      <c r="H232" s="18"/>
      <c r="I232" s="18"/>
      <c r="J232" s="22">
        <f t="shared" si="14"/>
        <v>0</v>
      </c>
      <c r="K232" s="18"/>
      <c r="L232" s="18"/>
      <c r="M232" s="18"/>
      <c r="N232" s="19"/>
    </row>
    <row r="233" spans="1:14" ht="27" customHeight="1">
      <c r="A233" s="2" t="str">
        <f t="shared" si="15"/>
        <v/>
      </c>
      <c r="B233" s="5" t="str">
        <f t="shared" si="16"/>
        <v/>
      </c>
      <c r="C233" s="5" t="str">
        <f t="shared" si="13"/>
        <v/>
      </c>
      <c r="D233" s="14"/>
      <c r="E233" s="15"/>
      <c r="F233" s="3" t="str">
        <f>IF(E233="","",(VLOOKUP(E233,#REF!,2,"FAUX")))</f>
        <v/>
      </c>
      <c r="G233" s="18"/>
      <c r="H233" s="18"/>
      <c r="I233" s="18"/>
      <c r="J233" s="22">
        <f t="shared" si="14"/>
        <v>0</v>
      </c>
      <c r="K233" s="18"/>
      <c r="L233" s="18"/>
      <c r="M233" s="18"/>
      <c r="N233" s="19"/>
    </row>
    <row r="234" spans="1:14" ht="27" customHeight="1">
      <c r="A234" s="2" t="str">
        <f t="shared" si="15"/>
        <v/>
      </c>
      <c r="B234" s="5" t="str">
        <f t="shared" si="16"/>
        <v/>
      </c>
      <c r="C234" s="5" t="str">
        <f t="shared" si="13"/>
        <v/>
      </c>
      <c r="D234" s="14"/>
      <c r="E234" s="15"/>
      <c r="F234" s="3" t="str">
        <f>IF(E234="","",(VLOOKUP(E234,#REF!,2,"FAUX")))</f>
        <v/>
      </c>
      <c r="G234" s="18"/>
      <c r="H234" s="18"/>
      <c r="I234" s="18"/>
      <c r="J234" s="22">
        <f t="shared" si="14"/>
        <v>0</v>
      </c>
      <c r="K234" s="18"/>
      <c r="L234" s="18"/>
      <c r="M234" s="18"/>
      <c r="N234" s="19"/>
    </row>
    <row r="235" spans="1:14" ht="27" customHeight="1">
      <c r="A235" s="2" t="str">
        <f t="shared" si="15"/>
        <v/>
      </c>
      <c r="B235" s="5" t="str">
        <f t="shared" si="16"/>
        <v/>
      </c>
      <c r="C235" s="5" t="str">
        <f t="shared" si="13"/>
        <v/>
      </c>
      <c r="D235" s="14"/>
      <c r="E235" s="15"/>
      <c r="F235" s="3" t="str">
        <f>IF(E235="","",(VLOOKUP(E235,#REF!,2,"FAUX")))</f>
        <v/>
      </c>
      <c r="G235" s="18"/>
      <c r="H235" s="18"/>
      <c r="I235" s="18"/>
      <c r="J235" s="22">
        <f t="shared" si="14"/>
        <v>0</v>
      </c>
      <c r="K235" s="18"/>
      <c r="L235" s="18"/>
      <c r="M235" s="18"/>
      <c r="N235" s="19"/>
    </row>
    <row r="236" spans="1:14" ht="27" customHeight="1">
      <c r="A236" s="2" t="str">
        <f t="shared" si="15"/>
        <v/>
      </c>
      <c r="B236" s="5" t="str">
        <f t="shared" si="16"/>
        <v/>
      </c>
      <c r="C236" s="5" t="str">
        <f t="shared" si="13"/>
        <v/>
      </c>
      <c r="D236" s="14"/>
      <c r="E236" s="15"/>
      <c r="F236" s="3" t="str">
        <f>IF(E236="","",(VLOOKUP(E236,#REF!,2,"FAUX")))</f>
        <v/>
      </c>
      <c r="G236" s="18"/>
      <c r="H236" s="18"/>
      <c r="I236" s="18"/>
      <c r="J236" s="22">
        <f t="shared" si="14"/>
        <v>0</v>
      </c>
      <c r="K236" s="18"/>
      <c r="L236" s="18"/>
      <c r="M236" s="18"/>
      <c r="N236" s="19"/>
    </row>
    <row r="237" spans="1:14" ht="27" customHeight="1">
      <c r="A237" s="2" t="str">
        <f t="shared" si="15"/>
        <v/>
      </c>
      <c r="B237" s="5" t="str">
        <f t="shared" si="16"/>
        <v/>
      </c>
      <c r="C237" s="5" t="str">
        <f t="shared" si="13"/>
        <v/>
      </c>
      <c r="D237" s="14"/>
      <c r="E237" s="15"/>
      <c r="F237" s="3" t="str">
        <f>IF(E237="","",(VLOOKUP(E237,#REF!,2,"FAUX")))</f>
        <v/>
      </c>
      <c r="G237" s="18"/>
      <c r="H237" s="18"/>
      <c r="I237" s="18"/>
      <c r="J237" s="22">
        <f t="shared" si="14"/>
        <v>0</v>
      </c>
      <c r="K237" s="18"/>
      <c r="L237" s="18"/>
      <c r="M237" s="18"/>
      <c r="N237" s="19"/>
    </row>
    <row r="238" spans="1:14" ht="27" customHeight="1">
      <c r="A238" s="2" t="str">
        <f t="shared" si="15"/>
        <v/>
      </c>
      <c r="B238" s="5" t="str">
        <f t="shared" si="16"/>
        <v/>
      </c>
      <c r="C238" s="5" t="str">
        <f t="shared" si="13"/>
        <v/>
      </c>
      <c r="D238" s="14"/>
      <c r="E238" s="15"/>
      <c r="F238" s="3" t="str">
        <f>IF(E238="","",(VLOOKUP(E238,#REF!,2,"FAUX")))</f>
        <v/>
      </c>
      <c r="G238" s="18"/>
      <c r="H238" s="18"/>
      <c r="I238" s="18"/>
      <c r="J238" s="22">
        <f t="shared" si="14"/>
        <v>0</v>
      </c>
      <c r="K238" s="18"/>
      <c r="L238" s="18"/>
      <c r="M238" s="18"/>
      <c r="N238" s="19"/>
    </row>
    <row r="239" spans="1:14" ht="27" customHeight="1">
      <c r="A239" s="2" t="str">
        <f t="shared" si="15"/>
        <v/>
      </c>
      <c r="B239" s="5" t="str">
        <f t="shared" si="16"/>
        <v/>
      </c>
      <c r="C239" s="5" t="str">
        <f t="shared" si="13"/>
        <v/>
      </c>
      <c r="D239" s="14"/>
      <c r="E239" s="15"/>
      <c r="F239" s="3" t="str">
        <f>IF(E239="","",(VLOOKUP(E239,#REF!,2,"FAUX")))</f>
        <v/>
      </c>
      <c r="G239" s="18"/>
      <c r="H239" s="18"/>
      <c r="I239" s="18"/>
      <c r="J239" s="22">
        <f t="shared" si="14"/>
        <v>0</v>
      </c>
      <c r="K239" s="18"/>
      <c r="L239" s="18"/>
      <c r="M239" s="18"/>
      <c r="N239" s="19"/>
    </row>
    <row r="240" spans="1:14" ht="27" customHeight="1">
      <c r="A240" s="2" t="str">
        <f t="shared" si="15"/>
        <v/>
      </c>
      <c r="B240" s="5" t="str">
        <f t="shared" si="16"/>
        <v/>
      </c>
      <c r="C240" s="5" t="str">
        <f t="shared" si="13"/>
        <v/>
      </c>
      <c r="D240" s="14"/>
      <c r="E240" s="15"/>
      <c r="F240" s="3" t="str">
        <f>IF(E240="","",(VLOOKUP(E240,#REF!,2,"FAUX")))</f>
        <v/>
      </c>
      <c r="G240" s="18"/>
      <c r="H240" s="18"/>
      <c r="I240" s="18"/>
      <c r="J240" s="22">
        <f t="shared" si="14"/>
        <v>0</v>
      </c>
      <c r="K240" s="18"/>
      <c r="L240" s="18"/>
      <c r="M240" s="18"/>
      <c r="N240" s="19"/>
    </row>
    <row r="241" spans="1:14" ht="27" customHeight="1">
      <c r="A241" s="2" t="str">
        <f t="shared" si="15"/>
        <v/>
      </c>
      <c r="B241" s="5" t="str">
        <f t="shared" si="16"/>
        <v/>
      </c>
      <c r="C241" s="5" t="str">
        <f t="shared" si="13"/>
        <v/>
      </c>
      <c r="D241" s="14"/>
      <c r="E241" s="15"/>
      <c r="F241" s="3" t="str">
        <f>IF(E241="","",(VLOOKUP(E241,#REF!,2,"FAUX")))</f>
        <v/>
      </c>
      <c r="G241" s="18"/>
      <c r="H241" s="18"/>
      <c r="I241" s="18"/>
      <c r="J241" s="22">
        <f t="shared" si="14"/>
        <v>0</v>
      </c>
      <c r="K241" s="18"/>
      <c r="L241" s="18"/>
      <c r="M241" s="18"/>
      <c r="N241" s="19"/>
    </row>
    <row r="242" spans="1:14" ht="27" customHeight="1">
      <c r="A242" s="2" t="str">
        <f t="shared" si="15"/>
        <v/>
      </c>
      <c r="B242" s="5" t="str">
        <f t="shared" si="16"/>
        <v/>
      </c>
      <c r="C242" s="5" t="str">
        <f t="shared" si="13"/>
        <v/>
      </c>
      <c r="D242" s="14"/>
      <c r="E242" s="15"/>
      <c r="F242" s="3" t="str">
        <f>IF(E242="","",(VLOOKUP(E242,#REF!,2,"FAUX")))</f>
        <v/>
      </c>
      <c r="G242" s="18"/>
      <c r="H242" s="18"/>
      <c r="I242" s="18"/>
      <c r="J242" s="22">
        <f t="shared" si="14"/>
        <v>0</v>
      </c>
      <c r="K242" s="18"/>
      <c r="L242" s="18"/>
      <c r="M242" s="18"/>
      <c r="N242" s="19"/>
    </row>
    <row r="243" spans="1:14" ht="27" customHeight="1">
      <c r="A243" s="2" t="str">
        <f t="shared" si="15"/>
        <v/>
      </c>
      <c r="B243" s="5" t="str">
        <f t="shared" si="16"/>
        <v/>
      </c>
      <c r="C243" s="5" t="str">
        <f t="shared" si="13"/>
        <v/>
      </c>
      <c r="D243" s="14"/>
      <c r="E243" s="15"/>
      <c r="F243" s="3" t="str">
        <f>IF(E243="","",(VLOOKUP(E243,#REF!,2,"FAUX")))</f>
        <v/>
      </c>
      <c r="G243" s="18"/>
      <c r="H243" s="18"/>
      <c r="I243" s="18"/>
      <c r="J243" s="22">
        <f t="shared" si="14"/>
        <v>0</v>
      </c>
      <c r="K243" s="18"/>
      <c r="L243" s="18"/>
      <c r="M243" s="18"/>
      <c r="N243" s="19"/>
    </row>
    <row r="244" spans="1:14" ht="27" customHeight="1">
      <c r="A244" s="2" t="str">
        <f t="shared" si="15"/>
        <v/>
      </c>
      <c r="B244" s="5" t="str">
        <f t="shared" si="16"/>
        <v/>
      </c>
      <c r="C244" s="5" t="str">
        <f t="shared" si="13"/>
        <v/>
      </c>
      <c r="D244" s="14"/>
      <c r="E244" s="15"/>
      <c r="F244" s="3" t="str">
        <f>IF(E244="","",(VLOOKUP(E244,#REF!,2,"FAUX")))</f>
        <v/>
      </c>
      <c r="G244" s="18"/>
      <c r="H244" s="18"/>
      <c r="I244" s="18"/>
      <c r="J244" s="22">
        <f t="shared" si="14"/>
        <v>0</v>
      </c>
      <c r="K244" s="18"/>
      <c r="L244" s="18"/>
      <c r="M244" s="18"/>
      <c r="N244" s="19"/>
    </row>
    <row r="245" spans="1:14" ht="27" customHeight="1">
      <c r="A245" s="2" t="str">
        <f t="shared" si="15"/>
        <v/>
      </c>
      <c r="B245" s="5" t="str">
        <f t="shared" si="16"/>
        <v/>
      </c>
      <c r="C245" s="5" t="str">
        <f t="shared" si="13"/>
        <v/>
      </c>
      <c r="D245" s="14"/>
      <c r="E245" s="15"/>
      <c r="F245" s="3" t="str">
        <f>IF(E245="","",(VLOOKUP(E245,#REF!,2,"FAUX")))</f>
        <v/>
      </c>
      <c r="G245" s="18"/>
      <c r="H245" s="18"/>
      <c r="I245" s="18"/>
      <c r="J245" s="22">
        <f t="shared" si="14"/>
        <v>0</v>
      </c>
      <c r="K245" s="18"/>
      <c r="L245" s="18"/>
      <c r="M245" s="18"/>
      <c r="N245" s="19"/>
    </row>
    <row r="246" spans="1:14" ht="27" customHeight="1">
      <c r="A246" s="2" t="str">
        <f t="shared" si="15"/>
        <v/>
      </c>
      <c r="B246" s="5" t="str">
        <f t="shared" si="16"/>
        <v/>
      </c>
      <c r="C246" s="5" t="str">
        <f t="shared" si="13"/>
        <v/>
      </c>
      <c r="D246" s="14"/>
      <c r="E246" s="15"/>
      <c r="F246" s="3" t="str">
        <f>IF(E246="","",(VLOOKUP(E246,#REF!,2,"FAUX")))</f>
        <v/>
      </c>
      <c r="G246" s="18"/>
      <c r="H246" s="18"/>
      <c r="I246" s="18"/>
      <c r="J246" s="22">
        <f t="shared" si="14"/>
        <v>0</v>
      </c>
      <c r="K246" s="18"/>
      <c r="L246" s="18"/>
      <c r="M246" s="18"/>
      <c r="N246" s="19"/>
    </row>
    <row r="247" spans="1:14" ht="27" customHeight="1">
      <c r="A247" s="2" t="str">
        <f t="shared" si="15"/>
        <v/>
      </c>
      <c r="B247" s="5" t="str">
        <f t="shared" si="16"/>
        <v/>
      </c>
      <c r="C247" s="5" t="str">
        <f t="shared" si="13"/>
        <v/>
      </c>
      <c r="D247" s="14"/>
      <c r="E247" s="15"/>
      <c r="F247" s="3" t="str">
        <f>IF(E247="","",(VLOOKUP(E247,#REF!,2,"FAUX")))</f>
        <v/>
      </c>
      <c r="G247" s="18"/>
      <c r="H247" s="18"/>
      <c r="I247" s="18"/>
      <c r="J247" s="22">
        <f t="shared" si="14"/>
        <v>0</v>
      </c>
      <c r="K247" s="18"/>
      <c r="L247" s="18"/>
      <c r="M247" s="18"/>
      <c r="N247" s="19"/>
    </row>
    <row r="248" spans="1:14" ht="27" customHeight="1">
      <c r="A248" s="2" t="str">
        <f t="shared" si="15"/>
        <v/>
      </c>
      <c r="B248" s="5" t="str">
        <f t="shared" si="16"/>
        <v/>
      </c>
      <c r="C248" s="5" t="str">
        <f t="shared" si="13"/>
        <v/>
      </c>
      <c r="D248" s="14"/>
      <c r="E248" s="15"/>
      <c r="F248" s="3" t="str">
        <f>IF(E248="","",(VLOOKUP(E248,#REF!,2,"FAUX")))</f>
        <v/>
      </c>
      <c r="G248" s="18"/>
      <c r="H248" s="18"/>
      <c r="I248" s="18"/>
      <c r="J248" s="22">
        <f t="shared" si="14"/>
        <v>0</v>
      </c>
      <c r="K248" s="18"/>
      <c r="L248" s="18"/>
      <c r="M248" s="18"/>
      <c r="N248" s="19"/>
    </row>
    <row r="249" spans="1:14" ht="27" customHeight="1">
      <c r="A249" s="2" t="str">
        <f t="shared" si="15"/>
        <v/>
      </c>
      <c r="B249" s="5" t="str">
        <f t="shared" si="16"/>
        <v/>
      </c>
      <c r="C249" s="5" t="str">
        <f t="shared" si="13"/>
        <v/>
      </c>
      <c r="D249" s="14"/>
      <c r="E249" s="15"/>
      <c r="F249" s="3" t="str">
        <f>IF(E249="","",(VLOOKUP(E249,#REF!,2,"FAUX")))</f>
        <v/>
      </c>
      <c r="G249" s="18"/>
      <c r="H249" s="18"/>
      <c r="I249" s="18"/>
      <c r="J249" s="22">
        <f t="shared" si="14"/>
        <v>0</v>
      </c>
      <c r="K249" s="18"/>
      <c r="L249" s="18"/>
      <c r="M249" s="18"/>
      <c r="N249" s="19"/>
    </row>
    <row r="250" spans="1:14" ht="27" customHeight="1">
      <c r="A250" s="2" t="str">
        <f t="shared" si="15"/>
        <v/>
      </c>
      <c r="B250" s="5" t="str">
        <f t="shared" si="16"/>
        <v/>
      </c>
      <c r="C250" s="5" t="str">
        <f t="shared" si="13"/>
        <v/>
      </c>
      <c r="D250" s="14"/>
      <c r="E250" s="15"/>
      <c r="F250" s="3" t="str">
        <f>IF(E250="","",(VLOOKUP(E250,#REF!,2,"FAUX")))</f>
        <v/>
      </c>
      <c r="G250" s="18"/>
      <c r="H250" s="18"/>
      <c r="I250" s="18"/>
      <c r="J250" s="22">
        <f t="shared" si="14"/>
        <v>0</v>
      </c>
      <c r="K250" s="18"/>
      <c r="L250" s="18"/>
      <c r="M250" s="18"/>
      <c r="N250" s="19"/>
    </row>
    <row r="251" spans="1:14" ht="27" customHeight="1">
      <c r="A251" s="2" t="str">
        <f t="shared" si="15"/>
        <v/>
      </c>
      <c r="B251" s="5" t="str">
        <f t="shared" si="16"/>
        <v/>
      </c>
      <c r="C251" s="5" t="str">
        <f t="shared" si="13"/>
        <v/>
      </c>
      <c r="D251" s="14"/>
      <c r="E251" s="15"/>
      <c r="F251" s="3" t="str">
        <f>IF(E251="","",(VLOOKUP(E251,#REF!,2,"FAUX")))</f>
        <v/>
      </c>
      <c r="G251" s="18"/>
      <c r="H251" s="18"/>
      <c r="I251" s="18"/>
      <c r="J251" s="22">
        <f t="shared" si="14"/>
        <v>0</v>
      </c>
      <c r="K251" s="18"/>
      <c r="L251" s="18"/>
      <c r="M251" s="18"/>
      <c r="N251" s="19"/>
    </row>
    <row r="252" spans="1:14" ht="27" customHeight="1">
      <c r="A252" s="2" t="str">
        <f t="shared" si="15"/>
        <v/>
      </c>
      <c r="B252" s="5" t="str">
        <f t="shared" si="16"/>
        <v/>
      </c>
      <c r="C252" s="5" t="str">
        <f t="shared" si="13"/>
        <v/>
      </c>
      <c r="D252" s="14"/>
      <c r="E252" s="15"/>
      <c r="F252" s="3" t="str">
        <f>IF(E252="","",(VLOOKUP(E252,#REF!,2,"FAUX")))</f>
        <v/>
      </c>
      <c r="G252" s="18"/>
      <c r="H252" s="18"/>
      <c r="I252" s="18"/>
      <c r="J252" s="22">
        <f t="shared" si="14"/>
        <v>0</v>
      </c>
      <c r="K252" s="18"/>
      <c r="L252" s="18"/>
      <c r="M252" s="18"/>
      <c r="N252" s="19"/>
    </row>
    <row r="253" spans="1:14" ht="27" customHeight="1">
      <c r="A253" s="2" t="str">
        <f t="shared" si="15"/>
        <v/>
      </c>
      <c r="B253" s="5" t="str">
        <f t="shared" si="16"/>
        <v/>
      </c>
      <c r="C253" s="5" t="str">
        <f t="shared" si="13"/>
        <v/>
      </c>
      <c r="D253" s="14"/>
      <c r="E253" s="15"/>
      <c r="F253" s="3" t="str">
        <f>IF(E253="","",(VLOOKUP(E253,#REF!,2,"FAUX")))</f>
        <v/>
      </c>
      <c r="G253" s="18"/>
      <c r="H253" s="18"/>
      <c r="I253" s="18"/>
      <c r="J253" s="22">
        <f t="shared" si="14"/>
        <v>0</v>
      </c>
      <c r="K253" s="18"/>
      <c r="L253" s="18"/>
      <c r="M253" s="18"/>
      <c r="N253" s="19"/>
    </row>
    <row r="254" spans="1:14" ht="27" customHeight="1">
      <c r="A254" s="2" t="str">
        <f t="shared" si="15"/>
        <v/>
      </c>
      <c r="B254" s="5" t="str">
        <f t="shared" si="16"/>
        <v/>
      </c>
      <c r="C254" s="5" t="str">
        <f t="shared" si="13"/>
        <v/>
      </c>
      <c r="D254" s="14"/>
      <c r="E254" s="15"/>
      <c r="F254" s="3" t="str">
        <f>IF(E254="","",(VLOOKUP(E254,#REF!,2,"FAUX")))</f>
        <v/>
      </c>
      <c r="G254" s="18"/>
      <c r="H254" s="18"/>
      <c r="I254" s="18"/>
      <c r="J254" s="22">
        <f t="shared" si="14"/>
        <v>0</v>
      </c>
      <c r="K254" s="18"/>
      <c r="L254" s="18"/>
      <c r="M254" s="18"/>
      <c r="N254" s="19"/>
    </row>
    <row r="255" spans="1:14" ht="27" customHeight="1">
      <c r="A255" s="2" t="str">
        <f t="shared" si="15"/>
        <v/>
      </c>
      <c r="B255" s="5" t="str">
        <f t="shared" si="16"/>
        <v/>
      </c>
      <c r="C255" s="5" t="str">
        <f t="shared" si="13"/>
        <v/>
      </c>
      <c r="D255" s="14"/>
      <c r="E255" s="15"/>
      <c r="F255" s="3" t="str">
        <f>IF(E255="","",(VLOOKUP(E255,#REF!,2,"FAUX")))</f>
        <v/>
      </c>
      <c r="G255" s="18"/>
      <c r="H255" s="18"/>
      <c r="I255" s="18"/>
      <c r="J255" s="22">
        <f t="shared" si="14"/>
        <v>0</v>
      </c>
      <c r="K255" s="18"/>
      <c r="L255" s="18"/>
      <c r="M255" s="18"/>
      <c r="N255" s="19"/>
    </row>
    <row r="256" spans="1:14" ht="27" customHeight="1">
      <c r="A256" s="2" t="str">
        <f t="shared" si="15"/>
        <v/>
      </c>
      <c r="B256" s="5" t="str">
        <f t="shared" si="16"/>
        <v/>
      </c>
      <c r="C256" s="5" t="str">
        <f t="shared" si="13"/>
        <v/>
      </c>
      <c r="D256" s="14"/>
      <c r="E256" s="15"/>
      <c r="F256" s="3" t="str">
        <f>IF(E256="","",(VLOOKUP(E256,#REF!,2,"FAUX")))</f>
        <v/>
      </c>
      <c r="G256" s="18"/>
      <c r="H256" s="18"/>
      <c r="I256" s="18"/>
      <c r="J256" s="22">
        <f t="shared" si="14"/>
        <v>0</v>
      </c>
      <c r="K256" s="18"/>
      <c r="L256" s="18"/>
      <c r="M256" s="18"/>
      <c r="N256" s="19"/>
    </row>
    <row r="257" spans="1:14" ht="27" customHeight="1">
      <c r="A257" s="2" t="str">
        <f t="shared" si="15"/>
        <v/>
      </c>
      <c r="B257" s="5" t="str">
        <f t="shared" si="16"/>
        <v/>
      </c>
      <c r="C257" s="5" t="str">
        <f t="shared" si="13"/>
        <v/>
      </c>
      <c r="D257" s="14"/>
      <c r="E257" s="15"/>
      <c r="F257" s="3" t="str">
        <f>IF(E257="","",(VLOOKUP(E257,#REF!,2,"FAUX")))</f>
        <v/>
      </c>
      <c r="G257" s="18"/>
      <c r="H257" s="18"/>
      <c r="I257" s="18"/>
      <c r="J257" s="22">
        <f t="shared" si="14"/>
        <v>0</v>
      </c>
      <c r="K257" s="18"/>
      <c r="L257" s="18"/>
      <c r="M257" s="18"/>
      <c r="N257" s="19"/>
    </row>
    <row r="258" spans="1:14" ht="27" customHeight="1">
      <c r="A258" s="2" t="str">
        <f t="shared" si="15"/>
        <v/>
      </c>
      <c r="B258" s="5" t="str">
        <f t="shared" si="16"/>
        <v/>
      </c>
      <c r="C258" s="5" t="str">
        <f t="shared" si="13"/>
        <v/>
      </c>
      <c r="D258" s="14"/>
      <c r="E258" s="15"/>
      <c r="F258" s="3" t="str">
        <f>IF(E258="","",(VLOOKUP(E258,#REF!,2,"FAUX")))</f>
        <v/>
      </c>
      <c r="G258" s="18"/>
      <c r="H258" s="18"/>
      <c r="I258" s="18"/>
      <c r="J258" s="22">
        <f t="shared" si="14"/>
        <v>0</v>
      </c>
      <c r="K258" s="18"/>
      <c r="L258" s="18"/>
      <c r="M258" s="18"/>
      <c r="N258" s="19"/>
    </row>
    <row r="259" spans="1:14" ht="27" customHeight="1">
      <c r="A259" s="2" t="str">
        <f t="shared" si="15"/>
        <v/>
      </c>
      <c r="B259" s="5" t="str">
        <f t="shared" si="16"/>
        <v/>
      </c>
      <c r="C259" s="5" t="str">
        <f t="shared" ref="C259:C322" si="17">CONCATENATE(A259,B259)</f>
        <v/>
      </c>
      <c r="D259" s="14"/>
      <c r="E259" s="15"/>
      <c r="F259" s="3" t="str">
        <f>IF(E259="","",(VLOOKUP(E259,#REF!,2,"FAUX")))</f>
        <v/>
      </c>
      <c r="G259" s="18"/>
      <c r="H259" s="18"/>
      <c r="I259" s="18"/>
      <c r="J259" s="22">
        <f t="shared" ref="J259:J322" si="18">IF(G259="Entrée",I259,(I259*-1))</f>
        <v>0</v>
      </c>
      <c r="K259" s="18"/>
      <c r="L259" s="18"/>
      <c r="M259" s="18"/>
      <c r="N259" s="19"/>
    </row>
    <row r="260" spans="1:14" ht="27" customHeight="1">
      <c r="A260" s="2" t="str">
        <f t="shared" si="15"/>
        <v/>
      </c>
      <c r="B260" s="5" t="str">
        <f t="shared" si="16"/>
        <v/>
      </c>
      <c r="C260" s="5" t="str">
        <f t="shared" si="17"/>
        <v/>
      </c>
      <c r="D260" s="14"/>
      <c r="E260" s="15"/>
      <c r="F260" s="3" t="str">
        <f>IF(E260="","",(VLOOKUP(E260,#REF!,2,"FAUX")))</f>
        <v/>
      </c>
      <c r="G260" s="18"/>
      <c r="H260" s="18"/>
      <c r="I260" s="18"/>
      <c r="J260" s="22">
        <f t="shared" si="18"/>
        <v>0</v>
      </c>
      <c r="K260" s="18"/>
      <c r="L260" s="18"/>
      <c r="M260" s="18"/>
      <c r="N260" s="19"/>
    </row>
    <row r="261" spans="1:14" ht="27" customHeight="1">
      <c r="A261" s="2" t="str">
        <f t="shared" si="15"/>
        <v/>
      </c>
      <c r="B261" s="5" t="str">
        <f t="shared" si="16"/>
        <v/>
      </c>
      <c r="C261" s="5" t="str">
        <f t="shared" si="17"/>
        <v/>
      </c>
      <c r="D261" s="14"/>
      <c r="E261" s="15"/>
      <c r="F261" s="3" t="str">
        <f>IF(E261="","",(VLOOKUP(E261,#REF!,2,"FAUX")))</f>
        <v/>
      </c>
      <c r="G261" s="18"/>
      <c r="H261" s="18"/>
      <c r="I261" s="18"/>
      <c r="J261" s="22">
        <f t="shared" si="18"/>
        <v>0</v>
      </c>
      <c r="K261" s="18"/>
      <c r="L261" s="18"/>
      <c r="M261" s="18"/>
      <c r="N261" s="19"/>
    </row>
    <row r="262" spans="1:14" ht="27" customHeight="1">
      <c r="A262" s="2" t="str">
        <f t="shared" si="15"/>
        <v/>
      </c>
      <c r="B262" s="5" t="str">
        <f t="shared" si="16"/>
        <v/>
      </c>
      <c r="C262" s="5" t="str">
        <f t="shared" si="17"/>
        <v/>
      </c>
      <c r="D262" s="14"/>
      <c r="E262" s="15"/>
      <c r="F262" s="3" t="str">
        <f>IF(E262="","",(VLOOKUP(E262,#REF!,2,"FAUX")))</f>
        <v/>
      </c>
      <c r="G262" s="18"/>
      <c r="H262" s="18"/>
      <c r="I262" s="18"/>
      <c r="J262" s="22">
        <f t="shared" si="18"/>
        <v>0</v>
      </c>
      <c r="K262" s="18"/>
      <c r="L262" s="18"/>
      <c r="M262" s="18"/>
      <c r="N262" s="19"/>
    </row>
    <row r="263" spans="1:14" ht="27" customHeight="1">
      <c r="A263" s="2" t="str">
        <f t="shared" si="15"/>
        <v/>
      </c>
      <c r="B263" s="5" t="str">
        <f t="shared" si="16"/>
        <v/>
      </c>
      <c r="C263" s="5" t="str">
        <f t="shared" si="17"/>
        <v/>
      </c>
      <c r="D263" s="14"/>
      <c r="E263" s="15"/>
      <c r="F263" s="3" t="str">
        <f>IF(E263="","",(VLOOKUP(E263,#REF!,2,"FAUX")))</f>
        <v/>
      </c>
      <c r="G263" s="18"/>
      <c r="H263" s="18"/>
      <c r="I263" s="18"/>
      <c r="J263" s="22">
        <f t="shared" si="18"/>
        <v>0</v>
      </c>
      <c r="K263" s="18"/>
      <c r="L263" s="18"/>
      <c r="M263" s="18"/>
      <c r="N263" s="19"/>
    </row>
    <row r="264" spans="1:14" ht="27" customHeight="1">
      <c r="A264" s="2" t="str">
        <f t="shared" si="15"/>
        <v/>
      </c>
      <c r="B264" s="5" t="str">
        <f t="shared" si="16"/>
        <v/>
      </c>
      <c r="C264" s="5" t="str">
        <f t="shared" si="17"/>
        <v/>
      </c>
      <c r="D264" s="14"/>
      <c r="E264" s="15"/>
      <c r="F264" s="3" t="str">
        <f>IF(E264="","",(VLOOKUP(E264,#REF!,2,"FAUX")))</f>
        <v/>
      </c>
      <c r="G264" s="18"/>
      <c r="H264" s="18"/>
      <c r="I264" s="18"/>
      <c r="J264" s="22">
        <f t="shared" si="18"/>
        <v>0</v>
      </c>
      <c r="K264" s="18"/>
      <c r="L264" s="18"/>
      <c r="M264" s="18"/>
      <c r="N264" s="19"/>
    </row>
    <row r="265" spans="1:14" ht="27" customHeight="1">
      <c r="A265" s="2" t="str">
        <f t="shared" si="15"/>
        <v/>
      </c>
      <c r="B265" s="5" t="str">
        <f t="shared" si="16"/>
        <v/>
      </c>
      <c r="C265" s="5" t="str">
        <f t="shared" si="17"/>
        <v/>
      </c>
      <c r="D265" s="14"/>
      <c r="E265" s="15"/>
      <c r="F265" s="3" t="str">
        <f>IF(E265="","",(VLOOKUP(E265,#REF!,2,"FAUX")))</f>
        <v/>
      </c>
      <c r="G265" s="18"/>
      <c r="H265" s="18"/>
      <c r="I265" s="18"/>
      <c r="J265" s="22">
        <f t="shared" si="18"/>
        <v>0</v>
      </c>
      <c r="K265" s="18"/>
      <c r="L265" s="18"/>
      <c r="M265" s="18"/>
      <c r="N265" s="19"/>
    </row>
    <row r="266" spans="1:14" ht="27" customHeight="1">
      <c r="A266" s="2" t="str">
        <f t="shared" si="15"/>
        <v/>
      </c>
      <c r="B266" s="5" t="str">
        <f t="shared" si="16"/>
        <v/>
      </c>
      <c r="C266" s="5" t="str">
        <f t="shared" si="17"/>
        <v/>
      </c>
      <c r="D266" s="14"/>
      <c r="E266" s="15"/>
      <c r="F266" s="3" t="str">
        <f>IF(E266="","",(VLOOKUP(E266,#REF!,2,"FAUX")))</f>
        <v/>
      </c>
      <c r="G266" s="18"/>
      <c r="H266" s="18"/>
      <c r="I266" s="18"/>
      <c r="J266" s="22">
        <f t="shared" si="18"/>
        <v>0</v>
      </c>
      <c r="K266" s="18"/>
      <c r="L266" s="18"/>
      <c r="M266" s="18"/>
      <c r="N266" s="19"/>
    </row>
    <row r="267" spans="1:14" ht="27" customHeight="1">
      <c r="A267" s="2" t="str">
        <f t="shared" ref="A267:A330" si="19">IF(D267="","",YEAR(D267))</f>
        <v/>
      </c>
      <c r="B267" s="5" t="str">
        <f t="shared" ref="B267:B330" si="20">IF(D267="","",MONTH(D267))</f>
        <v/>
      </c>
      <c r="C267" s="5" t="str">
        <f t="shared" si="17"/>
        <v/>
      </c>
      <c r="D267" s="14"/>
      <c r="E267" s="15"/>
      <c r="F267" s="3" t="str">
        <f>IF(E267="","",(VLOOKUP(E267,#REF!,2,"FAUX")))</f>
        <v/>
      </c>
      <c r="G267" s="18"/>
      <c r="H267" s="18"/>
      <c r="I267" s="18"/>
      <c r="J267" s="22">
        <f t="shared" si="18"/>
        <v>0</v>
      </c>
      <c r="K267" s="18"/>
      <c r="L267" s="18"/>
      <c r="M267" s="18"/>
      <c r="N267" s="19"/>
    </row>
    <row r="268" spans="1:14" ht="27" customHeight="1">
      <c r="A268" s="2" t="str">
        <f t="shared" si="19"/>
        <v/>
      </c>
      <c r="B268" s="5" t="str">
        <f t="shared" si="20"/>
        <v/>
      </c>
      <c r="C268" s="5" t="str">
        <f t="shared" si="17"/>
        <v/>
      </c>
      <c r="D268" s="14"/>
      <c r="E268" s="15"/>
      <c r="F268" s="3" t="str">
        <f>IF(E268="","",(VLOOKUP(E268,#REF!,2,"FAUX")))</f>
        <v/>
      </c>
      <c r="G268" s="18"/>
      <c r="H268" s="18"/>
      <c r="I268" s="18"/>
      <c r="J268" s="22">
        <f t="shared" si="18"/>
        <v>0</v>
      </c>
      <c r="K268" s="18"/>
      <c r="L268" s="18"/>
      <c r="M268" s="18"/>
      <c r="N268" s="19"/>
    </row>
    <row r="269" spans="1:14" ht="27" customHeight="1">
      <c r="A269" s="2" t="str">
        <f t="shared" si="19"/>
        <v/>
      </c>
      <c r="B269" s="5" t="str">
        <f t="shared" si="20"/>
        <v/>
      </c>
      <c r="C269" s="5" t="str">
        <f t="shared" si="17"/>
        <v/>
      </c>
      <c r="D269" s="14"/>
      <c r="E269" s="15"/>
      <c r="F269" s="3" t="str">
        <f>IF(E269="","",(VLOOKUP(E269,#REF!,2,"FAUX")))</f>
        <v/>
      </c>
      <c r="G269" s="18"/>
      <c r="H269" s="18"/>
      <c r="I269" s="18"/>
      <c r="J269" s="22">
        <f t="shared" si="18"/>
        <v>0</v>
      </c>
      <c r="K269" s="18"/>
      <c r="L269" s="18"/>
      <c r="M269" s="18"/>
      <c r="N269" s="19"/>
    </row>
    <row r="270" spans="1:14" ht="27" customHeight="1">
      <c r="A270" s="2" t="str">
        <f t="shared" si="19"/>
        <v/>
      </c>
      <c r="B270" s="5" t="str">
        <f t="shared" si="20"/>
        <v/>
      </c>
      <c r="C270" s="5" t="str">
        <f t="shared" si="17"/>
        <v/>
      </c>
      <c r="D270" s="14"/>
      <c r="E270" s="15"/>
      <c r="F270" s="3" t="str">
        <f>IF(E270="","",(VLOOKUP(E270,#REF!,2,"FAUX")))</f>
        <v/>
      </c>
      <c r="G270" s="18"/>
      <c r="H270" s="18"/>
      <c r="I270" s="18"/>
      <c r="J270" s="22">
        <f t="shared" si="18"/>
        <v>0</v>
      </c>
      <c r="K270" s="18"/>
      <c r="L270" s="18"/>
      <c r="M270" s="18"/>
      <c r="N270" s="19"/>
    </row>
    <row r="271" spans="1:14" ht="27" customHeight="1">
      <c r="A271" s="2" t="str">
        <f t="shared" si="19"/>
        <v/>
      </c>
      <c r="B271" s="5" t="str">
        <f t="shared" si="20"/>
        <v/>
      </c>
      <c r="C271" s="5" t="str">
        <f t="shared" si="17"/>
        <v/>
      </c>
      <c r="D271" s="14"/>
      <c r="E271" s="15"/>
      <c r="F271" s="3" t="str">
        <f>IF(E271="","",(VLOOKUP(E271,#REF!,2,"FAUX")))</f>
        <v/>
      </c>
      <c r="G271" s="18"/>
      <c r="H271" s="18"/>
      <c r="I271" s="18"/>
      <c r="J271" s="22">
        <f t="shared" si="18"/>
        <v>0</v>
      </c>
      <c r="K271" s="18"/>
      <c r="L271" s="18"/>
      <c r="M271" s="18"/>
      <c r="N271" s="19"/>
    </row>
    <row r="272" spans="1:14" ht="27" customHeight="1">
      <c r="A272" s="2" t="str">
        <f t="shared" si="19"/>
        <v/>
      </c>
      <c r="B272" s="5" t="str">
        <f t="shared" si="20"/>
        <v/>
      </c>
      <c r="C272" s="5" t="str">
        <f t="shared" si="17"/>
        <v/>
      </c>
      <c r="D272" s="14"/>
      <c r="E272" s="15"/>
      <c r="F272" s="3" t="str">
        <f>IF(E272="","",(VLOOKUP(E272,#REF!,2,"FAUX")))</f>
        <v/>
      </c>
      <c r="G272" s="18"/>
      <c r="H272" s="18"/>
      <c r="I272" s="18"/>
      <c r="J272" s="22">
        <f t="shared" si="18"/>
        <v>0</v>
      </c>
      <c r="K272" s="18"/>
      <c r="L272" s="18"/>
      <c r="M272" s="18"/>
      <c r="N272" s="19"/>
    </row>
    <row r="273" spans="1:14" ht="27" customHeight="1">
      <c r="A273" s="2" t="str">
        <f t="shared" si="19"/>
        <v/>
      </c>
      <c r="B273" s="5" t="str">
        <f t="shared" si="20"/>
        <v/>
      </c>
      <c r="C273" s="5" t="str">
        <f t="shared" si="17"/>
        <v/>
      </c>
      <c r="D273" s="14"/>
      <c r="E273" s="15"/>
      <c r="F273" s="3" t="str">
        <f>IF(E273="","",(VLOOKUP(E273,#REF!,2,"FAUX")))</f>
        <v/>
      </c>
      <c r="G273" s="18"/>
      <c r="H273" s="18"/>
      <c r="I273" s="18"/>
      <c r="J273" s="22">
        <f t="shared" si="18"/>
        <v>0</v>
      </c>
      <c r="K273" s="18"/>
      <c r="L273" s="18"/>
      <c r="M273" s="18"/>
      <c r="N273" s="19"/>
    </row>
    <row r="274" spans="1:14" ht="27" customHeight="1">
      <c r="A274" s="2" t="str">
        <f t="shared" si="19"/>
        <v/>
      </c>
      <c r="B274" s="5" t="str">
        <f t="shared" si="20"/>
        <v/>
      </c>
      <c r="C274" s="5" t="str">
        <f t="shared" si="17"/>
        <v/>
      </c>
      <c r="D274" s="14"/>
      <c r="E274" s="15"/>
      <c r="F274" s="3" t="str">
        <f>IF(E274="","",(VLOOKUP(E274,#REF!,2,"FAUX")))</f>
        <v/>
      </c>
      <c r="G274" s="18"/>
      <c r="H274" s="18"/>
      <c r="I274" s="18"/>
      <c r="J274" s="22">
        <f t="shared" si="18"/>
        <v>0</v>
      </c>
      <c r="K274" s="18"/>
      <c r="L274" s="18"/>
      <c r="M274" s="18"/>
      <c r="N274" s="19"/>
    </row>
    <row r="275" spans="1:14" ht="27" customHeight="1">
      <c r="A275" s="2" t="str">
        <f t="shared" si="19"/>
        <v/>
      </c>
      <c r="B275" s="5" t="str">
        <f t="shared" si="20"/>
        <v/>
      </c>
      <c r="C275" s="5" t="str">
        <f t="shared" si="17"/>
        <v/>
      </c>
      <c r="D275" s="14"/>
      <c r="E275" s="15"/>
      <c r="F275" s="3" t="str">
        <f>IF(E275="","",(VLOOKUP(E275,#REF!,2,"FAUX")))</f>
        <v/>
      </c>
      <c r="G275" s="18"/>
      <c r="H275" s="18"/>
      <c r="I275" s="18"/>
      <c r="J275" s="22">
        <f t="shared" si="18"/>
        <v>0</v>
      </c>
      <c r="K275" s="18"/>
      <c r="L275" s="18"/>
      <c r="M275" s="18"/>
      <c r="N275" s="19"/>
    </row>
    <row r="276" spans="1:14" ht="27" customHeight="1">
      <c r="A276" s="2" t="str">
        <f t="shared" si="19"/>
        <v/>
      </c>
      <c r="B276" s="5" t="str">
        <f t="shared" si="20"/>
        <v/>
      </c>
      <c r="C276" s="5" t="str">
        <f t="shared" si="17"/>
        <v/>
      </c>
      <c r="D276" s="14"/>
      <c r="E276" s="15"/>
      <c r="F276" s="3" t="str">
        <f>IF(E276="","",(VLOOKUP(E276,#REF!,2,"FAUX")))</f>
        <v/>
      </c>
      <c r="G276" s="18"/>
      <c r="H276" s="18"/>
      <c r="I276" s="18"/>
      <c r="J276" s="22">
        <f t="shared" si="18"/>
        <v>0</v>
      </c>
      <c r="K276" s="18"/>
      <c r="L276" s="18"/>
      <c r="M276" s="18"/>
      <c r="N276" s="19"/>
    </row>
    <row r="277" spans="1:14" ht="27" customHeight="1">
      <c r="A277" s="2" t="str">
        <f t="shared" si="19"/>
        <v/>
      </c>
      <c r="B277" s="5" t="str">
        <f t="shared" si="20"/>
        <v/>
      </c>
      <c r="C277" s="5" t="str">
        <f t="shared" si="17"/>
        <v/>
      </c>
      <c r="D277" s="14"/>
      <c r="E277" s="15"/>
      <c r="F277" s="3" t="str">
        <f>IF(E277="","",(VLOOKUP(E277,#REF!,2,"FAUX")))</f>
        <v/>
      </c>
      <c r="G277" s="18"/>
      <c r="H277" s="18"/>
      <c r="I277" s="18"/>
      <c r="J277" s="22">
        <f t="shared" si="18"/>
        <v>0</v>
      </c>
      <c r="K277" s="18"/>
      <c r="L277" s="18"/>
      <c r="M277" s="18"/>
      <c r="N277" s="19"/>
    </row>
    <row r="278" spans="1:14" ht="27" customHeight="1">
      <c r="A278" s="2" t="str">
        <f t="shared" si="19"/>
        <v/>
      </c>
      <c r="B278" s="5" t="str">
        <f t="shared" si="20"/>
        <v/>
      </c>
      <c r="C278" s="5" t="str">
        <f t="shared" si="17"/>
        <v/>
      </c>
      <c r="D278" s="14"/>
      <c r="E278" s="15"/>
      <c r="F278" s="3" t="str">
        <f>IF(E278="","",(VLOOKUP(E278,#REF!,2,"FAUX")))</f>
        <v/>
      </c>
      <c r="G278" s="18"/>
      <c r="H278" s="18"/>
      <c r="I278" s="18"/>
      <c r="J278" s="22">
        <f t="shared" si="18"/>
        <v>0</v>
      </c>
      <c r="K278" s="18"/>
      <c r="L278" s="18"/>
      <c r="M278" s="18"/>
      <c r="N278" s="19"/>
    </row>
    <row r="279" spans="1:14" ht="27" customHeight="1">
      <c r="A279" s="2" t="str">
        <f t="shared" si="19"/>
        <v/>
      </c>
      <c r="B279" s="5" t="str">
        <f t="shared" si="20"/>
        <v/>
      </c>
      <c r="C279" s="5" t="str">
        <f t="shared" si="17"/>
        <v/>
      </c>
      <c r="D279" s="14"/>
      <c r="E279" s="15"/>
      <c r="F279" s="3" t="str">
        <f>IF(E279="","",(VLOOKUP(E279,#REF!,2,"FAUX")))</f>
        <v/>
      </c>
      <c r="G279" s="18"/>
      <c r="H279" s="18"/>
      <c r="I279" s="18"/>
      <c r="J279" s="22">
        <f t="shared" si="18"/>
        <v>0</v>
      </c>
      <c r="K279" s="18"/>
      <c r="L279" s="18"/>
      <c r="M279" s="18"/>
      <c r="N279" s="19"/>
    </row>
    <row r="280" spans="1:14" ht="27" customHeight="1">
      <c r="A280" s="2" t="str">
        <f t="shared" si="19"/>
        <v/>
      </c>
      <c r="B280" s="5" t="str">
        <f t="shared" si="20"/>
        <v/>
      </c>
      <c r="C280" s="5" t="str">
        <f t="shared" si="17"/>
        <v/>
      </c>
      <c r="D280" s="14"/>
      <c r="E280" s="15"/>
      <c r="F280" s="3" t="str">
        <f>IF(E280="","",(VLOOKUP(E280,#REF!,2,"FAUX")))</f>
        <v/>
      </c>
      <c r="G280" s="18"/>
      <c r="H280" s="18"/>
      <c r="I280" s="18"/>
      <c r="J280" s="22">
        <f t="shared" si="18"/>
        <v>0</v>
      </c>
      <c r="K280" s="18"/>
      <c r="L280" s="18"/>
      <c r="M280" s="18"/>
      <c r="N280" s="19"/>
    </row>
    <row r="281" spans="1:14" ht="27" customHeight="1">
      <c r="A281" s="2" t="str">
        <f t="shared" si="19"/>
        <v/>
      </c>
      <c r="B281" s="5" t="str">
        <f t="shared" si="20"/>
        <v/>
      </c>
      <c r="C281" s="5" t="str">
        <f t="shared" si="17"/>
        <v/>
      </c>
      <c r="D281" s="14"/>
      <c r="E281" s="15"/>
      <c r="F281" s="3" t="str">
        <f>IF(E281="","",(VLOOKUP(E281,#REF!,2,"FAUX")))</f>
        <v/>
      </c>
      <c r="G281" s="18"/>
      <c r="H281" s="18"/>
      <c r="I281" s="18"/>
      <c r="J281" s="22">
        <f t="shared" si="18"/>
        <v>0</v>
      </c>
      <c r="K281" s="18"/>
      <c r="L281" s="18"/>
      <c r="M281" s="18"/>
      <c r="N281" s="19"/>
    </row>
    <row r="282" spans="1:14" ht="27" customHeight="1">
      <c r="A282" s="2" t="str">
        <f t="shared" si="19"/>
        <v/>
      </c>
      <c r="B282" s="5" t="str">
        <f t="shared" si="20"/>
        <v/>
      </c>
      <c r="C282" s="5" t="str">
        <f t="shared" si="17"/>
        <v/>
      </c>
      <c r="D282" s="14"/>
      <c r="E282" s="15"/>
      <c r="F282" s="3" t="str">
        <f>IF(E282="","",(VLOOKUP(E282,#REF!,2,"FAUX")))</f>
        <v/>
      </c>
      <c r="G282" s="18"/>
      <c r="H282" s="18"/>
      <c r="I282" s="18"/>
      <c r="J282" s="22">
        <f t="shared" si="18"/>
        <v>0</v>
      </c>
      <c r="K282" s="18"/>
      <c r="L282" s="18"/>
      <c r="M282" s="18"/>
      <c r="N282" s="19"/>
    </row>
    <row r="283" spans="1:14" ht="27" customHeight="1">
      <c r="A283" s="2" t="str">
        <f t="shared" si="19"/>
        <v/>
      </c>
      <c r="B283" s="5" t="str">
        <f t="shared" si="20"/>
        <v/>
      </c>
      <c r="C283" s="5" t="str">
        <f t="shared" si="17"/>
        <v/>
      </c>
      <c r="D283" s="14"/>
      <c r="E283" s="15"/>
      <c r="F283" s="3" t="str">
        <f>IF(E283="","",(VLOOKUP(E283,#REF!,2,"FAUX")))</f>
        <v/>
      </c>
      <c r="G283" s="18"/>
      <c r="H283" s="18"/>
      <c r="I283" s="18"/>
      <c r="J283" s="22">
        <f t="shared" si="18"/>
        <v>0</v>
      </c>
      <c r="K283" s="18"/>
      <c r="L283" s="18"/>
      <c r="M283" s="18"/>
      <c r="N283" s="19"/>
    </row>
    <row r="284" spans="1:14" ht="27" customHeight="1">
      <c r="A284" s="2" t="str">
        <f t="shared" si="19"/>
        <v/>
      </c>
      <c r="B284" s="5" t="str">
        <f t="shared" si="20"/>
        <v/>
      </c>
      <c r="C284" s="5" t="str">
        <f t="shared" si="17"/>
        <v/>
      </c>
      <c r="D284" s="14"/>
      <c r="E284" s="15"/>
      <c r="F284" s="3" t="str">
        <f>IF(E284="","",(VLOOKUP(E284,#REF!,2,"FAUX")))</f>
        <v/>
      </c>
      <c r="G284" s="18"/>
      <c r="H284" s="18"/>
      <c r="I284" s="18"/>
      <c r="J284" s="22">
        <f t="shared" si="18"/>
        <v>0</v>
      </c>
      <c r="K284" s="18"/>
      <c r="L284" s="18"/>
      <c r="M284" s="18"/>
      <c r="N284" s="19"/>
    </row>
    <row r="285" spans="1:14" ht="27" customHeight="1">
      <c r="A285" s="2" t="str">
        <f t="shared" si="19"/>
        <v/>
      </c>
      <c r="B285" s="5" t="str">
        <f t="shared" si="20"/>
        <v/>
      </c>
      <c r="C285" s="5" t="str">
        <f t="shared" si="17"/>
        <v/>
      </c>
      <c r="D285" s="14"/>
      <c r="E285" s="15"/>
      <c r="F285" s="3" t="str">
        <f>IF(E285="","",(VLOOKUP(E285,#REF!,2,"FAUX")))</f>
        <v/>
      </c>
      <c r="G285" s="18"/>
      <c r="H285" s="18"/>
      <c r="I285" s="18"/>
      <c r="J285" s="22">
        <f t="shared" si="18"/>
        <v>0</v>
      </c>
      <c r="K285" s="18"/>
      <c r="L285" s="18"/>
      <c r="M285" s="18"/>
      <c r="N285" s="19"/>
    </row>
    <row r="286" spans="1:14" ht="27" customHeight="1">
      <c r="A286" s="2" t="str">
        <f t="shared" si="19"/>
        <v/>
      </c>
      <c r="B286" s="5" t="str">
        <f t="shared" si="20"/>
        <v/>
      </c>
      <c r="C286" s="5" t="str">
        <f t="shared" si="17"/>
        <v/>
      </c>
      <c r="D286" s="14"/>
      <c r="E286" s="15"/>
      <c r="F286" s="3" t="str">
        <f>IF(E286="","",(VLOOKUP(E286,#REF!,2,"FAUX")))</f>
        <v/>
      </c>
      <c r="G286" s="18"/>
      <c r="H286" s="18"/>
      <c r="I286" s="18"/>
      <c r="J286" s="22">
        <f t="shared" si="18"/>
        <v>0</v>
      </c>
      <c r="K286" s="18"/>
      <c r="L286" s="18"/>
      <c r="M286" s="18"/>
      <c r="N286" s="19"/>
    </row>
    <row r="287" spans="1:14" ht="27" customHeight="1">
      <c r="A287" s="2" t="str">
        <f t="shared" si="19"/>
        <v/>
      </c>
      <c r="B287" s="5" t="str">
        <f t="shared" si="20"/>
        <v/>
      </c>
      <c r="C287" s="5" t="str">
        <f t="shared" si="17"/>
        <v/>
      </c>
      <c r="D287" s="14"/>
      <c r="E287" s="15"/>
      <c r="F287" s="3" t="str">
        <f>IF(E287="","",(VLOOKUP(E287,#REF!,2,"FAUX")))</f>
        <v/>
      </c>
      <c r="G287" s="18"/>
      <c r="H287" s="18"/>
      <c r="I287" s="18"/>
      <c r="J287" s="22">
        <f t="shared" si="18"/>
        <v>0</v>
      </c>
      <c r="K287" s="18"/>
      <c r="L287" s="18"/>
      <c r="M287" s="18"/>
      <c r="N287" s="19"/>
    </row>
    <row r="288" spans="1:14" ht="27" customHeight="1">
      <c r="A288" s="2" t="str">
        <f t="shared" si="19"/>
        <v/>
      </c>
      <c r="B288" s="5" t="str">
        <f t="shared" si="20"/>
        <v/>
      </c>
      <c r="C288" s="5" t="str">
        <f t="shared" si="17"/>
        <v/>
      </c>
      <c r="D288" s="14"/>
      <c r="E288" s="15"/>
      <c r="F288" s="3" t="str">
        <f>IF(E288="","",(VLOOKUP(E288,#REF!,2,"FAUX")))</f>
        <v/>
      </c>
      <c r="G288" s="18"/>
      <c r="H288" s="18"/>
      <c r="I288" s="18"/>
      <c r="J288" s="22">
        <f t="shared" si="18"/>
        <v>0</v>
      </c>
      <c r="K288" s="18"/>
      <c r="L288" s="18"/>
      <c r="M288" s="18"/>
      <c r="N288" s="19"/>
    </row>
    <row r="289" spans="1:14" ht="27" customHeight="1">
      <c r="A289" s="2" t="str">
        <f t="shared" si="19"/>
        <v/>
      </c>
      <c r="B289" s="5" t="str">
        <f t="shared" si="20"/>
        <v/>
      </c>
      <c r="C289" s="5" t="str">
        <f t="shared" si="17"/>
        <v/>
      </c>
      <c r="D289" s="14"/>
      <c r="E289" s="15"/>
      <c r="F289" s="3" t="str">
        <f>IF(E289="","",(VLOOKUP(E289,#REF!,2,"FAUX")))</f>
        <v/>
      </c>
      <c r="G289" s="18"/>
      <c r="H289" s="18"/>
      <c r="I289" s="18"/>
      <c r="J289" s="22">
        <f t="shared" si="18"/>
        <v>0</v>
      </c>
      <c r="K289" s="18"/>
      <c r="L289" s="18"/>
      <c r="M289" s="18"/>
      <c r="N289" s="19"/>
    </row>
    <row r="290" spans="1:14" ht="27" customHeight="1">
      <c r="A290" s="2" t="str">
        <f t="shared" si="19"/>
        <v/>
      </c>
      <c r="B290" s="5" t="str">
        <f t="shared" si="20"/>
        <v/>
      </c>
      <c r="C290" s="5" t="str">
        <f t="shared" si="17"/>
        <v/>
      </c>
      <c r="D290" s="14"/>
      <c r="E290" s="15"/>
      <c r="F290" s="3" t="str">
        <f>IF(E290="","",(VLOOKUP(E290,#REF!,2,"FAUX")))</f>
        <v/>
      </c>
      <c r="G290" s="18"/>
      <c r="H290" s="18"/>
      <c r="I290" s="18"/>
      <c r="J290" s="22">
        <f t="shared" si="18"/>
        <v>0</v>
      </c>
      <c r="K290" s="18"/>
      <c r="L290" s="18"/>
      <c r="M290" s="18"/>
      <c r="N290" s="19"/>
    </row>
    <row r="291" spans="1:14" ht="27" customHeight="1">
      <c r="A291" s="2" t="str">
        <f t="shared" si="19"/>
        <v/>
      </c>
      <c r="B291" s="5" t="str">
        <f t="shared" si="20"/>
        <v/>
      </c>
      <c r="C291" s="5" t="str">
        <f t="shared" si="17"/>
        <v/>
      </c>
      <c r="D291" s="14"/>
      <c r="E291" s="15"/>
      <c r="F291" s="3" t="str">
        <f>IF(E291="","",(VLOOKUP(E291,#REF!,2,"FAUX")))</f>
        <v/>
      </c>
      <c r="G291" s="18"/>
      <c r="H291" s="18"/>
      <c r="I291" s="18"/>
      <c r="J291" s="22">
        <f t="shared" si="18"/>
        <v>0</v>
      </c>
      <c r="K291" s="18"/>
      <c r="L291" s="18"/>
      <c r="M291" s="18"/>
      <c r="N291" s="19"/>
    </row>
    <row r="292" spans="1:14" ht="27" customHeight="1">
      <c r="A292" s="2" t="str">
        <f t="shared" si="19"/>
        <v/>
      </c>
      <c r="B292" s="5" t="str">
        <f t="shared" si="20"/>
        <v/>
      </c>
      <c r="C292" s="5" t="str">
        <f t="shared" si="17"/>
        <v/>
      </c>
      <c r="D292" s="14"/>
      <c r="E292" s="15"/>
      <c r="F292" s="3" t="str">
        <f>IF(E292="","",(VLOOKUP(E292,#REF!,2,"FAUX")))</f>
        <v/>
      </c>
      <c r="G292" s="18"/>
      <c r="H292" s="18"/>
      <c r="I292" s="18"/>
      <c r="J292" s="22">
        <f t="shared" si="18"/>
        <v>0</v>
      </c>
      <c r="K292" s="18"/>
      <c r="L292" s="18"/>
      <c r="M292" s="18"/>
      <c r="N292" s="19"/>
    </row>
    <row r="293" spans="1:14" ht="27" customHeight="1">
      <c r="A293" s="2" t="str">
        <f t="shared" si="19"/>
        <v/>
      </c>
      <c r="B293" s="5" t="str">
        <f t="shared" si="20"/>
        <v/>
      </c>
      <c r="C293" s="5" t="str">
        <f t="shared" si="17"/>
        <v/>
      </c>
      <c r="D293" s="14"/>
      <c r="E293" s="15"/>
      <c r="F293" s="3" t="str">
        <f>IF(E293="","",(VLOOKUP(E293,#REF!,2,"FAUX")))</f>
        <v/>
      </c>
      <c r="G293" s="18"/>
      <c r="H293" s="18"/>
      <c r="I293" s="18"/>
      <c r="J293" s="22">
        <f t="shared" si="18"/>
        <v>0</v>
      </c>
      <c r="K293" s="18"/>
      <c r="L293" s="18"/>
      <c r="M293" s="18"/>
      <c r="N293" s="19"/>
    </row>
    <row r="294" spans="1:14" ht="27" customHeight="1">
      <c r="A294" s="2" t="str">
        <f t="shared" si="19"/>
        <v/>
      </c>
      <c r="B294" s="5" t="str">
        <f t="shared" si="20"/>
        <v/>
      </c>
      <c r="C294" s="5" t="str">
        <f t="shared" si="17"/>
        <v/>
      </c>
      <c r="D294" s="14"/>
      <c r="E294" s="15"/>
      <c r="F294" s="3" t="str">
        <f>IF(E294="","",(VLOOKUP(E294,#REF!,2,"FAUX")))</f>
        <v/>
      </c>
      <c r="G294" s="18"/>
      <c r="H294" s="18"/>
      <c r="I294" s="18"/>
      <c r="J294" s="22">
        <f t="shared" si="18"/>
        <v>0</v>
      </c>
      <c r="K294" s="18"/>
      <c r="L294" s="18"/>
      <c r="M294" s="18"/>
      <c r="N294" s="19"/>
    </row>
    <row r="295" spans="1:14" ht="27" customHeight="1">
      <c r="A295" s="2" t="str">
        <f t="shared" si="19"/>
        <v/>
      </c>
      <c r="B295" s="5" t="str">
        <f t="shared" si="20"/>
        <v/>
      </c>
      <c r="C295" s="5" t="str">
        <f t="shared" si="17"/>
        <v/>
      </c>
      <c r="D295" s="14"/>
      <c r="E295" s="15"/>
      <c r="F295" s="3" t="str">
        <f>IF(E295="","",(VLOOKUP(E295,#REF!,2,"FAUX")))</f>
        <v/>
      </c>
      <c r="G295" s="18"/>
      <c r="H295" s="18"/>
      <c r="I295" s="18"/>
      <c r="J295" s="22">
        <f t="shared" si="18"/>
        <v>0</v>
      </c>
      <c r="K295" s="18"/>
      <c r="L295" s="18"/>
      <c r="M295" s="18"/>
      <c r="N295" s="19"/>
    </row>
    <row r="296" spans="1:14" ht="27" customHeight="1">
      <c r="A296" s="2" t="str">
        <f t="shared" si="19"/>
        <v/>
      </c>
      <c r="B296" s="5" t="str">
        <f t="shared" si="20"/>
        <v/>
      </c>
      <c r="C296" s="5" t="str">
        <f t="shared" si="17"/>
        <v/>
      </c>
      <c r="D296" s="14"/>
      <c r="E296" s="15"/>
      <c r="F296" s="3" t="str">
        <f>IF(E296="","",(VLOOKUP(E296,#REF!,2,"FAUX")))</f>
        <v/>
      </c>
      <c r="G296" s="18"/>
      <c r="H296" s="18"/>
      <c r="I296" s="18"/>
      <c r="J296" s="22">
        <f t="shared" si="18"/>
        <v>0</v>
      </c>
      <c r="K296" s="18"/>
      <c r="L296" s="18"/>
      <c r="M296" s="18"/>
      <c r="N296" s="19"/>
    </row>
    <row r="297" spans="1:14" ht="27" customHeight="1">
      <c r="A297" s="2" t="str">
        <f t="shared" si="19"/>
        <v/>
      </c>
      <c r="B297" s="5" t="str">
        <f t="shared" si="20"/>
        <v/>
      </c>
      <c r="C297" s="5" t="str">
        <f t="shared" si="17"/>
        <v/>
      </c>
      <c r="D297" s="14"/>
      <c r="E297" s="15"/>
      <c r="F297" s="3" t="str">
        <f>IF(E297="","",(VLOOKUP(E297,#REF!,2,"FAUX")))</f>
        <v/>
      </c>
      <c r="G297" s="18"/>
      <c r="H297" s="18"/>
      <c r="I297" s="18"/>
      <c r="J297" s="22">
        <f t="shared" si="18"/>
        <v>0</v>
      </c>
      <c r="K297" s="18"/>
      <c r="L297" s="18"/>
      <c r="M297" s="18"/>
      <c r="N297" s="19"/>
    </row>
    <row r="298" spans="1:14" ht="27" customHeight="1">
      <c r="A298" s="2" t="str">
        <f t="shared" si="19"/>
        <v/>
      </c>
      <c r="B298" s="5" t="str">
        <f t="shared" si="20"/>
        <v/>
      </c>
      <c r="C298" s="5" t="str">
        <f t="shared" si="17"/>
        <v/>
      </c>
      <c r="D298" s="14"/>
      <c r="E298" s="15"/>
      <c r="F298" s="3" t="str">
        <f>IF(E298="","",(VLOOKUP(E298,#REF!,2,"FAUX")))</f>
        <v/>
      </c>
      <c r="G298" s="18"/>
      <c r="H298" s="18"/>
      <c r="I298" s="18"/>
      <c r="J298" s="22">
        <f t="shared" si="18"/>
        <v>0</v>
      </c>
      <c r="K298" s="18"/>
      <c r="L298" s="18"/>
      <c r="M298" s="18"/>
      <c r="N298" s="19"/>
    </row>
    <row r="299" spans="1:14" ht="27" customHeight="1">
      <c r="A299" s="2" t="str">
        <f t="shared" si="19"/>
        <v/>
      </c>
      <c r="B299" s="5" t="str">
        <f t="shared" si="20"/>
        <v/>
      </c>
      <c r="C299" s="5" t="str">
        <f t="shared" si="17"/>
        <v/>
      </c>
      <c r="D299" s="14"/>
      <c r="E299" s="15"/>
      <c r="F299" s="3" t="str">
        <f>IF(E299="","",(VLOOKUP(E299,#REF!,2,"FAUX")))</f>
        <v/>
      </c>
      <c r="G299" s="18"/>
      <c r="H299" s="18"/>
      <c r="I299" s="18"/>
      <c r="J299" s="22">
        <f t="shared" si="18"/>
        <v>0</v>
      </c>
      <c r="K299" s="18"/>
      <c r="L299" s="18"/>
      <c r="M299" s="18"/>
      <c r="N299" s="19"/>
    </row>
    <row r="300" spans="1:14" ht="27" customHeight="1">
      <c r="A300" s="2" t="str">
        <f t="shared" si="19"/>
        <v/>
      </c>
      <c r="B300" s="5" t="str">
        <f t="shared" si="20"/>
        <v/>
      </c>
      <c r="C300" s="5" t="str">
        <f t="shared" si="17"/>
        <v/>
      </c>
      <c r="D300" s="14"/>
      <c r="E300" s="15"/>
      <c r="F300" s="3" t="str">
        <f>IF(E300="","",(VLOOKUP(E300,#REF!,2,"FAUX")))</f>
        <v/>
      </c>
      <c r="G300" s="18"/>
      <c r="H300" s="18"/>
      <c r="I300" s="18"/>
      <c r="J300" s="22">
        <f t="shared" si="18"/>
        <v>0</v>
      </c>
      <c r="K300" s="18"/>
      <c r="L300" s="18"/>
      <c r="M300" s="18"/>
      <c r="N300" s="19"/>
    </row>
    <row r="301" spans="1:14" ht="27" customHeight="1">
      <c r="A301" s="2" t="str">
        <f t="shared" si="19"/>
        <v/>
      </c>
      <c r="B301" s="5" t="str">
        <f t="shared" si="20"/>
        <v/>
      </c>
      <c r="C301" s="5" t="str">
        <f t="shared" si="17"/>
        <v/>
      </c>
      <c r="D301" s="14"/>
      <c r="E301" s="15"/>
      <c r="F301" s="3" t="str">
        <f>IF(E301="","",(VLOOKUP(E301,#REF!,2,"FAUX")))</f>
        <v/>
      </c>
      <c r="G301" s="18"/>
      <c r="H301" s="18"/>
      <c r="I301" s="18"/>
      <c r="J301" s="22">
        <f t="shared" si="18"/>
        <v>0</v>
      </c>
      <c r="K301" s="18"/>
      <c r="L301" s="18"/>
      <c r="M301" s="18"/>
      <c r="N301" s="19"/>
    </row>
    <row r="302" spans="1:14" ht="27" customHeight="1">
      <c r="A302" s="2" t="str">
        <f t="shared" si="19"/>
        <v/>
      </c>
      <c r="B302" s="5" t="str">
        <f t="shared" si="20"/>
        <v/>
      </c>
      <c r="C302" s="5" t="str">
        <f t="shared" si="17"/>
        <v/>
      </c>
      <c r="D302" s="14"/>
      <c r="E302" s="15"/>
      <c r="F302" s="3" t="str">
        <f>IF(E302="","",(VLOOKUP(E302,#REF!,2,"FAUX")))</f>
        <v/>
      </c>
      <c r="G302" s="18"/>
      <c r="H302" s="18"/>
      <c r="I302" s="18"/>
      <c r="J302" s="22">
        <f t="shared" si="18"/>
        <v>0</v>
      </c>
      <c r="K302" s="18"/>
      <c r="L302" s="18"/>
      <c r="M302" s="18"/>
      <c r="N302" s="19"/>
    </row>
    <row r="303" spans="1:14" ht="27" customHeight="1">
      <c r="A303" s="2" t="str">
        <f t="shared" si="19"/>
        <v/>
      </c>
      <c r="B303" s="5" t="str">
        <f t="shared" si="20"/>
        <v/>
      </c>
      <c r="C303" s="5" t="str">
        <f t="shared" si="17"/>
        <v/>
      </c>
      <c r="D303" s="14"/>
      <c r="E303" s="15"/>
      <c r="F303" s="3" t="str">
        <f>IF(E303="","",(VLOOKUP(E303,#REF!,2,"FAUX")))</f>
        <v/>
      </c>
      <c r="G303" s="18"/>
      <c r="H303" s="18"/>
      <c r="I303" s="18"/>
      <c r="J303" s="22">
        <f t="shared" si="18"/>
        <v>0</v>
      </c>
      <c r="K303" s="18"/>
      <c r="L303" s="18"/>
      <c r="M303" s="18"/>
      <c r="N303" s="19"/>
    </row>
    <row r="304" spans="1:14" ht="27" customHeight="1">
      <c r="A304" s="2" t="str">
        <f t="shared" si="19"/>
        <v/>
      </c>
      <c r="B304" s="5" t="str">
        <f t="shared" si="20"/>
        <v/>
      </c>
      <c r="C304" s="5" t="str">
        <f t="shared" si="17"/>
        <v/>
      </c>
      <c r="D304" s="14"/>
      <c r="E304" s="15"/>
      <c r="F304" s="3" t="str">
        <f>IF(E304="","",(VLOOKUP(E304,#REF!,2,"FAUX")))</f>
        <v/>
      </c>
      <c r="G304" s="18"/>
      <c r="H304" s="18"/>
      <c r="I304" s="18"/>
      <c r="J304" s="22">
        <f t="shared" si="18"/>
        <v>0</v>
      </c>
      <c r="K304" s="18"/>
      <c r="L304" s="18"/>
      <c r="M304" s="18"/>
      <c r="N304" s="19"/>
    </row>
    <row r="305" spans="1:14" ht="27" customHeight="1">
      <c r="A305" s="2" t="str">
        <f t="shared" si="19"/>
        <v/>
      </c>
      <c r="B305" s="5" t="str">
        <f t="shared" si="20"/>
        <v/>
      </c>
      <c r="C305" s="5" t="str">
        <f t="shared" si="17"/>
        <v/>
      </c>
      <c r="D305" s="14"/>
      <c r="E305" s="15"/>
      <c r="F305" s="3" t="str">
        <f>IF(E305="","",(VLOOKUP(E305,#REF!,2,"FAUX")))</f>
        <v/>
      </c>
      <c r="G305" s="18"/>
      <c r="H305" s="18"/>
      <c r="I305" s="18"/>
      <c r="J305" s="22">
        <f t="shared" si="18"/>
        <v>0</v>
      </c>
      <c r="K305" s="18"/>
      <c r="L305" s="18"/>
      <c r="M305" s="18"/>
      <c r="N305" s="19"/>
    </row>
    <row r="306" spans="1:14" ht="27" customHeight="1">
      <c r="A306" s="2" t="str">
        <f t="shared" si="19"/>
        <v/>
      </c>
      <c r="B306" s="5" t="str">
        <f t="shared" si="20"/>
        <v/>
      </c>
      <c r="C306" s="5" t="str">
        <f t="shared" si="17"/>
        <v/>
      </c>
      <c r="D306" s="14"/>
      <c r="E306" s="15"/>
      <c r="F306" s="3" t="str">
        <f>IF(E306="","",(VLOOKUP(E306,#REF!,2,"FAUX")))</f>
        <v/>
      </c>
      <c r="G306" s="18"/>
      <c r="H306" s="18"/>
      <c r="I306" s="18"/>
      <c r="J306" s="22">
        <f t="shared" si="18"/>
        <v>0</v>
      </c>
      <c r="K306" s="18"/>
      <c r="L306" s="18"/>
      <c r="M306" s="18"/>
      <c r="N306" s="19"/>
    </row>
    <row r="307" spans="1:14" ht="27" customHeight="1">
      <c r="A307" s="2" t="str">
        <f t="shared" si="19"/>
        <v/>
      </c>
      <c r="B307" s="5" t="str">
        <f t="shared" si="20"/>
        <v/>
      </c>
      <c r="C307" s="5" t="str">
        <f t="shared" si="17"/>
        <v/>
      </c>
      <c r="D307" s="14"/>
      <c r="E307" s="15"/>
      <c r="F307" s="3" t="str">
        <f>IF(E307="","",(VLOOKUP(E307,#REF!,2,"FAUX")))</f>
        <v/>
      </c>
      <c r="G307" s="18"/>
      <c r="H307" s="18"/>
      <c r="I307" s="18"/>
      <c r="J307" s="22">
        <f t="shared" si="18"/>
        <v>0</v>
      </c>
      <c r="K307" s="18"/>
      <c r="L307" s="18"/>
      <c r="M307" s="18"/>
      <c r="N307" s="19"/>
    </row>
    <row r="308" spans="1:14" ht="27" customHeight="1">
      <c r="A308" s="2" t="str">
        <f t="shared" si="19"/>
        <v/>
      </c>
      <c r="B308" s="5" t="str">
        <f t="shared" si="20"/>
        <v/>
      </c>
      <c r="C308" s="5" t="str">
        <f t="shared" si="17"/>
        <v/>
      </c>
      <c r="D308" s="14"/>
      <c r="E308" s="15"/>
      <c r="F308" s="3" t="str">
        <f>IF(E308="","",(VLOOKUP(E308,#REF!,2,"FAUX")))</f>
        <v/>
      </c>
      <c r="G308" s="18"/>
      <c r="H308" s="18"/>
      <c r="I308" s="18"/>
      <c r="J308" s="22">
        <f t="shared" si="18"/>
        <v>0</v>
      </c>
      <c r="K308" s="18"/>
      <c r="L308" s="18"/>
      <c r="M308" s="18"/>
      <c r="N308" s="19"/>
    </row>
    <row r="309" spans="1:14" ht="27" customHeight="1">
      <c r="A309" s="2" t="str">
        <f t="shared" si="19"/>
        <v/>
      </c>
      <c r="B309" s="5" t="str">
        <f t="shared" si="20"/>
        <v/>
      </c>
      <c r="C309" s="5" t="str">
        <f t="shared" si="17"/>
        <v/>
      </c>
      <c r="D309" s="14"/>
      <c r="E309" s="15"/>
      <c r="F309" s="3" t="str">
        <f>IF(E309="","",(VLOOKUP(E309,#REF!,2,"FAUX")))</f>
        <v/>
      </c>
      <c r="G309" s="18"/>
      <c r="H309" s="18"/>
      <c r="I309" s="18"/>
      <c r="J309" s="22">
        <f t="shared" si="18"/>
        <v>0</v>
      </c>
      <c r="K309" s="18"/>
      <c r="L309" s="18"/>
      <c r="M309" s="18"/>
      <c r="N309" s="19"/>
    </row>
    <row r="310" spans="1:14" ht="27" customHeight="1">
      <c r="A310" s="2" t="str">
        <f t="shared" si="19"/>
        <v/>
      </c>
      <c r="B310" s="5" t="str">
        <f t="shared" si="20"/>
        <v/>
      </c>
      <c r="C310" s="5" t="str">
        <f t="shared" si="17"/>
        <v/>
      </c>
      <c r="D310" s="14"/>
      <c r="E310" s="15"/>
      <c r="F310" s="3" t="str">
        <f>IF(E310="","",(VLOOKUP(E310,#REF!,2,"FAUX")))</f>
        <v/>
      </c>
      <c r="G310" s="18"/>
      <c r="H310" s="18"/>
      <c r="I310" s="18"/>
      <c r="J310" s="22">
        <f t="shared" si="18"/>
        <v>0</v>
      </c>
      <c r="K310" s="18"/>
      <c r="L310" s="18"/>
      <c r="M310" s="18"/>
      <c r="N310" s="19"/>
    </row>
    <row r="311" spans="1:14" ht="27" customHeight="1">
      <c r="A311" s="2" t="str">
        <f t="shared" si="19"/>
        <v/>
      </c>
      <c r="B311" s="5" t="str">
        <f t="shared" si="20"/>
        <v/>
      </c>
      <c r="C311" s="5" t="str">
        <f t="shared" si="17"/>
        <v/>
      </c>
      <c r="D311" s="14"/>
      <c r="E311" s="15"/>
      <c r="F311" s="3" t="str">
        <f>IF(E311="","",(VLOOKUP(E311,#REF!,2,"FAUX")))</f>
        <v/>
      </c>
      <c r="G311" s="18"/>
      <c r="H311" s="18"/>
      <c r="I311" s="18"/>
      <c r="J311" s="22">
        <f t="shared" si="18"/>
        <v>0</v>
      </c>
      <c r="K311" s="18"/>
      <c r="L311" s="18"/>
      <c r="M311" s="18"/>
      <c r="N311" s="19"/>
    </row>
    <row r="312" spans="1:14" ht="27" customHeight="1">
      <c r="A312" s="2" t="str">
        <f t="shared" si="19"/>
        <v/>
      </c>
      <c r="B312" s="5" t="str">
        <f t="shared" si="20"/>
        <v/>
      </c>
      <c r="C312" s="5" t="str">
        <f t="shared" si="17"/>
        <v/>
      </c>
      <c r="D312" s="14"/>
      <c r="E312" s="15"/>
      <c r="F312" s="3" t="str">
        <f>IF(E312="","",(VLOOKUP(E312,#REF!,2,"FAUX")))</f>
        <v/>
      </c>
      <c r="G312" s="18"/>
      <c r="H312" s="18"/>
      <c r="I312" s="18"/>
      <c r="J312" s="22">
        <f t="shared" si="18"/>
        <v>0</v>
      </c>
      <c r="K312" s="18"/>
      <c r="L312" s="18"/>
      <c r="M312" s="18"/>
      <c r="N312" s="19"/>
    </row>
    <row r="313" spans="1:14" ht="27" customHeight="1">
      <c r="A313" s="2" t="str">
        <f t="shared" si="19"/>
        <v/>
      </c>
      <c r="B313" s="5" t="str">
        <f t="shared" si="20"/>
        <v/>
      </c>
      <c r="C313" s="5" t="str">
        <f t="shared" si="17"/>
        <v/>
      </c>
      <c r="D313" s="14"/>
      <c r="E313" s="15"/>
      <c r="F313" s="3" t="str">
        <f>IF(E313="","",(VLOOKUP(E313,#REF!,2,"FAUX")))</f>
        <v/>
      </c>
      <c r="G313" s="18"/>
      <c r="H313" s="18"/>
      <c r="I313" s="18"/>
      <c r="J313" s="22">
        <f t="shared" si="18"/>
        <v>0</v>
      </c>
      <c r="K313" s="18"/>
      <c r="L313" s="18"/>
      <c r="M313" s="18"/>
      <c r="N313" s="19"/>
    </row>
    <row r="314" spans="1:14" ht="27" customHeight="1">
      <c r="A314" s="2" t="str">
        <f t="shared" si="19"/>
        <v/>
      </c>
      <c r="B314" s="5" t="str">
        <f t="shared" si="20"/>
        <v/>
      </c>
      <c r="C314" s="5" t="str">
        <f t="shared" si="17"/>
        <v/>
      </c>
      <c r="D314" s="14"/>
      <c r="E314" s="15"/>
      <c r="F314" s="3" t="str">
        <f>IF(E314="","",(VLOOKUP(E314,#REF!,2,"FAUX")))</f>
        <v/>
      </c>
      <c r="G314" s="18"/>
      <c r="H314" s="18"/>
      <c r="I314" s="18"/>
      <c r="J314" s="22">
        <f t="shared" si="18"/>
        <v>0</v>
      </c>
      <c r="K314" s="18"/>
      <c r="L314" s="18"/>
      <c r="M314" s="18"/>
      <c r="N314" s="19"/>
    </row>
    <row r="315" spans="1:14" ht="27" customHeight="1">
      <c r="A315" s="2" t="str">
        <f t="shared" si="19"/>
        <v/>
      </c>
      <c r="B315" s="5" t="str">
        <f t="shared" si="20"/>
        <v/>
      </c>
      <c r="C315" s="5" t="str">
        <f t="shared" si="17"/>
        <v/>
      </c>
      <c r="D315" s="14"/>
      <c r="E315" s="15"/>
      <c r="F315" s="3" t="str">
        <f>IF(E315="","",(VLOOKUP(E315,#REF!,2,"FAUX")))</f>
        <v/>
      </c>
      <c r="G315" s="18"/>
      <c r="H315" s="18"/>
      <c r="I315" s="18"/>
      <c r="J315" s="22">
        <f t="shared" si="18"/>
        <v>0</v>
      </c>
      <c r="K315" s="18"/>
      <c r="L315" s="18"/>
      <c r="M315" s="18"/>
      <c r="N315" s="19"/>
    </row>
    <row r="316" spans="1:14" ht="27" customHeight="1">
      <c r="A316" s="2" t="str">
        <f t="shared" si="19"/>
        <v/>
      </c>
      <c r="B316" s="5" t="str">
        <f t="shared" si="20"/>
        <v/>
      </c>
      <c r="C316" s="5" t="str">
        <f t="shared" si="17"/>
        <v/>
      </c>
      <c r="D316" s="14"/>
      <c r="E316" s="15"/>
      <c r="F316" s="3" t="str">
        <f>IF(E316="","",(VLOOKUP(E316,#REF!,2,"FAUX")))</f>
        <v/>
      </c>
      <c r="G316" s="18"/>
      <c r="H316" s="18"/>
      <c r="I316" s="18"/>
      <c r="J316" s="22">
        <f t="shared" si="18"/>
        <v>0</v>
      </c>
      <c r="K316" s="18"/>
      <c r="L316" s="18"/>
      <c r="M316" s="18"/>
      <c r="N316" s="19"/>
    </row>
    <row r="317" spans="1:14" ht="27" customHeight="1">
      <c r="A317" s="2" t="str">
        <f t="shared" si="19"/>
        <v/>
      </c>
      <c r="B317" s="5" t="str">
        <f t="shared" si="20"/>
        <v/>
      </c>
      <c r="C317" s="5" t="str">
        <f t="shared" si="17"/>
        <v/>
      </c>
      <c r="D317" s="14"/>
      <c r="E317" s="15"/>
      <c r="F317" s="3" t="str">
        <f>IF(E317="","",(VLOOKUP(E317,#REF!,2,"FAUX")))</f>
        <v/>
      </c>
      <c r="G317" s="18"/>
      <c r="H317" s="18"/>
      <c r="I317" s="18"/>
      <c r="J317" s="22">
        <f t="shared" si="18"/>
        <v>0</v>
      </c>
      <c r="K317" s="18"/>
      <c r="L317" s="18"/>
      <c r="M317" s="18"/>
      <c r="N317" s="19"/>
    </row>
    <row r="318" spans="1:14" ht="27" customHeight="1">
      <c r="A318" s="2" t="str">
        <f t="shared" si="19"/>
        <v/>
      </c>
      <c r="B318" s="5" t="str">
        <f t="shared" si="20"/>
        <v/>
      </c>
      <c r="C318" s="5" t="str">
        <f t="shared" si="17"/>
        <v/>
      </c>
      <c r="D318" s="14"/>
      <c r="E318" s="15"/>
      <c r="F318" s="3" t="str">
        <f>IF(E318="","",(VLOOKUP(E318,#REF!,2,"FAUX")))</f>
        <v/>
      </c>
      <c r="G318" s="18"/>
      <c r="H318" s="18"/>
      <c r="I318" s="18"/>
      <c r="J318" s="22">
        <f t="shared" si="18"/>
        <v>0</v>
      </c>
      <c r="K318" s="18"/>
      <c r="L318" s="18"/>
      <c r="M318" s="18"/>
      <c r="N318" s="19"/>
    </row>
    <row r="319" spans="1:14" ht="27" customHeight="1">
      <c r="A319" s="2" t="str">
        <f t="shared" si="19"/>
        <v/>
      </c>
      <c r="B319" s="5" t="str">
        <f t="shared" si="20"/>
        <v/>
      </c>
      <c r="C319" s="5" t="str">
        <f t="shared" si="17"/>
        <v/>
      </c>
      <c r="D319" s="14"/>
      <c r="E319" s="15"/>
      <c r="F319" s="3" t="str">
        <f>IF(E319="","",(VLOOKUP(E319,#REF!,2,"FAUX")))</f>
        <v/>
      </c>
      <c r="G319" s="18"/>
      <c r="H319" s="18"/>
      <c r="I319" s="18"/>
      <c r="J319" s="22">
        <f t="shared" si="18"/>
        <v>0</v>
      </c>
      <c r="K319" s="18"/>
      <c r="L319" s="18"/>
      <c r="M319" s="18"/>
      <c r="N319" s="19"/>
    </row>
    <row r="320" spans="1:14" ht="27" customHeight="1">
      <c r="A320" s="2" t="str">
        <f t="shared" si="19"/>
        <v/>
      </c>
      <c r="B320" s="5" t="str">
        <f t="shared" si="20"/>
        <v/>
      </c>
      <c r="C320" s="5" t="str">
        <f t="shared" si="17"/>
        <v/>
      </c>
      <c r="D320" s="14"/>
      <c r="E320" s="15"/>
      <c r="F320" s="3" t="str">
        <f>IF(E320="","",(VLOOKUP(E320,#REF!,2,"FAUX")))</f>
        <v/>
      </c>
      <c r="G320" s="18"/>
      <c r="H320" s="18"/>
      <c r="I320" s="18"/>
      <c r="J320" s="22">
        <f t="shared" si="18"/>
        <v>0</v>
      </c>
      <c r="K320" s="18"/>
      <c r="L320" s="18"/>
      <c r="M320" s="18"/>
      <c r="N320" s="19"/>
    </row>
    <row r="321" spans="1:14" ht="27" customHeight="1">
      <c r="A321" s="2" t="str">
        <f t="shared" si="19"/>
        <v/>
      </c>
      <c r="B321" s="5" t="str">
        <f t="shared" si="20"/>
        <v/>
      </c>
      <c r="C321" s="5" t="str">
        <f t="shared" si="17"/>
        <v/>
      </c>
      <c r="D321" s="14"/>
      <c r="E321" s="15"/>
      <c r="F321" s="3" t="str">
        <f>IF(E321="","",(VLOOKUP(E321,#REF!,2,"FAUX")))</f>
        <v/>
      </c>
      <c r="G321" s="18"/>
      <c r="H321" s="18"/>
      <c r="I321" s="18"/>
      <c r="J321" s="22">
        <f t="shared" si="18"/>
        <v>0</v>
      </c>
      <c r="K321" s="18"/>
      <c r="L321" s="18"/>
      <c r="M321" s="18"/>
      <c r="N321" s="19"/>
    </row>
    <row r="322" spans="1:14" ht="27" customHeight="1">
      <c r="A322" s="2" t="str">
        <f t="shared" si="19"/>
        <v/>
      </c>
      <c r="B322" s="5" t="str">
        <f t="shared" si="20"/>
        <v/>
      </c>
      <c r="C322" s="5" t="str">
        <f t="shared" si="17"/>
        <v/>
      </c>
      <c r="D322" s="14"/>
      <c r="E322" s="15"/>
      <c r="F322" s="3" t="str">
        <f>IF(E322="","",(VLOOKUP(E322,#REF!,2,"FAUX")))</f>
        <v/>
      </c>
      <c r="G322" s="18"/>
      <c r="H322" s="18"/>
      <c r="I322" s="18"/>
      <c r="J322" s="22">
        <f t="shared" si="18"/>
        <v>0</v>
      </c>
      <c r="K322" s="18"/>
      <c r="L322" s="18"/>
      <c r="M322" s="18"/>
      <c r="N322" s="19"/>
    </row>
    <row r="323" spans="1:14" ht="27" customHeight="1">
      <c r="A323" s="2" t="str">
        <f t="shared" si="19"/>
        <v/>
      </c>
      <c r="B323" s="5" t="str">
        <f t="shared" si="20"/>
        <v/>
      </c>
      <c r="C323" s="5" t="str">
        <f t="shared" ref="C323:C386" si="21">CONCATENATE(A323,B323)</f>
        <v/>
      </c>
      <c r="D323" s="14"/>
      <c r="E323" s="15"/>
      <c r="F323" s="3" t="str">
        <f>IF(E323="","",(VLOOKUP(E323,#REF!,2,"FAUX")))</f>
        <v/>
      </c>
      <c r="G323" s="18"/>
      <c r="H323" s="18"/>
      <c r="I323" s="18"/>
      <c r="J323" s="22">
        <f t="shared" ref="J323:J386" si="22">IF(G323="Entrée",I323,(I323*-1))</f>
        <v>0</v>
      </c>
      <c r="K323" s="18"/>
      <c r="L323" s="18"/>
      <c r="M323" s="18"/>
      <c r="N323" s="19"/>
    </row>
    <row r="324" spans="1:14" ht="27" customHeight="1">
      <c r="A324" s="2" t="str">
        <f t="shared" si="19"/>
        <v/>
      </c>
      <c r="B324" s="5" t="str">
        <f t="shared" si="20"/>
        <v/>
      </c>
      <c r="C324" s="5" t="str">
        <f t="shared" si="21"/>
        <v/>
      </c>
      <c r="D324" s="14"/>
      <c r="E324" s="15"/>
      <c r="F324" s="3" t="str">
        <f>IF(E324="","",(VLOOKUP(E324,#REF!,2,"FAUX")))</f>
        <v/>
      </c>
      <c r="G324" s="18"/>
      <c r="H324" s="18"/>
      <c r="I324" s="18"/>
      <c r="J324" s="22">
        <f t="shared" si="22"/>
        <v>0</v>
      </c>
      <c r="K324" s="18"/>
      <c r="L324" s="18"/>
      <c r="M324" s="18"/>
      <c r="N324" s="19"/>
    </row>
    <row r="325" spans="1:14" ht="27" customHeight="1">
      <c r="A325" s="2" t="str">
        <f t="shared" si="19"/>
        <v/>
      </c>
      <c r="B325" s="5" t="str">
        <f t="shared" si="20"/>
        <v/>
      </c>
      <c r="C325" s="5" t="str">
        <f t="shared" si="21"/>
        <v/>
      </c>
      <c r="D325" s="14"/>
      <c r="E325" s="15"/>
      <c r="F325" s="3" t="str">
        <f>IF(E325="","",(VLOOKUP(E325,#REF!,2,"FAUX")))</f>
        <v/>
      </c>
      <c r="G325" s="18"/>
      <c r="H325" s="18"/>
      <c r="I325" s="18"/>
      <c r="J325" s="22">
        <f t="shared" si="22"/>
        <v>0</v>
      </c>
      <c r="K325" s="18"/>
      <c r="L325" s="18"/>
      <c r="M325" s="18"/>
      <c r="N325" s="19"/>
    </row>
    <row r="326" spans="1:14" ht="27" customHeight="1">
      <c r="A326" s="2" t="str">
        <f t="shared" si="19"/>
        <v/>
      </c>
      <c r="B326" s="5" t="str">
        <f t="shared" si="20"/>
        <v/>
      </c>
      <c r="C326" s="5" t="str">
        <f t="shared" si="21"/>
        <v/>
      </c>
      <c r="D326" s="14"/>
      <c r="E326" s="15"/>
      <c r="F326" s="3" t="str">
        <f>IF(E326="","",(VLOOKUP(E326,#REF!,2,"FAUX")))</f>
        <v/>
      </c>
      <c r="G326" s="18"/>
      <c r="H326" s="18"/>
      <c r="I326" s="18"/>
      <c r="J326" s="22">
        <f t="shared" si="22"/>
        <v>0</v>
      </c>
      <c r="K326" s="18"/>
      <c r="L326" s="18"/>
      <c r="M326" s="18"/>
      <c r="N326" s="19"/>
    </row>
    <row r="327" spans="1:14" ht="27" customHeight="1">
      <c r="A327" s="2" t="str">
        <f t="shared" si="19"/>
        <v/>
      </c>
      <c r="B327" s="5" t="str">
        <f t="shared" si="20"/>
        <v/>
      </c>
      <c r="C327" s="5" t="str">
        <f t="shared" si="21"/>
        <v/>
      </c>
      <c r="D327" s="14"/>
      <c r="E327" s="15"/>
      <c r="F327" s="3" t="str">
        <f>IF(E327="","",(VLOOKUP(E327,#REF!,2,"FAUX")))</f>
        <v/>
      </c>
      <c r="G327" s="18"/>
      <c r="H327" s="18"/>
      <c r="I327" s="18"/>
      <c r="J327" s="22">
        <f t="shared" si="22"/>
        <v>0</v>
      </c>
      <c r="K327" s="18"/>
      <c r="L327" s="18"/>
      <c r="M327" s="18"/>
      <c r="N327" s="19"/>
    </row>
    <row r="328" spans="1:14" ht="27" customHeight="1">
      <c r="A328" s="2" t="str">
        <f t="shared" si="19"/>
        <v/>
      </c>
      <c r="B328" s="5" t="str">
        <f t="shared" si="20"/>
        <v/>
      </c>
      <c r="C328" s="5" t="str">
        <f t="shared" si="21"/>
        <v/>
      </c>
      <c r="D328" s="14"/>
      <c r="E328" s="15"/>
      <c r="F328" s="3" t="str">
        <f>IF(E328="","",(VLOOKUP(E328,#REF!,2,"FAUX")))</f>
        <v/>
      </c>
      <c r="G328" s="18"/>
      <c r="H328" s="18"/>
      <c r="I328" s="18"/>
      <c r="J328" s="22">
        <f t="shared" si="22"/>
        <v>0</v>
      </c>
      <c r="K328" s="18"/>
      <c r="L328" s="18"/>
      <c r="M328" s="18"/>
      <c r="N328" s="19"/>
    </row>
    <row r="329" spans="1:14" ht="27" customHeight="1">
      <c r="A329" s="2" t="str">
        <f t="shared" si="19"/>
        <v/>
      </c>
      <c r="B329" s="5" t="str">
        <f t="shared" si="20"/>
        <v/>
      </c>
      <c r="C329" s="5" t="str">
        <f t="shared" si="21"/>
        <v/>
      </c>
      <c r="D329" s="14"/>
      <c r="E329" s="15"/>
      <c r="F329" s="3" t="str">
        <f>IF(E329="","",(VLOOKUP(E329,#REF!,2,"FAUX")))</f>
        <v/>
      </c>
      <c r="G329" s="18"/>
      <c r="H329" s="18"/>
      <c r="I329" s="18"/>
      <c r="J329" s="22">
        <f t="shared" si="22"/>
        <v>0</v>
      </c>
      <c r="K329" s="18"/>
      <c r="L329" s="18"/>
      <c r="M329" s="18"/>
      <c r="N329" s="19"/>
    </row>
    <row r="330" spans="1:14" ht="27" customHeight="1">
      <c r="A330" s="2" t="str">
        <f t="shared" si="19"/>
        <v/>
      </c>
      <c r="B330" s="5" t="str">
        <f t="shared" si="20"/>
        <v/>
      </c>
      <c r="C330" s="5" t="str">
        <f t="shared" si="21"/>
        <v/>
      </c>
      <c r="D330" s="14"/>
      <c r="E330" s="15"/>
      <c r="F330" s="3" t="str">
        <f>IF(E330="","",(VLOOKUP(E330,#REF!,2,"FAUX")))</f>
        <v/>
      </c>
      <c r="G330" s="18"/>
      <c r="H330" s="18"/>
      <c r="I330" s="18"/>
      <c r="J330" s="22">
        <f t="shared" si="22"/>
        <v>0</v>
      </c>
      <c r="K330" s="18"/>
      <c r="L330" s="18"/>
      <c r="M330" s="18"/>
      <c r="N330" s="19"/>
    </row>
    <row r="331" spans="1:14" ht="27" customHeight="1">
      <c r="A331" s="2" t="str">
        <f t="shared" ref="A331:A394" si="23">IF(D331="","",YEAR(D331))</f>
        <v/>
      </c>
      <c r="B331" s="5" t="str">
        <f t="shared" ref="B331:B394" si="24">IF(D331="","",MONTH(D331))</f>
        <v/>
      </c>
      <c r="C331" s="5" t="str">
        <f t="shared" si="21"/>
        <v/>
      </c>
      <c r="D331" s="14"/>
      <c r="E331" s="15"/>
      <c r="F331" s="3" t="str">
        <f>IF(E331="","",(VLOOKUP(E331,#REF!,2,"FAUX")))</f>
        <v/>
      </c>
      <c r="G331" s="18"/>
      <c r="H331" s="18"/>
      <c r="I331" s="18"/>
      <c r="J331" s="22">
        <f t="shared" si="22"/>
        <v>0</v>
      </c>
      <c r="K331" s="18"/>
      <c r="L331" s="18"/>
      <c r="M331" s="18"/>
      <c r="N331" s="19"/>
    </row>
    <row r="332" spans="1:14" ht="27" customHeight="1">
      <c r="A332" s="2" t="str">
        <f t="shared" si="23"/>
        <v/>
      </c>
      <c r="B332" s="5" t="str">
        <f t="shared" si="24"/>
        <v/>
      </c>
      <c r="C332" s="5" t="str">
        <f t="shared" si="21"/>
        <v/>
      </c>
      <c r="D332" s="14"/>
      <c r="E332" s="15"/>
      <c r="F332" s="3" t="str">
        <f>IF(E332="","",(VLOOKUP(E332,#REF!,2,"FAUX")))</f>
        <v/>
      </c>
      <c r="G332" s="18"/>
      <c r="H332" s="18"/>
      <c r="I332" s="18"/>
      <c r="J332" s="22">
        <f t="shared" si="22"/>
        <v>0</v>
      </c>
      <c r="K332" s="18"/>
      <c r="L332" s="18"/>
      <c r="M332" s="18"/>
      <c r="N332" s="19"/>
    </row>
    <row r="333" spans="1:14" ht="27" customHeight="1">
      <c r="A333" s="2" t="str">
        <f t="shared" si="23"/>
        <v/>
      </c>
      <c r="B333" s="5" t="str">
        <f t="shared" si="24"/>
        <v/>
      </c>
      <c r="C333" s="5" t="str">
        <f t="shared" si="21"/>
        <v/>
      </c>
      <c r="D333" s="14"/>
      <c r="E333" s="15"/>
      <c r="F333" s="3" t="str">
        <f>IF(E333="","",(VLOOKUP(E333,#REF!,2,"FAUX")))</f>
        <v/>
      </c>
      <c r="G333" s="18"/>
      <c r="H333" s="18"/>
      <c r="I333" s="18"/>
      <c r="J333" s="22">
        <f t="shared" si="22"/>
        <v>0</v>
      </c>
      <c r="K333" s="18"/>
      <c r="L333" s="18"/>
      <c r="M333" s="18"/>
      <c r="N333" s="19"/>
    </row>
    <row r="334" spans="1:14" ht="27" customHeight="1">
      <c r="A334" s="2" t="str">
        <f t="shared" si="23"/>
        <v/>
      </c>
      <c r="B334" s="5" t="str">
        <f t="shared" si="24"/>
        <v/>
      </c>
      <c r="C334" s="5" t="str">
        <f t="shared" si="21"/>
        <v/>
      </c>
      <c r="D334" s="14"/>
      <c r="E334" s="15"/>
      <c r="F334" s="3" t="str">
        <f>IF(E334="","",(VLOOKUP(E334,#REF!,2,"FAUX")))</f>
        <v/>
      </c>
      <c r="G334" s="18"/>
      <c r="H334" s="18"/>
      <c r="I334" s="18"/>
      <c r="J334" s="22">
        <f t="shared" si="22"/>
        <v>0</v>
      </c>
      <c r="K334" s="18"/>
      <c r="L334" s="18"/>
      <c r="M334" s="18"/>
      <c r="N334" s="19"/>
    </row>
    <row r="335" spans="1:14" ht="27" customHeight="1">
      <c r="A335" s="2" t="str">
        <f t="shared" si="23"/>
        <v/>
      </c>
      <c r="B335" s="5" t="str">
        <f t="shared" si="24"/>
        <v/>
      </c>
      <c r="C335" s="5" t="str">
        <f t="shared" si="21"/>
        <v/>
      </c>
      <c r="D335" s="14"/>
      <c r="E335" s="15"/>
      <c r="F335" s="3" t="str">
        <f>IF(E335="","",(VLOOKUP(E335,#REF!,2,"FAUX")))</f>
        <v/>
      </c>
      <c r="G335" s="18"/>
      <c r="H335" s="18"/>
      <c r="I335" s="18"/>
      <c r="J335" s="22">
        <f t="shared" si="22"/>
        <v>0</v>
      </c>
      <c r="K335" s="18"/>
      <c r="L335" s="18"/>
      <c r="M335" s="18"/>
      <c r="N335" s="19"/>
    </row>
    <row r="336" spans="1:14" ht="27" customHeight="1">
      <c r="A336" s="2" t="str">
        <f t="shared" si="23"/>
        <v/>
      </c>
      <c r="B336" s="5" t="str">
        <f t="shared" si="24"/>
        <v/>
      </c>
      <c r="C336" s="5" t="str">
        <f t="shared" si="21"/>
        <v/>
      </c>
      <c r="D336" s="14"/>
      <c r="E336" s="15"/>
      <c r="F336" s="3" t="str">
        <f>IF(E336="","",(VLOOKUP(E336,#REF!,2,"FAUX")))</f>
        <v/>
      </c>
      <c r="G336" s="18"/>
      <c r="H336" s="18"/>
      <c r="I336" s="18"/>
      <c r="J336" s="22">
        <f t="shared" si="22"/>
        <v>0</v>
      </c>
      <c r="K336" s="18"/>
      <c r="L336" s="18"/>
      <c r="M336" s="18"/>
      <c r="N336" s="19"/>
    </row>
    <row r="337" spans="1:14" ht="27" customHeight="1">
      <c r="A337" s="2" t="str">
        <f t="shared" si="23"/>
        <v/>
      </c>
      <c r="B337" s="5" t="str">
        <f t="shared" si="24"/>
        <v/>
      </c>
      <c r="C337" s="5" t="str">
        <f t="shared" si="21"/>
        <v/>
      </c>
      <c r="D337" s="14"/>
      <c r="E337" s="15"/>
      <c r="F337" s="3" t="str">
        <f>IF(E337="","",(VLOOKUP(E337,#REF!,2,"FAUX")))</f>
        <v/>
      </c>
      <c r="G337" s="18"/>
      <c r="H337" s="18"/>
      <c r="I337" s="18"/>
      <c r="J337" s="22">
        <f t="shared" si="22"/>
        <v>0</v>
      </c>
      <c r="K337" s="18"/>
      <c r="L337" s="18"/>
      <c r="M337" s="18"/>
      <c r="N337" s="19"/>
    </row>
    <row r="338" spans="1:14" ht="27" customHeight="1">
      <c r="A338" s="2" t="str">
        <f t="shared" si="23"/>
        <v/>
      </c>
      <c r="B338" s="5" t="str">
        <f t="shared" si="24"/>
        <v/>
      </c>
      <c r="C338" s="5" t="str">
        <f t="shared" si="21"/>
        <v/>
      </c>
      <c r="D338" s="14"/>
      <c r="E338" s="15"/>
      <c r="F338" s="3" t="str">
        <f>IF(E338="","",(VLOOKUP(E338,#REF!,2,"FAUX")))</f>
        <v/>
      </c>
      <c r="G338" s="18"/>
      <c r="H338" s="18"/>
      <c r="I338" s="18"/>
      <c r="J338" s="22">
        <f t="shared" si="22"/>
        <v>0</v>
      </c>
      <c r="K338" s="18"/>
      <c r="L338" s="18"/>
      <c r="M338" s="18"/>
      <c r="N338" s="19"/>
    </row>
    <row r="339" spans="1:14" ht="27" customHeight="1">
      <c r="A339" s="2" t="str">
        <f t="shared" si="23"/>
        <v/>
      </c>
      <c r="B339" s="5" t="str">
        <f t="shared" si="24"/>
        <v/>
      </c>
      <c r="C339" s="5" t="str">
        <f t="shared" si="21"/>
        <v/>
      </c>
      <c r="D339" s="14"/>
      <c r="E339" s="15"/>
      <c r="F339" s="3" t="str">
        <f>IF(E339="","",(VLOOKUP(E339,#REF!,2,"FAUX")))</f>
        <v/>
      </c>
      <c r="G339" s="18"/>
      <c r="H339" s="18"/>
      <c r="I339" s="18"/>
      <c r="J339" s="22">
        <f t="shared" si="22"/>
        <v>0</v>
      </c>
      <c r="K339" s="18"/>
      <c r="L339" s="18"/>
      <c r="M339" s="18"/>
      <c r="N339" s="19"/>
    </row>
    <row r="340" spans="1:14" ht="27" customHeight="1">
      <c r="A340" s="2" t="str">
        <f t="shared" si="23"/>
        <v/>
      </c>
      <c r="B340" s="5" t="str">
        <f t="shared" si="24"/>
        <v/>
      </c>
      <c r="C340" s="5" t="str">
        <f t="shared" si="21"/>
        <v/>
      </c>
      <c r="D340" s="14"/>
      <c r="E340" s="15"/>
      <c r="F340" s="3" t="str">
        <f>IF(E340="","",(VLOOKUP(E340,#REF!,2,"FAUX")))</f>
        <v/>
      </c>
      <c r="G340" s="18"/>
      <c r="H340" s="18"/>
      <c r="I340" s="18"/>
      <c r="J340" s="22">
        <f t="shared" si="22"/>
        <v>0</v>
      </c>
      <c r="K340" s="18"/>
      <c r="L340" s="18"/>
      <c r="M340" s="18"/>
      <c r="N340" s="19"/>
    </row>
    <row r="341" spans="1:14" ht="27" customHeight="1">
      <c r="A341" s="2" t="str">
        <f t="shared" si="23"/>
        <v/>
      </c>
      <c r="B341" s="5" t="str">
        <f t="shared" si="24"/>
        <v/>
      </c>
      <c r="C341" s="5" t="str">
        <f t="shared" si="21"/>
        <v/>
      </c>
      <c r="D341" s="14"/>
      <c r="E341" s="15"/>
      <c r="F341" s="3" t="str">
        <f>IF(E341="","",(VLOOKUP(E341,#REF!,2,"FAUX")))</f>
        <v/>
      </c>
      <c r="G341" s="18"/>
      <c r="H341" s="18"/>
      <c r="I341" s="18"/>
      <c r="J341" s="22">
        <f t="shared" si="22"/>
        <v>0</v>
      </c>
      <c r="K341" s="18"/>
      <c r="L341" s="18"/>
      <c r="M341" s="18"/>
      <c r="N341" s="19"/>
    </row>
    <row r="342" spans="1:14" ht="27" customHeight="1">
      <c r="A342" s="2" t="str">
        <f t="shared" si="23"/>
        <v/>
      </c>
      <c r="B342" s="5" t="str">
        <f t="shared" si="24"/>
        <v/>
      </c>
      <c r="C342" s="5" t="str">
        <f t="shared" si="21"/>
        <v/>
      </c>
      <c r="D342" s="14"/>
      <c r="E342" s="15"/>
      <c r="F342" s="3" t="str">
        <f>IF(E342="","",(VLOOKUP(E342,#REF!,2,"FAUX")))</f>
        <v/>
      </c>
      <c r="G342" s="18"/>
      <c r="H342" s="18"/>
      <c r="I342" s="18"/>
      <c r="J342" s="22">
        <f t="shared" si="22"/>
        <v>0</v>
      </c>
      <c r="K342" s="18"/>
      <c r="L342" s="18"/>
      <c r="M342" s="18"/>
      <c r="N342" s="19"/>
    </row>
    <row r="343" spans="1:14" ht="27" customHeight="1">
      <c r="A343" s="2" t="str">
        <f t="shared" si="23"/>
        <v/>
      </c>
      <c r="B343" s="5" t="str">
        <f t="shared" si="24"/>
        <v/>
      </c>
      <c r="C343" s="5" t="str">
        <f t="shared" si="21"/>
        <v/>
      </c>
      <c r="D343" s="14"/>
      <c r="E343" s="15"/>
      <c r="F343" s="3" t="str">
        <f>IF(E343="","",(VLOOKUP(E343,#REF!,2,"FAUX")))</f>
        <v/>
      </c>
      <c r="G343" s="18"/>
      <c r="H343" s="18"/>
      <c r="I343" s="18"/>
      <c r="J343" s="22">
        <f t="shared" si="22"/>
        <v>0</v>
      </c>
      <c r="K343" s="18"/>
      <c r="L343" s="18"/>
      <c r="M343" s="18"/>
      <c r="N343" s="19"/>
    </row>
    <row r="344" spans="1:14" ht="27" customHeight="1">
      <c r="A344" s="2" t="str">
        <f t="shared" si="23"/>
        <v/>
      </c>
      <c r="B344" s="5" t="str">
        <f t="shared" si="24"/>
        <v/>
      </c>
      <c r="C344" s="5" t="str">
        <f t="shared" si="21"/>
        <v/>
      </c>
      <c r="D344" s="14"/>
      <c r="E344" s="15"/>
      <c r="F344" s="3" t="str">
        <f>IF(E344="","",(VLOOKUP(E344,#REF!,2,"FAUX")))</f>
        <v/>
      </c>
      <c r="G344" s="18"/>
      <c r="H344" s="18"/>
      <c r="I344" s="18"/>
      <c r="J344" s="22">
        <f t="shared" si="22"/>
        <v>0</v>
      </c>
      <c r="K344" s="18"/>
      <c r="L344" s="18"/>
      <c r="M344" s="18"/>
      <c r="N344" s="19"/>
    </row>
    <row r="345" spans="1:14" ht="27" customHeight="1">
      <c r="A345" s="2" t="str">
        <f t="shared" si="23"/>
        <v/>
      </c>
      <c r="B345" s="5" t="str">
        <f t="shared" si="24"/>
        <v/>
      </c>
      <c r="C345" s="5" t="str">
        <f t="shared" si="21"/>
        <v/>
      </c>
      <c r="D345" s="14"/>
      <c r="E345" s="15"/>
      <c r="F345" s="3" t="str">
        <f>IF(E345="","",(VLOOKUP(E345,#REF!,2,"FAUX")))</f>
        <v/>
      </c>
      <c r="G345" s="18"/>
      <c r="H345" s="18"/>
      <c r="I345" s="18"/>
      <c r="J345" s="22">
        <f t="shared" si="22"/>
        <v>0</v>
      </c>
      <c r="K345" s="18"/>
      <c r="L345" s="18"/>
      <c r="M345" s="18"/>
      <c r="N345" s="19"/>
    </row>
    <row r="346" spans="1:14" ht="27" customHeight="1">
      <c r="A346" s="2" t="str">
        <f t="shared" si="23"/>
        <v/>
      </c>
      <c r="B346" s="5" t="str">
        <f t="shared" si="24"/>
        <v/>
      </c>
      <c r="C346" s="5" t="str">
        <f t="shared" si="21"/>
        <v/>
      </c>
      <c r="D346" s="14"/>
      <c r="E346" s="15"/>
      <c r="F346" s="3" t="str">
        <f>IF(E346="","",(VLOOKUP(E346,#REF!,2,"FAUX")))</f>
        <v/>
      </c>
      <c r="G346" s="18"/>
      <c r="H346" s="18"/>
      <c r="I346" s="18"/>
      <c r="J346" s="22">
        <f t="shared" si="22"/>
        <v>0</v>
      </c>
      <c r="K346" s="18"/>
      <c r="L346" s="18"/>
      <c r="M346" s="18"/>
      <c r="N346" s="19"/>
    </row>
    <row r="347" spans="1:14" ht="27" customHeight="1">
      <c r="A347" s="2" t="str">
        <f t="shared" si="23"/>
        <v/>
      </c>
      <c r="B347" s="5" t="str">
        <f t="shared" si="24"/>
        <v/>
      </c>
      <c r="C347" s="5" t="str">
        <f t="shared" si="21"/>
        <v/>
      </c>
      <c r="D347" s="14"/>
      <c r="E347" s="15"/>
      <c r="F347" s="3" t="str">
        <f>IF(E347="","",(VLOOKUP(E347,#REF!,2,"FAUX")))</f>
        <v/>
      </c>
      <c r="G347" s="18"/>
      <c r="H347" s="18"/>
      <c r="I347" s="18"/>
      <c r="J347" s="22">
        <f t="shared" si="22"/>
        <v>0</v>
      </c>
      <c r="K347" s="18"/>
      <c r="L347" s="18"/>
      <c r="M347" s="18"/>
      <c r="N347" s="19"/>
    </row>
    <row r="348" spans="1:14" ht="27" customHeight="1">
      <c r="A348" s="2" t="str">
        <f t="shared" si="23"/>
        <v/>
      </c>
      <c r="B348" s="5" t="str">
        <f t="shared" si="24"/>
        <v/>
      </c>
      <c r="C348" s="5" t="str">
        <f t="shared" si="21"/>
        <v/>
      </c>
      <c r="D348" s="14"/>
      <c r="E348" s="15"/>
      <c r="F348" s="3" t="str">
        <f>IF(E348="","",(VLOOKUP(E348,#REF!,2,"FAUX")))</f>
        <v/>
      </c>
      <c r="G348" s="18"/>
      <c r="H348" s="18"/>
      <c r="I348" s="18"/>
      <c r="J348" s="22">
        <f t="shared" si="22"/>
        <v>0</v>
      </c>
      <c r="K348" s="18"/>
      <c r="L348" s="18"/>
      <c r="M348" s="18"/>
      <c r="N348" s="19"/>
    </row>
    <row r="349" spans="1:14" ht="27" customHeight="1">
      <c r="A349" s="2" t="str">
        <f t="shared" si="23"/>
        <v/>
      </c>
      <c r="B349" s="5" t="str">
        <f t="shared" si="24"/>
        <v/>
      </c>
      <c r="C349" s="5" t="str">
        <f t="shared" si="21"/>
        <v/>
      </c>
      <c r="D349" s="14"/>
      <c r="E349" s="15"/>
      <c r="F349" s="3" t="str">
        <f>IF(E349="","",(VLOOKUP(E349,#REF!,2,"FAUX")))</f>
        <v/>
      </c>
      <c r="G349" s="18"/>
      <c r="H349" s="18"/>
      <c r="I349" s="18"/>
      <c r="J349" s="22">
        <f t="shared" si="22"/>
        <v>0</v>
      </c>
      <c r="K349" s="18"/>
      <c r="L349" s="18"/>
      <c r="M349" s="18"/>
      <c r="N349" s="19"/>
    </row>
    <row r="350" spans="1:14" ht="27" customHeight="1">
      <c r="A350" s="2" t="str">
        <f t="shared" si="23"/>
        <v/>
      </c>
      <c r="B350" s="5" t="str">
        <f t="shared" si="24"/>
        <v/>
      </c>
      <c r="C350" s="5" t="str">
        <f t="shared" si="21"/>
        <v/>
      </c>
      <c r="D350" s="14"/>
      <c r="E350" s="15"/>
      <c r="F350" s="3" t="str">
        <f>IF(E350="","",(VLOOKUP(E350,#REF!,2,"FAUX")))</f>
        <v/>
      </c>
      <c r="G350" s="18"/>
      <c r="H350" s="18"/>
      <c r="I350" s="18"/>
      <c r="J350" s="22">
        <f t="shared" si="22"/>
        <v>0</v>
      </c>
      <c r="K350" s="18"/>
      <c r="L350" s="18"/>
      <c r="M350" s="18"/>
      <c r="N350" s="19"/>
    </row>
    <row r="351" spans="1:14" ht="27" customHeight="1">
      <c r="A351" s="2" t="str">
        <f t="shared" si="23"/>
        <v/>
      </c>
      <c r="B351" s="5" t="str">
        <f t="shared" si="24"/>
        <v/>
      </c>
      <c r="C351" s="5" t="str">
        <f t="shared" si="21"/>
        <v/>
      </c>
      <c r="D351" s="14"/>
      <c r="E351" s="15"/>
      <c r="F351" s="3" t="str">
        <f>IF(E351="","",(VLOOKUP(E351,#REF!,2,"FAUX")))</f>
        <v/>
      </c>
      <c r="G351" s="18"/>
      <c r="H351" s="18"/>
      <c r="I351" s="18"/>
      <c r="J351" s="22">
        <f t="shared" si="22"/>
        <v>0</v>
      </c>
      <c r="K351" s="18"/>
      <c r="L351" s="18"/>
      <c r="M351" s="18"/>
      <c r="N351" s="19"/>
    </row>
    <row r="352" spans="1:14" ht="27" customHeight="1">
      <c r="A352" s="2" t="str">
        <f t="shared" si="23"/>
        <v/>
      </c>
      <c r="B352" s="5" t="str">
        <f t="shared" si="24"/>
        <v/>
      </c>
      <c r="C352" s="5" t="str">
        <f t="shared" si="21"/>
        <v/>
      </c>
      <c r="D352" s="14"/>
      <c r="E352" s="15"/>
      <c r="F352" s="3" t="str">
        <f>IF(E352="","",(VLOOKUP(E352,#REF!,2,"FAUX")))</f>
        <v/>
      </c>
      <c r="G352" s="18"/>
      <c r="H352" s="18"/>
      <c r="I352" s="18"/>
      <c r="J352" s="22">
        <f t="shared" si="22"/>
        <v>0</v>
      </c>
      <c r="K352" s="18"/>
      <c r="L352" s="18"/>
      <c r="M352" s="18"/>
      <c r="N352" s="19"/>
    </row>
    <row r="353" spans="1:14" ht="27" customHeight="1">
      <c r="A353" s="2" t="str">
        <f t="shared" si="23"/>
        <v/>
      </c>
      <c r="B353" s="5" t="str">
        <f t="shared" si="24"/>
        <v/>
      </c>
      <c r="C353" s="5" t="str">
        <f t="shared" si="21"/>
        <v/>
      </c>
      <c r="D353" s="14"/>
      <c r="E353" s="15"/>
      <c r="F353" s="3" t="str">
        <f>IF(E353="","",(VLOOKUP(E353,#REF!,2,"FAUX")))</f>
        <v/>
      </c>
      <c r="G353" s="18"/>
      <c r="H353" s="18"/>
      <c r="I353" s="18"/>
      <c r="J353" s="22">
        <f t="shared" si="22"/>
        <v>0</v>
      </c>
      <c r="K353" s="18"/>
      <c r="L353" s="18"/>
      <c r="M353" s="18"/>
      <c r="N353" s="19"/>
    </row>
    <row r="354" spans="1:14" ht="27" customHeight="1">
      <c r="A354" s="2" t="str">
        <f t="shared" si="23"/>
        <v/>
      </c>
      <c r="B354" s="5" t="str">
        <f t="shared" si="24"/>
        <v/>
      </c>
      <c r="C354" s="5" t="str">
        <f t="shared" si="21"/>
        <v/>
      </c>
      <c r="D354" s="14"/>
      <c r="E354" s="15"/>
      <c r="F354" s="3" t="str">
        <f>IF(E354="","",(VLOOKUP(E354,#REF!,2,"FAUX")))</f>
        <v/>
      </c>
      <c r="G354" s="18"/>
      <c r="H354" s="18"/>
      <c r="I354" s="18"/>
      <c r="J354" s="22">
        <f t="shared" si="22"/>
        <v>0</v>
      </c>
      <c r="K354" s="18"/>
      <c r="L354" s="18"/>
      <c r="M354" s="18"/>
      <c r="N354" s="19"/>
    </row>
    <row r="355" spans="1:14" ht="27" customHeight="1">
      <c r="A355" s="2" t="str">
        <f t="shared" si="23"/>
        <v/>
      </c>
      <c r="B355" s="5" t="str">
        <f t="shared" si="24"/>
        <v/>
      </c>
      <c r="C355" s="5" t="str">
        <f t="shared" si="21"/>
        <v/>
      </c>
      <c r="D355" s="14"/>
      <c r="E355" s="15"/>
      <c r="F355" s="3" t="str">
        <f>IF(E355="","",(VLOOKUP(E355,#REF!,2,"FAUX")))</f>
        <v/>
      </c>
      <c r="G355" s="18"/>
      <c r="H355" s="18"/>
      <c r="I355" s="18"/>
      <c r="J355" s="22">
        <f t="shared" si="22"/>
        <v>0</v>
      </c>
      <c r="K355" s="18"/>
      <c r="L355" s="18"/>
      <c r="M355" s="18"/>
      <c r="N355" s="19"/>
    </row>
    <row r="356" spans="1:14" ht="27" customHeight="1">
      <c r="A356" s="2" t="str">
        <f t="shared" si="23"/>
        <v/>
      </c>
      <c r="B356" s="5" t="str">
        <f t="shared" si="24"/>
        <v/>
      </c>
      <c r="C356" s="5" t="str">
        <f t="shared" si="21"/>
        <v/>
      </c>
      <c r="D356" s="14"/>
      <c r="E356" s="15"/>
      <c r="F356" s="3" t="str">
        <f>IF(E356="","",(VLOOKUP(E356,#REF!,2,"FAUX")))</f>
        <v/>
      </c>
      <c r="G356" s="18"/>
      <c r="H356" s="18"/>
      <c r="I356" s="18"/>
      <c r="J356" s="22">
        <f t="shared" si="22"/>
        <v>0</v>
      </c>
      <c r="K356" s="18"/>
      <c r="L356" s="18"/>
      <c r="M356" s="18"/>
      <c r="N356" s="19"/>
    </row>
    <row r="357" spans="1:14" ht="27" customHeight="1">
      <c r="A357" s="2" t="str">
        <f t="shared" si="23"/>
        <v/>
      </c>
      <c r="B357" s="5" t="str">
        <f t="shared" si="24"/>
        <v/>
      </c>
      <c r="C357" s="5" t="str">
        <f t="shared" si="21"/>
        <v/>
      </c>
      <c r="D357" s="14"/>
      <c r="E357" s="15"/>
      <c r="F357" s="3" t="str">
        <f>IF(E357="","",(VLOOKUP(E357,#REF!,2,"FAUX")))</f>
        <v/>
      </c>
      <c r="G357" s="18"/>
      <c r="H357" s="18"/>
      <c r="I357" s="18"/>
      <c r="J357" s="22">
        <f t="shared" si="22"/>
        <v>0</v>
      </c>
      <c r="K357" s="18"/>
      <c r="L357" s="18"/>
      <c r="M357" s="18"/>
      <c r="N357" s="19"/>
    </row>
    <row r="358" spans="1:14" ht="27" customHeight="1">
      <c r="A358" s="2" t="str">
        <f t="shared" si="23"/>
        <v/>
      </c>
      <c r="B358" s="5" t="str">
        <f t="shared" si="24"/>
        <v/>
      </c>
      <c r="C358" s="5" t="str">
        <f t="shared" si="21"/>
        <v/>
      </c>
      <c r="D358" s="14"/>
      <c r="E358" s="15"/>
      <c r="F358" s="3" t="str">
        <f>IF(E358="","",(VLOOKUP(E358,#REF!,2,"FAUX")))</f>
        <v/>
      </c>
      <c r="G358" s="18"/>
      <c r="H358" s="18"/>
      <c r="I358" s="18"/>
      <c r="J358" s="22">
        <f t="shared" si="22"/>
        <v>0</v>
      </c>
      <c r="K358" s="18"/>
      <c r="L358" s="18"/>
      <c r="M358" s="18"/>
      <c r="N358" s="19"/>
    </row>
    <row r="359" spans="1:14" ht="27" customHeight="1">
      <c r="A359" s="2" t="str">
        <f t="shared" si="23"/>
        <v/>
      </c>
      <c r="B359" s="5" t="str">
        <f t="shared" si="24"/>
        <v/>
      </c>
      <c r="C359" s="5" t="str">
        <f t="shared" si="21"/>
        <v/>
      </c>
      <c r="D359" s="14"/>
      <c r="E359" s="15"/>
      <c r="F359" s="3" t="str">
        <f>IF(E359="","",(VLOOKUP(E359,#REF!,2,"FAUX")))</f>
        <v/>
      </c>
      <c r="G359" s="18"/>
      <c r="H359" s="18"/>
      <c r="I359" s="18"/>
      <c r="J359" s="22">
        <f t="shared" si="22"/>
        <v>0</v>
      </c>
      <c r="K359" s="18"/>
      <c r="L359" s="18"/>
      <c r="M359" s="18"/>
      <c r="N359" s="19"/>
    </row>
    <row r="360" spans="1:14" ht="27" customHeight="1">
      <c r="A360" s="2" t="str">
        <f t="shared" si="23"/>
        <v/>
      </c>
      <c r="B360" s="5" t="str">
        <f t="shared" si="24"/>
        <v/>
      </c>
      <c r="C360" s="5" t="str">
        <f t="shared" si="21"/>
        <v/>
      </c>
      <c r="D360" s="14"/>
      <c r="E360" s="15"/>
      <c r="F360" s="3" t="str">
        <f>IF(E360="","",(VLOOKUP(E360,#REF!,2,"FAUX")))</f>
        <v/>
      </c>
      <c r="G360" s="18"/>
      <c r="H360" s="18"/>
      <c r="I360" s="18"/>
      <c r="J360" s="22">
        <f t="shared" si="22"/>
        <v>0</v>
      </c>
      <c r="K360" s="18"/>
      <c r="L360" s="18"/>
      <c r="M360" s="18"/>
      <c r="N360" s="19"/>
    </row>
    <row r="361" spans="1:14" ht="27" customHeight="1">
      <c r="A361" s="2" t="str">
        <f t="shared" si="23"/>
        <v/>
      </c>
      <c r="B361" s="5" t="str">
        <f t="shared" si="24"/>
        <v/>
      </c>
      <c r="C361" s="5" t="str">
        <f t="shared" si="21"/>
        <v/>
      </c>
      <c r="D361" s="14"/>
      <c r="E361" s="15"/>
      <c r="F361" s="3" t="str">
        <f>IF(E361="","",(VLOOKUP(E361,#REF!,2,"FAUX")))</f>
        <v/>
      </c>
      <c r="G361" s="18"/>
      <c r="H361" s="18"/>
      <c r="I361" s="18"/>
      <c r="J361" s="22">
        <f t="shared" si="22"/>
        <v>0</v>
      </c>
      <c r="K361" s="18"/>
      <c r="L361" s="18"/>
      <c r="M361" s="18"/>
      <c r="N361" s="19"/>
    </row>
    <row r="362" spans="1:14" ht="27" customHeight="1">
      <c r="A362" s="2" t="str">
        <f t="shared" si="23"/>
        <v/>
      </c>
      <c r="B362" s="5" t="str">
        <f t="shared" si="24"/>
        <v/>
      </c>
      <c r="C362" s="5" t="str">
        <f t="shared" si="21"/>
        <v/>
      </c>
      <c r="D362" s="14"/>
      <c r="E362" s="15"/>
      <c r="F362" s="3" t="str">
        <f>IF(E362="","",(VLOOKUP(E362,#REF!,2,"FAUX")))</f>
        <v/>
      </c>
      <c r="G362" s="18"/>
      <c r="H362" s="18"/>
      <c r="I362" s="18"/>
      <c r="J362" s="22">
        <f t="shared" si="22"/>
        <v>0</v>
      </c>
      <c r="K362" s="18"/>
      <c r="L362" s="18"/>
      <c r="M362" s="18"/>
      <c r="N362" s="19"/>
    </row>
    <row r="363" spans="1:14" ht="27" customHeight="1">
      <c r="A363" s="2" t="str">
        <f t="shared" si="23"/>
        <v/>
      </c>
      <c r="B363" s="5" t="str">
        <f t="shared" si="24"/>
        <v/>
      </c>
      <c r="C363" s="5" t="str">
        <f t="shared" si="21"/>
        <v/>
      </c>
      <c r="D363" s="14"/>
      <c r="E363" s="15"/>
      <c r="F363" s="3" t="str">
        <f>IF(E363="","",(VLOOKUP(E363,#REF!,2,"FAUX")))</f>
        <v/>
      </c>
      <c r="G363" s="18"/>
      <c r="H363" s="18"/>
      <c r="I363" s="18"/>
      <c r="J363" s="22">
        <f t="shared" si="22"/>
        <v>0</v>
      </c>
      <c r="K363" s="18"/>
      <c r="L363" s="18"/>
      <c r="M363" s="18"/>
      <c r="N363" s="19"/>
    </row>
    <row r="364" spans="1:14" ht="27" customHeight="1">
      <c r="A364" s="2" t="str">
        <f t="shared" si="23"/>
        <v/>
      </c>
      <c r="B364" s="5" t="str">
        <f t="shared" si="24"/>
        <v/>
      </c>
      <c r="C364" s="5" t="str">
        <f t="shared" si="21"/>
        <v/>
      </c>
      <c r="D364" s="14"/>
      <c r="E364" s="15"/>
      <c r="F364" s="3" t="str">
        <f>IF(E364="","",(VLOOKUP(E364,#REF!,2,"FAUX")))</f>
        <v/>
      </c>
      <c r="G364" s="18"/>
      <c r="H364" s="18"/>
      <c r="I364" s="18"/>
      <c r="J364" s="22">
        <f t="shared" si="22"/>
        <v>0</v>
      </c>
      <c r="K364" s="18"/>
      <c r="L364" s="18"/>
      <c r="M364" s="18"/>
      <c r="N364" s="19"/>
    </row>
    <row r="365" spans="1:14" ht="27" customHeight="1">
      <c r="A365" s="2" t="str">
        <f t="shared" si="23"/>
        <v/>
      </c>
      <c r="B365" s="5" t="str">
        <f t="shared" si="24"/>
        <v/>
      </c>
      <c r="C365" s="5" t="str">
        <f t="shared" si="21"/>
        <v/>
      </c>
      <c r="D365" s="14"/>
      <c r="E365" s="15"/>
      <c r="F365" s="3" t="str">
        <f>IF(E365="","",(VLOOKUP(E365,#REF!,2,"FAUX")))</f>
        <v/>
      </c>
      <c r="G365" s="18"/>
      <c r="H365" s="18"/>
      <c r="I365" s="18"/>
      <c r="J365" s="22">
        <f t="shared" si="22"/>
        <v>0</v>
      </c>
      <c r="K365" s="18"/>
      <c r="L365" s="18"/>
      <c r="M365" s="18"/>
      <c r="N365" s="19"/>
    </row>
    <row r="366" spans="1:14" ht="27" customHeight="1">
      <c r="A366" s="2" t="str">
        <f t="shared" si="23"/>
        <v/>
      </c>
      <c r="B366" s="5" t="str">
        <f t="shared" si="24"/>
        <v/>
      </c>
      <c r="C366" s="5" t="str">
        <f t="shared" si="21"/>
        <v/>
      </c>
      <c r="D366" s="14"/>
      <c r="E366" s="15"/>
      <c r="F366" s="3" t="str">
        <f>IF(E366="","",(VLOOKUP(E366,#REF!,2,"FAUX")))</f>
        <v/>
      </c>
      <c r="G366" s="18"/>
      <c r="H366" s="18"/>
      <c r="I366" s="18"/>
      <c r="J366" s="22">
        <f t="shared" si="22"/>
        <v>0</v>
      </c>
      <c r="K366" s="18"/>
      <c r="L366" s="18"/>
      <c r="M366" s="18"/>
      <c r="N366" s="19"/>
    </row>
    <row r="367" spans="1:14" ht="27" customHeight="1">
      <c r="A367" s="2" t="str">
        <f t="shared" si="23"/>
        <v/>
      </c>
      <c r="B367" s="5" t="str">
        <f t="shared" si="24"/>
        <v/>
      </c>
      <c r="C367" s="5" t="str">
        <f t="shared" si="21"/>
        <v/>
      </c>
      <c r="D367" s="14"/>
      <c r="E367" s="15"/>
      <c r="F367" s="3" t="str">
        <f>IF(E367="","",(VLOOKUP(E367,#REF!,2,"FAUX")))</f>
        <v/>
      </c>
      <c r="G367" s="18"/>
      <c r="H367" s="18"/>
      <c r="I367" s="18"/>
      <c r="J367" s="22">
        <f t="shared" si="22"/>
        <v>0</v>
      </c>
      <c r="K367" s="18"/>
      <c r="L367" s="18"/>
      <c r="M367" s="18"/>
      <c r="N367" s="19"/>
    </row>
    <row r="368" spans="1:14" ht="27" customHeight="1">
      <c r="A368" s="2" t="str">
        <f t="shared" si="23"/>
        <v/>
      </c>
      <c r="B368" s="5" t="str">
        <f t="shared" si="24"/>
        <v/>
      </c>
      <c r="C368" s="5" t="str">
        <f t="shared" si="21"/>
        <v/>
      </c>
      <c r="D368" s="14"/>
      <c r="E368" s="15"/>
      <c r="F368" s="3" t="str">
        <f>IF(E368="","",(VLOOKUP(E368,#REF!,2,"FAUX")))</f>
        <v/>
      </c>
      <c r="G368" s="18"/>
      <c r="H368" s="18"/>
      <c r="I368" s="18"/>
      <c r="J368" s="22">
        <f t="shared" si="22"/>
        <v>0</v>
      </c>
      <c r="K368" s="18"/>
      <c r="L368" s="18"/>
      <c r="M368" s="18"/>
      <c r="N368" s="19"/>
    </row>
    <row r="369" spans="1:14" ht="27" customHeight="1">
      <c r="A369" s="2" t="str">
        <f t="shared" si="23"/>
        <v/>
      </c>
      <c r="B369" s="5" t="str">
        <f t="shared" si="24"/>
        <v/>
      </c>
      <c r="C369" s="5" t="str">
        <f t="shared" si="21"/>
        <v/>
      </c>
      <c r="D369" s="14"/>
      <c r="E369" s="15"/>
      <c r="F369" s="3" t="str">
        <f>IF(E369="","",(VLOOKUP(E369,#REF!,2,"FAUX")))</f>
        <v/>
      </c>
      <c r="G369" s="18"/>
      <c r="H369" s="18"/>
      <c r="I369" s="18"/>
      <c r="J369" s="22">
        <f t="shared" si="22"/>
        <v>0</v>
      </c>
      <c r="K369" s="18"/>
      <c r="L369" s="18"/>
      <c r="M369" s="18"/>
      <c r="N369" s="19"/>
    </row>
    <row r="370" spans="1:14" ht="27" customHeight="1">
      <c r="A370" s="2" t="str">
        <f t="shared" si="23"/>
        <v/>
      </c>
      <c r="B370" s="5" t="str">
        <f t="shared" si="24"/>
        <v/>
      </c>
      <c r="C370" s="5" t="str">
        <f t="shared" si="21"/>
        <v/>
      </c>
      <c r="D370" s="14"/>
      <c r="E370" s="15"/>
      <c r="F370" s="3" t="str">
        <f>IF(E370="","",(VLOOKUP(E370,#REF!,2,"FAUX")))</f>
        <v/>
      </c>
      <c r="G370" s="18"/>
      <c r="H370" s="18"/>
      <c r="I370" s="18"/>
      <c r="J370" s="22">
        <f t="shared" si="22"/>
        <v>0</v>
      </c>
      <c r="K370" s="18"/>
      <c r="L370" s="18"/>
      <c r="M370" s="18"/>
      <c r="N370" s="19"/>
    </row>
    <row r="371" spans="1:14" ht="27" customHeight="1">
      <c r="A371" s="2" t="str">
        <f t="shared" si="23"/>
        <v/>
      </c>
      <c r="B371" s="5" t="str">
        <f t="shared" si="24"/>
        <v/>
      </c>
      <c r="C371" s="5" t="str">
        <f t="shared" si="21"/>
        <v/>
      </c>
      <c r="D371" s="14"/>
      <c r="E371" s="15"/>
      <c r="F371" s="3" t="str">
        <f>IF(E371="","",(VLOOKUP(E371,#REF!,2,"FAUX")))</f>
        <v/>
      </c>
      <c r="G371" s="18"/>
      <c r="H371" s="18"/>
      <c r="I371" s="18"/>
      <c r="J371" s="22">
        <f t="shared" si="22"/>
        <v>0</v>
      </c>
      <c r="K371" s="18"/>
      <c r="L371" s="18"/>
      <c r="M371" s="18"/>
      <c r="N371" s="19"/>
    </row>
    <row r="372" spans="1:14" ht="27" customHeight="1">
      <c r="A372" s="2" t="str">
        <f t="shared" si="23"/>
        <v/>
      </c>
      <c r="B372" s="5" t="str">
        <f t="shared" si="24"/>
        <v/>
      </c>
      <c r="C372" s="5" t="str">
        <f t="shared" si="21"/>
        <v/>
      </c>
      <c r="D372" s="14"/>
      <c r="E372" s="15"/>
      <c r="F372" s="3" t="str">
        <f>IF(E372="","",(VLOOKUP(E372,#REF!,2,"FAUX")))</f>
        <v/>
      </c>
      <c r="G372" s="18"/>
      <c r="H372" s="18"/>
      <c r="I372" s="18"/>
      <c r="J372" s="22">
        <f t="shared" si="22"/>
        <v>0</v>
      </c>
      <c r="K372" s="18"/>
      <c r="L372" s="18"/>
      <c r="M372" s="18"/>
      <c r="N372" s="19"/>
    </row>
    <row r="373" spans="1:14" ht="27" customHeight="1">
      <c r="A373" s="2" t="str">
        <f t="shared" si="23"/>
        <v/>
      </c>
      <c r="B373" s="5" t="str">
        <f t="shared" si="24"/>
        <v/>
      </c>
      <c r="C373" s="5" t="str">
        <f t="shared" si="21"/>
        <v/>
      </c>
      <c r="D373" s="14"/>
      <c r="E373" s="15"/>
      <c r="F373" s="3" t="str">
        <f>IF(E373="","",(VLOOKUP(E373,#REF!,2,"FAUX")))</f>
        <v/>
      </c>
      <c r="G373" s="18"/>
      <c r="H373" s="18"/>
      <c r="I373" s="18"/>
      <c r="J373" s="22">
        <f t="shared" si="22"/>
        <v>0</v>
      </c>
      <c r="K373" s="18"/>
      <c r="L373" s="18"/>
      <c r="M373" s="18"/>
      <c r="N373" s="19"/>
    </row>
    <row r="374" spans="1:14" ht="27" customHeight="1">
      <c r="A374" s="2" t="str">
        <f t="shared" si="23"/>
        <v/>
      </c>
      <c r="B374" s="5" t="str">
        <f t="shared" si="24"/>
        <v/>
      </c>
      <c r="C374" s="5" t="str">
        <f t="shared" si="21"/>
        <v/>
      </c>
      <c r="D374" s="14"/>
      <c r="E374" s="15"/>
      <c r="F374" s="3" t="str">
        <f>IF(E374="","",(VLOOKUP(E374,#REF!,2,"FAUX")))</f>
        <v/>
      </c>
      <c r="G374" s="18"/>
      <c r="H374" s="18"/>
      <c r="I374" s="18"/>
      <c r="J374" s="22">
        <f t="shared" si="22"/>
        <v>0</v>
      </c>
      <c r="K374" s="18"/>
      <c r="L374" s="18"/>
      <c r="M374" s="18"/>
      <c r="N374" s="19"/>
    </row>
    <row r="375" spans="1:14" ht="27" customHeight="1">
      <c r="A375" s="2" t="str">
        <f t="shared" si="23"/>
        <v/>
      </c>
      <c r="B375" s="5" t="str">
        <f t="shared" si="24"/>
        <v/>
      </c>
      <c r="C375" s="5" t="str">
        <f t="shared" si="21"/>
        <v/>
      </c>
      <c r="D375" s="14"/>
      <c r="E375" s="15"/>
      <c r="F375" s="3" t="str">
        <f>IF(E375="","",(VLOOKUP(E375,#REF!,2,"FAUX")))</f>
        <v/>
      </c>
      <c r="G375" s="18"/>
      <c r="H375" s="18"/>
      <c r="I375" s="18"/>
      <c r="J375" s="22">
        <f t="shared" si="22"/>
        <v>0</v>
      </c>
      <c r="K375" s="18"/>
      <c r="L375" s="18"/>
      <c r="M375" s="18"/>
      <c r="N375" s="19"/>
    </row>
    <row r="376" spans="1:14" ht="27" customHeight="1">
      <c r="A376" s="2" t="str">
        <f t="shared" si="23"/>
        <v/>
      </c>
      <c r="B376" s="5" t="str">
        <f t="shared" si="24"/>
        <v/>
      </c>
      <c r="C376" s="5" t="str">
        <f t="shared" si="21"/>
        <v/>
      </c>
      <c r="D376" s="14"/>
      <c r="E376" s="15"/>
      <c r="F376" s="3" t="str">
        <f>IF(E376="","",(VLOOKUP(E376,#REF!,2,"FAUX")))</f>
        <v/>
      </c>
      <c r="G376" s="18"/>
      <c r="H376" s="18"/>
      <c r="I376" s="18"/>
      <c r="J376" s="22">
        <f t="shared" si="22"/>
        <v>0</v>
      </c>
      <c r="K376" s="18"/>
      <c r="L376" s="18"/>
      <c r="M376" s="18"/>
      <c r="N376" s="19"/>
    </row>
    <row r="377" spans="1:14" ht="27" customHeight="1">
      <c r="A377" s="2" t="str">
        <f t="shared" si="23"/>
        <v/>
      </c>
      <c r="B377" s="5" t="str">
        <f t="shared" si="24"/>
        <v/>
      </c>
      <c r="C377" s="5" t="str">
        <f t="shared" si="21"/>
        <v/>
      </c>
      <c r="D377" s="14"/>
      <c r="E377" s="15"/>
      <c r="F377" s="3" t="str">
        <f>IF(E377="","",(VLOOKUP(E377,#REF!,2,"FAUX")))</f>
        <v/>
      </c>
      <c r="G377" s="18"/>
      <c r="H377" s="18"/>
      <c r="I377" s="18"/>
      <c r="J377" s="22">
        <f t="shared" si="22"/>
        <v>0</v>
      </c>
      <c r="K377" s="18"/>
      <c r="L377" s="18"/>
      <c r="M377" s="18"/>
      <c r="N377" s="19"/>
    </row>
    <row r="378" spans="1:14" ht="27" customHeight="1">
      <c r="A378" s="2" t="str">
        <f t="shared" si="23"/>
        <v/>
      </c>
      <c r="B378" s="5" t="str">
        <f t="shared" si="24"/>
        <v/>
      </c>
      <c r="C378" s="5" t="str">
        <f t="shared" si="21"/>
        <v/>
      </c>
      <c r="D378" s="14"/>
      <c r="E378" s="15"/>
      <c r="F378" s="3" t="str">
        <f>IF(E378="","",(VLOOKUP(E378,#REF!,2,"FAUX")))</f>
        <v/>
      </c>
      <c r="G378" s="18"/>
      <c r="H378" s="18"/>
      <c r="I378" s="18"/>
      <c r="J378" s="22">
        <f t="shared" si="22"/>
        <v>0</v>
      </c>
      <c r="K378" s="18"/>
      <c r="L378" s="18"/>
      <c r="M378" s="18"/>
      <c r="N378" s="19"/>
    </row>
    <row r="379" spans="1:14" ht="27" customHeight="1">
      <c r="A379" s="2" t="str">
        <f t="shared" si="23"/>
        <v/>
      </c>
      <c r="B379" s="5" t="str">
        <f t="shared" si="24"/>
        <v/>
      </c>
      <c r="C379" s="5" t="str">
        <f t="shared" si="21"/>
        <v/>
      </c>
      <c r="D379" s="14"/>
      <c r="E379" s="15"/>
      <c r="F379" s="3" t="str">
        <f>IF(E379="","",(VLOOKUP(E379,#REF!,2,"FAUX")))</f>
        <v/>
      </c>
      <c r="G379" s="18"/>
      <c r="H379" s="18"/>
      <c r="I379" s="18"/>
      <c r="J379" s="22">
        <f t="shared" si="22"/>
        <v>0</v>
      </c>
      <c r="K379" s="18"/>
      <c r="L379" s="18"/>
      <c r="M379" s="18"/>
      <c r="N379" s="19"/>
    </row>
    <row r="380" spans="1:14" ht="27" customHeight="1">
      <c r="A380" s="2" t="str">
        <f t="shared" si="23"/>
        <v/>
      </c>
      <c r="B380" s="5" t="str">
        <f t="shared" si="24"/>
        <v/>
      </c>
      <c r="C380" s="5" t="str">
        <f t="shared" si="21"/>
        <v/>
      </c>
      <c r="D380" s="14"/>
      <c r="E380" s="15"/>
      <c r="F380" s="3" t="str">
        <f>IF(E380="","",(VLOOKUP(E380,#REF!,2,"FAUX")))</f>
        <v/>
      </c>
      <c r="G380" s="18"/>
      <c r="H380" s="18"/>
      <c r="I380" s="18"/>
      <c r="J380" s="22">
        <f t="shared" si="22"/>
        <v>0</v>
      </c>
      <c r="K380" s="18"/>
      <c r="L380" s="18"/>
      <c r="M380" s="18"/>
      <c r="N380" s="19"/>
    </row>
    <row r="381" spans="1:14" ht="27" customHeight="1">
      <c r="A381" s="2" t="str">
        <f t="shared" si="23"/>
        <v/>
      </c>
      <c r="B381" s="5" t="str">
        <f t="shared" si="24"/>
        <v/>
      </c>
      <c r="C381" s="5" t="str">
        <f t="shared" si="21"/>
        <v/>
      </c>
      <c r="D381" s="14"/>
      <c r="E381" s="15"/>
      <c r="F381" s="3" t="str">
        <f>IF(E381="","",(VLOOKUP(E381,#REF!,2,"FAUX")))</f>
        <v/>
      </c>
      <c r="G381" s="18"/>
      <c r="H381" s="18"/>
      <c r="I381" s="18"/>
      <c r="J381" s="22">
        <f t="shared" si="22"/>
        <v>0</v>
      </c>
      <c r="K381" s="18"/>
      <c r="L381" s="18"/>
      <c r="M381" s="18"/>
      <c r="N381" s="19"/>
    </row>
    <row r="382" spans="1:14" ht="27" customHeight="1">
      <c r="A382" s="2" t="str">
        <f t="shared" si="23"/>
        <v/>
      </c>
      <c r="B382" s="5" t="str">
        <f t="shared" si="24"/>
        <v/>
      </c>
      <c r="C382" s="5" t="str">
        <f t="shared" si="21"/>
        <v/>
      </c>
      <c r="D382" s="14"/>
      <c r="E382" s="15"/>
      <c r="F382" s="3" t="str">
        <f>IF(E382="","",(VLOOKUP(E382,#REF!,2,"FAUX")))</f>
        <v/>
      </c>
      <c r="G382" s="18"/>
      <c r="H382" s="18"/>
      <c r="I382" s="18"/>
      <c r="J382" s="22">
        <f t="shared" si="22"/>
        <v>0</v>
      </c>
      <c r="K382" s="18"/>
      <c r="L382" s="18"/>
      <c r="M382" s="18"/>
      <c r="N382" s="19"/>
    </row>
    <row r="383" spans="1:14" ht="27" customHeight="1">
      <c r="A383" s="2" t="str">
        <f t="shared" si="23"/>
        <v/>
      </c>
      <c r="B383" s="5" t="str">
        <f t="shared" si="24"/>
        <v/>
      </c>
      <c r="C383" s="5" t="str">
        <f t="shared" si="21"/>
        <v/>
      </c>
      <c r="D383" s="14"/>
      <c r="E383" s="15"/>
      <c r="F383" s="3" t="str">
        <f>IF(E383="","",(VLOOKUP(E383,#REF!,2,"FAUX")))</f>
        <v/>
      </c>
      <c r="G383" s="18"/>
      <c r="H383" s="18"/>
      <c r="I383" s="18"/>
      <c r="J383" s="22">
        <f t="shared" si="22"/>
        <v>0</v>
      </c>
      <c r="K383" s="18"/>
      <c r="L383" s="18"/>
      <c r="M383" s="18"/>
      <c r="N383" s="19"/>
    </row>
    <row r="384" spans="1:14" ht="27" customHeight="1">
      <c r="A384" s="2" t="str">
        <f t="shared" si="23"/>
        <v/>
      </c>
      <c r="B384" s="5" t="str">
        <f t="shared" si="24"/>
        <v/>
      </c>
      <c r="C384" s="5" t="str">
        <f t="shared" si="21"/>
        <v/>
      </c>
      <c r="D384" s="14"/>
      <c r="E384" s="15"/>
      <c r="F384" s="3" t="str">
        <f>IF(E384="","",(VLOOKUP(E384,#REF!,2,"FAUX")))</f>
        <v/>
      </c>
      <c r="G384" s="18"/>
      <c r="H384" s="18"/>
      <c r="I384" s="18"/>
      <c r="J384" s="22">
        <f t="shared" si="22"/>
        <v>0</v>
      </c>
      <c r="K384" s="18"/>
      <c r="L384" s="18"/>
      <c r="M384" s="18"/>
      <c r="N384" s="19"/>
    </row>
    <row r="385" spans="1:14" ht="27" customHeight="1">
      <c r="A385" s="2" t="str">
        <f t="shared" si="23"/>
        <v/>
      </c>
      <c r="B385" s="5" t="str">
        <f t="shared" si="24"/>
        <v/>
      </c>
      <c r="C385" s="5" t="str">
        <f t="shared" si="21"/>
        <v/>
      </c>
      <c r="D385" s="14"/>
      <c r="E385" s="15"/>
      <c r="F385" s="3" t="str">
        <f>IF(E385="","",(VLOOKUP(E385,#REF!,2,"FAUX")))</f>
        <v/>
      </c>
      <c r="G385" s="18"/>
      <c r="H385" s="18"/>
      <c r="I385" s="18"/>
      <c r="J385" s="22">
        <f t="shared" si="22"/>
        <v>0</v>
      </c>
      <c r="K385" s="18"/>
      <c r="L385" s="18"/>
      <c r="M385" s="18"/>
      <c r="N385" s="19"/>
    </row>
    <row r="386" spans="1:14" ht="27" customHeight="1">
      <c r="A386" s="2" t="str">
        <f t="shared" si="23"/>
        <v/>
      </c>
      <c r="B386" s="5" t="str">
        <f t="shared" si="24"/>
        <v/>
      </c>
      <c r="C386" s="5" t="str">
        <f t="shared" si="21"/>
        <v/>
      </c>
      <c r="D386" s="14"/>
      <c r="E386" s="15"/>
      <c r="F386" s="3" t="str">
        <f>IF(E386="","",(VLOOKUP(E386,#REF!,2,"FAUX")))</f>
        <v/>
      </c>
      <c r="G386" s="18"/>
      <c r="H386" s="18"/>
      <c r="I386" s="18"/>
      <c r="J386" s="22">
        <f t="shared" si="22"/>
        <v>0</v>
      </c>
      <c r="K386" s="18"/>
      <c r="L386" s="18"/>
      <c r="M386" s="18"/>
      <c r="N386" s="19"/>
    </row>
    <row r="387" spans="1:14" ht="27" customHeight="1">
      <c r="A387" s="2" t="str">
        <f t="shared" si="23"/>
        <v/>
      </c>
      <c r="B387" s="5" t="str">
        <f t="shared" si="24"/>
        <v/>
      </c>
      <c r="C387" s="5" t="str">
        <f t="shared" ref="C387:C450" si="25">CONCATENATE(A387,B387)</f>
        <v/>
      </c>
      <c r="D387" s="14"/>
      <c r="E387" s="15"/>
      <c r="F387" s="3" t="str">
        <f>IF(E387="","",(VLOOKUP(E387,#REF!,2,"FAUX")))</f>
        <v/>
      </c>
      <c r="G387" s="18"/>
      <c r="H387" s="18"/>
      <c r="I387" s="18"/>
      <c r="J387" s="22">
        <f t="shared" ref="J387:J450" si="26">IF(G387="Entrée",I387,(I387*-1))</f>
        <v>0</v>
      </c>
      <c r="K387" s="18"/>
      <c r="L387" s="18"/>
      <c r="M387" s="18"/>
      <c r="N387" s="19"/>
    </row>
    <row r="388" spans="1:14" ht="27" customHeight="1">
      <c r="A388" s="2" t="str">
        <f t="shared" si="23"/>
        <v/>
      </c>
      <c r="B388" s="5" t="str">
        <f t="shared" si="24"/>
        <v/>
      </c>
      <c r="C388" s="5" t="str">
        <f t="shared" si="25"/>
        <v/>
      </c>
      <c r="D388" s="14"/>
      <c r="E388" s="15"/>
      <c r="F388" s="3" t="str">
        <f>IF(E388="","",(VLOOKUP(E388,#REF!,2,"FAUX")))</f>
        <v/>
      </c>
      <c r="G388" s="18"/>
      <c r="H388" s="18"/>
      <c r="I388" s="18"/>
      <c r="J388" s="22">
        <f t="shared" si="26"/>
        <v>0</v>
      </c>
      <c r="K388" s="18"/>
      <c r="L388" s="18"/>
      <c r="M388" s="18"/>
      <c r="N388" s="19"/>
    </row>
    <row r="389" spans="1:14" ht="27" customHeight="1">
      <c r="A389" s="2" t="str">
        <f t="shared" si="23"/>
        <v/>
      </c>
      <c r="B389" s="5" t="str">
        <f t="shared" si="24"/>
        <v/>
      </c>
      <c r="C389" s="5" t="str">
        <f t="shared" si="25"/>
        <v/>
      </c>
      <c r="D389" s="14"/>
      <c r="E389" s="15"/>
      <c r="F389" s="3" t="str">
        <f>IF(E389="","",(VLOOKUP(E389,#REF!,2,"FAUX")))</f>
        <v/>
      </c>
      <c r="G389" s="18"/>
      <c r="H389" s="18"/>
      <c r="I389" s="18"/>
      <c r="J389" s="22">
        <f t="shared" si="26"/>
        <v>0</v>
      </c>
      <c r="K389" s="18"/>
      <c r="L389" s="18"/>
      <c r="M389" s="18"/>
      <c r="N389" s="19"/>
    </row>
    <row r="390" spans="1:14" ht="27" customHeight="1">
      <c r="A390" s="2" t="str">
        <f t="shared" si="23"/>
        <v/>
      </c>
      <c r="B390" s="5" t="str">
        <f t="shared" si="24"/>
        <v/>
      </c>
      <c r="C390" s="5" t="str">
        <f t="shared" si="25"/>
        <v/>
      </c>
      <c r="D390" s="14"/>
      <c r="E390" s="15"/>
      <c r="F390" s="3" t="str">
        <f>IF(E390="","",(VLOOKUP(E390,#REF!,2,"FAUX")))</f>
        <v/>
      </c>
      <c r="G390" s="18"/>
      <c r="H390" s="18"/>
      <c r="I390" s="18"/>
      <c r="J390" s="22">
        <f t="shared" si="26"/>
        <v>0</v>
      </c>
      <c r="K390" s="18"/>
      <c r="L390" s="18"/>
      <c r="M390" s="18"/>
      <c r="N390" s="19"/>
    </row>
    <row r="391" spans="1:14" ht="27" customHeight="1">
      <c r="A391" s="2" t="str">
        <f t="shared" si="23"/>
        <v/>
      </c>
      <c r="B391" s="5" t="str">
        <f t="shared" si="24"/>
        <v/>
      </c>
      <c r="C391" s="5" t="str">
        <f t="shared" si="25"/>
        <v/>
      </c>
      <c r="D391" s="14"/>
      <c r="E391" s="15"/>
      <c r="F391" s="3" t="str">
        <f>IF(E391="","",(VLOOKUP(E391,#REF!,2,"FAUX")))</f>
        <v/>
      </c>
      <c r="G391" s="18"/>
      <c r="H391" s="18"/>
      <c r="I391" s="18"/>
      <c r="J391" s="22">
        <f t="shared" si="26"/>
        <v>0</v>
      </c>
      <c r="K391" s="18"/>
      <c r="L391" s="18"/>
      <c r="M391" s="18"/>
      <c r="N391" s="19"/>
    </row>
    <row r="392" spans="1:14" ht="27" customHeight="1">
      <c r="A392" s="2" t="str">
        <f t="shared" si="23"/>
        <v/>
      </c>
      <c r="B392" s="5" t="str">
        <f t="shared" si="24"/>
        <v/>
      </c>
      <c r="C392" s="5" t="str">
        <f t="shared" si="25"/>
        <v/>
      </c>
      <c r="D392" s="14"/>
      <c r="E392" s="15"/>
      <c r="F392" s="3" t="str">
        <f>IF(E392="","",(VLOOKUP(E392,#REF!,2,"FAUX")))</f>
        <v/>
      </c>
      <c r="G392" s="18"/>
      <c r="H392" s="18"/>
      <c r="I392" s="18"/>
      <c r="J392" s="22">
        <f t="shared" si="26"/>
        <v>0</v>
      </c>
      <c r="K392" s="18"/>
      <c r="L392" s="18"/>
      <c r="M392" s="18"/>
      <c r="N392" s="19"/>
    </row>
    <row r="393" spans="1:14" ht="27" customHeight="1">
      <c r="A393" s="2" t="str">
        <f t="shared" si="23"/>
        <v/>
      </c>
      <c r="B393" s="5" t="str">
        <f t="shared" si="24"/>
        <v/>
      </c>
      <c r="C393" s="5" t="str">
        <f t="shared" si="25"/>
        <v/>
      </c>
      <c r="D393" s="14"/>
      <c r="E393" s="15"/>
      <c r="F393" s="3" t="str">
        <f>IF(E393="","",(VLOOKUP(E393,#REF!,2,"FAUX")))</f>
        <v/>
      </c>
      <c r="G393" s="18"/>
      <c r="H393" s="18"/>
      <c r="I393" s="18"/>
      <c r="J393" s="22">
        <f t="shared" si="26"/>
        <v>0</v>
      </c>
      <c r="K393" s="18"/>
      <c r="L393" s="18"/>
      <c r="M393" s="18"/>
      <c r="N393" s="19"/>
    </row>
    <row r="394" spans="1:14" ht="27" customHeight="1">
      <c r="A394" s="2" t="str">
        <f t="shared" si="23"/>
        <v/>
      </c>
      <c r="B394" s="5" t="str">
        <f t="shared" si="24"/>
        <v/>
      </c>
      <c r="C394" s="5" t="str">
        <f t="shared" si="25"/>
        <v/>
      </c>
      <c r="D394" s="14"/>
      <c r="E394" s="15"/>
      <c r="F394" s="3" t="str">
        <f>IF(E394="","",(VLOOKUP(E394,#REF!,2,"FAUX")))</f>
        <v/>
      </c>
      <c r="G394" s="18"/>
      <c r="H394" s="18"/>
      <c r="I394" s="18"/>
      <c r="J394" s="22">
        <f t="shared" si="26"/>
        <v>0</v>
      </c>
      <c r="K394" s="18"/>
      <c r="L394" s="18"/>
      <c r="M394" s="18"/>
      <c r="N394" s="19"/>
    </row>
    <row r="395" spans="1:14" ht="27" customHeight="1">
      <c r="A395" s="2" t="str">
        <f t="shared" ref="A395:A458" si="27">IF(D395="","",YEAR(D395))</f>
        <v/>
      </c>
      <c r="B395" s="5" t="str">
        <f t="shared" ref="B395:B458" si="28">IF(D395="","",MONTH(D395))</f>
        <v/>
      </c>
      <c r="C395" s="5" t="str">
        <f t="shared" si="25"/>
        <v/>
      </c>
      <c r="D395" s="14"/>
      <c r="E395" s="15"/>
      <c r="F395" s="3" t="str">
        <f>IF(E395="","",(VLOOKUP(E395,#REF!,2,"FAUX")))</f>
        <v/>
      </c>
      <c r="G395" s="18"/>
      <c r="H395" s="18"/>
      <c r="I395" s="18"/>
      <c r="J395" s="22">
        <f t="shared" si="26"/>
        <v>0</v>
      </c>
      <c r="K395" s="18"/>
      <c r="L395" s="18"/>
      <c r="M395" s="18"/>
      <c r="N395" s="19"/>
    </row>
    <row r="396" spans="1:14" ht="27" customHeight="1">
      <c r="A396" s="2" t="str">
        <f t="shared" si="27"/>
        <v/>
      </c>
      <c r="B396" s="5" t="str">
        <f t="shared" si="28"/>
        <v/>
      </c>
      <c r="C396" s="5" t="str">
        <f t="shared" si="25"/>
        <v/>
      </c>
      <c r="D396" s="14"/>
      <c r="E396" s="15"/>
      <c r="F396" s="3" t="str">
        <f>IF(E396="","",(VLOOKUP(E396,#REF!,2,"FAUX")))</f>
        <v/>
      </c>
      <c r="G396" s="18"/>
      <c r="H396" s="18"/>
      <c r="I396" s="18"/>
      <c r="J396" s="22">
        <f t="shared" si="26"/>
        <v>0</v>
      </c>
      <c r="K396" s="18"/>
      <c r="L396" s="18"/>
      <c r="M396" s="18"/>
      <c r="N396" s="19"/>
    </row>
    <row r="397" spans="1:14" ht="27" customHeight="1">
      <c r="A397" s="2" t="str">
        <f t="shared" si="27"/>
        <v/>
      </c>
      <c r="B397" s="5" t="str">
        <f t="shared" si="28"/>
        <v/>
      </c>
      <c r="C397" s="5" t="str">
        <f t="shared" si="25"/>
        <v/>
      </c>
      <c r="D397" s="14"/>
      <c r="E397" s="15"/>
      <c r="F397" s="3" t="str">
        <f>IF(E397="","",(VLOOKUP(E397,#REF!,2,"FAUX")))</f>
        <v/>
      </c>
      <c r="G397" s="18"/>
      <c r="H397" s="18"/>
      <c r="I397" s="18"/>
      <c r="J397" s="22">
        <f t="shared" si="26"/>
        <v>0</v>
      </c>
      <c r="K397" s="18"/>
      <c r="L397" s="18"/>
      <c r="M397" s="18"/>
      <c r="N397" s="19"/>
    </row>
    <row r="398" spans="1:14" ht="27" customHeight="1">
      <c r="A398" s="2" t="str">
        <f t="shared" si="27"/>
        <v/>
      </c>
      <c r="B398" s="5" t="str">
        <f t="shared" si="28"/>
        <v/>
      </c>
      <c r="C398" s="5" t="str">
        <f t="shared" si="25"/>
        <v/>
      </c>
      <c r="D398" s="14"/>
      <c r="E398" s="15"/>
      <c r="F398" s="3" t="str">
        <f>IF(E398="","",(VLOOKUP(E398,#REF!,2,"FAUX")))</f>
        <v/>
      </c>
      <c r="G398" s="18"/>
      <c r="H398" s="18"/>
      <c r="I398" s="18"/>
      <c r="J398" s="22">
        <f t="shared" si="26"/>
        <v>0</v>
      </c>
      <c r="K398" s="18"/>
      <c r="L398" s="18"/>
      <c r="M398" s="18"/>
      <c r="N398" s="19"/>
    </row>
    <row r="399" spans="1:14" ht="27" customHeight="1">
      <c r="A399" s="2" t="str">
        <f t="shared" si="27"/>
        <v/>
      </c>
      <c r="B399" s="5" t="str">
        <f t="shared" si="28"/>
        <v/>
      </c>
      <c r="C399" s="5" t="str">
        <f t="shared" si="25"/>
        <v/>
      </c>
      <c r="D399" s="14"/>
      <c r="E399" s="15"/>
      <c r="F399" s="3" t="str">
        <f>IF(E399="","",(VLOOKUP(E399,#REF!,2,"FAUX")))</f>
        <v/>
      </c>
      <c r="G399" s="18"/>
      <c r="H399" s="18"/>
      <c r="I399" s="18"/>
      <c r="J399" s="22">
        <f t="shared" si="26"/>
        <v>0</v>
      </c>
      <c r="K399" s="18"/>
      <c r="L399" s="18"/>
      <c r="M399" s="18"/>
      <c r="N399" s="19"/>
    </row>
    <row r="400" spans="1:14" ht="27" customHeight="1">
      <c r="A400" s="2" t="str">
        <f t="shared" si="27"/>
        <v/>
      </c>
      <c r="B400" s="5" t="str">
        <f t="shared" si="28"/>
        <v/>
      </c>
      <c r="C400" s="5" t="str">
        <f t="shared" si="25"/>
        <v/>
      </c>
      <c r="D400" s="14"/>
      <c r="E400" s="15"/>
      <c r="F400" s="3" t="str">
        <f>IF(E400="","",(VLOOKUP(E400,#REF!,2,"FAUX")))</f>
        <v/>
      </c>
      <c r="G400" s="18"/>
      <c r="H400" s="18"/>
      <c r="I400" s="18"/>
      <c r="J400" s="22">
        <f t="shared" si="26"/>
        <v>0</v>
      </c>
      <c r="K400" s="18"/>
      <c r="L400" s="18"/>
      <c r="M400" s="18"/>
      <c r="N400" s="19"/>
    </row>
    <row r="401" spans="1:14" ht="27" customHeight="1">
      <c r="A401" s="2" t="str">
        <f t="shared" si="27"/>
        <v/>
      </c>
      <c r="B401" s="5" t="str">
        <f t="shared" si="28"/>
        <v/>
      </c>
      <c r="C401" s="5" t="str">
        <f t="shared" si="25"/>
        <v/>
      </c>
      <c r="D401" s="14"/>
      <c r="E401" s="15"/>
      <c r="F401" s="3" t="str">
        <f>IF(E401="","",(VLOOKUP(E401,#REF!,2,"FAUX")))</f>
        <v/>
      </c>
      <c r="G401" s="18"/>
      <c r="H401" s="18"/>
      <c r="I401" s="18"/>
      <c r="J401" s="22">
        <f t="shared" si="26"/>
        <v>0</v>
      </c>
      <c r="K401" s="18"/>
      <c r="L401" s="18"/>
      <c r="M401" s="18"/>
      <c r="N401" s="19"/>
    </row>
    <row r="402" spans="1:14" ht="27" customHeight="1">
      <c r="A402" s="2" t="str">
        <f t="shared" si="27"/>
        <v/>
      </c>
      <c r="B402" s="5" t="str">
        <f t="shared" si="28"/>
        <v/>
      </c>
      <c r="C402" s="5" t="str">
        <f t="shared" si="25"/>
        <v/>
      </c>
      <c r="D402" s="14"/>
      <c r="E402" s="15"/>
      <c r="F402" s="3" t="str">
        <f>IF(E402="","",(VLOOKUP(E402,#REF!,2,"FAUX")))</f>
        <v/>
      </c>
      <c r="G402" s="18"/>
      <c r="H402" s="18"/>
      <c r="I402" s="18"/>
      <c r="J402" s="22">
        <f t="shared" si="26"/>
        <v>0</v>
      </c>
      <c r="K402" s="18"/>
      <c r="L402" s="18"/>
      <c r="M402" s="18"/>
      <c r="N402" s="19"/>
    </row>
    <row r="403" spans="1:14" ht="27" customHeight="1">
      <c r="A403" s="2" t="str">
        <f t="shared" si="27"/>
        <v/>
      </c>
      <c r="B403" s="5" t="str">
        <f t="shared" si="28"/>
        <v/>
      </c>
      <c r="C403" s="5" t="str">
        <f t="shared" si="25"/>
        <v/>
      </c>
      <c r="D403" s="14"/>
      <c r="E403" s="15"/>
      <c r="F403" s="3" t="str">
        <f>IF(E403="","",(VLOOKUP(E403,#REF!,2,"FAUX")))</f>
        <v/>
      </c>
      <c r="G403" s="18"/>
      <c r="H403" s="18"/>
      <c r="I403" s="18"/>
      <c r="J403" s="22">
        <f t="shared" si="26"/>
        <v>0</v>
      </c>
      <c r="K403" s="18"/>
      <c r="L403" s="18"/>
      <c r="M403" s="18"/>
      <c r="N403" s="19"/>
    </row>
    <row r="404" spans="1:14" ht="27" customHeight="1">
      <c r="A404" s="2" t="str">
        <f t="shared" si="27"/>
        <v/>
      </c>
      <c r="B404" s="5" t="str">
        <f t="shared" si="28"/>
        <v/>
      </c>
      <c r="C404" s="5" t="str">
        <f t="shared" si="25"/>
        <v/>
      </c>
      <c r="D404" s="14"/>
      <c r="E404" s="15"/>
      <c r="F404" s="3" t="str">
        <f>IF(E404="","",(VLOOKUP(E404,#REF!,2,"FAUX")))</f>
        <v/>
      </c>
      <c r="G404" s="18"/>
      <c r="H404" s="18"/>
      <c r="I404" s="18"/>
      <c r="J404" s="22">
        <f t="shared" si="26"/>
        <v>0</v>
      </c>
      <c r="K404" s="18"/>
      <c r="L404" s="18"/>
      <c r="M404" s="18"/>
      <c r="N404" s="19"/>
    </row>
    <row r="405" spans="1:14" ht="27" customHeight="1">
      <c r="A405" s="2" t="str">
        <f t="shared" si="27"/>
        <v/>
      </c>
      <c r="B405" s="5" t="str">
        <f t="shared" si="28"/>
        <v/>
      </c>
      <c r="C405" s="5" t="str">
        <f t="shared" si="25"/>
        <v/>
      </c>
      <c r="D405" s="14"/>
      <c r="E405" s="15"/>
      <c r="F405" s="3" t="str">
        <f>IF(E405="","",(VLOOKUP(E405,#REF!,2,"FAUX")))</f>
        <v/>
      </c>
      <c r="G405" s="18"/>
      <c r="H405" s="18"/>
      <c r="I405" s="18"/>
      <c r="J405" s="22">
        <f t="shared" si="26"/>
        <v>0</v>
      </c>
      <c r="K405" s="18"/>
      <c r="L405" s="18"/>
      <c r="M405" s="18"/>
      <c r="N405" s="19"/>
    </row>
    <row r="406" spans="1:14" ht="27" customHeight="1">
      <c r="A406" s="2" t="str">
        <f t="shared" si="27"/>
        <v/>
      </c>
      <c r="B406" s="5" t="str">
        <f t="shared" si="28"/>
        <v/>
      </c>
      <c r="C406" s="5" t="str">
        <f t="shared" si="25"/>
        <v/>
      </c>
      <c r="D406" s="14"/>
      <c r="E406" s="15"/>
      <c r="F406" s="3" t="str">
        <f>IF(E406="","",(VLOOKUP(E406,#REF!,2,"FAUX")))</f>
        <v/>
      </c>
      <c r="G406" s="18"/>
      <c r="H406" s="18"/>
      <c r="I406" s="18"/>
      <c r="J406" s="22">
        <f t="shared" si="26"/>
        <v>0</v>
      </c>
      <c r="K406" s="18"/>
      <c r="L406" s="18"/>
      <c r="M406" s="18"/>
      <c r="N406" s="19"/>
    </row>
    <row r="407" spans="1:14" ht="27" customHeight="1">
      <c r="A407" s="2" t="str">
        <f t="shared" si="27"/>
        <v/>
      </c>
      <c r="B407" s="5" t="str">
        <f t="shared" si="28"/>
        <v/>
      </c>
      <c r="C407" s="5" t="str">
        <f t="shared" si="25"/>
        <v/>
      </c>
      <c r="D407" s="14"/>
      <c r="E407" s="15"/>
      <c r="F407" s="3" t="str">
        <f>IF(E407="","",(VLOOKUP(E407,#REF!,2,"FAUX")))</f>
        <v/>
      </c>
      <c r="G407" s="18"/>
      <c r="H407" s="18"/>
      <c r="I407" s="18"/>
      <c r="J407" s="22">
        <f t="shared" si="26"/>
        <v>0</v>
      </c>
      <c r="K407" s="18"/>
      <c r="L407" s="18"/>
      <c r="M407" s="18"/>
      <c r="N407" s="19"/>
    </row>
    <row r="408" spans="1:14" ht="27" customHeight="1">
      <c r="A408" s="2" t="str">
        <f t="shared" si="27"/>
        <v/>
      </c>
      <c r="B408" s="5" t="str">
        <f t="shared" si="28"/>
        <v/>
      </c>
      <c r="C408" s="5" t="str">
        <f t="shared" si="25"/>
        <v/>
      </c>
      <c r="D408" s="14"/>
      <c r="E408" s="15"/>
      <c r="F408" s="3" t="str">
        <f>IF(E408="","",(VLOOKUP(E408,#REF!,2,"FAUX")))</f>
        <v/>
      </c>
      <c r="G408" s="18"/>
      <c r="H408" s="18"/>
      <c r="I408" s="18"/>
      <c r="J408" s="22">
        <f t="shared" si="26"/>
        <v>0</v>
      </c>
      <c r="K408" s="18"/>
      <c r="L408" s="18"/>
      <c r="M408" s="18"/>
      <c r="N408" s="19"/>
    </row>
    <row r="409" spans="1:14" ht="27" customHeight="1">
      <c r="A409" s="2" t="str">
        <f t="shared" si="27"/>
        <v/>
      </c>
      <c r="B409" s="5" t="str">
        <f t="shared" si="28"/>
        <v/>
      </c>
      <c r="C409" s="5" t="str">
        <f t="shared" si="25"/>
        <v/>
      </c>
      <c r="D409" s="14"/>
      <c r="E409" s="15"/>
      <c r="F409" s="3" t="str">
        <f>IF(E409="","",(VLOOKUP(E409,#REF!,2,"FAUX")))</f>
        <v/>
      </c>
      <c r="G409" s="18"/>
      <c r="H409" s="18"/>
      <c r="I409" s="18"/>
      <c r="J409" s="22">
        <f t="shared" si="26"/>
        <v>0</v>
      </c>
      <c r="K409" s="18"/>
      <c r="L409" s="18"/>
      <c r="M409" s="18"/>
      <c r="N409" s="19"/>
    </row>
    <row r="410" spans="1:14" ht="27" customHeight="1">
      <c r="A410" s="2" t="str">
        <f t="shared" si="27"/>
        <v/>
      </c>
      <c r="B410" s="5" t="str">
        <f t="shared" si="28"/>
        <v/>
      </c>
      <c r="C410" s="5" t="str">
        <f t="shared" si="25"/>
        <v/>
      </c>
      <c r="D410" s="14"/>
      <c r="E410" s="15"/>
      <c r="F410" s="3" t="str">
        <f>IF(E410="","",(VLOOKUP(E410,#REF!,2,"FAUX")))</f>
        <v/>
      </c>
      <c r="G410" s="18"/>
      <c r="H410" s="18"/>
      <c r="I410" s="18"/>
      <c r="J410" s="22">
        <f t="shared" si="26"/>
        <v>0</v>
      </c>
      <c r="K410" s="18"/>
      <c r="L410" s="18"/>
      <c r="M410" s="18"/>
      <c r="N410" s="19"/>
    </row>
    <row r="411" spans="1:14" ht="27" customHeight="1">
      <c r="A411" s="2" t="str">
        <f t="shared" si="27"/>
        <v/>
      </c>
      <c r="B411" s="5" t="str">
        <f t="shared" si="28"/>
        <v/>
      </c>
      <c r="C411" s="5" t="str">
        <f t="shared" si="25"/>
        <v/>
      </c>
      <c r="D411" s="14"/>
      <c r="E411" s="15"/>
      <c r="F411" s="3" t="str">
        <f>IF(E411="","",(VLOOKUP(E411,#REF!,2,"FAUX")))</f>
        <v/>
      </c>
      <c r="G411" s="18"/>
      <c r="H411" s="18"/>
      <c r="I411" s="18"/>
      <c r="J411" s="22">
        <f t="shared" si="26"/>
        <v>0</v>
      </c>
      <c r="K411" s="18"/>
      <c r="L411" s="18"/>
      <c r="M411" s="18"/>
      <c r="N411" s="19"/>
    </row>
    <row r="412" spans="1:14" ht="27" customHeight="1">
      <c r="A412" s="2" t="str">
        <f t="shared" si="27"/>
        <v/>
      </c>
      <c r="B412" s="5" t="str">
        <f t="shared" si="28"/>
        <v/>
      </c>
      <c r="C412" s="5" t="str">
        <f t="shared" si="25"/>
        <v/>
      </c>
      <c r="D412" s="14"/>
      <c r="E412" s="15"/>
      <c r="F412" s="3" t="str">
        <f>IF(E412="","",(VLOOKUP(E412,#REF!,2,"FAUX")))</f>
        <v/>
      </c>
      <c r="G412" s="18"/>
      <c r="H412" s="18"/>
      <c r="I412" s="18"/>
      <c r="J412" s="22">
        <f t="shared" si="26"/>
        <v>0</v>
      </c>
      <c r="K412" s="18"/>
      <c r="L412" s="18"/>
      <c r="M412" s="18"/>
      <c r="N412" s="19"/>
    </row>
    <row r="413" spans="1:14" ht="27" customHeight="1">
      <c r="A413" s="2" t="str">
        <f t="shared" si="27"/>
        <v/>
      </c>
      <c r="B413" s="5" t="str">
        <f t="shared" si="28"/>
        <v/>
      </c>
      <c r="C413" s="5" t="str">
        <f t="shared" si="25"/>
        <v/>
      </c>
      <c r="D413" s="14"/>
      <c r="E413" s="15"/>
      <c r="F413" s="3" t="str">
        <f>IF(E413="","",(VLOOKUP(E413,#REF!,2,"FAUX")))</f>
        <v/>
      </c>
      <c r="G413" s="18"/>
      <c r="H413" s="18"/>
      <c r="I413" s="18"/>
      <c r="J413" s="22">
        <f t="shared" si="26"/>
        <v>0</v>
      </c>
      <c r="K413" s="18"/>
      <c r="L413" s="18"/>
      <c r="M413" s="18"/>
      <c r="N413" s="19"/>
    </row>
    <row r="414" spans="1:14" ht="27" customHeight="1">
      <c r="A414" s="2" t="str">
        <f t="shared" si="27"/>
        <v/>
      </c>
      <c r="B414" s="5" t="str">
        <f t="shared" si="28"/>
        <v/>
      </c>
      <c r="C414" s="5" t="str">
        <f t="shared" si="25"/>
        <v/>
      </c>
      <c r="D414" s="14"/>
      <c r="E414" s="15"/>
      <c r="F414" s="3" t="str">
        <f>IF(E414="","",(VLOOKUP(E414,#REF!,2,"FAUX")))</f>
        <v/>
      </c>
      <c r="G414" s="18"/>
      <c r="H414" s="18"/>
      <c r="I414" s="18"/>
      <c r="J414" s="22">
        <f t="shared" si="26"/>
        <v>0</v>
      </c>
      <c r="K414" s="18"/>
      <c r="L414" s="18"/>
      <c r="M414" s="18"/>
      <c r="N414" s="19"/>
    </row>
    <row r="415" spans="1:14" ht="27" customHeight="1">
      <c r="A415" s="2" t="str">
        <f t="shared" si="27"/>
        <v/>
      </c>
      <c r="B415" s="5" t="str">
        <f t="shared" si="28"/>
        <v/>
      </c>
      <c r="C415" s="5" t="str">
        <f t="shared" si="25"/>
        <v/>
      </c>
      <c r="D415" s="14"/>
      <c r="E415" s="15"/>
      <c r="F415" s="3" t="str">
        <f>IF(E415="","",(VLOOKUP(E415,#REF!,2,"FAUX")))</f>
        <v/>
      </c>
      <c r="G415" s="18"/>
      <c r="H415" s="18"/>
      <c r="I415" s="18"/>
      <c r="J415" s="22">
        <f t="shared" si="26"/>
        <v>0</v>
      </c>
      <c r="K415" s="18"/>
      <c r="L415" s="18"/>
      <c r="M415" s="18"/>
      <c r="N415" s="19"/>
    </row>
    <row r="416" spans="1:14" ht="27" customHeight="1">
      <c r="A416" s="2" t="str">
        <f t="shared" si="27"/>
        <v/>
      </c>
      <c r="B416" s="5" t="str">
        <f t="shared" si="28"/>
        <v/>
      </c>
      <c r="C416" s="5" t="str">
        <f t="shared" si="25"/>
        <v/>
      </c>
      <c r="D416" s="14"/>
      <c r="E416" s="15"/>
      <c r="F416" s="3" t="str">
        <f>IF(E416="","",(VLOOKUP(E416,#REF!,2,"FAUX")))</f>
        <v/>
      </c>
      <c r="G416" s="18"/>
      <c r="H416" s="18"/>
      <c r="I416" s="18"/>
      <c r="J416" s="22">
        <f t="shared" si="26"/>
        <v>0</v>
      </c>
      <c r="K416" s="18"/>
      <c r="L416" s="18"/>
      <c r="M416" s="18"/>
      <c r="N416" s="19"/>
    </row>
    <row r="417" spans="1:14" ht="27" customHeight="1">
      <c r="A417" s="2" t="str">
        <f t="shared" si="27"/>
        <v/>
      </c>
      <c r="B417" s="5" t="str">
        <f t="shared" si="28"/>
        <v/>
      </c>
      <c r="C417" s="5" t="str">
        <f t="shared" si="25"/>
        <v/>
      </c>
      <c r="D417" s="14"/>
      <c r="E417" s="15"/>
      <c r="F417" s="3" t="str">
        <f>IF(E417="","",(VLOOKUP(E417,#REF!,2,"FAUX")))</f>
        <v/>
      </c>
      <c r="G417" s="18"/>
      <c r="H417" s="18"/>
      <c r="I417" s="18"/>
      <c r="J417" s="22">
        <f t="shared" si="26"/>
        <v>0</v>
      </c>
      <c r="K417" s="18"/>
      <c r="L417" s="18"/>
      <c r="M417" s="18"/>
      <c r="N417" s="19"/>
    </row>
    <row r="418" spans="1:14" ht="27" customHeight="1">
      <c r="A418" s="2" t="str">
        <f t="shared" si="27"/>
        <v/>
      </c>
      <c r="B418" s="5" t="str">
        <f t="shared" si="28"/>
        <v/>
      </c>
      <c r="C418" s="5" t="str">
        <f t="shared" si="25"/>
        <v/>
      </c>
      <c r="D418" s="14"/>
      <c r="E418" s="15"/>
      <c r="F418" s="3" t="str">
        <f>IF(E418="","",(VLOOKUP(E418,#REF!,2,"FAUX")))</f>
        <v/>
      </c>
      <c r="G418" s="18"/>
      <c r="H418" s="18"/>
      <c r="I418" s="18"/>
      <c r="J418" s="22">
        <f t="shared" si="26"/>
        <v>0</v>
      </c>
      <c r="K418" s="18"/>
      <c r="L418" s="18"/>
      <c r="M418" s="18"/>
      <c r="N418" s="19"/>
    </row>
    <row r="419" spans="1:14" ht="27" customHeight="1">
      <c r="A419" s="2" t="str">
        <f t="shared" si="27"/>
        <v/>
      </c>
      <c r="B419" s="5" t="str">
        <f t="shared" si="28"/>
        <v/>
      </c>
      <c r="C419" s="5" t="str">
        <f t="shared" si="25"/>
        <v/>
      </c>
      <c r="D419" s="14"/>
      <c r="E419" s="15"/>
      <c r="F419" s="3" t="str">
        <f>IF(E419="","",(VLOOKUP(E419,#REF!,2,"FAUX")))</f>
        <v/>
      </c>
      <c r="G419" s="18"/>
      <c r="H419" s="18"/>
      <c r="I419" s="18"/>
      <c r="J419" s="22">
        <f t="shared" si="26"/>
        <v>0</v>
      </c>
      <c r="K419" s="18"/>
      <c r="L419" s="18"/>
      <c r="M419" s="18"/>
      <c r="N419" s="19"/>
    </row>
    <row r="420" spans="1:14" ht="27" customHeight="1">
      <c r="A420" s="2" t="str">
        <f t="shared" si="27"/>
        <v/>
      </c>
      <c r="B420" s="5" t="str">
        <f t="shared" si="28"/>
        <v/>
      </c>
      <c r="C420" s="5" t="str">
        <f t="shared" si="25"/>
        <v/>
      </c>
      <c r="D420" s="14"/>
      <c r="E420" s="15"/>
      <c r="F420" s="3" t="str">
        <f>IF(E420="","",(VLOOKUP(E420,#REF!,2,"FAUX")))</f>
        <v/>
      </c>
      <c r="G420" s="18"/>
      <c r="H420" s="18"/>
      <c r="I420" s="18"/>
      <c r="J420" s="22">
        <f t="shared" si="26"/>
        <v>0</v>
      </c>
      <c r="K420" s="18"/>
      <c r="L420" s="18"/>
      <c r="M420" s="18"/>
      <c r="N420" s="19"/>
    </row>
    <row r="421" spans="1:14" ht="27" customHeight="1">
      <c r="A421" s="2" t="str">
        <f t="shared" si="27"/>
        <v/>
      </c>
      <c r="B421" s="5" t="str">
        <f t="shared" si="28"/>
        <v/>
      </c>
      <c r="C421" s="5" t="str">
        <f t="shared" si="25"/>
        <v/>
      </c>
      <c r="D421" s="14"/>
      <c r="E421" s="15"/>
      <c r="F421" s="3" t="str">
        <f>IF(E421="","",(VLOOKUP(E421,#REF!,2,"FAUX")))</f>
        <v/>
      </c>
      <c r="G421" s="18"/>
      <c r="H421" s="18"/>
      <c r="I421" s="18"/>
      <c r="J421" s="22">
        <f t="shared" si="26"/>
        <v>0</v>
      </c>
      <c r="K421" s="18"/>
      <c r="L421" s="18"/>
      <c r="M421" s="18"/>
      <c r="N421" s="19"/>
    </row>
    <row r="422" spans="1:14" ht="27" customHeight="1">
      <c r="A422" s="2" t="str">
        <f t="shared" si="27"/>
        <v/>
      </c>
      <c r="B422" s="5" t="str">
        <f t="shared" si="28"/>
        <v/>
      </c>
      <c r="C422" s="5" t="str">
        <f t="shared" si="25"/>
        <v/>
      </c>
      <c r="D422" s="14"/>
      <c r="E422" s="15"/>
      <c r="F422" s="3" t="str">
        <f>IF(E422="","",(VLOOKUP(E422,#REF!,2,"FAUX")))</f>
        <v/>
      </c>
      <c r="G422" s="18"/>
      <c r="H422" s="18"/>
      <c r="I422" s="18"/>
      <c r="J422" s="22">
        <f t="shared" si="26"/>
        <v>0</v>
      </c>
      <c r="K422" s="18"/>
      <c r="L422" s="18"/>
      <c r="M422" s="18"/>
      <c r="N422" s="19"/>
    </row>
    <row r="423" spans="1:14" ht="27" customHeight="1">
      <c r="A423" s="2" t="str">
        <f t="shared" si="27"/>
        <v/>
      </c>
      <c r="B423" s="5" t="str">
        <f t="shared" si="28"/>
        <v/>
      </c>
      <c r="C423" s="5" t="str">
        <f t="shared" si="25"/>
        <v/>
      </c>
      <c r="D423" s="14"/>
      <c r="E423" s="15"/>
      <c r="F423" s="3" t="str">
        <f>IF(E423="","",(VLOOKUP(E423,#REF!,2,"FAUX")))</f>
        <v/>
      </c>
      <c r="G423" s="18"/>
      <c r="H423" s="18"/>
      <c r="I423" s="18"/>
      <c r="J423" s="22">
        <f t="shared" si="26"/>
        <v>0</v>
      </c>
      <c r="K423" s="18"/>
      <c r="L423" s="18"/>
      <c r="M423" s="18"/>
      <c r="N423" s="19"/>
    </row>
    <row r="424" spans="1:14" ht="27" customHeight="1">
      <c r="A424" s="2" t="str">
        <f t="shared" si="27"/>
        <v/>
      </c>
      <c r="B424" s="5" t="str">
        <f t="shared" si="28"/>
        <v/>
      </c>
      <c r="C424" s="5" t="str">
        <f t="shared" si="25"/>
        <v/>
      </c>
      <c r="D424" s="14"/>
      <c r="E424" s="15"/>
      <c r="F424" s="3" t="str">
        <f>IF(E424="","",(VLOOKUP(E424,#REF!,2,"FAUX")))</f>
        <v/>
      </c>
      <c r="G424" s="18"/>
      <c r="H424" s="18"/>
      <c r="I424" s="18"/>
      <c r="J424" s="22">
        <f t="shared" si="26"/>
        <v>0</v>
      </c>
      <c r="K424" s="18"/>
      <c r="L424" s="18"/>
      <c r="M424" s="18"/>
      <c r="N424" s="19"/>
    </row>
    <row r="425" spans="1:14" ht="27" customHeight="1">
      <c r="A425" s="2" t="str">
        <f t="shared" si="27"/>
        <v/>
      </c>
      <c r="B425" s="5" t="str">
        <f t="shared" si="28"/>
        <v/>
      </c>
      <c r="C425" s="5" t="str">
        <f t="shared" si="25"/>
        <v/>
      </c>
      <c r="D425" s="14"/>
      <c r="E425" s="15"/>
      <c r="F425" s="3" t="str">
        <f>IF(E425="","",(VLOOKUP(E425,#REF!,2,"FAUX")))</f>
        <v/>
      </c>
      <c r="G425" s="18"/>
      <c r="H425" s="18"/>
      <c r="I425" s="18"/>
      <c r="J425" s="22">
        <f t="shared" si="26"/>
        <v>0</v>
      </c>
      <c r="K425" s="18"/>
      <c r="L425" s="18"/>
      <c r="M425" s="18"/>
      <c r="N425" s="19"/>
    </row>
    <row r="426" spans="1:14" ht="27" customHeight="1">
      <c r="A426" s="2" t="str">
        <f t="shared" si="27"/>
        <v/>
      </c>
      <c r="B426" s="5" t="str">
        <f t="shared" si="28"/>
        <v/>
      </c>
      <c r="C426" s="5" t="str">
        <f t="shared" si="25"/>
        <v/>
      </c>
      <c r="D426" s="14"/>
      <c r="E426" s="15"/>
      <c r="F426" s="3" t="str">
        <f>IF(E426="","",(VLOOKUP(E426,#REF!,2,"FAUX")))</f>
        <v/>
      </c>
      <c r="G426" s="18"/>
      <c r="H426" s="18"/>
      <c r="I426" s="18"/>
      <c r="J426" s="22">
        <f t="shared" si="26"/>
        <v>0</v>
      </c>
      <c r="K426" s="18"/>
      <c r="L426" s="18"/>
      <c r="M426" s="18"/>
      <c r="N426" s="19"/>
    </row>
    <row r="427" spans="1:14" ht="27" customHeight="1">
      <c r="A427" s="2" t="str">
        <f t="shared" si="27"/>
        <v/>
      </c>
      <c r="B427" s="5" t="str">
        <f t="shared" si="28"/>
        <v/>
      </c>
      <c r="C427" s="5" t="str">
        <f t="shared" si="25"/>
        <v/>
      </c>
      <c r="D427" s="14"/>
      <c r="E427" s="15"/>
      <c r="F427" s="3" t="str">
        <f>IF(E427="","",(VLOOKUP(E427,#REF!,2,"FAUX")))</f>
        <v/>
      </c>
      <c r="G427" s="18"/>
      <c r="H427" s="18"/>
      <c r="I427" s="18"/>
      <c r="J427" s="22">
        <f t="shared" si="26"/>
        <v>0</v>
      </c>
      <c r="K427" s="18"/>
      <c r="L427" s="18"/>
      <c r="M427" s="18"/>
      <c r="N427" s="19"/>
    </row>
    <row r="428" spans="1:14" ht="27" customHeight="1">
      <c r="A428" s="2" t="str">
        <f t="shared" si="27"/>
        <v/>
      </c>
      <c r="B428" s="5" t="str">
        <f t="shared" si="28"/>
        <v/>
      </c>
      <c r="C428" s="5" t="str">
        <f t="shared" si="25"/>
        <v/>
      </c>
      <c r="D428" s="14"/>
      <c r="E428" s="15"/>
      <c r="F428" s="3" t="str">
        <f>IF(E428="","",(VLOOKUP(E428,#REF!,2,"FAUX")))</f>
        <v/>
      </c>
      <c r="G428" s="18"/>
      <c r="H428" s="18"/>
      <c r="I428" s="18"/>
      <c r="J428" s="22">
        <f t="shared" si="26"/>
        <v>0</v>
      </c>
      <c r="K428" s="18"/>
      <c r="L428" s="18"/>
      <c r="M428" s="18"/>
      <c r="N428" s="19"/>
    </row>
    <row r="429" spans="1:14" ht="27" customHeight="1">
      <c r="A429" s="2" t="str">
        <f t="shared" si="27"/>
        <v/>
      </c>
      <c r="B429" s="5" t="str">
        <f t="shared" si="28"/>
        <v/>
      </c>
      <c r="C429" s="5" t="str">
        <f t="shared" si="25"/>
        <v/>
      </c>
      <c r="D429" s="14"/>
      <c r="E429" s="15"/>
      <c r="F429" s="3" t="str">
        <f>IF(E429="","",(VLOOKUP(E429,#REF!,2,"FAUX")))</f>
        <v/>
      </c>
      <c r="G429" s="18"/>
      <c r="H429" s="18"/>
      <c r="I429" s="18"/>
      <c r="J429" s="22">
        <f t="shared" si="26"/>
        <v>0</v>
      </c>
      <c r="K429" s="18"/>
      <c r="L429" s="18"/>
      <c r="M429" s="18"/>
      <c r="N429" s="19"/>
    </row>
    <row r="430" spans="1:14" ht="27" customHeight="1">
      <c r="A430" s="2" t="str">
        <f t="shared" si="27"/>
        <v/>
      </c>
      <c r="B430" s="5" t="str">
        <f t="shared" si="28"/>
        <v/>
      </c>
      <c r="C430" s="5" t="str">
        <f t="shared" si="25"/>
        <v/>
      </c>
      <c r="D430" s="14"/>
      <c r="E430" s="15"/>
      <c r="F430" s="3" t="str">
        <f>IF(E430="","",(VLOOKUP(E430,#REF!,2,"FAUX")))</f>
        <v/>
      </c>
      <c r="G430" s="18"/>
      <c r="H430" s="18"/>
      <c r="I430" s="18"/>
      <c r="J430" s="22">
        <f t="shared" si="26"/>
        <v>0</v>
      </c>
      <c r="K430" s="18"/>
      <c r="L430" s="18"/>
      <c r="M430" s="18"/>
      <c r="N430" s="19"/>
    </row>
    <row r="431" spans="1:14" ht="27" customHeight="1">
      <c r="A431" s="2" t="str">
        <f t="shared" si="27"/>
        <v/>
      </c>
      <c r="B431" s="5" t="str">
        <f t="shared" si="28"/>
        <v/>
      </c>
      <c r="C431" s="5" t="str">
        <f t="shared" si="25"/>
        <v/>
      </c>
      <c r="D431" s="14"/>
      <c r="E431" s="15"/>
      <c r="F431" s="3" t="str">
        <f>IF(E431="","",(VLOOKUP(E431,#REF!,2,"FAUX")))</f>
        <v/>
      </c>
      <c r="G431" s="18"/>
      <c r="H431" s="18"/>
      <c r="I431" s="18"/>
      <c r="J431" s="22">
        <f t="shared" si="26"/>
        <v>0</v>
      </c>
      <c r="K431" s="18"/>
      <c r="L431" s="18"/>
      <c r="M431" s="18"/>
      <c r="N431" s="19"/>
    </row>
    <row r="432" spans="1:14" ht="27" customHeight="1">
      <c r="A432" s="2" t="str">
        <f t="shared" si="27"/>
        <v/>
      </c>
      <c r="B432" s="5" t="str">
        <f t="shared" si="28"/>
        <v/>
      </c>
      <c r="C432" s="5" t="str">
        <f t="shared" si="25"/>
        <v/>
      </c>
      <c r="D432" s="14"/>
      <c r="E432" s="15"/>
      <c r="F432" s="3" t="str">
        <f>IF(E432="","",(VLOOKUP(E432,#REF!,2,"FAUX")))</f>
        <v/>
      </c>
      <c r="G432" s="18"/>
      <c r="H432" s="18"/>
      <c r="I432" s="18"/>
      <c r="J432" s="22">
        <f t="shared" si="26"/>
        <v>0</v>
      </c>
      <c r="K432" s="18"/>
      <c r="L432" s="18"/>
      <c r="M432" s="18"/>
      <c r="N432" s="19"/>
    </row>
    <row r="433" spans="1:14" ht="27" customHeight="1">
      <c r="A433" s="2" t="str">
        <f t="shared" si="27"/>
        <v/>
      </c>
      <c r="B433" s="5" t="str">
        <f t="shared" si="28"/>
        <v/>
      </c>
      <c r="C433" s="5" t="str">
        <f t="shared" si="25"/>
        <v/>
      </c>
      <c r="D433" s="14"/>
      <c r="E433" s="15"/>
      <c r="F433" s="3" t="str">
        <f>IF(E433="","",(VLOOKUP(E433,#REF!,2,"FAUX")))</f>
        <v/>
      </c>
      <c r="G433" s="18"/>
      <c r="H433" s="18"/>
      <c r="I433" s="18"/>
      <c r="J433" s="22">
        <f t="shared" si="26"/>
        <v>0</v>
      </c>
      <c r="K433" s="18"/>
      <c r="L433" s="18"/>
      <c r="M433" s="18"/>
      <c r="N433" s="19"/>
    </row>
    <row r="434" spans="1:14" ht="27" customHeight="1">
      <c r="A434" s="2" t="str">
        <f t="shared" si="27"/>
        <v/>
      </c>
      <c r="B434" s="5" t="str">
        <f t="shared" si="28"/>
        <v/>
      </c>
      <c r="C434" s="5" t="str">
        <f t="shared" si="25"/>
        <v/>
      </c>
      <c r="D434" s="14"/>
      <c r="E434" s="15"/>
      <c r="F434" s="3" t="str">
        <f>IF(E434="","",(VLOOKUP(E434,#REF!,2,"FAUX")))</f>
        <v/>
      </c>
      <c r="G434" s="18"/>
      <c r="H434" s="18"/>
      <c r="I434" s="18"/>
      <c r="J434" s="22">
        <f t="shared" si="26"/>
        <v>0</v>
      </c>
      <c r="K434" s="18"/>
      <c r="L434" s="18"/>
      <c r="M434" s="18"/>
      <c r="N434" s="19"/>
    </row>
    <row r="435" spans="1:14" ht="27" customHeight="1">
      <c r="A435" s="2" t="str">
        <f t="shared" si="27"/>
        <v/>
      </c>
      <c r="B435" s="5" t="str">
        <f t="shared" si="28"/>
        <v/>
      </c>
      <c r="C435" s="5" t="str">
        <f t="shared" si="25"/>
        <v/>
      </c>
      <c r="D435" s="14"/>
      <c r="E435" s="15"/>
      <c r="F435" s="3" t="str">
        <f>IF(E435="","",(VLOOKUP(E435,#REF!,2,"FAUX")))</f>
        <v/>
      </c>
      <c r="G435" s="18"/>
      <c r="H435" s="18"/>
      <c r="I435" s="18"/>
      <c r="J435" s="22">
        <f t="shared" si="26"/>
        <v>0</v>
      </c>
      <c r="K435" s="18"/>
      <c r="L435" s="18"/>
      <c r="M435" s="18"/>
      <c r="N435" s="19"/>
    </row>
    <row r="436" spans="1:14" ht="27" customHeight="1">
      <c r="A436" s="2" t="str">
        <f t="shared" si="27"/>
        <v/>
      </c>
      <c r="B436" s="5" t="str">
        <f t="shared" si="28"/>
        <v/>
      </c>
      <c r="C436" s="5" t="str">
        <f t="shared" si="25"/>
        <v/>
      </c>
      <c r="D436" s="14"/>
      <c r="E436" s="15"/>
      <c r="F436" s="3" t="str">
        <f>IF(E436="","",(VLOOKUP(E436,#REF!,2,"FAUX")))</f>
        <v/>
      </c>
      <c r="G436" s="18"/>
      <c r="H436" s="18"/>
      <c r="I436" s="18"/>
      <c r="J436" s="22">
        <f t="shared" si="26"/>
        <v>0</v>
      </c>
      <c r="K436" s="18"/>
      <c r="L436" s="18"/>
      <c r="M436" s="18"/>
      <c r="N436" s="19"/>
    </row>
    <row r="437" spans="1:14" ht="27" customHeight="1">
      <c r="A437" s="2" t="str">
        <f t="shared" si="27"/>
        <v/>
      </c>
      <c r="B437" s="5" t="str">
        <f t="shared" si="28"/>
        <v/>
      </c>
      <c r="C437" s="5" t="str">
        <f t="shared" si="25"/>
        <v/>
      </c>
      <c r="D437" s="14"/>
      <c r="E437" s="15"/>
      <c r="F437" s="3" t="str">
        <f>IF(E437="","",(VLOOKUP(E437,#REF!,2,"FAUX")))</f>
        <v/>
      </c>
      <c r="G437" s="18"/>
      <c r="H437" s="18"/>
      <c r="I437" s="18"/>
      <c r="J437" s="22">
        <f t="shared" si="26"/>
        <v>0</v>
      </c>
      <c r="K437" s="18"/>
      <c r="L437" s="18"/>
      <c r="M437" s="18"/>
      <c r="N437" s="19"/>
    </row>
    <row r="438" spans="1:14" ht="27" customHeight="1">
      <c r="A438" s="2" t="str">
        <f t="shared" si="27"/>
        <v/>
      </c>
      <c r="B438" s="5" t="str">
        <f t="shared" si="28"/>
        <v/>
      </c>
      <c r="C438" s="5" t="str">
        <f t="shared" si="25"/>
        <v/>
      </c>
      <c r="D438" s="14"/>
      <c r="E438" s="15"/>
      <c r="F438" s="3" t="str">
        <f>IF(E438="","",(VLOOKUP(E438,#REF!,2,"FAUX")))</f>
        <v/>
      </c>
      <c r="G438" s="18"/>
      <c r="H438" s="18"/>
      <c r="I438" s="18"/>
      <c r="J438" s="22">
        <f t="shared" si="26"/>
        <v>0</v>
      </c>
      <c r="K438" s="18"/>
      <c r="L438" s="18"/>
      <c r="M438" s="18"/>
      <c r="N438" s="19"/>
    </row>
    <row r="439" spans="1:14" ht="27" customHeight="1">
      <c r="A439" s="2" t="str">
        <f t="shared" si="27"/>
        <v/>
      </c>
      <c r="B439" s="5" t="str">
        <f t="shared" si="28"/>
        <v/>
      </c>
      <c r="C439" s="5" t="str">
        <f t="shared" si="25"/>
        <v/>
      </c>
      <c r="D439" s="14"/>
      <c r="E439" s="15"/>
      <c r="F439" s="3" t="str">
        <f>IF(E439="","",(VLOOKUP(E439,#REF!,2,"FAUX")))</f>
        <v/>
      </c>
      <c r="G439" s="18"/>
      <c r="H439" s="18"/>
      <c r="I439" s="18"/>
      <c r="J439" s="22">
        <f t="shared" si="26"/>
        <v>0</v>
      </c>
      <c r="K439" s="18"/>
      <c r="L439" s="18"/>
      <c r="M439" s="18"/>
      <c r="N439" s="19"/>
    </row>
    <row r="440" spans="1:14" ht="27" customHeight="1">
      <c r="A440" s="2" t="str">
        <f t="shared" si="27"/>
        <v/>
      </c>
      <c r="B440" s="5" t="str">
        <f t="shared" si="28"/>
        <v/>
      </c>
      <c r="C440" s="5" t="str">
        <f t="shared" si="25"/>
        <v/>
      </c>
      <c r="D440" s="14"/>
      <c r="E440" s="15"/>
      <c r="F440" s="3" t="str">
        <f>IF(E440="","",(VLOOKUP(E440,#REF!,2,"FAUX")))</f>
        <v/>
      </c>
      <c r="G440" s="18"/>
      <c r="H440" s="18"/>
      <c r="I440" s="18"/>
      <c r="J440" s="22">
        <f t="shared" si="26"/>
        <v>0</v>
      </c>
      <c r="K440" s="18"/>
      <c r="L440" s="18"/>
      <c r="M440" s="18"/>
      <c r="N440" s="19"/>
    </row>
    <row r="441" spans="1:14" ht="27" customHeight="1">
      <c r="A441" s="2" t="str">
        <f t="shared" si="27"/>
        <v/>
      </c>
      <c r="B441" s="5" t="str">
        <f t="shared" si="28"/>
        <v/>
      </c>
      <c r="C441" s="5" t="str">
        <f t="shared" si="25"/>
        <v/>
      </c>
      <c r="D441" s="14"/>
      <c r="E441" s="15"/>
      <c r="F441" s="3" t="str">
        <f>IF(E441="","",(VLOOKUP(E441,#REF!,2,"FAUX")))</f>
        <v/>
      </c>
      <c r="G441" s="18"/>
      <c r="H441" s="18"/>
      <c r="I441" s="18"/>
      <c r="J441" s="22">
        <f t="shared" si="26"/>
        <v>0</v>
      </c>
      <c r="K441" s="18"/>
      <c r="L441" s="18"/>
      <c r="M441" s="18"/>
      <c r="N441" s="19"/>
    </row>
    <row r="442" spans="1:14" ht="27" customHeight="1">
      <c r="A442" s="2" t="str">
        <f t="shared" si="27"/>
        <v/>
      </c>
      <c r="B442" s="5" t="str">
        <f t="shared" si="28"/>
        <v/>
      </c>
      <c r="C442" s="5" t="str">
        <f t="shared" si="25"/>
        <v/>
      </c>
      <c r="D442" s="14"/>
      <c r="E442" s="15"/>
      <c r="F442" s="3" t="str">
        <f>IF(E442="","",(VLOOKUP(E442,#REF!,2,"FAUX")))</f>
        <v/>
      </c>
      <c r="G442" s="18"/>
      <c r="H442" s="18"/>
      <c r="I442" s="18"/>
      <c r="J442" s="22">
        <f t="shared" si="26"/>
        <v>0</v>
      </c>
      <c r="K442" s="18"/>
      <c r="L442" s="18"/>
      <c r="M442" s="18"/>
      <c r="N442" s="19"/>
    </row>
    <row r="443" spans="1:14" ht="27" customHeight="1">
      <c r="A443" s="2" t="str">
        <f t="shared" si="27"/>
        <v/>
      </c>
      <c r="B443" s="5" t="str">
        <f t="shared" si="28"/>
        <v/>
      </c>
      <c r="C443" s="5" t="str">
        <f t="shared" si="25"/>
        <v/>
      </c>
      <c r="D443" s="14"/>
      <c r="E443" s="15"/>
      <c r="F443" s="3" t="str">
        <f>IF(E443="","",(VLOOKUP(E443,#REF!,2,"FAUX")))</f>
        <v/>
      </c>
      <c r="G443" s="18"/>
      <c r="H443" s="18"/>
      <c r="I443" s="18"/>
      <c r="J443" s="22">
        <f t="shared" si="26"/>
        <v>0</v>
      </c>
      <c r="K443" s="18"/>
      <c r="L443" s="18"/>
      <c r="M443" s="18"/>
      <c r="N443" s="19"/>
    </row>
    <row r="444" spans="1:14" ht="27" customHeight="1">
      <c r="A444" s="2" t="str">
        <f t="shared" si="27"/>
        <v/>
      </c>
      <c r="B444" s="5" t="str">
        <f t="shared" si="28"/>
        <v/>
      </c>
      <c r="C444" s="5" t="str">
        <f t="shared" si="25"/>
        <v/>
      </c>
      <c r="D444" s="14"/>
      <c r="E444" s="15"/>
      <c r="F444" s="3" t="str">
        <f>IF(E444="","",(VLOOKUP(E444,#REF!,2,"FAUX")))</f>
        <v/>
      </c>
      <c r="G444" s="18"/>
      <c r="H444" s="18"/>
      <c r="I444" s="18"/>
      <c r="J444" s="22">
        <f t="shared" si="26"/>
        <v>0</v>
      </c>
      <c r="K444" s="18"/>
      <c r="L444" s="18"/>
      <c r="M444" s="18"/>
      <c r="N444" s="19"/>
    </row>
    <row r="445" spans="1:14" ht="27" customHeight="1">
      <c r="A445" s="2" t="str">
        <f t="shared" si="27"/>
        <v/>
      </c>
      <c r="B445" s="5" t="str">
        <f t="shared" si="28"/>
        <v/>
      </c>
      <c r="C445" s="5" t="str">
        <f t="shared" si="25"/>
        <v/>
      </c>
      <c r="D445" s="14"/>
      <c r="E445" s="15"/>
      <c r="F445" s="3" t="str">
        <f>IF(E445="","",(VLOOKUP(E445,#REF!,2,"FAUX")))</f>
        <v/>
      </c>
      <c r="G445" s="18"/>
      <c r="H445" s="18"/>
      <c r="I445" s="18"/>
      <c r="J445" s="22">
        <f t="shared" si="26"/>
        <v>0</v>
      </c>
      <c r="K445" s="18"/>
      <c r="L445" s="18"/>
      <c r="M445" s="18"/>
      <c r="N445" s="19"/>
    </row>
    <row r="446" spans="1:14" ht="27" customHeight="1">
      <c r="A446" s="2" t="str">
        <f t="shared" si="27"/>
        <v/>
      </c>
      <c r="B446" s="5" t="str">
        <f t="shared" si="28"/>
        <v/>
      </c>
      <c r="C446" s="5" t="str">
        <f t="shared" si="25"/>
        <v/>
      </c>
      <c r="D446" s="14"/>
      <c r="E446" s="15"/>
      <c r="F446" s="3" t="str">
        <f>IF(E446="","",(VLOOKUP(E446,#REF!,2,"FAUX")))</f>
        <v/>
      </c>
      <c r="G446" s="18"/>
      <c r="H446" s="18"/>
      <c r="I446" s="18"/>
      <c r="J446" s="22">
        <f t="shared" si="26"/>
        <v>0</v>
      </c>
      <c r="K446" s="18"/>
      <c r="L446" s="18"/>
      <c r="M446" s="18"/>
      <c r="N446" s="19"/>
    </row>
    <row r="447" spans="1:14" ht="27" customHeight="1">
      <c r="A447" s="2" t="str">
        <f t="shared" si="27"/>
        <v/>
      </c>
      <c r="B447" s="5" t="str">
        <f t="shared" si="28"/>
        <v/>
      </c>
      <c r="C447" s="5" t="str">
        <f t="shared" si="25"/>
        <v/>
      </c>
      <c r="D447" s="14"/>
      <c r="E447" s="15"/>
      <c r="F447" s="3" t="str">
        <f>IF(E447="","",(VLOOKUP(E447,#REF!,2,"FAUX")))</f>
        <v/>
      </c>
      <c r="G447" s="18"/>
      <c r="H447" s="18"/>
      <c r="I447" s="18"/>
      <c r="J447" s="22">
        <f t="shared" si="26"/>
        <v>0</v>
      </c>
      <c r="K447" s="18"/>
      <c r="L447" s="18"/>
      <c r="M447" s="18"/>
      <c r="N447" s="19"/>
    </row>
    <row r="448" spans="1:14" ht="27" customHeight="1">
      <c r="A448" s="2" t="str">
        <f t="shared" si="27"/>
        <v/>
      </c>
      <c r="B448" s="5" t="str">
        <f t="shared" si="28"/>
        <v/>
      </c>
      <c r="C448" s="5" t="str">
        <f t="shared" si="25"/>
        <v/>
      </c>
      <c r="D448" s="14"/>
      <c r="E448" s="15"/>
      <c r="F448" s="3" t="str">
        <f>IF(E448="","",(VLOOKUP(E448,#REF!,2,"FAUX")))</f>
        <v/>
      </c>
      <c r="G448" s="18"/>
      <c r="H448" s="18"/>
      <c r="I448" s="18"/>
      <c r="J448" s="22">
        <f t="shared" si="26"/>
        <v>0</v>
      </c>
      <c r="K448" s="18"/>
      <c r="L448" s="18"/>
      <c r="M448" s="18"/>
      <c r="N448" s="19"/>
    </row>
    <row r="449" spans="1:14" ht="27" customHeight="1">
      <c r="A449" s="2" t="str">
        <f t="shared" si="27"/>
        <v/>
      </c>
      <c r="B449" s="5" t="str">
        <f t="shared" si="28"/>
        <v/>
      </c>
      <c r="C449" s="5" t="str">
        <f t="shared" si="25"/>
        <v/>
      </c>
      <c r="D449" s="14"/>
      <c r="E449" s="15"/>
      <c r="F449" s="3" t="str">
        <f>IF(E449="","",(VLOOKUP(E449,#REF!,2,"FAUX")))</f>
        <v/>
      </c>
      <c r="G449" s="18"/>
      <c r="H449" s="18"/>
      <c r="I449" s="18"/>
      <c r="J449" s="22">
        <f t="shared" si="26"/>
        <v>0</v>
      </c>
      <c r="K449" s="18"/>
      <c r="L449" s="18"/>
      <c r="M449" s="18"/>
      <c r="N449" s="19"/>
    </row>
    <row r="450" spans="1:14" ht="27" customHeight="1">
      <c r="A450" s="2" t="str">
        <f t="shared" si="27"/>
        <v/>
      </c>
      <c r="B450" s="5" t="str">
        <f t="shared" si="28"/>
        <v/>
      </c>
      <c r="C450" s="5" t="str">
        <f t="shared" si="25"/>
        <v/>
      </c>
      <c r="D450" s="14"/>
      <c r="E450" s="15"/>
      <c r="F450" s="3" t="str">
        <f>IF(E450="","",(VLOOKUP(E450,#REF!,2,"FAUX")))</f>
        <v/>
      </c>
      <c r="G450" s="18"/>
      <c r="H450" s="18"/>
      <c r="I450" s="18"/>
      <c r="J450" s="22">
        <f t="shared" si="26"/>
        <v>0</v>
      </c>
      <c r="K450" s="18"/>
      <c r="L450" s="18"/>
      <c r="M450" s="18"/>
      <c r="N450" s="19"/>
    </row>
    <row r="451" spans="1:14" ht="27" customHeight="1">
      <c r="A451" s="2" t="str">
        <f t="shared" si="27"/>
        <v/>
      </c>
      <c r="B451" s="5" t="str">
        <f t="shared" si="28"/>
        <v/>
      </c>
      <c r="C451" s="5" t="str">
        <f t="shared" ref="C451:C514" si="29">CONCATENATE(A451,B451)</f>
        <v/>
      </c>
      <c r="D451" s="14"/>
      <c r="E451" s="15"/>
      <c r="F451" s="3" t="str">
        <f>IF(E451="","",(VLOOKUP(E451,#REF!,2,"FAUX")))</f>
        <v/>
      </c>
      <c r="G451" s="18"/>
      <c r="H451" s="18"/>
      <c r="I451" s="18"/>
      <c r="J451" s="22">
        <f t="shared" ref="J451:J514" si="30">IF(G451="Entrée",I451,(I451*-1))</f>
        <v>0</v>
      </c>
      <c r="K451" s="18"/>
      <c r="L451" s="18"/>
      <c r="M451" s="18"/>
      <c r="N451" s="19"/>
    </row>
    <row r="452" spans="1:14" ht="27" customHeight="1">
      <c r="A452" s="2" t="str">
        <f t="shared" si="27"/>
        <v/>
      </c>
      <c r="B452" s="5" t="str">
        <f t="shared" si="28"/>
        <v/>
      </c>
      <c r="C452" s="5" t="str">
        <f t="shared" si="29"/>
        <v/>
      </c>
      <c r="D452" s="14"/>
      <c r="E452" s="15"/>
      <c r="F452" s="3" t="str">
        <f>IF(E452="","",(VLOOKUP(E452,#REF!,2,"FAUX")))</f>
        <v/>
      </c>
      <c r="G452" s="18"/>
      <c r="H452" s="18"/>
      <c r="I452" s="18"/>
      <c r="J452" s="22">
        <f t="shared" si="30"/>
        <v>0</v>
      </c>
      <c r="K452" s="18"/>
      <c r="L452" s="18"/>
      <c r="M452" s="18"/>
      <c r="N452" s="19"/>
    </row>
    <row r="453" spans="1:14" ht="27" customHeight="1">
      <c r="A453" s="2" t="str">
        <f t="shared" si="27"/>
        <v/>
      </c>
      <c r="B453" s="5" t="str">
        <f t="shared" si="28"/>
        <v/>
      </c>
      <c r="C453" s="5" t="str">
        <f t="shared" si="29"/>
        <v/>
      </c>
      <c r="D453" s="14"/>
      <c r="E453" s="15"/>
      <c r="F453" s="3" t="str">
        <f>IF(E453="","",(VLOOKUP(E453,#REF!,2,"FAUX")))</f>
        <v/>
      </c>
      <c r="G453" s="18"/>
      <c r="H453" s="18"/>
      <c r="I453" s="18"/>
      <c r="J453" s="22">
        <f t="shared" si="30"/>
        <v>0</v>
      </c>
      <c r="K453" s="18"/>
      <c r="L453" s="18"/>
      <c r="M453" s="18"/>
      <c r="N453" s="19"/>
    </row>
    <row r="454" spans="1:14" ht="27" customHeight="1">
      <c r="A454" s="2" t="str">
        <f t="shared" si="27"/>
        <v/>
      </c>
      <c r="B454" s="5" t="str">
        <f t="shared" si="28"/>
        <v/>
      </c>
      <c r="C454" s="5" t="str">
        <f t="shared" si="29"/>
        <v/>
      </c>
      <c r="D454" s="14"/>
      <c r="E454" s="15"/>
      <c r="F454" s="3" t="str">
        <f>IF(E454="","",(VLOOKUP(E454,#REF!,2,"FAUX")))</f>
        <v/>
      </c>
      <c r="G454" s="18"/>
      <c r="H454" s="18"/>
      <c r="I454" s="18"/>
      <c r="J454" s="22">
        <f t="shared" si="30"/>
        <v>0</v>
      </c>
      <c r="K454" s="18"/>
      <c r="L454" s="18"/>
      <c r="M454" s="18"/>
      <c r="N454" s="19"/>
    </row>
    <row r="455" spans="1:14" ht="27" customHeight="1">
      <c r="A455" s="2" t="str">
        <f t="shared" si="27"/>
        <v/>
      </c>
      <c r="B455" s="5" t="str">
        <f t="shared" si="28"/>
        <v/>
      </c>
      <c r="C455" s="5" t="str">
        <f t="shared" si="29"/>
        <v/>
      </c>
      <c r="D455" s="14"/>
      <c r="E455" s="15"/>
      <c r="F455" s="3" t="str">
        <f>IF(E455="","",(VLOOKUP(E455,#REF!,2,"FAUX")))</f>
        <v/>
      </c>
      <c r="G455" s="18"/>
      <c r="H455" s="18"/>
      <c r="I455" s="18"/>
      <c r="J455" s="22">
        <f t="shared" si="30"/>
        <v>0</v>
      </c>
      <c r="K455" s="18"/>
      <c r="L455" s="18"/>
      <c r="M455" s="18"/>
      <c r="N455" s="19"/>
    </row>
    <row r="456" spans="1:14" ht="27" customHeight="1">
      <c r="A456" s="2" t="str">
        <f t="shared" si="27"/>
        <v/>
      </c>
      <c r="B456" s="5" t="str">
        <f t="shared" si="28"/>
        <v/>
      </c>
      <c r="C456" s="5" t="str">
        <f t="shared" si="29"/>
        <v/>
      </c>
      <c r="D456" s="14"/>
      <c r="E456" s="15"/>
      <c r="F456" s="3" t="str">
        <f>IF(E456="","",(VLOOKUP(E456,#REF!,2,"FAUX")))</f>
        <v/>
      </c>
      <c r="G456" s="18"/>
      <c r="H456" s="18"/>
      <c r="I456" s="18"/>
      <c r="J456" s="22">
        <f t="shared" si="30"/>
        <v>0</v>
      </c>
      <c r="K456" s="18"/>
      <c r="L456" s="18"/>
      <c r="M456" s="18"/>
      <c r="N456" s="19"/>
    </row>
    <row r="457" spans="1:14" ht="27" customHeight="1">
      <c r="A457" s="2" t="str">
        <f t="shared" si="27"/>
        <v/>
      </c>
      <c r="B457" s="5" t="str">
        <f t="shared" si="28"/>
        <v/>
      </c>
      <c r="C457" s="5" t="str">
        <f t="shared" si="29"/>
        <v/>
      </c>
      <c r="D457" s="14"/>
      <c r="E457" s="15"/>
      <c r="F457" s="3" t="str">
        <f>IF(E457="","",(VLOOKUP(E457,#REF!,2,"FAUX")))</f>
        <v/>
      </c>
      <c r="G457" s="18"/>
      <c r="H457" s="18"/>
      <c r="I457" s="18"/>
      <c r="J457" s="22">
        <f t="shared" si="30"/>
        <v>0</v>
      </c>
      <c r="K457" s="18"/>
      <c r="L457" s="18"/>
      <c r="M457" s="18"/>
      <c r="N457" s="19"/>
    </row>
    <row r="458" spans="1:14" ht="27" customHeight="1">
      <c r="A458" s="2" t="str">
        <f t="shared" si="27"/>
        <v/>
      </c>
      <c r="B458" s="5" t="str">
        <f t="shared" si="28"/>
        <v/>
      </c>
      <c r="C458" s="5" t="str">
        <f t="shared" si="29"/>
        <v/>
      </c>
      <c r="D458" s="14"/>
      <c r="E458" s="15"/>
      <c r="F458" s="3" t="str">
        <f>IF(E458="","",(VLOOKUP(E458,#REF!,2,"FAUX")))</f>
        <v/>
      </c>
      <c r="G458" s="18"/>
      <c r="H458" s="18"/>
      <c r="I458" s="18"/>
      <c r="J458" s="22">
        <f t="shared" si="30"/>
        <v>0</v>
      </c>
      <c r="K458" s="18"/>
      <c r="L458" s="18"/>
      <c r="M458" s="18"/>
      <c r="N458" s="19"/>
    </row>
    <row r="459" spans="1:14" ht="27" customHeight="1">
      <c r="A459" s="2" t="str">
        <f t="shared" ref="A459:A522" si="31">IF(D459="","",YEAR(D459))</f>
        <v/>
      </c>
      <c r="B459" s="5" t="str">
        <f t="shared" ref="B459:B522" si="32">IF(D459="","",MONTH(D459))</f>
        <v/>
      </c>
      <c r="C459" s="5" t="str">
        <f t="shared" si="29"/>
        <v/>
      </c>
      <c r="D459" s="14"/>
      <c r="E459" s="15"/>
      <c r="F459" s="3" t="str">
        <f>IF(E459="","",(VLOOKUP(E459,#REF!,2,"FAUX")))</f>
        <v/>
      </c>
      <c r="G459" s="18"/>
      <c r="H459" s="18"/>
      <c r="I459" s="18"/>
      <c r="J459" s="22">
        <f t="shared" si="30"/>
        <v>0</v>
      </c>
      <c r="K459" s="18"/>
      <c r="L459" s="18"/>
      <c r="M459" s="18"/>
      <c r="N459" s="19"/>
    </row>
    <row r="460" spans="1:14" ht="27" customHeight="1">
      <c r="A460" s="2" t="str">
        <f t="shared" si="31"/>
        <v/>
      </c>
      <c r="B460" s="5" t="str">
        <f t="shared" si="32"/>
        <v/>
      </c>
      <c r="C460" s="5" t="str">
        <f t="shared" si="29"/>
        <v/>
      </c>
      <c r="D460" s="14"/>
      <c r="E460" s="15"/>
      <c r="F460" s="3" t="str">
        <f>IF(E460="","",(VLOOKUP(E460,#REF!,2,"FAUX")))</f>
        <v/>
      </c>
      <c r="G460" s="18"/>
      <c r="H460" s="18"/>
      <c r="I460" s="18"/>
      <c r="J460" s="22">
        <f t="shared" si="30"/>
        <v>0</v>
      </c>
      <c r="K460" s="18"/>
      <c r="L460" s="18"/>
      <c r="M460" s="18"/>
      <c r="N460" s="19"/>
    </row>
    <row r="461" spans="1:14" ht="27" customHeight="1">
      <c r="A461" s="2" t="str">
        <f t="shared" si="31"/>
        <v/>
      </c>
      <c r="B461" s="5" t="str">
        <f t="shared" si="32"/>
        <v/>
      </c>
      <c r="C461" s="5" t="str">
        <f t="shared" si="29"/>
        <v/>
      </c>
      <c r="D461" s="14"/>
      <c r="E461" s="15"/>
      <c r="F461" s="3" t="str">
        <f>IF(E461="","",(VLOOKUP(E461,#REF!,2,"FAUX")))</f>
        <v/>
      </c>
      <c r="G461" s="18"/>
      <c r="H461" s="18"/>
      <c r="I461" s="18"/>
      <c r="J461" s="22">
        <f t="shared" si="30"/>
        <v>0</v>
      </c>
      <c r="K461" s="18"/>
      <c r="L461" s="18"/>
      <c r="M461" s="18"/>
      <c r="N461" s="19"/>
    </row>
    <row r="462" spans="1:14" ht="27" customHeight="1">
      <c r="A462" s="2" t="str">
        <f t="shared" si="31"/>
        <v/>
      </c>
      <c r="B462" s="5" t="str">
        <f t="shared" si="32"/>
        <v/>
      </c>
      <c r="C462" s="5" t="str">
        <f t="shared" si="29"/>
        <v/>
      </c>
      <c r="D462" s="14"/>
      <c r="E462" s="15"/>
      <c r="F462" s="3" t="str">
        <f>IF(E462="","",(VLOOKUP(E462,#REF!,2,"FAUX")))</f>
        <v/>
      </c>
      <c r="G462" s="18"/>
      <c r="H462" s="18"/>
      <c r="I462" s="18"/>
      <c r="J462" s="22">
        <f t="shared" si="30"/>
        <v>0</v>
      </c>
      <c r="K462" s="18"/>
      <c r="L462" s="18"/>
      <c r="M462" s="18"/>
      <c r="N462" s="19"/>
    </row>
    <row r="463" spans="1:14" ht="27" customHeight="1">
      <c r="A463" s="2" t="str">
        <f t="shared" si="31"/>
        <v/>
      </c>
      <c r="B463" s="5" t="str">
        <f t="shared" si="32"/>
        <v/>
      </c>
      <c r="C463" s="5" t="str">
        <f t="shared" si="29"/>
        <v/>
      </c>
      <c r="D463" s="14"/>
      <c r="E463" s="15"/>
      <c r="F463" s="3" t="str">
        <f>IF(E463="","",(VLOOKUP(E463,#REF!,2,"FAUX")))</f>
        <v/>
      </c>
      <c r="G463" s="18"/>
      <c r="H463" s="18"/>
      <c r="I463" s="18"/>
      <c r="J463" s="22">
        <f t="shared" si="30"/>
        <v>0</v>
      </c>
      <c r="K463" s="18"/>
      <c r="L463" s="18"/>
      <c r="M463" s="18"/>
      <c r="N463" s="19"/>
    </row>
    <row r="464" spans="1:14" ht="27" customHeight="1">
      <c r="A464" s="2" t="str">
        <f t="shared" si="31"/>
        <v/>
      </c>
      <c r="B464" s="5" t="str">
        <f t="shared" si="32"/>
        <v/>
      </c>
      <c r="C464" s="5" t="str">
        <f t="shared" si="29"/>
        <v/>
      </c>
      <c r="D464" s="14"/>
      <c r="E464" s="15"/>
      <c r="F464" s="3" t="str">
        <f>IF(E464="","",(VLOOKUP(E464,#REF!,2,"FAUX")))</f>
        <v/>
      </c>
      <c r="G464" s="18"/>
      <c r="H464" s="18"/>
      <c r="I464" s="18"/>
      <c r="J464" s="22">
        <f t="shared" si="30"/>
        <v>0</v>
      </c>
      <c r="K464" s="18"/>
      <c r="L464" s="18"/>
      <c r="M464" s="18"/>
      <c r="N464" s="19"/>
    </row>
    <row r="465" spans="1:14" ht="27" customHeight="1">
      <c r="A465" s="2" t="str">
        <f t="shared" si="31"/>
        <v/>
      </c>
      <c r="B465" s="5" t="str">
        <f t="shared" si="32"/>
        <v/>
      </c>
      <c r="C465" s="5" t="str">
        <f t="shared" si="29"/>
        <v/>
      </c>
      <c r="D465" s="14"/>
      <c r="E465" s="15"/>
      <c r="F465" s="3" t="str">
        <f>IF(E465="","",(VLOOKUP(E465,#REF!,2,"FAUX")))</f>
        <v/>
      </c>
      <c r="G465" s="18"/>
      <c r="H465" s="18"/>
      <c r="I465" s="18"/>
      <c r="J465" s="22">
        <f t="shared" si="30"/>
        <v>0</v>
      </c>
      <c r="K465" s="18"/>
      <c r="L465" s="18"/>
      <c r="M465" s="18"/>
      <c r="N465" s="19"/>
    </row>
    <row r="466" spans="1:14" ht="27" customHeight="1">
      <c r="A466" s="2" t="str">
        <f t="shared" si="31"/>
        <v/>
      </c>
      <c r="B466" s="5" t="str">
        <f t="shared" si="32"/>
        <v/>
      </c>
      <c r="C466" s="5" t="str">
        <f t="shared" si="29"/>
        <v/>
      </c>
      <c r="D466" s="14"/>
      <c r="E466" s="15"/>
      <c r="F466" s="3" t="str">
        <f>IF(E466="","",(VLOOKUP(E466,#REF!,2,"FAUX")))</f>
        <v/>
      </c>
      <c r="G466" s="18"/>
      <c r="H466" s="18"/>
      <c r="I466" s="18"/>
      <c r="J466" s="22">
        <f t="shared" si="30"/>
        <v>0</v>
      </c>
      <c r="K466" s="18"/>
      <c r="L466" s="18"/>
      <c r="M466" s="18"/>
      <c r="N466" s="19"/>
    </row>
    <row r="467" spans="1:14" ht="27" customHeight="1">
      <c r="A467" s="2" t="str">
        <f t="shared" si="31"/>
        <v/>
      </c>
      <c r="B467" s="5" t="str">
        <f t="shared" si="32"/>
        <v/>
      </c>
      <c r="C467" s="5" t="str">
        <f t="shared" si="29"/>
        <v/>
      </c>
      <c r="D467" s="14"/>
      <c r="E467" s="15"/>
      <c r="F467" s="3" t="str">
        <f>IF(E467="","",(VLOOKUP(E467,#REF!,2,"FAUX")))</f>
        <v/>
      </c>
      <c r="G467" s="18"/>
      <c r="H467" s="18"/>
      <c r="I467" s="18"/>
      <c r="J467" s="22">
        <f t="shared" si="30"/>
        <v>0</v>
      </c>
      <c r="K467" s="18"/>
      <c r="L467" s="18"/>
      <c r="M467" s="18"/>
      <c r="N467" s="19"/>
    </row>
    <row r="468" spans="1:14" ht="27" customHeight="1">
      <c r="A468" s="2" t="str">
        <f t="shared" si="31"/>
        <v/>
      </c>
      <c r="B468" s="5" t="str">
        <f t="shared" si="32"/>
        <v/>
      </c>
      <c r="C468" s="5" t="str">
        <f t="shared" si="29"/>
        <v/>
      </c>
      <c r="D468" s="14"/>
      <c r="E468" s="15"/>
      <c r="F468" s="3" t="str">
        <f>IF(E468="","",(VLOOKUP(E468,#REF!,2,"FAUX")))</f>
        <v/>
      </c>
      <c r="G468" s="18"/>
      <c r="H468" s="18"/>
      <c r="I468" s="18"/>
      <c r="J468" s="22">
        <f t="shared" si="30"/>
        <v>0</v>
      </c>
      <c r="K468" s="18"/>
      <c r="L468" s="18"/>
      <c r="M468" s="18"/>
      <c r="N468" s="19"/>
    </row>
    <row r="469" spans="1:14" ht="27" customHeight="1">
      <c r="A469" s="2" t="str">
        <f t="shared" si="31"/>
        <v/>
      </c>
      <c r="B469" s="5" t="str">
        <f t="shared" si="32"/>
        <v/>
      </c>
      <c r="C469" s="5" t="str">
        <f t="shared" si="29"/>
        <v/>
      </c>
      <c r="D469" s="14"/>
      <c r="E469" s="15"/>
      <c r="F469" s="3" t="str">
        <f>IF(E469="","",(VLOOKUP(E469,#REF!,2,"FAUX")))</f>
        <v/>
      </c>
      <c r="G469" s="18"/>
      <c r="H469" s="18"/>
      <c r="I469" s="18"/>
      <c r="J469" s="22">
        <f t="shared" si="30"/>
        <v>0</v>
      </c>
      <c r="K469" s="18"/>
      <c r="L469" s="18"/>
      <c r="M469" s="18"/>
      <c r="N469" s="19"/>
    </row>
    <row r="470" spans="1:14" ht="27" customHeight="1">
      <c r="A470" s="2" t="str">
        <f t="shared" si="31"/>
        <v/>
      </c>
      <c r="B470" s="5" t="str">
        <f t="shared" si="32"/>
        <v/>
      </c>
      <c r="C470" s="5" t="str">
        <f t="shared" si="29"/>
        <v/>
      </c>
      <c r="D470" s="14"/>
      <c r="E470" s="15"/>
      <c r="F470" s="3" t="str">
        <f>IF(E470="","",(VLOOKUP(E470,#REF!,2,"FAUX")))</f>
        <v/>
      </c>
      <c r="G470" s="18"/>
      <c r="H470" s="18"/>
      <c r="I470" s="18"/>
      <c r="J470" s="22">
        <f t="shared" si="30"/>
        <v>0</v>
      </c>
      <c r="K470" s="18"/>
      <c r="L470" s="18"/>
      <c r="M470" s="18"/>
      <c r="N470" s="19"/>
    </row>
    <row r="471" spans="1:14" ht="27" customHeight="1">
      <c r="A471" s="2" t="str">
        <f t="shared" si="31"/>
        <v/>
      </c>
      <c r="B471" s="5" t="str">
        <f t="shared" si="32"/>
        <v/>
      </c>
      <c r="C471" s="5" t="str">
        <f t="shared" si="29"/>
        <v/>
      </c>
      <c r="D471" s="14"/>
      <c r="E471" s="15"/>
      <c r="F471" s="3" t="str">
        <f>IF(E471="","",(VLOOKUP(E471,#REF!,2,"FAUX")))</f>
        <v/>
      </c>
      <c r="G471" s="18"/>
      <c r="H471" s="18"/>
      <c r="I471" s="18"/>
      <c r="J471" s="22">
        <f t="shared" si="30"/>
        <v>0</v>
      </c>
      <c r="K471" s="18"/>
      <c r="L471" s="18"/>
      <c r="M471" s="18"/>
      <c r="N471" s="19"/>
    </row>
    <row r="472" spans="1:14" ht="27" customHeight="1">
      <c r="A472" s="2" t="str">
        <f t="shared" si="31"/>
        <v/>
      </c>
      <c r="B472" s="5" t="str">
        <f t="shared" si="32"/>
        <v/>
      </c>
      <c r="C472" s="5" t="str">
        <f t="shared" si="29"/>
        <v/>
      </c>
      <c r="D472" s="14"/>
      <c r="E472" s="15"/>
      <c r="F472" s="3" t="str">
        <f>IF(E472="","",(VLOOKUP(E472,#REF!,2,"FAUX")))</f>
        <v/>
      </c>
      <c r="G472" s="18"/>
      <c r="H472" s="18"/>
      <c r="I472" s="18"/>
      <c r="J472" s="22">
        <f t="shared" si="30"/>
        <v>0</v>
      </c>
      <c r="K472" s="18"/>
      <c r="L472" s="18"/>
      <c r="M472" s="18"/>
      <c r="N472" s="19"/>
    </row>
    <row r="473" spans="1:14" ht="27" customHeight="1">
      <c r="A473" s="2" t="str">
        <f t="shared" si="31"/>
        <v/>
      </c>
      <c r="B473" s="5" t="str">
        <f t="shared" si="32"/>
        <v/>
      </c>
      <c r="C473" s="5" t="str">
        <f t="shared" si="29"/>
        <v/>
      </c>
      <c r="D473" s="14"/>
      <c r="E473" s="15"/>
      <c r="F473" s="3" t="str">
        <f>IF(E473="","",(VLOOKUP(E473,#REF!,2,"FAUX")))</f>
        <v/>
      </c>
      <c r="G473" s="18"/>
      <c r="H473" s="18"/>
      <c r="I473" s="18"/>
      <c r="J473" s="22">
        <f t="shared" si="30"/>
        <v>0</v>
      </c>
      <c r="K473" s="18"/>
      <c r="L473" s="18"/>
      <c r="M473" s="18"/>
      <c r="N473" s="19"/>
    </row>
    <row r="474" spans="1:14" ht="27" customHeight="1">
      <c r="A474" s="2" t="str">
        <f t="shared" si="31"/>
        <v/>
      </c>
      <c r="B474" s="5" t="str">
        <f t="shared" si="32"/>
        <v/>
      </c>
      <c r="C474" s="5" t="str">
        <f t="shared" si="29"/>
        <v/>
      </c>
      <c r="D474" s="14"/>
      <c r="E474" s="15"/>
      <c r="F474" s="3" t="str">
        <f>IF(E474="","",(VLOOKUP(E474,#REF!,2,"FAUX")))</f>
        <v/>
      </c>
      <c r="G474" s="18"/>
      <c r="H474" s="18"/>
      <c r="I474" s="18"/>
      <c r="J474" s="22">
        <f t="shared" si="30"/>
        <v>0</v>
      </c>
      <c r="K474" s="18"/>
      <c r="L474" s="18"/>
      <c r="M474" s="18"/>
      <c r="N474" s="19"/>
    </row>
    <row r="475" spans="1:14" ht="27" customHeight="1">
      <c r="A475" s="2" t="str">
        <f t="shared" si="31"/>
        <v/>
      </c>
      <c r="B475" s="5" t="str">
        <f t="shared" si="32"/>
        <v/>
      </c>
      <c r="C475" s="5" t="str">
        <f t="shared" si="29"/>
        <v/>
      </c>
      <c r="D475" s="14"/>
      <c r="E475" s="15"/>
      <c r="F475" s="3" t="str">
        <f>IF(E475="","",(VLOOKUP(E475,#REF!,2,"FAUX")))</f>
        <v/>
      </c>
      <c r="G475" s="18"/>
      <c r="H475" s="18"/>
      <c r="I475" s="18"/>
      <c r="J475" s="22">
        <f t="shared" si="30"/>
        <v>0</v>
      </c>
      <c r="K475" s="18"/>
      <c r="L475" s="18"/>
      <c r="M475" s="18"/>
      <c r="N475" s="19"/>
    </row>
    <row r="476" spans="1:14" ht="27" customHeight="1">
      <c r="A476" s="2" t="str">
        <f t="shared" si="31"/>
        <v/>
      </c>
      <c r="B476" s="5" t="str">
        <f t="shared" si="32"/>
        <v/>
      </c>
      <c r="C476" s="5" t="str">
        <f t="shared" si="29"/>
        <v/>
      </c>
      <c r="D476" s="14"/>
      <c r="E476" s="15"/>
      <c r="F476" s="3" t="str">
        <f>IF(E476="","",(VLOOKUP(E476,#REF!,2,"FAUX")))</f>
        <v/>
      </c>
      <c r="G476" s="18"/>
      <c r="H476" s="18"/>
      <c r="I476" s="18"/>
      <c r="J476" s="22">
        <f t="shared" si="30"/>
        <v>0</v>
      </c>
      <c r="K476" s="18"/>
      <c r="L476" s="18"/>
      <c r="M476" s="18"/>
      <c r="N476" s="19"/>
    </row>
    <row r="477" spans="1:14" ht="27" customHeight="1">
      <c r="A477" s="2" t="str">
        <f t="shared" si="31"/>
        <v/>
      </c>
      <c r="B477" s="5" t="str">
        <f t="shared" si="32"/>
        <v/>
      </c>
      <c r="C477" s="5" t="str">
        <f t="shared" si="29"/>
        <v/>
      </c>
      <c r="D477" s="14"/>
      <c r="E477" s="15"/>
      <c r="F477" s="3" t="str">
        <f>IF(E477="","",(VLOOKUP(E477,#REF!,2,"FAUX")))</f>
        <v/>
      </c>
      <c r="G477" s="18"/>
      <c r="H477" s="18"/>
      <c r="I477" s="18"/>
      <c r="J477" s="22">
        <f t="shared" si="30"/>
        <v>0</v>
      </c>
      <c r="K477" s="18"/>
      <c r="L477" s="18"/>
      <c r="M477" s="18"/>
      <c r="N477" s="19"/>
    </row>
    <row r="478" spans="1:14" ht="27" customHeight="1">
      <c r="A478" s="2" t="str">
        <f t="shared" si="31"/>
        <v/>
      </c>
      <c r="B478" s="5" t="str">
        <f t="shared" si="32"/>
        <v/>
      </c>
      <c r="C478" s="5" t="str">
        <f t="shared" si="29"/>
        <v/>
      </c>
      <c r="D478" s="14"/>
      <c r="E478" s="15"/>
      <c r="F478" s="3" t="str">
        <f>IF(E478="","",(VLOOKUP(E478,#REF!,2,"FAUX")))</f>
        <v/>
      </c>
      <c r="G478" s="18"/>
      <c r="H478" s="18"/>
      <c r="I478" s="18"/>
      <c r="J478" s="22">
        <f t="shared" si="30"/>
        <v>0</v>
      </c>
      <c r="K478" s="18"/>
      <c r="L478" s="18"/>
      <c r="M478" s="18"/>
      <c r="N478" s="19"/>
    </row>
    <row r="479" spans="1:14" ht="27" customHeight="1">
      <c r="A479" s="2" t="str">
        <f t="shared" si="31"/>
        <v/>
      </c>
      <c r="B479" s="5" t="str">
        <f t="shared" si="32"/>
        <v/>
      </c>
      <c r="C479" s="5" t="str">
        <f t="shared" si="29"/>
        <v/>
      </c>
      <c r="D479" s="14"/>
      <c r="E479" s="15"/>
      <c r="F479" s="3" t="str">
        <f>IF(E479="","",(VLOOKUP(E479,#REF!,2,"FAUX")))</f>
        <v/>
      </c>
      <c r="G479" s="18"/>
      <c r="H479" s="18"/>
      <c r="I479" s="18"/>
      <c r="J479" s="22">
        <f t="shared" si="30"/>
        <v>0</v>
      </c>
      <c r="K479" s="18"/>
      <c r="L479" s="18"/>
      <c r="M479" s="18"/>
      <c r="N479" s="19"/>
    </row>
    <row r="480" spans="1:14" ht="27" customHeight="1">
      <c r="A480" s="2" t="str">
        <f t="shared" si="31"/>
        <v/>
      </c>
      <c r="B480" s="5" t="str">
        <f t="shared" si="32"/>
        <v/>
      </c>
      <c r="C480" s="5" t="str">
        <f t="shared" si="29"/>
        <v/>
      </c>
      <c r="D480" s="14"/>
      <c r="E480" s="15"/>
      <c r="F480" s="3" t="str">
        <f>IF(E480="","",(VLOOKUP(E480,#REF!,2,"FAUX")))</f>
        <v/>
      </c>
      <c r="G480" s="18"/>
      <c r="H480" s="18"/>
      <c r="I480" s="18"/>
      <c r="J480" s="22">
        <f t="shared" si="30"/>
        <v>0</v>
      </c>
      <c r="K480" s="18"/>
      <c r="L480" s="18"/>
      <c r="M480" s="18"/>
      <c r="N480" s="19"/>
    </row>
    <row r="481" spans="1:14" ht="27" customHeight="1">
      <c r="A481" s="2" t="str">
        <f t="shared" si="31"/>
        <v/>
      </c>
      <c r="B481" s="5" t="str">
        <f t="shared" si="32"/>
        <v/>
      </c>
      <c r="C481" s="5" t="str">
        <f t="shared" si="29"/>
        <v/>
      </c>
      <c r="D481" s="14"/>
      <c r="E481" s="15"/>
      <c r="F481" s="3" t="str">
        <f>IF(E481="","",(VLOOKUP(E481,#REF!,2,"FAUX")))</f>
        <v/>
      </c>
      <c r="G481" s="18"/>
      <c r="H481" s="18"/>
      <c r="I481" s="18"/>
      <c r="J481" s="22">
        <f t="shared" si="30"/>
        <v>0</v>
      </c>
      <c r="K481" s="18"/>
      <c r="L481" s="18"/>
      <c r="M481" s="18"/>
      <c r="N481" s="19"/>
    </row>
    <row r="482" spans="1:14" ht="27" customHeight="1">
      <c r="A482" s="2" t="str">
        <f t="shared" si="31"/>
        <v/>
      </c>
      <c r="B482" s="5" t="str">
        <f t="shared" si="32"/>
        <v/>
      </c>
      <c r="C482" s="5" t="str">
        <f t="shared" si="29"/>
        <v/>
      </c>
      <c r="D482" s="14"/>
      <c r="E482" s="15"/>
      <c r="F482" s="3" t="str">
        <f>IF(E482="","",(VLOOKUP(E482,#REF!,2,"FAUX")))</f>
        <v/>
      </c>
      <c r="G482" s="18"/>
      <c r="H482" s="18"/>
      <c r="I482" s="18"/>
      <c r="J482" s="22">
        <f t="shared" si="30"/>
        <v>0</v>
      </c>
      <c r="K482" s="18"/>
      <c r="L482" s="18"/>
      <c r="M482" s="18"/>
      <c r="N482" s="19"/>
    </row>
    <row r="483" spans="1:14" ht="27" customHeight="1">
      <c r="A483" s="2" t="str">
        <f t="shared" si="31"/>
        <v/>
      </c>
      <c r="B483" s="5" t="str">
        <f t="shared" si="32"/>
        <v/>
      </c>
      <c r="C483" s="5" t="str">
        <f t="shared" si="29"/>
        <v/>
      </c>
      <c r="D483" s="14"/>
      <c r="E483" s="15"/>
      <c r="F483" s="3" t="str">
        <f>IF(E483="","",(VLOOKUP(E483,#REF!,2,"FAUX")))</f>
        <v/>
      </c>
      <c r="G483" s="18"/>
      <c r="H483" s="18"/>
      <c r="I483" s="18"/>
      <c r="J483" s="22">
        <f t="shared" si="30"/>
        <v>0</v>
      </c>
      <c r="K483" s="18"/>
      <c r="L483" s="18"/>
      <c r="M483" s="18"/>
      <c r="N483" s="19"/>
    </row>
    <row r="484" spans="1:14" ht="27" customHeight="1">
      <c r="A484" s="2" t="str">
        <f t="shared" si="31"/>
        <v/>
      </c>
      <c r="B484" s="5" t="str">
        <f t="shared" si="32"/>
        <v/>
      </c>
      <c r="C484" s="5" t="str">
        <f t="shared" si="29"/>
        <v/>
      </c>
      <c r="D484" s="14"/>
      <c r="E484" s="15"/>
      <c r="F484" s="3" t="str">
        <f>IF(E484="","",(VLOOKUP(E484,#REF!,2,"FAUX")))</f>
        <v/>
      </c>
      <c r="G484" s="18"/>
      <c r="H484" s="18"/>
      <c r="I484" s="18"/>
      <c r="J484" s="22">
        <f t="shared" si="30"/>
        <v>0</v>
      </c>
      <c r="K484" s="18"/>
      <c r="L484" s="18"/>
      <c r="M484" s="18"/>
      <c r="N484" s="19"/>
    </row>
    <row r="485" spans="1:14" ht="27" customHeight="1">
      <c r="A485" s="2" t="str">
        <f t="shared" si="31"/>
        <v/>
      </c>
      <c r="B485" s="5" t="str">
        <f t="shared" si="32"/>
        <v/>
      </c>
      <c r="C485" s="5" t="str">
        <f t="shared" si="29"/>
        <v/>
      </c>
      <c r="D485" s="14"/>
      <c r="E485" s="15"/>
      <c r="F485" s="3" t="str">
        <f>IF(E485="","",(VLOOKUP(E485,#REF!,2,"FAUX")))</f>
        <v/>
      </c>
      <c r="G485" s="18"/>
      <c r="H485" s="18"/>
      <c r="I485" s="18"/>
      <c r="J485" s="22">
        <f t="shared" si="30"/>
        <v>0</v>
      </c>
      <c r="K485" s="18"/>
      <c r="L485" s="18"/>
      <c r="M485" s="18"/>
      <c r="N485" s="19"/>
    </row>
    <row r="486" spans="1:14" ht="27" customHeight="1">
      <c r="A486" s="2" t="str">
        <f t="shared" si="31"/>
        <v/>
      </c>
      <c r="B486" s="5" t="str">
        <f t="shared" si="32"/>
        <v/>
      </c>
      <c r="C486" s="5" t="str">
        <f t="shared" si="29"/>
        <v/>
      </c>
      <c r="D486" s="14"/>
      <c r="E486" s="15"/>
      <c r="F486" s="3" t="str">
        <f>IF(E486="","",(VLOOKUP(E486,#REF!,2,"FAUX")))</f>
        <v/>
      </c>
      <c r="G486" s="18"/>
      <c r="H486" s="18"/>
      <c r="I486" s="18"/>
      <c r="J486" s="22">
        <f t="shared" si="30"/>
        <v>0</v>
      </c>
      <c r="K486" s="18"/>
      <c r="L486" s="18"/>
      <c r="M486" s="18"/>
      <c r="N486" s="19"/>
    </row>
    <row r="487" spans="1:14" ht="27" customHeight="1">
      <c r="A487" s="2" t="str">
        <f t="shared" si="31"/>
        <v/>
      </c>
      <c r="B487" s="5" t="str">
        <f t="shared" si="32"/>
        <v/>
      </c>
      <c r="C487" s="5" t="str">
        <f t="shared" si="29"/>
        <v/>
      </c>
      <c r="D487" s="14"/>
      <c r="E487" s="15"/>
      <c r="F487" s="3" t="str">
        <f>IF(E487="","",(VLOOKUP(E487,#REF!,2,"FAUX")))</f>
        <v/>
      </c>
      <c r="G487" s="18"/>
      <c r="H487" s="18"/>
      <c r="I487" s="18"/>
      <c r="J487" s="22">
        <f t="shared" si="30"/>
        <v>0</v>
      </c>
      <c r="K487" s="18"/>
      <c r="L487" s="18"/>
      <c r="M487" s="18"/>
      <c r="N487" s="19"/>
    </row>
    <row r="488" spans="1:14" ht="27" customHeight="1">
      <c r="A488" s="2" t="str">
        <f t="shared" si="31"/>
        <v/>
      </c>
      <c r="B488" s="5" t="str">
        <f t="shared" si="32"/>
        <v/>
      </c>
      <c r="C488" s="5" t="str">
        <f t="shared" si="29"/>
        <v/>
      </c>
      <c r="D488" s="14"/>
      <c r="E488" s="15"/>
      <c r="F488" s="3" t="str">
        <f>IF(E488="","",(VLOOKUP(E488,#REF!,2,"FAUX")))</f>
        <v/>
      </c>
      <c r="G488" s="18"/>
      <c r="H488" s="18"/>
      <c r="I488" s="18"/>
      <c r="J488" s="22">
        <f t="shared" si="30"/>
        <v>0</v>
      </c>
      <c r="K488" s="18"/>
      <c r="L488" s="18"/>
      <c r="M488" s="18"/>
      <c r="N488" s="19"/>
    </row>
    <row r="489" spans="1:14" ht="27" customHeight="1">
      <c r="A489" s="2" t="str">
        <f t="shared" si="31"/>
        <v/>
      </c>
      <c r="B489" s="5" t="str">
        <f t="shared" si="32"/>
        <v/>
      </c>
      <c r="C489" s="5" t="str">
        <f t="shared" si="29"/>
        <v/>
      </c>
      <c r="D489" s="14"/>
      <c r="E489" s="15"/>
      <c r="F489" s="3" t="str">
        <f>IF(E489="","",(VLOOKUP(E489,#REF!,2,"FAUX")))</f>
        <v/>
      </c>
      <c r="G489" s="18"/>
      <c r="H489" s="18"/>
      <c r="I489" s="18"/>
      <c r="J489" s="22">
        <f t="shared" si="30"/>
        <v>0</v>
      </c>
      <c r="K489" s="18"/>
      <c r="L489" s="18"/>
      <c r="M489" s="18"/>
      <c r="N489" s="19"/>
    </row>
    <row r="490" spans="1:14" ht="27" customHeight="1">
      <c r="A490" s="2" t="str">
        <f t="shared" si="31"/>
        <v/>
      </c>
      <c r="B490" s="5" t="str">
        <f t="shared" si="32"/>
        <v/>
      </c>
      <c r="C490" s="5" t="str">
        <f t="shared" si="29"/>
        <v/>
      </c>
      <c r="D490" s="14"/>
      <c r="E490" s="15"/>
      <c r="F490" s="3" t="str">
        <f>IF(E490="","",(VLOOKUP(E490,#REF!,2,"FAUX")))</f>
        <v/>
      </c>
      <c r="G490" s="18"/>
      <c r="H490" s="18"/>
      <c r="I490" s="18"/>
      <c r="J490" s="22">
        <f t="shared" si="30"/>
        <v>0</v>
      </c>
      <c r="K490" s="18"/>
      <c r="L490" s="18"/>
      <c r="M490" s="18"/>
      <c r="N490" s="19"/>
    </row>
    <row r="491" spans="1:14" ht="27" customHeight="1">
      <c r="A491" s="2" t="str">
        <f t="shared" si="31"/>
        <v/>
      </c>
      <c r="B491" s="5" t="str">
        <f t="shared" si="32"/>
        <v/>
      </c>
      <c r="C491" s="5" t="str">
        <f t="shared" si="29"/>
        <v/>
      </c>
      <c r="D491" s="14"/>
      <c r="E491" s="15"/>
      <c r="F491" s="3" t="str">
        <f>IF(E491="","",(VLOOKUP(E491,#REF!,2,"FAUX")))</f>
        <v/>
      </c>
      <c r="G491" s="18"/>
      <c r="H491" s="18"/>
      <c r="I491" s="18"/>
      <c r="J491" s="22">
        <f t="shared" si="30"/>
        <v>0</v>
      </c>
      <c r="K491" s="18"/>
      <c r="L491" s="18"/>
      <c r="M491" s="18"/>
      <c r="N491" s="19"/>
    </row>
    <row r="492" spans="1:14" ht="27" customHeight="1">
      <c r="A492" s="2" t="str">
        <f t="shared" si="31"/>
        <v/>
      </c>
      <c r="B492" s="5" t="str">
        <f t="shared" si="32"/>
        <v/>
      </c>
      <c r="C492" s="5" t="str">
        <f t="shared" si="29"/>
        <v/>
      </c>
      <c r="D492" s="14"/>
      <c r="E492" s="15"/>
      <c r="F492" s="3" t="str">
        <f>IF(E492="","",(VLOOKUP(E492,#REF!,2,"FAUX")))</f>
        <v/>
      </c>
      <c r="G492" s="18"/>
      <c r="H492" s="18"/>
      <c r="I492" s="18"/>
      <c r="J492" s="22">
        <f t="shared" si="30"/>
        <v>0</v>
      </c>
      <c r="K492" s="18"/>
      <c r="L492" s="18"/>
      <c r="M492" s="18"/>
      <c r="N492" s="19"/>
    </row>
    <row r="493" spans="1:14" ht="27" customHeight="1">
      <c r="A493" s="2" t="str">
        <f t="shared" si="31"/>
        <v/>
      </c>
      <c r="B493" s="5" t="str">
        <f t="shared" si="32"/>
        <v/>
      </c>
      <c r="C493" s="5" t="str">
        <f t="shared" si="29"/>
        <v/>
      </c>
      <c r="D493" s="14"/>
      <c r="E493" s="15"/>
      <c r="F493" s="3" t="str">
        <f>IF(E493="","",(VLOOKUP(E493,#REF!,2,"FAUX")))</f>
        <v/>
      </c>
      <c r="G493" s="18"/>
      <c r="H493" s="18"/>
      <c r="I493" s="18"/>
      <c r="J493" s="22">
        <f t="shared" si="30"/>
        <v>0</v>
      </c>
      <c r="K493" s="18"/>
      <c r="L493" s="18"/>
      <c r="M493" s="18"/>
      <c r="N493" s="19"/>
    </row>
    <row r="494" spans="1:14" ht="27" customHeight="1">
      <c r="A494" s="2" t="str">
        <f t="shared" si="31"/>
        <v/>
      </c>
      <c r="B494" s="5" t="str">
        <f t="shared" si="32"/>
        <v/>
      </c>
      <c r="C494" s="5" t="str">
        <f t="shared" si="29"/>
        <v/>
      </c>
      <c r="D494" s="14"/>
      <c r="E494" s="15"/>
      <c r="F494" s="3" t="str">
        <f>IF(E494="","",(VLOOKUP(E494,#REF!,2,"FAUX")))</f>
        <v/>
      </c>
      <c r="G494" s="18"/>
      <c r="H494" s="18"/>
      <c r="I494" s="18"/>
      <c r="J494" s="22">
        <f t="shared" si="30"/>
        <v>0</v>
      </c>
      <c r="K494" s="18"/>
      <c r="L494" s="18"/>
      <c r="M494" s="18"/>
      <c r="N494" s="19"/>
    </row>
    <row r="495" spans="1:14" ht="27" customHeight="1">
      <c r="A495" s="2" t="str">
        <f t="shared" si="31"/>
        <v/>
      </c>
      <c r="B495" s="5" t="str">
        <f t="shared" si="32"/>
        <v/>
      </c>
      <c r="C495" s="5" t="str">
        <f t="shared" si="29"/>
        <v/>
      </c>
      <c r="D495" s="14"/>
      <c r="E495" s="15"/>
      <c r="F495" s="3" t="str">
        <f>IF(E495="","",(VLOOKUP(E495,#REF!,2,"FAUX")))</f>
        <v/>
      </c>
      <c r="G495" s="18"/>
      <c r="H495" s="18"/>
      <c r="I495" s="18"/>
      <c r="J495" s="22">
        <f t="shared" si="30"/>
        <v>0</v>
      </c>
      <c r="K495" s="18"/>
      <c r="L495" s="18"/>
      <c r="M495" s="18"/>
      <c r="N495" s="19"/>
    </row>
    <row r="496" spans="1:14" ht="27" customHeight="1">
      <c r="A496" s="2" t="str">
        <f t="shared" si="31"/>
        <v/>
      </c>
      <c r="B496" s="5" t="str">
        <f t="shared" si="32"/>
        <v/>
      </c>
      <c r="C496" s="5" t="str">
        <f t="shared" si="29"/>
        <v/>
      </c>
      <c r="D496" s="14"/>
      <c r="E496" s="15"/>
      <c r="F496" s="3" t="str">
        <f>IF(E496="","",(VLOOKUP(E496,#REF!,2,"FAUX")))</f>
        <v/>
      </c>
      <c r="G496" s="18"/>
      <c r="H496" s="18"/>
      <c r="I496" s="18"/>
      <c r="J496" s="22">
        <f t="shared" si="30"/>
        <v>0</v>
      </c>
      <c r="K496" s="18"/>
      <c r="L496" s="18"/>
      <c r="M496" s="18"/>
      <c r="N496" s="19"/>
    </row>
    <row r="497" spans="1:14" ht="27" customHeight="1">
      <c r="A497" s="2" t="str">
        <f t="shared" si="31"/>
        <v/>
      </c>
      <c r="B497" s="5" t="str">
        <f t="shared" si="32"/>
        <v/>
      </c>
      <c r="C497" s="5" t="str">
        <f t="shared" si="29"/>
        <v/>
      </c>
      <c r="D497" s="14"/>
      <c r="E497" s="15"/>
      <c r="F497" s="3" t="str">
        <f>IF(E497="","",(VLOOKUP(E497,#REF!,2,"FAUX")))</f>
        <v/>
      </c>
      <c r="G497" s="18"/>
      <c r="H497" s="18"/>
      <c r="I497" s="18"/>
      <c r="J497" s="22">
        <f t="shared" si="30"/>
        <v>0</v>
      </c>
      <c r="K497" s="18"/>
      <c r="L497" s="18"/>
      <c r="M497" s="18"/>
      <c r="N497" s="19"/>
    </row>
    <row r="498" spans="1:14" ht="27" customHeight="1">
      <c r="A498" s="2" t="str">
        <f t="shared" si="31"/>
        <v/>
      </c>
      <c r="B498" s="5" t="str">
        <f t="shared" si="32"/>
        <v/>
      </c>
      <c r="C498" s="5" t="str">
        <f t="shared" si="29"/>
        <v/>
      </c>
      <c r="D498" s="14"/>
      <c r="E498" s="15"/>
      <c r="F498" s="3" t="str">
        <f>IF(E498="","",(VLOOKUP(E498,#REF!,2,"FAUX")))</f>
        <v/>
      </c>
      <c r="G498" s="18"/>
      <c r="H498" s="18"/>
      <c r="I498" s="18"/>
      <c r="J498" s="22">
        <f t="shared" si="30"/>
        <v>0</v>
      </c>
      <c r="K498" s="18"/>
      <c r="L498" s="18"/>
      <c r="M498" s="18"/>
      <c r="N498" s="19"/>
    </row>
    <row r="499" spans="1:14" ht="27" customHeight="1">
      <c r="A499" s="2" t="str">
        <f t="shared" si="31"/>
        <v/>
      </c>
      <c r="B499" s="5" t="str">
        <f t="shared" si="32"/>
        <v/>
      </c>
      <c r="C499" s="5" t="str">
        <f t="shared" si="29"/>
        <v/>
      </c>
      <c r="D499" s="14"/>
      <c r="E499" s="15"/>
      <c r="F499" s="3" t="str">
        <f>IF(E499="","",(VLOOKUP(E499,#REF!,2,"FAUX")))</f>
        <v/>
      </c>
      <c r="G499" s="18"/>
      <c r="H499" s="18"/>
      <c r="I499" s="18"/>
      <c r="J499" s="22">
        <f t="shared" si="30"/>
        <v>0</v>
      </c>
      <c r="K499" s="18"/>
      <c r="L499" s="18"/>
      <c r="M499" s="18"/>
      <c r="N499" s="19"/>
    </row>
    <row r="500" spans="1:14" ht="27" customHeight="1">
      <c r="A500" s="2" t="str">
        <f t="shared" si="31"/>
        <v/>
      </c>
      <c r="B500" s="5" t="str">
        <f t="shared" si="32"/>
        <v/>
      </c>
      <c r="C500" s="5" t="str">
        <f t="shared" si="29"/>
        <v/>
      </c>
      <c r="D500" s="14"/>
      <c r="E500" s="15"/>
      <c r="F500" s="3" t="str">
        <f>IF(E500="","",(VLOOKUP(E500,#REF!,2,"FAUX")))</f>
        <v/>
      </c>
      <c r="G500" s="18"/>
      <c r="H500" s="18"/>
      <c r="I500" s="18"/>
      <c r="J500" s="22">
        <f t="shared" si="30"/>
        <v>0</v>
      </c>
      <c r="K500" s="18"/>
      <c r="L500" s="18"/>
      <c r="M500" s="18"/>
      <c r="N500" s="19"/>
    </row>
    <row r="501" spans="1:14" ht="27" customHeight="1">
      <c r="A501" s="2" t="str">
        <f t="shared" si="31"/>
        <v/>
      </c>
      <c r="B501" s="5" t="str">
        <f t="shared" si="32"/>
        <v/>
      </c>
      <c r="C501" s="5" t="str">
        <f t="shared" si="29"/>
        <v/>
      </c>
      <c r="D501" s="14"/>
      <c r="E501" s="15"/>
      <c r="F501" s="3" t="str">
        <f>IF(E501="","",(VLOOKUP(E501,#REF!,2,"FAUX")))</f>
        <v/>
      </c>
      <c r="G501" s="18"/>
      <c r="H501" s="18"/>
      <c r="I501" s="18"/>
      <c r="J501" s="22">
        <f t="shared" si="30"/>
        <v>0</v>
      </c>
      <c r="K501" s="18"/>
      <c r="L501" s="18"/>
      <c r="M501" s="18"/>
      <c r="N501" s="19"/>
    </row>
    <row r="502" spans="1:14" ht="27" customHeight="1">
      <c r="A502" s="2" t="str">
        <f t="shared" si="31"/>
        <v/>
      </c>
      <c r="B502" s="5" t="str">
        <f t="shared" si="32"/>
        <v/>
      </c>
      <c r="C502" s="5" t="str">
        <f t="shared" si="29"/>
        <v/>
      </c>
      <c r="D502" s="14"/>
      <c r="E502" s="15"/>
      <c r="F502" s="3" t="str">
        <f>IF(E502="","",(VLOOKUP(E502,#REF!,2,"FAUX")))</f>
        <v/>
      </c>
      <c r="G502" s="18"/>
      <c r="H502" s="18"/>
      <c r="I502" s="18"/>
      <c r="J502" s="22">
        <f t="shared" si="30"/>
        <v>0</v>
      </c>
      <c r="K502" s="18"/>
      <c r="L502" s="18"/>
      <c r="M502" s="18"/>
      <c r="N502" s="19"/>
    </row>
    <row r="503" spans="1:14" ht="27" customHeight="1">
      <c r="A503" s="2" t="str">
        <f t="shared" si="31"/>
        <v/>
      </c>
      <c r="B503" s="5" t="str">
        <f t="shared" si="32"/>
        <v/>
      </c>
      <c r="C503" s="5" t="str">
        <f t="shared" si="29"/>
        <v/>
      </c>
      <c r="D503" s="14"/>
      <c r="E503" s="15"/>
      <c r="F503" s="3" t="str">
        <f>IF(E503="","",(VLOOKUP(E503,#REF!,2,"FAUX")))</f>
        <v/>
      </c>
      <c r="G503" s="18"/>
      <c r="H503" s="18"/>
      <c r="I503" s="18"/>
      <c r="J503" s="22">
        <f t="shared" si="30"/>
        <v>0</v>
      </c>
      <c r="K503" s="18"/>
      <c r="L503" s="18"/>
      <c r="M503" s="18"/>
      <c r="N503" s="19"/>
    </row>
    <row r="504" spans="1:14" ht="27" customHeight="1">
      <c r="A504" s="2" t="str">
        <f t="shared" si="31"/>
        <v/>
      </c>
      <c r="B504" s="5" t="str">
        <f t="shared" si="32"/>
        <v/>
      </c>
      <c r="C504" s="5" t="str">
        <f t="shared" si="29"/>
        <v/>
      </c>
      <c r="D504" s="14"/>
      <c r="E504" s="15"/>
      <c r="F504" s="3" t="str">
        <f>IF(E504="","",(VLOOKUP(E504,#REF!,2,"FAUX")))</f>
        <v/>
      </c>
      <c r="G504" s="18"/>
      <c r="H504" s="18"/>
      <c r="I504" s="18"/>
      <c r="J504" s="22">
        <f t="shared" si="30"/>
        <v>0</v>
      </c>
      <c r="K504" s="18"/>
      <c r="L504" s="18"/>
      <c r="M504" s="18"/>
      <c r="N504" s="19"/>
    </row>
    <row r="505" spans="1:14" ht="27" customHeight="1">
      <c r="A505" s="2" t="str">
        <f t="shared" si="31"/>
        <v/>
      </c>
      <c r="B505" s="5" t="str">
        <f t="shared" si="32"/>
        <v/>
      </c>
      <c r="C505" s="5" t="str">
        <f t="shared" si="29"/>
        <v/>
      </c>
      <c r="D505" s="14"/>
      <c r="E505" s="15"/>
      <c r="F505" s="3" t="str">
        <f>IF(E505="","",(VLOOKUP(E505,#REF!,2,"FAUX")))</f>
        <v/>
      </c>
      <c r="G505" s="18"/>
      <c r="H505" s="18"/>
      <c r="I505" s="18"/>
      <c r="J505" s="22">
        <f t="shared" si="30"/>
        <v>0</v>
      </c>
      <c r="K505" s="18"/>
      <c r="L505" s="18"/>
      <c r="M505" s="18"/>
      <c r="N505" s="19"/>
    </row>
    <row r="506" spans="1:14" ht="27" customHeight="1">
      <c r="A506" s="2" t="str">
        <f t="shared" si="31"/>
        <v/>
      </c>
      <c r="B506" s="5" t="str">
        <f t="shared" si="32"/>
        <v/>
      </c>
      <c r="C506" s="5" t="str">
        <f t="shared" si="29"/>
        <v/>
      </c>
      <c r="D506" s="14"/>
      <c r="E506" s="15"/>
      <c r="F506" s="3" t="str">
        <f>IF(E506="","",(VLOOKUP(E506,#REF!,2,"FAUX")))</f>
        <v/>
      </c>
      <c r="G506" s="18"/>
      <c r="H506" s="18"/>
      <c r="I506" s="18"/>
      <c r="J506" s="22">
        <f t="shared" si="30"/>
        <v>0</v>
      </c>
      <c r="K506" s="18"/>
      <c r="L506" s="18"/>
      <c r="M506" s="18"/>
      <c r="N506" s="19"/>
    </row>
    <row r="507" spans="1:14" ht="27" customHeight="1">
      <c r="A507" s="2" t="str">
        <f t="shared" si="31"/>
        <v/>
      </c>
      <c r="B507" s="5" t="str">
        <f t="shared" si="32"/>
        <v/>
      </c>
      <c r="C507" s="5" t="str">
        <f t="shared" si="29"/>
        <v/>
      </c>
      <c r="D507" s="14"/>
      <c r="E507" s="15"/>
      <c r="F507" s="3" t="str">
        <f>IF(E507="","",(VLOOKUP(E507,#REF!,2,"FAUX")))</f>
        <v/>
      </c>
      <c r="G507" s="18"/>
      <c r="H507" s="18"/>
      <c r="I507" s="18"/>
      <c r="J507" s="22">
        <f t="shared" si="30"/>
        <v>0</v>
      </c>
      <c r="K507" s="18"/>
      <c r="L507" s="18"/>
      <c r="M507" s="18"/>
      <c r="N507" s="19"/>
    </row>
    <row r="508" spans="1:14" ht="27" customHeight="1">
      <c r="A508" s="2" t="str">
        <f t="shared" si="31"/>
        <v/>
      </c>
      <c r="B508" s="5" t="str">
        <f t="shared" si="32"/>
        <v/>
      </c>
      <c r="C508" s="5" t="str">
        <f t="shared" si="29"/>
        <v/>
      </c>
      <c r="D508" s="14"/>
      <c r="E508" s="15"/>
      <c r="F508" s="3" t="str">
        <f>IF(E508="","",(VLOOKUP(E508,#REF!,2,"FAUX")))</f>
        <v/>
      </c>
      <c r="G508" s="18"/>
      <c r="H508" s="18"/>
      <c r="I508" s="18"/>
      <c r="J508" s="22">
        <f t="shared" si="30"/>
        <v>0</v>
      </c>
      <c r="K508" s="18"/>
      <c r="L508" s="18"/>
      <c r="M508" s="18"/>
      <c r="N508" s="19"/>
    </row>
    <row r="509" spans="1:14" ht="27" customHeight="1">
      <c r="A509" s="2" t="str">
        <f t="shared" si="31"/>
        <v/>
      </c>
      <c r="B509" s="5" t="str">
        <f t="shared" si="32"/>
        <v/>
      </c>
      <c r="C509" s="5" t="str">
        <f t="shared" si="29"/>
        <v/>
      </c>
      <c r="D509" s="14"/>
      <c r="E509" s="15"/>
      <c r="F509" s="3" t="str">
        <f>IF(E509="","",(VLOOKUP(E509,#REF!,2,"FAUX")))</f>
        <v/>
      </c>
      <c r="G509" s="18"/>
      <c r="H509" s="18"/>
      <c r="I509" s="18"/>
      <c r="J509" s="22">
        <f t="shared" si="30"/>
        <v>0</v>
      </c>
      <c r="K509" s="18"/>
      <c r="L509" s="18"/>
      <c r="M509" s="18"/>
      <c r="N509" s="19"/>
    </row>
    <row r="510" spans="1:14" ht="27" customHeight="1">
      <c r="A510" s="2" t="str">
        <f t="shared" si="31"/>
        <v/>
      </c>
      <c r="B510" s="5" t="str">
        <f t="shared" si="32"/>
        <v/>
      </c>
      <c r="C510" s="5" t="str">
        <f t="shared" si="29"/>
        <v/>
      </c>
      <c r="D510" s="14"/>
      <c r="E510" s="15"/>
      <c r="F510" s="3" t="str">
        <f>IF(E510="","",(VLOOKUP(E510,#REF!,2,"FAUX")))</f>
        <v/>
      </c>
      <c r="G510" s="18"/>
      <c r="H510" s="18"/>
      <c r="I510" s="18"/>
      <c r="J510" s="22">
        <f t="shared" si="30"/>
        <v>0</v>
      </c>
      <c r="K510" s="18"/>
      <c r="L510" s="18"/>
      <c r="M510" s="18"/>
      <c r="N510" s="19"/>
    </row>
    <row r="511" spans="1:14" ht="27" customHeight="1">
      <c r="A511" s="2" t="str">
        <f t="shared" si="31"/>
        <v/>
      </c>
      <c r="B511" s="5" t="str">
        <f t="shared" si="32"/>
        <v/>
      </c>
      <c r="C511" s="5" t="str">
        <f t="shared" si="29"/>
        <v/>
      </c>
      <c r="D511" s="14"/>
      <c r="E511" s="15"/>
      <c r="F511" s="3" t="str">
        <f>IF(E511="","",(VLOOKUP(E511,#REF!,2,"FAUX")))</f>
        <v/>
      </c>
      <c r="G511" s="18"/>
      <c r="H511" s="18"/>
      <c r="I511" s="18"/>
      <c r="J511" s="22">
        <f t="shared" si="30"/>
        <v>0</v>
      </c>
      <c r="K511" s="18"/>
      <c r="L511" s="18"/>
      <c r="M511" s="18"/>
      <c r="N511" s="19"/>
    </row>
    <row r="512" spans="1:14" ht="27" customHeight="1">
      <c r="A512" s="2" t="str">
        <f t="shared" si="31"/>
        <v/>
      </c>
      <c r="B512" s="5" t="str">
        <f t="shared" si="32"/>
        <v/>
      </c>
      <c r="C512" s="5" t="str">
        <f t="shared" si="29"/>
        <v/>
      </c>
      <c r="D512" s="14"/>
      <c r="E512" s="15"/>
      <c r="F512" s="3" t="str">
        <f>IF(E512="","",(VLOOKUP(E512,#REF!,2,"FAUX")))</f>
        <v/>
      </c>
      <c r="G512" s="18"/>
      <c r="H512" s="18"/>
      <c r="I512" s="18"/>
      <c r="J512" s="22">
        <f t="shared" si="30"/>
        <v>0</v>
      </c>
      <c r="K512" s="18"/>
      <c r="L512" s="18"/>
      <c r="M512" s="18"/>
      <c r="N512" s="19"/>
    </row>
    <row r="513" spans="1:14" ht="27" customHeight="1">
      <c r="A513" s="2" t="str">
        <f t="shared" si="31"/>
        <v/>
      </c>
      <c r="B513" s="5" t="str">
        <f t="shared" si="32"/>
        <v/>
      </c>
      <c r="C513" s="5" t="str">
        <f t="shared" si="29"/>
        <v/>
      </c>
      <c r="D513" s="14"/>
      <c r="E513" s="15"/>
      <c r="F513" s="3" t="str">
        <f>IF(E513="","",(VLOOKUP(E513,#REF!,2,"FAUX")))</f>
        <v/>
      </c>
      <c r="G513" s="18"/>
      <c r="H513" s="18"/>
      <c r="I513" s="18"/>
      <c r="J513" s="22">
        <f t="shared" si="30"/>
        <v>0</v>
      </c>
      <c r="K513" s="18"/>
      <c r="L513" s="18"/>
      <c r="M513" s="18"/>
      <c r="N513" s="19"/>
    </row>
    <row r="514" spans="1:14" ht="27" customHeight="1">
      <c r="A514" s="2" t="str">
        <f t="shared" si="31"/>
        <v/>
      </c>
      <c r="B514" s="5" t="str">
        <f t="shared" si="32"/>
        <v/>
      </c>
      <c r="C514" s="5" t="str">
        <f t="shared" si="29"/>
        <v/>
      </c>
      <c r="D514" s="14"/>
      <c r="E514" s="15"/>
      <c r="F514" s="3" t="str">
        <f>IF(E514="","",(VLOOKUP(E514,#REF!,2,"FAUX")))</f>
        <v/>
      </c>
      <c r="G514" s="18"/>
      <c r="H514" s="18"/>
      <c r="I514" s="18"/>
      <c r="J514" s="22">
        <f t="shared" si="30"/>
        <v>0</v>
      </c>
      <c r="K514" s="18"/>
      <c r="L514" s="18"/>
      <c r="M514" s="18"/>
      <c r="N514" s="19"/>
    </row>
    <row r="515" spans="1:14" ht="27" customHeight="1">
      <c r="A515" s="2" t="str">
        <f t="shared" si="31"/>
        <v/>
      </c>
      <c r="B515" s="5" t="str">
        <f t="shared" si="32"/>
        <v/>
      </c>
      <c r="C515" s="5" t="str">
        <f t="shared" ref="C515:C578" si="33">CONCATENATE(A515,B515)</f>
        <v/>
      </c>
      <c r="D515" s="14"/>
      <c r="E515" s="15"/>
      <c r="F515" s="3" t="str">
        <f>IF(E515="","",(VLOOKUP(E515,#REF!,2,"FAUX")))</f>
        <v/>
      </c>
      <c r="G515" s="18"/>
      <c r="H515" s="18"/>
      <c r="I515" s="18"/>
      <c r="J515" s="22">
        <f t="shared" ref="J515:J578" si="34">IF(G515="Entrée",I515,(I515*-1))</f>
        <v>0</v>
      </c>
      <c r="K515" s="18"/>
      <c r="L515" s="18"/>
      <c r="M515" s="18"/>
      <c r="N515" s="19"/>
    </row>
    <row r="516" spans="1:14" ht="27" customHeight="1">
      <c r="A516" s="2" t="str">
        <f t="shared" si="31"/>
        <v/>
      </c>
      <c r="B516" s="5" t="str">
        <f t="shared" si="32"/>
        <v/>
      </c>
      <c r="C516" s="5" t="str">
        <f t="shared" si="33"/>
        <v/>
      </c>
      <c r="D516" s="14"/>
      <c r="E516" s="15"/>
      <c r="F516" s="3" t="str">
        <f>IF(E516="","",(VLOOKUP(E516,#REF!,2,"FAUX")))</f>
        <v/>
      </c>
      <c r="G516" s="18"/>
      <c r="H516" s="18"/>
      <c r="I516" s="18"/>
      <c r="J516" s="22">
        <f t="shared" si="34"/>
        <v>0</v>
      </c>
      <c r="K516" s="18"/>
      <c r="L516" s="18"/>
      <c r="M516" s="18"/>
      <c r="N516" s="19"/>
    </row>
    <row r="517" spans="1:14" ht="27" customHeight="1">
      <c r="A517" s="2" t="str">
        <f t="shared" si="31"/>
        <v/>
      </c>
      <c r="B517" s="5" t="str">
        <f t="shared" si="32"/>
        <v/>
      </c>
      <c r="C517" s="5" t="str">
        <f t="shared" si="33"/>
        <v/>
      </c>
      <c r="D517" s="14"/>
      <c r="E517" s="15"/>
      <c r="F517" s="3" t="str">
        <f>IF(E517="","",(VLOOKUP(E517,#REF!,2,"FAUX")))</f>
        <v/>
      </c>
      <c r="G517" s="18"/>
      <c r="H517" s="18"/>
      <c r="I517" s="18"/>
      <c r="J517" s="22">
        <f t="shared" si="34"/>
        <v>0</v>
      </c>
      <c r="K517" s="18"/>
      <c r="L517" s="18"/>
      <c r="M517" s="18"/>
      <c r="N517" s="19"/>
    </row>
    <row r="518" spans="1:14" ht="27" customHeight="1">
      <c r="A518" s="2" t="str">
        <f t="shared" si="31"/>
        <v/>
      </c>
      <c r="B518" s="5" t="str">
        <f t="shared" si="32"/>
        <v/>
      </c>
      <c r="C518" s="5" t="str">
        <f t="shared" si="33"/>
        <v/>
      </c>
      <c r="D518" s="14"/>
      <c r="E518" s="15"/>
      <c r="F518" s="3" t="str">
        <f>IF(E518="","",(VLOOKUP(E518,#REF!,2,"FAUX")))</f>
        <v/>
      </c>
      <c r="G518" s="18"/>
      <c r="H518" s="18"/>
      <c r="I518" s="18"/>
      <c r="J518" s="22">
        <f t="shared" si="34"/>
        <v>0</v>
      </c>
      <c r="K518" s="18"/>
      <c r="L518" s="18"/>
      <c r="M518" s="18"/>
      <c r="N518" s="19"/>
    </row>
    <row r="519" spans="1:14" ht="27" customHeight="1">
      <c r="A519" s="2" t="str">
        <f t="shared" si="31"/>
        <v/>
      </c>
      <c r="B519" s="5" t="str">
        <f t="shared" si="32"/>
        <v/>
      </c>
      <c r="C519" s="5" t="str">
        <f t="shared" si="33"/>
        <v/>
      </c>
      <c r="D519" s="14"/>
      <c r="E519" s="15"/>
      <c r="F519" s="3" t="str">
        <f>IF(E519="","",(VLOOKUP(E519,#REF!,2,"FAUX")))</f>
        <v/>
      </c>
      <c r="G519" s="18"/>
      <c r="H519" s="18"/>
      <c r="I519" s="18"/>
      <c r="J519" s="22">
        <f t="shared" si="34"/>
        <v>0</v>
      </c>
      <c r="K519" s="18"/>
      <c r="L519" s="18"/>
      <c r="M519" s="18"/>
      <c r="N519" s="19"/>
    </row>
    <row r="520" spans="1:14" ht="27" customHeight="1">
      <c r="A520" s="2" t="str">
        <f t="shared" si="31"/>
        <v/>
      </c>
      <c r="B520" s="5" t="str">
        <f t="shared" si="32"/>
        <v/>
      </c>
      <c r="C520" s="5" t="str">
        <f t="shared" si="33"/>
        <v/>
      </c>
      <c r="D520" s="14"/>
      <c r="E520" s="15"/>
      <c r="F520" s="3" t="str">
        <f>IF(E520="","",(VLOOKUP(E520,#REF!,2,"FAUX")))</f>
        <v/>
      </c>
      <c r="G520" s="18"/>
      <c r="H520" s="18"/>
      <c r="I520" s="18"/>
      <c r="J520" s="22">
        <f t="shared" si="34"/>
        <v>0</v>
      </c>
      <c r="K520" s="18"/>
      <c r="L520" s="18"/>
      <c r="M520" s="18"/>
      <c r="N520" s="19"/>
    </row>
    <row r="521" spans="1:14" ht="27" customHeight="1">
      <c r="A521" s="2" t="str">
        <f t="shared" si="31"/>
        <v/>
      </c>
      <c r="B521" s="5" t="str">
        <f t="shared" si="32"/>
        <v/>
      </c>
      <c r="C521" s="5" t="str">
        <f t="shared" si="33"/>
        <v/>
      </c>
      <c r="D521" s="14"/>
      <c r="E521" s="15"/>
      <c r="F521" s="3" t="str">
        <f>IF(E521="","",(VLOOKUP(E521,#REF!,2,"FAUX")))</f>
        <v/>
      </c>
      <c r="G521" s="18"/>
      <c r="H521" s="18"/>
      <c r="I521" s="18"/>
      <c r="J521" s="22">
        <f t="shared" si="34"/>
        <v>0</v>
      </c>
      <c r="K521" s="18"/>
      <c r="L521" s="18"/>
      <c r="M521" s="18"/>
      <c r="N521" s="19"/>
    </row>
    <row r="522" spans="1:14" ht="27" customHeight="1">
      <c r="A522" s="2" t="str">
        <f t="shared" si="31"/>
        <v/>
      </c>
      <c r="B522" s="5" t="str">
        <f t="shared" si="32"/>
        <v/>
      </c>
      <c r="C522" s="5" t="str">
        <f t="shared" si="33"/>
        <v/>
      </c>
      <c r="D522" s="14"/>
      <c r="E522" s="15"/>
      <c r="F522" s="3" t="str">
        <f>IF(E522="","",(VLOOKUP(E522,#REF!,2,"FAUX")))</f>
        <v/>
      </c>
      <c r="G522" s="18"/>
      <c r="H522" s="18"/>
      <c r="I522" s="18"/>
      <c r="J522" s="22">
        <f t="shared" si="34"/>
        <v>0</v>
      </c>
      <c r="K522" s="18"/>
      <c r="L522" s="18"/>
      <c r="M522" s="18"/>
      <c r="N522" s="19"/>
    </row>
    <row r="523" spans="1:14" ht="27" customHeight="1">
      <c r="A523" s="2" t="str">
        <f t="shared" ref="A523:A586" si="35">IF(D523="","",YEAR(D523))</f>
        <v/>
      </c>
      <c r="B523" s="5" t="str">
        <f t="shared" ref="B523:B586" si="36">IF(D523="","",MONTH(D523))</f>
        <v/>
      </c>
      <c r="C523" s="5" t="str">
        <f t="shared" si="33"/>
        <v/>
      </c>
      <c r="D523" s="14"/>
      <c r="E523" s="15"/>
      <c r="F523" s="3" t="str">
        <f>IF(E523="","",(VLOOKUP(E523,#REF!,2,"FAUX")))</f>
        <v/>
      </c>
      <c r="G523" s="18"/>
      <c r="H523" s="18"/>
      <c r="I523" s="18"/>
      <c r="J523" s="22">
        <f t="shared" si="34"/>
        <v>0</v>
      </c>
      <c r="K523" s="18"/>
      <c r="L523" s="18"/>
      <c r="M523" s="18"/>
      <c r="N523" s="19"/>
    </row>
    <row r="524" spans="1:14" ht="27" customHeight="1">
      <c r="A524" s="2" t="str">
        <f t="shared" si="35"/>
        <v/>
      </c>
      <c r="B524" s="5" t="str">
        <f t="shared" si="36"/>
        <v/>
      </c>
      <c r="C524" s="5" t="str">
        <f t="shared" si="33"/>
        <v/>
      </c>
      <c r="D524" s="14"/>
      <c r="E524" s="15"/>
      <c r="F524" s="3" t="str">
        <f>IF(E524="","",(VLOOKUP(E524,#REF!,2,"FAUX")))</f>
        <v/>
      </c>
      <c r="G524" s="18"/>
      <c r="H524" s="18"/>
      <c r="I524" s="18"/>
      <c r="J524" s="22">
        <f t="shared" si="34"/>
        <v>0</v>
      </c>
      <c r="K524" s="18"/>
      <c r="L524" s="18"/>
      <c r="M524" s="18"/>
      <c r="N524" s="19"/>
    </row>
    <row r="525" spans="1:14" ht="27" customHeight="1">
      <c r="A525" s="2" t="str">
        <f t="shared" si="35"/>
        <v/>
      </c>
      <c r="B525" s="5" t="str">
        <f t="shared" si="36"/>
        <v/>
      </c>
      <c r="C525" s="5" t="str">
        <f t="shared" si="33"/>
        <v/>
      </c>
      <c r="D525" s="14"/>
      <c r="E525" s="15"/>
      <c r="F525" s="3" t="str">
        <f>IF(E525="","",(VLOOKUP(E525,#REF!,2,"FAUX")))</f>
        <v/>
      </c>
      <c r="G525" s="18"/>
      <c r="H525" s="18"/>
      <c r="I525" s="18"/>
      <c r="J525" s="22">
        <f t="shared" si="34"/>
        <v>0</v>
      </c>
      <c r="K525" s="18"/>
      <c r="L525" s="18"/>
      <c r="M525" s="18"/>
      <c r="N525" s="19"/>
    </row>
    <row r="526" spans="1:14" ht="27" customHeight="1">
      <c r="A526" s="2" t="str">
        <f t="shared" si="35"/>
        <v/>
      </c>
      <c r="B526" s="5" t="str">
        <f t="shared" si="36"/>
        <v/>
      </c>
      <c r="C526" s="5" t="str">
        <f t="shared" si="33"/>
        <v/>
      </c>
      <c r="D526" s="14"/>
      <c r="E526" s="15"/>
      <c r="F526" s="3" t="str">
        <f>IF(E526="","",(VLOOKUP(E526,#REF!,2,"FAUX")))</f>
        <v/>
      </c>
      <c r="G526" s="18"/>
      <c r="H526" s="18"/>
      <c r="I526" s="18"/>
      <c r="J526" s="22">
        <f t="shared" si="34"/>
        <v>0</v>
      </c>
      <c r="K526" s="18"/>
      <c r="L526" s="18"/>
      <c r="M526" s="18"/>
      <c r="N526" s="19"/>
    </row>
    <row r="527" spans="1:14" ht="27" customHeight="1">
      <c r="A527" s="2" t="str">
        <f t="shared" si="35"/>
        <v/>
      </c>
      <c r="B527" s="5" t="str">
        <f t="shared" si="36"/>
        <v/>
      </c>
      <c r="C527" s="5" t="str">
        <f t="shared" si="33"/>
        <v/>
      </c>
      <c r="D527" s="14"/>
      <c r="E527" s="15"/>
      <c r="F527" s="3" t="str">
        <f>IF(E527="","",(VLOOKUP(E527,#REF!,2,"FAUX")))</f>
        <v/>
      </c>
      <c r="G527" s="18"/>
      <c r="H527" s="18"/>
      <c r="I527" s="18"/>
      <c r="J527" s="22">
        <f t="shared" si="34"/>
        <v>0</v>
      </c>
      <c r="K527" s="18"/>
      <c r="L527" s="18"/>
      <c r="M527" s="18"/>
      <c r="N527" s="19"/>
    </row>
    <row r="528" spans="1:14" ht="27" customHeight="1">
      <c r="A528" s="2" t="str">
        <f t="shared" si="35"/>
        <v/>
      </c>
      <c r="B528" s="5" t="str">
        <f t="shared" si="36"/>
        <v/>
      </c>
      <c r="C528" s="5" t="str">
        <f t="shared" si="33"/>
        <v/>
      </c>
      <c r="D528" s="14"/>
      <c r="E528" s="15"/>
      <c r="F528" s="3" t="str">
        <f>IF(E528="","",(VLOOKUP(E528,#REF!,2,"FAUX")))</f>
        <v/>
      </c>
      <c r="G528" s="18"/>
      <c r="H528" s="18"/>
      <c r="I528" s="18"/>
      <c r="J528" s="22">
        <f t="shared" si="34"/>
        <v>0</v>
      </c>
      <c r="K528" s="18"/>
      <c r="L528" s="18"/>
      <c r="M528" s="18"/>
      <c r="N528" s="19"/>
    </row>
    <row r="529" spans="1:14" ht="27" customHeight="1">
      <c r="A529" s="2" t="str">
        <f t="shared" si="35"/>
        <v/>
      </c>
      <c r="B529" s="5" t="str">
        <f t="shared" si="36"/>
        <v/>
      </c>
      <c r="C529" s="5" t="str">
        <f t="shared" si="33"/>
        <v/>
      </c>
      <c r="D529" s="14"/>
      <c r="E529" s="15"/>
      <c r="F529" s="3" t="str">
        <f>IF(E529="","",(VLOOKUP(E529,#REF!,2,"FAUX")))</f>
        <v/>
      </c>
      <c r="G529" s="18"/>
      <c r="H529" s="18"/>
      <c r="I529" s="18"/>
      <c r="J529" s="22">
        <f t="shared" si="34"/>
        <v>0</v>
      </c>
      <c r="K529" s="18"/>
      <c r="L529" s="18"/>
      <c r="M529" s="18"/>
      <c r="N529" s="19"/>
    </row>
    <row r="530" spans="1:14" ht="27" customHeight="1">
      <c r="A530" s="2" t="str">
        <f t="shared" si="35"/>
        <v/>
      </c>
      <c r="B530" s="5" t="str">
        <f t="shared" si="36"/>
        <v/>
      </c>
      <c r="C530" s="5" t="str">
        <f t="shared" si="33"/>
        <v/>
      </c>
      <c r="D530" s="14"/>
      <c r="E530" s="15"/>
      <c r="F530" s="3" t="str">
        <f>IF(E530="","",(VLOOKUP(E530,#REF!,2,"FAUX")))</f>
        <v/>
      </c>
      <c r="G530" s="18"/>
      <c r="H530" s="18"/>
      <c r="I530" s="18"/>
      <c r="J530" s="22">
        <f t="shared" si="34"/>
        <v>0</v>
      </c>
      <c r="K530" s="18"/>
      <c r="L530" s="18"/>
      <c r="M530" s="18"/>
      <c r="N530" s="19"/>
    </row>
    <row r="531" spans="1:14" ht="27" customHeight="1">
      <c r="A531" s="2" t="str">
        <f t="shared" si="35"/>
        <v/>
      </c>
      <c r="B531" s="5" t="str">
        <f t="shared" si="36"/>
        <v/>
      </c>
      <c r="C531" s="5" t="str">
        <f t="shared" si="33"/>
        <v/>
      </c>
      <c r="D531" s="14"/>
      <c r="E531" s="15"/>
      <c r="F531" s="3" t="str">
        <f>IF(E531="","",(VLOOKUP(E531,#REF!,2,"FAUX")))</f>
        <v/>
      </c>
      <c r="G531" s="18"/>
      <c r="H531" s="18"/>
      <c r="I531" s="18"/>
      <c r="J531" s="22">
        <f t="shared" si="34"/>
        <v>0</v>
      </c>
      <c r="K531" s="18"/>
      <c r="L531" s="18"/>
      <c r="M531" s="18"/>
      <c r="N531" s="19"/>
    </row>
    <row r="532" spans="1:14" ht="27" customHeight="1">
      <c r="A532" s="2" t="str">
        <f t="shared" si="35"/>
        <v/>
      </c>
      <c r="B532" s="5" t="str">
        <f t="shared" si="36"/>
        <v/>
      </c>
      <c r="C532" s="5" t="str">
        <f t="shared" si="33"/>
        <v/>
      </c>
      <c r="D532" s="14"/>
      <c r="E532" s="15"/>
      <c r="F532" s="3" t="str">
        <f>IF(E532="","",(VLOOKUP(E532,#REF!,2,"FAUX")))</f>
        <v/>
      </c>
      <c r="G532" s="18"/>
      <c r="H532" s="18"/>
      <c r="I532" s="18"/>
      <c r="J532" s="22">
        <f t="shared" si="34"/>
        <v>0</v>
      </c>
      <c r="K532" s="18"/>
      <c r="L532" s="18"/>
      <c r="M532" s="18"/>
      <c r="N532" s="19"/>
    </row>
    <row r="533" spans="1:14" ht="27" customHeight="1">
      <c r="A533" s="2" t="str">
        <f t="shared" si="35"/>
        <v/>
      </c>
      <c r="B533" s="5" t="str">
        <f t="shared" si="36"/>
        <v/>
      </c>
      <c r="C533" s="5" t="str">
        <f t="shared" si="33"/>
        <v/>
      </c>
      <c r="D533" s="14"/>
      <c r="E533" s="15"/>
      <c r="F533" s="3" t="str">
        <f>IF(E533="","",(VLOOKUP(E533,#REF!,2,"FAUX")))</f>
        <v/>
      </c>
      <c r="G533" s="18"/>
      <c r="H533" s="18"/>
      <c r="I533" s="18"/>
      <c r="J533" s="22">
        <f t="shared" si="34"/>
        <v>0</v>
      </c>
      <c r="K533" s="18"/>
      <c r="L533" s="18"/>
      <c r="M533" s="18"/>
      <c r="N533" s="19"/>
    </row>
    <row r="534" spans="1:14" ht="27" customHeight="1">
      <c r="A534" s="2" t="str">
        <f t="shared" si="35"/>
        <v/>
      </c>
      <c r="B534" s="5" t="str">
        <f t="shared" si="36"/>
        <v/>
      </c>
      <c r="C534" s="5" t="str">
        <f t="shared" si="33"/>
        <v/>
      </c>
      <c r="D534" s="14"/>
      <c r="E534" s="15"/>
      <c r="F534" s="3" t="str">
        <f>IF(E534="","",(VLOOKUP(E534,#REF!,2,"FAUX")))</f>
        <v/>
      </c>
      <c r="G534" s="18"/>
      <c r="H534" s="18"/>
      <c r="I534" s="18"/>
      <c r="J534" s="22">
        <f t="shared" si="34"/>
        <v>0</v>
      </c>
      <c r="K534" s="18"/>
      <c r="L534" s="18"/>
      <c r="M534" s="18"/>
      <c r="N534" s="19"/>
    </row>
    <row r="535" spans="1:14" ht="27" customHeight="1">
      <c r="A535" s="2" t="str">
        <f t="shared" si="35"/>
        <v/>
      </c>
      <c r="B535" s="5" t="str">
        <f t="shared" si="36"/>
        <v/>
      </c>
      <c r="C535" s="5" t="str">
        <f t="shared" si="33"/>
        <v/>
      </c>
      <c r="D535" s="14"/>
      <c r="E535" s="15"/>
      <c r="F535" s="3" t="str">
        <f>IF(E535="","",(VLOOKUP(E535,#REF!,2,"FAUX")))</f>
        <v/>
      </c>
      <c r="G535" s="18"/>
      <c r="H535" s="18"/>
      <c r="I535" s="18"/>
      <c r="J535" s="22">
        <f t="shared" si="34"/>
        <v>0</v>
      </c>
      <c r="K535" s="18"/>
      <c r="L535" s="18"/>
      <c r="M535" s="18"/>
      <c r="N535" s="19"/>
    </row>
    <row r="536" spans="1:14" ht="27" customHeight="1">
      <c r="A536" s="2" t="str">
        <f t="shared" si="35"/>
        <v/>
      </c>
      <c r="B536" s="5" t="str">
        <f t="shared" si="36"/>
        <v/>
      </c>
      <c r="C536" s="5" t="str">
        <f t="shared" si="33"/>
        <v/>
      </c>
      <c r="D536" s="14"/>
      <c r="E536" s="15"/>
      <c r="F536" s="3" t="str">
        <f>IF(E536="","",(VLOOKUP(E536,#REF!,2,"FAUX")))</f>
        <v/>
      </c>
      <c r="G536" s="18"/>
      <c r="H536" s="18"/>
      <c r="I536" s="18"/>
      <c r="J536" s="22">
        <f t="shared" si="34"/>
        <v>0</v>
      </c>
      <c r="K536" s="18"/>
      <c r="L536" s="18"/>
      <c r="M536" s="18"/>
      <c r="N536" s="19"/>
    </row>
    <row r="537" spans="1:14" ht="27" customHeight="1">
      <c r="A537" s="2" t="str">
        <f t="shared" si="35"/>
        <v/>
      </c>
      <c r="B537" s="5" t="str">
        <f t="shared" si="36"/>
        <v/>
      </c>
      <c r="C537" s="5" t="str">
        <f t="shared" si="33"/>
        <v/>
      </c>
      <c r="D537" s="14"/>
      <c r="E537" s="15"/>
      <c r="F537" s="3" t="str">
        <f>IF(E537="","",(VLOOKUP(E537,#REF!,2,"FAUX")))</f>
        <v/>
      </c>
      <c r="G537" s="18"/>
      <c r="H537" s="18"/>
      <c r="I537" s="18"/>
      <c r="J537" s="22">
        <f t="shared" si="34"/>
        <v>0</v>
      </c>
      <c r="K537" s="18"/>
      <c r="L537" s="18"/>
      <c r="M537" s="18"/>
      <c r="N537" s="19"/>
    </row>
    <row r="538" spans="1:14" ht="27" customHeight="1">
      <c r="A538" s="2" t="str">
        <f t="shared" si="35"/>
        <v/>
      </c>
      <c r="B538" s="5" t="str">
        <f t="shared" si="36"/>
        <v/>
      </c>
      <c r="C538" s="5" t="str">
        <f t="shared" si="33"/>
        <v/>
      </c>
      <c r="D538" s="14"/>
      <c r="E538" s="15"/>
      <c r="F538" s="3" t="str">
        <f>IF(E538="","",(VLOOKUP(E538,#REF!,2,"FAUX")))</f>
        <v/>
      </c>
      <c r="G538" s="18"/>
      <c r="H538" s="18"/>
      <c r="I538" s="18"/>
      <c r="J538" s="22">
        <f t="shared" si="34"/>
        <v>0</v>
      </c>
      <c r="K538" s="18"/>
      <c r="L538" s="18"/>
      <c r="M538" s="18"/>
      <c r="N538" s="19"/>
    </row>
    <row r="539" spans="1:14" ht="27" customHeight="1">
      <c r="A539" s="2" t="str">
        <f t="shared" si="35"/>
        <v/>
      </c>
      <c r="B539" s="5" t="str">
        <f t="shared" si="36"/>
        <v/>
      </c>
      <c r="C539" s="5" t="str">
        <f t="shared" si="33"/>
        <v/>
      </c>
      <c r="D539" s="14"/>
      <c r="E539" s="15"/>
      <c r="F539" s="3" t="str">
        <f>IF(E539="","",(VLOOKUP(E539,#REF!,2,"FAUX")))</f>
        <v/>
      </c>
      <c r="G539" s="18"/>
      <c r="H539" s="18"/>
      <c r="I539" s="18"/>
      <c r="J539" s="22">
        <f t="shared" si="34"/>
        <v>0</v>
      </c>
      <c r="K539" s="18"/>
      <c r="L539" s="18"/>
      <c r="M539" s="18"/>
      <c r="N539" s="19"/>
    </row>
    <row r="540" spans="1:14" ht="27" customHeight="1">
      <c r="A540" s="2" t="str">
        <f t="shared" si="35"/>
        <v/>
      </c>
      <c r="B540" s="5" t="str">
        <f t="shared" si="36"/>
        <v/>
      </c>
      <c r="C540" s="5" t="str">
        <f t="shared" si="33"/>
        <v/>
      </c>
      <c r="D540" s="14"/>
      <c r="E540" s="15"/>
      <c r="F540" s="3" t="str">
        <f>IF(E540="","",(VLOOKUP(E540,#REF!,2,"FAUX")))</f>
        <v/>
      </c>
      <c r="G540" s="18"/>
      <c r="H540" s="18"/>
      <c r="I540" s="18"/>
      <c r="J540" s="22">
        <f t="shared" si="34"/>
        <v>0</v>
      </c>
      <c r="K540" s="18"/>
      <c r="L540" s="18"/>
      <c r="M540" s="18"/>
      <c r="N540" s="19"/>
    </row>
    <row r="541" spans="1:14" ht="27" customHeight="1">
      <c r="A541" s="2" t="str">
        <f t="shared" si="35"/>
        <v/>
      </c>
      <c r="B541" s="5" t="str">
        <f t="shared" si="36"/>
        <v/>
      </c>
      <c r="C541" s="5" t="str">
        <f t="shared" si="33"/>
        <v/>
      </c>
      <c r="D541" s="14"/>
      <c r="E541" s="15"/>
      <c r="F541" s="3" t="str">
        <f>IF(E541="","",(VLOOKUP(E541,#REF!,2,"FAUX")))</f>
        <v/>
      </c>
      <c r="G541" s="18"/>
      <c r="H541" s="18"/>
      <c r="I541" s="18"/>
      <c r="J541" s="22">
        <f t="shared" si="34"/>
        <v>0</v>
      </c>
      <c r="K541" s="18"/>
      <c r="L541" s="18"/>
      <c r="M541" s="18"/>
      <c r="N541" s="19"/>
    </row>
    <row r="542" spans="1:14" ht="27" customHeight="1">
      <c r="A542" s="2" t="str">
        <f t="shared" si="35"/>
        <v/>
      </c>
      <c r="B542" s="5" t="str">
        <f t="shared" si="36"/>
        <v/>
      </c>
      <c r="C542" s="5" t="str">
        <f t="shared" si="33"/>
        <v/>
      </c>
      <c r="D542" s="14"/>
      <c r="E542" s="15"/>
      <c r="F542" s="3" t="str">
        <f>IF(E542="","",(VLOOKUP(E542,#REF!,2,"FAUX")))</f>
        <v/>
      </c>
      <c r="G542" s="18"/>
      <c r="H542" s="18"/>
      <c r="I542" s="18"/>
      <c r="J542" s="22">
        <f t="shared" si="34"/>
        <v>0</v>
      </c>
      <c r="K542" s="18"/>
      <c r="L542" s="18"/>
      <c r="M542" s="18"/>
      <c r="N542" s="19"/>
    </row>
    <row r="543" spans="1:14" ht="27" customHeight="1">
      <c r="A543" s="2" t="str">
        <f t="shared" si="35"/>
        <v/>
      </c>
      <c r="B543" s="5" t="str">
        <f t="shared" si="36"/>
        <v/>
      </c>
      <c r="C543" s="5" t="str">
        <f t="shared" si="33"/>
        <v/>
      </c>
      <c r="D543" s="14"/>
      <c r="E543" s="15"/>
      <c r="F543" s="3" t="str">
        <f>IF(E543="","",(VLOOKUP(E543,#REF!,2,"FAUX")))</f>
        <v/>
      </c>
      <c r="G543" s="18"/>
      <c r="H543" s="18"/>
      <c r="I543" s="18"/>
      <c r="J543" s="22">
        <f t="shared" si="34"/>
        <v>0</v>
      </c>
      <c r="K543" s="18"/>
      <c r="L543" s="18"/>
      <c r="M543" s="18"/>
      <c r="N543" s="19"/>
    </row>
    <row r="544" spans="1:14" ht="27" customHeight="1">
      <c r="A544" s="2" t="str">
        <f t="shared" si="35"/>
        <v/>
      </c>
      <c r="B544" s="5" t="str">
        <f t="shared" si="36"/>
        <v/>
      </c>
      <c r="C544" s="5" t="str">
        <f t="shared" si="33"/>
        <v/>
      </c>
      <c r="D544" s="14"/>
      <c r="E544" s="15"/>
      <c r="F544" s="3" t="str">
        <f>IF(E544="","",(VLOOKUP(E544,#REF!,2,"FAUX")))</f>
        <v/>
      </c>
      <c r="G544" s="18"/>
      <c r="H544" s="18"/>
      <c r="I544" s="18"/>
      <c r="J544" s="22">
        <f t="shared" si="34"/>
        <v>0</v>
      </c>
      <c r="K544" s="18"/>
      <c r="L544" s="18"/>
      <c r="M544" s="18"/>
      <c r="N544" s="19"/>
    </row>
    <row r="545" spans="1:14" ht="27" customHeight="1">
      <c r="A545" s="2" t="str">
        <f t="shared" si="35"/>
        <v/>
      </c>
      <c r="B545" s="5" t="str">
        <f t="shared" si="36"/>
        <v/>
      </c>
      <c r="C545" s="5" t="str">
        <f t="shared" si="33"/>
        <v/>
      </c>
      <c r="D545" s="14"/>
      <c r="E545" s="15"/>
      <c r="F545" s="3" t="str">
        <f>IF(E545="","",(VLOOKUP(E545,#REF!,2,"FAUX")))</f>
        <v/>
      </c>
      <c r="G545" s="18"/>
      <c r="H545" s="18"/>
      <c r="I545" s="18"/>
      <c r="J545" s="22">
        <f t="shared" si="34"/>
        <v>0</v>
      </c>
      <c r="K545" s="18"/>
      <c r="L545" s="18"/>
      <c r="M545" s="18"/>
      <c r="N545" s="19"/>
    </row>
    <row r="546" spans="1:14" ht="27" customHeight="1">
      <c r="A546" s="2" t="str">
        <f t="shared" si="35"/>
        <v/>
      </c>
      <c r="B546" s="5" t="str">
        <f t="shared" si="36"/>
        <v/>
      </c>
      <c r="C546" s="5" t="str">
        <f t="shared" si="33"/>
        <v/>
      </c>
      <c r="D546" s="14"/>
      <c r="E546" s="15"/>
      <c r="F546" s="3" t="str">
        <f>IF(E546="","",(VLOOKUP(E546,#REF!,2,"FAUX")))</f>
        <v/>
      </c>
      <c r="G546" s="18"/>
      <c r="H546" s="18"/>
      <c r="I546" s="18"/>
      <c r="J546" s="22">
        <f t="shared" si="34"/>
        <v>0</v>
      </c>
      <c r="K546" s="18"/>
      <c r="L546" s="18"/>
      <c r="M546" s="18"/>
      <c r="N546" s="19"/>
    </row>
    <row r="547" spans="1:14" ht="27" customHeight="1">
      <c r="A547" s="2" t="str">
        <f t="shared" si="35"/>
        <v/>
      </c>
      <c r="B547" s="5" t="str">
        <f t="shared" si="36"/>
        <v/>
      </c>
      <c r="C547" s="5" t="str">
        <f t="shared" si="33"/>
        <v/>
      </c>
      <c r="D547" s="14"/>
      <c r="E547" s="15"/>
      <c r="F547" s="3" t="str">
        <f>IF(E547="","",(VLOOKUP(E547,#REF!,2,"FAUX")))</f>
        <v/>
      </c>
      <c r="G547" s="18"/>
      <c r="H547" s="18"/>
      <c r="I547" s="18"/>
      <c r="J547" s="22">
        <f t="shared" si="34"/>
        <v>0</v>
      </c>
      <c r="K547" s="18"/>
      <c r="L547" s="18"/>
      <c r="M547" s="18"/>
      <c r="N547" s="19"/>
    </row>
    <row r="548" spans="1:14" ht="27" customHeight="1">
      <c r="A548" s="2" t="str">
        <f t="shared" si="35"/>
        <v/>
      </c>
      <c r="B548" s="5" t="str">
        <f t="shared" si="36"/>
        <v/>
      </c>
      <c r="C548" s="5" t="str">
        <f t="shared" si="33"/>
        <v/>
      </c>
      <c r="D548" s="14"/>
      <c r="E548" s="15"/>
      <c r="F548" s="3" t="str">
        <f>IF(E548="","",(VLOOKUP(E548,#REF!,2,"FAUX")))</f>
        <v/>
      </c>
      <c r="G548" s="18"/>
      <c r="H548" s="18"/>
      <c r="I548" s="18"/>
      <c r="J548" s="22">
        <f t="shared" si="34"/>
        <v>0</v>
      </c>
      <c r="K548" s="18"/>
      <c r="L548" s="18"/>
      <c r="M548" s="18"/>
      <c r="N548" s="19"/>
    </row>
    <row r="549" spans="1:14" ht="27" customHeight="1">
      <c r="A549" s="2" t="str">
        <f t="shared" si="35"/>
        <v/>
      </c>
      <c r="B549" s="5" t="str">
        <f t="shared" si="36"/>
        <v/>
      </c>
      <c r="C549" s="5" t="str">
        <f t="shared" si="33"/>
        <v/>
      </c>
      <c r="D549" s="14"/>
      <c r="E549" s="15"/>
      <c r="F549" s="3" t="str">
        <f>IF(E549="","",(VLOOKUP(E549,#REF!,2,"FAUX")))</f>
        <v/>
      </c>
      <c r="G549" s="18"/>
      <c r="H549" s="18"/>
      <c r="I549" s="18"/>
      <c r="J549" s="22">
        <f t="shared" si="34"/>
        <v>0</v>
      </c>
      <c r="K549" s="18"/>
      <c r="L549" s="18"/>
      <c r="M549" s="18"/>
      <c r="N549" s="19"/>
    </row>
    <row r="550" spans="1:14" ht="27" customHeight="1">
      <c r="A550" s="2" t="str">
        <f t="shared" si="35"/>
        <v/>
      </c>
      <c r="B550" s="5" t="str">
        <f t="shared" si="36"/>
        <v/>
      </c>
      <c r="C550" s="5" t="str">
        <f t="shared" si="33"/>
        <v/>
      </c>
      <c r="D550" s="14"/>
      <c r="E550" s="15"/>
      <c r="F550" s="3" t="str">
        <f>IF(E550="","",(VLOOKUP(E550,#REF!,2,"FAUX")))</f>
        <v/>
      </c>
      <c r="G550" s="18"/>
      <c r="H550" s="18"/>
      <c r="I550" s="18"/>
      <c r="J550" s="22">
        <f t="shared" si="34"/>
        <v>0</v>
      </c>
      <c r="K550" s="18"/>
      <c r="L550" s="18"/>
      <c r="M550" s="18"/>
      <c r="N550" s="19"/>
    </row>
    <row r="551" spans="1:14" ht="27" customHeight="1">
      <c r="A551" s="2" t="str">
        <f t="shared" si="35"/>
        <v/>
      </c>
      <c r="B551" s="5" t="str">
        <f t="shared" si="36"/>
        <v/>
      </c>
      <c r="C551" s="5" t="str">
        <f t="shared" si="33"/>
        <v/>
      </c>
      <c r="D551" s="14"/>
      <c r="E551" s="15"/>
      <c r="F551" s="3" t="str">
        <f>IF(E551="","",(VLOOKUP(E551,#REF!,2,"FAUX")))</f>
        <v/>
      </c>
      <c r="G551" s="18"/>
      <c r="H551" s="18"/>
      <c r="I551" s="18"/>
      <c r="J551" s="22">
        <f t="shared" si="34"/>
        <v>0</v>
      </c>
      <c r="K551" s="18"/>
      <c r="L551" s="18"/>
      <c r="M551" s="18"/>
      <c r="N551" s="19"/>
    </row>
    <row r="552" spans="1:14" ht="27" customHeight="1">
      <c r="A552" s="2" t="str">
        <f t="shared" si="35"/>
        <v/>
      </c>
      <c r="B552" s="5" t="str">
        <f t="shared" si="36"/>
        <v/>
      </c>
      <c r="C552" s="5" t="str">
        <f t="shared" si="33"/>
        <v/>
      </c>
      <c r="D552" s="14"/>
      <c r="E552" s="15"/>
      <c r="F552" s="3" t="str">
        <f>IF(E552="","",(VLOOKUP(E552,#REF!,2,"FAUX")))</f>
        <v/>
      </c>
      <c r="G552" s="18"/>
      <c r="H552" s="18"/>
      <c r="I552" s="18"/>
      <c r="J552" s="22">
        <f t="shared" si="34"/>
        <v>0</v>
      </c>
      <c r="K552" s="18"/>
      <c r="L552" s="18"/>
      <c r="M552" s="18"/>
      <c r="N552" s="19"/>
    </row>
    <row r="553" spans="1:14" ht="27" customHeight="1">
      <c r="A553" s="2" t="str">
        <f t="shared" si="35"/>
        <v/>
      </c>
      <c r="B553" s="5" t="str">
        <f t="shared" si="36"/>
        <v/>
      </c>
      <c r="C553" s="5" t="str">
        <f t="shared" si="33"/>
        <v/>
      </c>
      <c r="D553" s="14"/>
      <c r="E553" s="15"/>
      <c r="F553" s="3" t="str">
        <f>IF(E553="","",(VLOOKUP(E553,#REF!,2,"FAUX")))</f>
        <v/>
      </c>
      <c r="G553" s="18"/>
      <c r="H553" s="18"/>
      <c r="I553" s="18"/>
      <c r="J553" s="22">
        <f t="shared" si="34"/>
        <v>0</v>
      </c>
      <c r="K553" s="18"/>
      <c r="L553" s="18"/>
      <c r="M553" s="18"/>
      <c r="N553" s="19"/>
    </row>
    <row r="554" spans="1:14" ht="27" customHeight="1">
      <c r="A554" s="2" t="str">
        <f t="shared" si="35"/>
        <v/>
      </c>
      <c r="B554" s="5" t="str">
        <f t="shared" si="36"/>
        <v/>
      </c>
      <c r="C554" s="5" t="str">
        <f t="shared" si="33"/>
        <v/>
      </c>
      <c r="D554" s="14"/>
      <c r="E554" s="15"/>
      <c r="F554" s="3" t="str">
        <f>IF(E554="","",(VLOOKUP(E554,#REF!,2,"FAUX")))</f>
        <v/>
      </c>
      <c r="G554" s="18"/>
      <c r="H554" s="18"/>
      <c r="I554" s="18"/>
      <c r="J554" s="22">
        <f t="shared" si="34"/>
        <v>0</v>
      </c>
      <c r="K554" s="18"/>
      <c r="L554" s="18"/>
      <c r="M554" s="18"/>
      <c r="N554" s="19"/>
    </row>
    <row r="555" spans="1:14" ht="27" customHeight="1">
      <c r="A555" s="2" t="str">
        <f t="shared" si="35"/>
        <v/>
      </c>
      <c r="B555" s="5" t="str">
        <f t="shared" si="36"/>
        <v/>
      </c>
      <c r="C555" s="5" t="str">
        <f t="shared" si="33"/>
        <v/>
      </c>
      <c r="D555" s="14"/>
      <c r="E555" s="15"/>
      <c r="F555" s="3" t="str">
        <f>IF(E555="","",(VLOOKUP(E555,#REF!,2,"FAUX")))</f>
        <v/>
      </c>
      <c r="G555" s="18"/>
      <c r="H555" s="18"/>
      <c r="I555" s="18"/>
      <c r="J555" s="22">
        <f t="shared" si="34"/>
        <v>0</v>
      </c>
      <c r="K555" s="18"/>
      <c r="L555" s="18"/>
      <c r="M555" s="18"/>
      <c r="N555" s="19"/>
    </row>
    <row r="556" spans="1:14" ht="27" customHeight="1">
      <c r="A556" s="2" t="str">
        <f t="shared" si="35"/>
        <v/>
      </c>
      <c r="B556" s="5" t="str">
        <f t="shared" si="36"/>
        <v/>
      </c>
      <c r="C556" s="5" t="str">
        <f t="shared" si="33"/>
        <v/>
      </c>
      <c r="D556" s="14"/>
      <c r="E556" s="15"/>
      <c r="F556" s="3" t="str">
        <f>IF(E556="","",(VLOOKUP(E556,#REF!,2,"FAUX")))</f>
        <v/>
      </c>
      <c r="G556" s="18"/>
      <c r="H556" s="18"/>
      <c r="I556" s="18"/>
      <c r="J556" s="22">
        <f t="shared" si="34"/>
        <v>0</v>
      </c>
      <c r="K556" s="18"/>
      <c r="L556" s="18"/>
      <c r="M556" s="18"/>
      <c r="N556" s="19"/>
    </row>
    <row r="557" spans="1:14" ht="27" customHeight="1">
      <c r="A557" s="2" t="str">
        <f t="shared" si="35"/>
        <v/>
      </c>
      <c r="B557" s="5" t="str">
        <f t="shared" si="36"/>
        <v/>
      </c>
      <c r="C557" s="5" t="str">
        <f t="shared" si="33"/>
        <v/>
      </c>
      <c r="D557" s="14"/>
      <c r="E557" s="15"/>
      <c r="F557" s="3" t="str">
        <f>IF(E557="","",(VLOOKUP(E557,#REF!,2,"FAUX")))</f>
        <v/>
      </c>
      <c r="G557" s="18"/>
      <c r="H557" s="18"/>
      <c r="I557" s="18"/>
      <c r="J557" s="22">
        <f t="shared" si="34"/>
        <v>0</v>
      </c>
      <c r="K557" s="18"/>
      <c r="L557" s="18"/>
      <c r="M557" s="18"/>
      <c r="N557" s="19"/>
    </row>
    <row r="558" spans="1:14" ht="27" customHeight="1">
      <c r="A558" s="2" t="str">
        <f t="shared" si="35"/>
        <v/>
      </c>
      <c r="B558" s="5" t="str">
        <f t="shared" si="36"/>
        <v/>
      </c>
      <c r="C558" s="5" t="str">
        <f t="shared" si="33"/>
        <v/>
      </c>
      <c r="D558" s="14"/>
      <c r="E558" s="15"/>
      <c r="F558" s="3" t="str">
        <f>IF(E558="","",(VLOOKUP(E558,#REF!,2,"FAUX")))</f>
        <v/>
      </c>
      <c r="G558" s="18"/>
      <c r="H558" s="18"/>
      <c r="I558" s="18"/>
      <c r="J558" s="22">
        <f t="shared" si="34"/>
        <v>0</v>
      </c>
      <c r="K558" s="18"/>
      <c r="L558" s="18"/>
      <c r="M558" s="18"/>
      <c r="N558" s="19"/>
    </row>
    <row r="559" spans="1:14" ht="27" customHeight="1">
      <c r="A559" s="2" t="str">
        <f t="shared" si="35"/>
        <v/>
      </c>
      <c r="B559" s="5" t="str">
        <f t="shared" si="36"/>
        <v/>
      </c>
      <c r="C559" s="5" t="str">
        <f t="shared" si="33"/>
        <v/>
      </c>
      <c r="D559" s="14"/>
      <c r="E559" s="15"/>
      <c r="F559" s="3" t="str">
        <f>IF(E559="","",(VLOOKUP(E559,#REF!,2,"FAUX")))</f>
        <v/>
      </c>
      <c r="G559" s="18"/>
      <c r="H559" s="18"/>
      <c r="I559" s="18"/>
      <c r="J559" s="22">
        <f t="shared" si="34"/>
        <v>0</v>
      </c>
      <c r="K559" s="18"/>
      <c r="L559" s="18"/>
      <c r="M559" s="18"/>
      <c r="N559" s="19"/>
    </row>
    <row r="560" spans="1:14" ht="27" customHeight="1">
      <c r="A560" s="2" t="str">
        <f t="shared" si="35"/>
        <v/>
      </c>
      <c r="B560" s="5" t="str">
        <f t="shared" si="36"/>
        <v/>
      </c>
      <c r="C560" s="5" t="str">
        <f t="shared" si="33"/>
        <v/>
      </c>
      <c r="D560" s="14"/>
      <c r="E560" s="15"/>
      <c r="F560" s="3" t="str">
        <f>IF(E560="","",(VLOOKUP(E560,#REF!,2,"FAUX")))</f>
        <v/>
      </c>
      <c r="G560" s="18"/>
      <c r="H560" s="18"/>
      <c r="I560" s="18"/>
      <c r="J560" s="22">
        <f t="shared" si="34"/>
        <v>0</v>
      </c>
      <c r="K560" s="18"/>
      <c r="L560" s="18"/>
      <c r="M560" s="18"/>
      <c r="N560" s="19"/>
    </row>
    <row r="561" spans="1:14" ht="27" customHeight="1">
      <c r="A561" s="2" t="str">
        <f t="shared" si="35"/>
        <v/>
      </c>
      <c r="B561" s="5" t="str">
        <f t="shared" si="36"/>
        <v/>
      </c>
      <c r="C561" s="5" t="str">
        <f t="shared" si="33"/>
        <v/>
      </c>
      <c r="D561" s="14"/>
      <c r="E561" s="15"/>
      <c r="F561" s="3" t="str">
        <f>IF(E561="","",(VLOOKUP(E561,#REF!,2,"FAUX")))</f>
        <v/>
      </c>
      <c r="G561" s="18"/>
      <c r="H561" s="18"/>
      <c r="I561" s="18"/>
      <c r="J561" s="22">
        <f t="shared" si="34"/>
        <v>0</v>
      </c>
      <c r="K561" s="18"/>
      <c r="L561" s="18"/>
      <c r="M561" s="18"/>
      <c r="N561" s="19"/>
    </row>
    <row r="562" spans="1:14" ht="27" customHeight="1">
      <c r="A562" s="2" t="str">
        <f t="shared" si="35"/>
        <v/>
      </c>
      <c r="B562" s="5" t="str">
        <f t="shared" si="36"/>
        <v/>
      </c>
      <c r="C562" s="5" t="str">
        <f t="shared" si="33"/>
        <v/>
      </c>
      <c r="D562" s="14"/>
      <c r="E562" s="15"/>
      <c r="F562" s="3" t="str">
        <f>IF(E562="","",(VLOOKUP(E562,#REF!,2,"FAUX")))</f>
        <v/>
      </c>
      <c r="G562" s="18"/>
      <c r="H562" s="18"/>
      <c r="I562" s="18"/>
      <c r="J562" s="22">
        <f t="shared" si="34"/>
        <v>0</v>
      </c>
      <c r="K562" s="18"/>
      <c r="L562" s="18"/>
      <c r="M562" s="18"/>
      <c r="N562" s="19"/>
    </row>
    <row r="563" spans="1:14" ht="27" customHeight="1">
      <c r="A563" s="2" t="str">
        <f t="shared" si="35"/>
        <v/>
      </c>
      <c r="B563" s="5" t="str">
        <f t="shared" si="36"/>
        <v/>
      </c>
      <c r="C563" s="5" t="str">
        <f t="shared" si="33"/>
        <v/>
      </c>
      <c r="D563" s="14"/>
      <c r="E563" s="15"/>
      <c r="F563" s="3" t="str">
        <f>IF(E563="","",(VLOOKUP(E563,#REF!,2,"FAUX")))</f>
        <v/>
      </c>
      <c r="G563" s="18"/>
      <c r="H563" s="18"/>
      <c r="I563" s="18"/>
      <c r="J563" s="22">
        <f t="shared" si="34"/>
        <v>0</v>
      </c>
      <c r="K563" s="18"/>
      <c r="L563" s="18"/>
      <c r="M563" s="18"/>
      <c r="N563" s="19"/>
    </row>
    <row r="564" spans="1:14" ht="27" customHeight="1">
      <c r="A564" s="2" t="str">
        <f t="shared" si="35"/>
        <v/>
      </c>
      <c r="B564" s="5" t="str">
        <f t="shared" si="36"/>
        <v/>
      </c>
      <c r="C564" s="5" t="str">
        <f t="shared" si="33"/>
        <v/>
      </c>
      <c r="D564" s="14"/>
      <c r="E564" s="15"/>
      <c r="F564" s="3" t="str">
        <f>IF(E564="","",(VLOOKUP(E564,#REF!,2,"FAUX")))</f>
        <v/>
      </c>
      <c r="G564" s="18"/>
      <c r="H564" s="18"/>
      <c r="I564" s="18"/>
      <c r="J564" s="22">
        <f t="shared" si="34"/>
        <v>0</v>
      </c>
      <c r="K564" s="18"/>
      <c r="L564" s="18"/>
      <c r="M564" s="18"/>
      <c r="N564" s="19"/>
    </row>
    <row r="565" spans="1:14" ht="27" customHeight="1">
      <c r="A565" s="2" t="str">
        <f t="shared" si="35"/>
        <v/>
      </c>
      <c r="B565" s="5" t="str">
        <f t="shared" si="36"/>
        <v/>
      </c>
      <c r="C565" s="5" t="str">
        <f t="shared" si="33"/>
        <v/>
      </c>
      <c r="D565" s="14"/>
      <c r="E565" s="15"/>
      <c r="F565" s="3" t="str">
        <f>IF(E565="","",(VLOOKUP(E565,#REF!,2,"FAUX")))</f>
        <v/>
      </c>
      <c r="G565" s="18"/>
      <c r="H565" s="18"/>
      <c r="I565" s="18"/>
      <c r="J565" s="22">
        <f t="shared" si="34"/>
        <v>0</v>
      </c>
      <c r="K565" s="18"/>
      <c r="L565" s="18"/>
      <c r="M565" s="18"/>
      <c r="N565" s="19"/>
    </row>
    <row r="566" spans="1:14" ht="27" customHeight="1">
      <c r="A566" s="2" t="str">
        <f t="shared" si="35"/>
        <v/>
      </c>
      <c r="B566" s="5" t="str">
        <f t="shared" si="36"/>
        <v/>
      </c>
      <c r="C566" s="5" t="str">
        <f t="shared" si="33"/>
        <v/>
      </c>
      <c r="D566" s="14"/>
      <c r="E566" s="15"/>
      <c r="F566" s="3" t="str">
        <f>IF(E566="","",(VLOOKUP(E566,#REF!,2,"FAUX")))</f>
        <v/>
      </c>
      <c r="G566" s="18"/>
      <c r="H566" s="18"/>
      <c r="I566" s="18"/>
      <c r="J566" s="22">
        <f t="shared" si="34"/>
        <v>0</v>
      </c>
      <c r="K566" s="18"/>
      <c r="L566" s="18"/>
      <c r="M566" s="18"/>
      <c r="N566" s="19"/>
    </row>
    <row r="567" spans="1:14" ht="27" customHeight="1">
      <c r="A567" s="2" t="str">
        <f t="shared" si="35"/>
        <v/>
      </c>
      <c r="B567" s="5" t="str">
        <f t="shared" si="36"/>
        <v/>
      </c>
      <c r="C567" s="5" t="str">
        <f t="shared" si="33"/>
        <v/>
      </c>
      <c r="D567" s="14"/>
      <c r="E567" s="15"/>
      <c r="F567" s="3" t="str">
        <f>IF(E567="","",(VLOOKUP(E567,#REF!,2,"FAUX")))</f>
        <v/>
      </c>
      <c r="G567" s="18"/>
      <c r="H567" s="18"/>
      <c r="I567" s="18"/>
      <c r="J567" s="22">
        <f t="shared" si="34"/>
        <v>0</v>
      </c>
      <c r="K567" s="18"/>
      <c r="L567" s="18"/>
      <c r="M567" s="18"/>
      <c r="N567" s="19"/>
    </row>
    <row r="568" spans="1:14" ht="27" customHeight="1">
      <c r="A568" s="2" t="str">
        <f t="shared" si="35"/>
        <v/>
      </c>
      <c r="B568" s="5" t="str">
        <f t="shared" si="36"/>
        <v/>
      </c>
      <c r="C568" s="5" t="str">
        <f t="shared" si="33"/>
        <v/>
      </c>
      <c r="D568" s="14"/>
      <c r="E568" s="15"/>
      <c r="F568" s="3" t="str">
        <f>IF(E568="","",(VLOOKUP(E568,#REF!,2,"FAUX")))</f>
        <v/>
      </c>
      <c r="G568" s="18"/>
      <c r="H568" s="18"/>
      <c r="I568" s="18"/>
      <c r="J568" s="22">
        <f t="shared" si="34"/>
        <v>0</v>
      </c>
      <c r="K568" s="18"/>
      <c r="L568" s="18"/>
      <c r="M568" s="18"/>
      <c r="N568" s="19"/>
    </row>
    <row r="569" spans="1:14" ht="27" customHeight="1">
      <c r="A569" s="2" t="str">
        <f t="shared" si="35"/>
        <v/>
      </c>
      <c r="B569" s="5" t="str">
        <f t="shared" si="36"/>
        <v/>
      </c>
      <c r="C569" s="5" t="str">
        <f t="shared" si="33"/>
        <v/>
      </c>
      <c r="D569" s="14"/>
      <c r="E569" s="15"/>
      <c r="F569" s="3" t="str">
        <f>IF(E569="","",(VLOOKUP(E569,#REF!,2,"FAUX")))</f>
        <v/>
      </c>
      <c r="G569" s="18"/>
      <c r="H569" s="18"/>
      <c r="I569" s="18"/>
      <c r="J569" s="22">
        <f t="shared" si="34"/>
        <v>0</v>
      </c>
      <c r="K569" s="18"/>
      <c r="L569" s="18"/>
      <c r="M569" s="18"/>
      <c r="N569" s="19"/>
    </row>
    <row r="570" spans="1:14" ht="27" customHeight="1">
      <c r="A570" s="2" t="str">
        <f t="shared" si="35"/>
        <v/>
      </c>
      <c r="B570" s="5" t="str">
        <f t="shared" si="36"/>
        <v/>
      </c>
      <c r="C570" s="5" t="str">
        <f t="shared" si="33"/>
        <v/>
      </c>
      <c r="D570" s="14"/>
      <c r="E570" s="15"/>
      <c r="F570" s="3" t="str">
        <f>IF(E570="","",(VLOOKUP(E570,#REF!,2,"FAUX")))</f>
        <v/>
      </c>
      <c r="G570" s="18"/>
      <c r="H570" s="18"/>
      <c r="I570" s="18"/>
      <c r="J570" s="22">
        <f t="shared" si="34"/>
        <v>0</v>
      </c>
      <c r="K570" s="18"/>
      <c r="L570" s="18"/>
      <c r="M570" s="18"/>
      <c r="N570" s="19"/>
    </row>
    <row r="571" spans="1:14" ht="27" customHeight="1">
      <c r="A571" s="2" t="str">
        <f t="shared" si="35"/>
        <v/>
      </c>
      <c r="B571" s="5" t="str">
        <f t="shared" si="36"/>
        <v/>
      </c>
      <c r="C571" s="5" t="str">
        <f t="shared" si="33"/>
        <v/>
      </c>
      <c r="D571" s="14"/>
      <c r="E571" s="15"/>
      <c r="F571" s="3" t="str">
        <f>IF(E571="","",(VLOOKUP(E571,#REF!,2,"FAUX")))</f>
        <v/>
      </c>
      <c r="G571" s="18"/>
      <c r="H571" s="18"/>
      <c r="I571" s="18"/>
      <c r="J571" s="22">
        <f t="shared" si="34"/>
        <v>0</v>
      </c>
      <c r="K571" s="18"/>
      <c r="L571" s="18"/>
      <c r="M571" s="18"/>
      <c r="N571" s="19"/>
    </row>
    <row r="572" spans="1:14" ht="27" customHeight="1">
      <c r="A572" s="2" t="str">
        <f t="shared" si="35"/>
        <v/>
      </c>
      <c r="B572" s="5" t="str">
        <f t="shared" si="36"/>
        <v/>
      </c>
      <c r="C572" s="5" t="str">
        <f t="shared" si="33"/>
        <v/>
      </c>
      <c r="D572" s="14"/>
      <c r="E572" s="15"/>
      <c r="F572" s="3" t="str">
        <f>IF(E572="","",(VLOOKUP(E572,#REF!,2,"FAUX")))</f>
        <v/>
      </c>
      <c r="G572" s="18"/>
      <c r="H572" s="18"/>
      <c r="I572" s="18"/>
      <c r="J572" s="22">
        <f t="shared" si="34"/>
        <v>0</v>
      </c>
      <c r="K572" s="18"/>
      <c r="L572" s="18"/>
      <c r="M572" s="18"/>
      <c r="N572" s="19"/>
    </row>
    <row r="573" spans="1:14" ht="27" customHeight="1">
      <c r="A573" s="2" t="str">
        <f t="shared" si="35"/>
        <v/>
      </c>
      <c r="B573" s="5" t="str">
        <f t="shared" si="36"/>
        <v/>
      </c>
      <c r="C573" s="5" t="str">
        <f t="shared" si="33"/>
        <v/>
      </c>
      <c r="D573" s="14"/>
      <c r="E573" s="15"/>
      <c r="F573" s="3" t="str">
        <f>IF(E573="","",(VLOOKUP(E573,#REF!,2,"FAUX")))</f>
        <v/>
      </c>
      <c r="G573" s="18"/>
      <c r="H573" s="18"/>
      <c r="I573" s="18"/>
      <c r="J573" s="22">
        <f t="shared" si="34"/>
        <v>0</v>
      </c>
      <c r="K573" s="18"/>
      <c r="L573" s="18"/>
      <c r="M573" s="18"/>
      <c r="N573" s="19"/>
    </row>
    <row r="574" spans="1:14" ht="27" customHeight="1">
      <c r="A574" s="2" t="str">
        <f t="shared" si="35"/>
        <v/>
      </c>
      <c r="B574" s="5" t="str">
        <f t="shared" si="36"/>
        <v/>
      </c>
      <c r="C574" s="5" t="str">
        <f t="shared" si="33"/>
        <v/>
      </c>
      <c r="D574" s="14"/>
      <c r="E574" s="15"/>
      <c r="F574" s="3" t="str">
        <f>IF(E574="","",(VLOOKUP(E574,#REF!,2,"FAUX")))</f>
        <v/>
      </c>
      <c r="G574" s="18"/>
      <c r="H574" s="18"/>
      <c r="I574" s="18"/>
      <c r="J574" s="22">
        <f t="shared" si="34"/>
        <v>0</v>
      </c>
      <c r="K574" s="18"/>
      <c r="L574" s="18"/>
      <c r="M574" s="18"/>
      <c r="N574" s="19"/>
    </row>
    <row r="575" spans="1:14" ht="27" customHeight="1">
      <c r="A575" s="2" t="str">
        <f t="shared" si="35"/>
        <v/>
      </c>
      <c r="B575" s="5" t="str">
        <f t="shared" si="36"/>
        <v/>
      </c>
      <c r="C575" s="5" t="str">
        <f t="shared" si="33"/>
        <v/>
      </c>
      <c r="D575" s="14"/>
      <c r="E575" s="15"/>
      <c r="F575" s="3" t="str">
        <f>IF(E575="","",(VLOOKUP(E575,#REF!,2,"FAUX")))</f>
        <v/>
      </c>
      <c r="G575" s="18"/>
      <c r="H575" s="18"/>
      <c r="I575" s="18"/>
      <c r="J575" s="22">
        <f t="shared" si="34"/>
        <v>0</v>
      </c>
      <c r="K575" s="18"/>
      <c r="L575" s="18"/>
      <c r="M575" s="18"/>
      <c r="N575" s="19"/>
    </row>
    <row r="576" spans="1:14" ht="27" customHeight="1">
      <c r="A576" s="2" t="str">
        <f t="shared" si="35"/>
        <v/>
      </c>
      <c r="B576" s="5" t="str">
        <f t="shared" si="36"/>
        <v/>
      </c>
      <c r="C576" s="5" t="str">
        <f t="shared" si="33"/>
        <v/>
      </c>
      <c r="D576" s="14"/>
      <c r="E576" s="15"/>
      <c r="F576" s="3" t="str">
        <f>IF(E576="","",(VLOOKUP(E576,#REF!,2,"FAUX")))</f>
        <v/>
      </c>
      <c r="G576" s="18"/>
      <c r="H576" s="18"/>
      <c r="I576" s="18"/>
      <c r="J576" s="22">
        <f t="shared" si="34"/>
        <v>0</v>
      </c>
      <c r="K576" s="18"/>
      <c r="L576" s="18"/>
      <c r="M576" s="18"/>
      <c r="N576" s="19"/>
    </row>
    <row r="577" spans="1:14" ht="27" customHeight="1">
      <c r="A577" s="2" t="str">
        <f t="shared" si="35"/>
        <v/>
      </c>
      <c r="B577" s="5" t="str">
        <f t="shared" si="36"/>
        <v/>
      </c>
      <c r="C577" s="5" t="str">
        <f t="shared" si="33"/>
        <v/>
      </c>
      <c r="D577" s="14"/>
      <c r="E577" s="15"/>
      <c r="F577" s="3" t="str">
        <f>IF(E577="","",(VLOOKUP(E577,#REF!,2,"FAUX")))</f>
        <v/>
      </c>
      <c r="G577" s="18"/>
      <c r="H577" s="18"/>
      <c r="I577" s="18"/>
      <c r="J577" s="22">
        <f t="shared" si="34"/>
        <v>0</v>
      </c>
      <c r="K577" s="18"/>
      <c r="L577" s="18"/>
      <c r="M577" s="18"/>
      <c r="N577" s="19"/>
    </row>
    <row r="578" spans="1:14" ht="27" customHeight="1">
      <c r="A578" s="2" t="str">
        <f t="shared" si="35"/>
        <v/>
      </c>
      <c r="B578" s="5" t="str">
        <f t="shared" si="36"/>
        <v/>
      </c>
      <c r="C578" s="5" t="str">
        <f t="shared" si="33"/>
        <v/>
      </c>
      <c r="D578" s="14"/>
      <c r="E578" s="15"/>
      <c r="F578" s="3" t="str">
        <f>IF(E578="","",(VLOOKUP(E578,#REF!,2,"FAUX")))</f>
        <v/>
      </c>
      <c r="G578" s="18"/>
      <c r="H578" s="18"/>
      <c r="I578" s="18"/>
      <c r="J578" s="22">
        <f t="shared" si="34"/>
        <v>0</v>
      </c>
      <c r="K578" s="18"/>
      <c r="L578" s="18"/>
      <c r="M578" s="18"/>
      <c r="N578" s="19"/>
    </row>
    <row r="579" spans="1:14" ht="27" customHeight="1">
      <c r="A579" s="2" t="str">
        <f t="shared" si="35"/>
        <v/>
      </c>
      <c r="B579" s="5" t="str">
        <f t="shared" si="36"/>
        <v/>
      </c>
      <c r="C579" s="5" t="str">
        <f t="shared" ref="C579:C642" si="37">CONCATENATE(A579,B579)</f>
        <v/>
      </c>
      <c r="D579" s="14"/>
      <c r="E579" s="15"/>
      <c r="F579" s="3" t="str">
        <f>IF(E579="","",(VLOOKUP(E579,#REF!,2,"FAUX")))</f>
        <v/>
      </c>
      <c r="G579" s="18"/>
      <c r="H579" s="18"/>
      <c r="I579" s="18"/>
      <c r="J579" s="22">
        <f t="shared" ref="J579:J642" si="38">IF(G579="Entrée",I579,(I579*-1))</f>
        <v>0</v>
      </c>
      <c r="K579" s="18"/>
      <c r="L579" s="18"/>
      <c r="M579" s="18"/>
      <c r="N579" s="19"/>
    </row>
    <row r="580" spans="1:14" ht="27" customHeight="1">
      <c r="A580" s="2" t="str">
        <f t="shared" si="35"/>
        <v/>
      </c>
      <c r="B580" s="5" t="str">
        <f t="shared" si="36"/>
        <v/>
      </c>
      <c r="C580" s="5" t="str">
        <f t="shared" si="37"/>
        <v/>
      </c>
      <c r="D580" s="14"/>
      <c r="E580" s="15"/>
      <c r="F580" s="3" t="str">
        <f>IF(E580="","",(VLOOKUP(E580,#REF!,2,"FAUX")))</f>
        <v/>
      </c>
      <c r="G580" s="18"/>
      <c r="H580" s="18"/>
      <c r="I580" s="18"/>
      <c r="J580" s="22">
        <f t="shared" si="38"/>
        <v>0</v>
      </c>
      <c r="K580" s="18"/>
      <c r="L580" s="18"/>
      <c r="M580" s="18"/>
      <c r="N580" s="19"/>
    </row>
    <row r="581" spans="1:14" ht="27" customHeight="1">
      <c r="A581" s="2" t="str">
        <f t="shared" si="35"/>
        <v/>
      </c>
      <c r="B581" s="5" t="str">
        <f t="shared" si="36"/>
        <v/>
      </c>
      <c r="C581" s="5" t="str">
        <f t="shared" si="37"/>
        <v/>
      </c>
      <c r="D581" s="14"/>
      <c r="E581" s="15"/>
      <c r="F581" s="3" t="str">
        <f>IF(E581="","",(VLOOKUP(E581,#REF!,2,"FAUX")))</f>
        <v/>
      </c>
      <c r="G581" s="18"/>
      <c r="H581" s="18"/>
      <c r="I581" s="18"/>
      <c r="J581" s="22">
        <f t="shared" si="38"/>
        <v>0</v>
      </c>
      <c r="K581" s="18"/>
      <c r="L581" s="18"/>
      <c r="M581" s="18"/>
      <c r="N581" s="19"/>
    </row>
    <row r="582" spans="1:14" ht="27" customHeight="1">
      <c r="A582" s="2" t="str">
        <f t="shared" si="35"/>
        <v/>
      </c>
      <c r="B582" s="5" t="str">
        <f t="shared" si="36"/>
        <v/>
      </c>
      <c r="C582" s="5" t="str">
        <f t="shared" si="37"/>
        <v/>
      </c>
      <c r="D582" s="14"/>
      <c r="E582" s="15"/>
      <c r="F582" s="3" t="str">
        <f>IF(E582="","",(VLOOKUP(E582,#REF!,2,"FAUX")))</f>
        <v/>
      </c>
      <c r="G582" s="18"/>
      <c r="H582" s="18"/>
      <c r="I582" s="18"/>
      <c r="J582" s="22">
        <f t="shared" si="38"/>
        <v>0</v>
      </c>
      <c r="K582" s="18"/>
      <c r="L582" s="18"/>
      <c r="M582" s="18"/>
      <c r="N582" s="19"/>
    </row>
    <row r="583" spans="1:14" ht="27" customHeight="1">
      <c r="A583" s="2" t="str">
        <f t="shared" si="35"/>
        <v/>
      </c>
      <c r="B583" s="5" t="str">
        <f t="shared" si="36"/>
        <v/>
      </c>
      <c r="C583" s="5" t="str">
        <f t="shared" si="37"/>
        <v/>
      </c>
      <c r="D583" s="14"/>
      <c r="E583" s="15"/>
      <c r="F583" s="3" t="str">
        <f>IF(E583="","",(VLOOKUP(E583,#REF!,2,"FAUX")))</f>
        <v/>
      </c>
      <c r="G583" s="18"/>
      <c r="H583" s="18"/>
      <c r="I583" s="18"/>
      <c r="J583" s="22">
        <f t="shared" si="38"/>
        <v>0</v>
      </c>
      <c r="K583" s="18"/>
      <c r="L583" s="18"/>
      <c r="M583" s="18"/>
      <c r="N583" s="19"/>
    </row>
    <row r="584" spans="1:14" ht="27" customHeight="1">
      <c r="A584" s="2" t="str">
        <f t="shared" si="35"/>
        <v/>
      </c>
      <c r="B584" s="5" t="str">
        <f t="shared" si="36"/>
        <v/>
      </c>
      <c r="C584" s="5" t="str">
        <f t="shared" si="37"/>
        <v/>
      </c>
      <c r="D584" s="14"/>
      <c r="E584" s="15"/>
      <c r="F584" s="3" t="str">
        <f>IF(E584="","",(VLOOKUP(E584,#REF!,2,"FAUX")))</f>
        <v/>
      </c>
      <c r="G584" s="18"/>
      <c r="H584" s="18"/>
      <c r="I584" s="18"/>
      <c r="J584" s="22">
        <f t="shared" si="38"/>
        <v>0</v>
      </c>
      <c r="K584" s="18"/>
      <c r="L584" s="18"/>
      <c r="M584" s="18"/>
      <c r="N584" s="19"/>
    </row>
    <row r="585" spans="1:14" ht="27" customHeight="1">
      <c r="A585" s="2" t="str">
        <f t="shared" si="35"/>
        <v/>
      </c>
      <c r="B585" s="5" t="str">
        <f t="shared" si="36"/>
        <v/>
      </c>
      <c r="C585" s="5" t="str">
        <f t="shared" si="37"/>
        <v/>
      </c>
      <c r="D585" s="14"/>
      <c r="E585" s="15"/>
      <c r="F585" s="3" t="str">
        <f>IF(E585="","",(VLOOKUP(E585,#REF!,2,"FAUX")))</f>
        <v/>
      </c>
      <c r="G585" s="18"/>
      <c r="H585" s="18"/>
      <c r="I585" s="18"/>
      <c r="J585" s="22">
        <f t="shared" si="38"/>
        <v>0</v>
      </c>
      <c r="K585" s="18"/>
      <c r="L585" s="18"/>
      <c r="M585" s="18"/>
      <c r="N585" s="19"/>
    </row>
    <row r="586" spans="1:14" ht="27" customHeight="1">
      <c r="A586" s="2" t="str">
        <f t="shared" si="35"/>
        <v/>
      </c>
      <c r="B586" s="5" t="str">
        <f t="shared" si="36"/>
        <v/>
      </c>
      <c r="C586" s="5" t="str">
        <f t="shared" si="37"/>
        <v/>
      </c>
      <c r="D586" s="14"/>
      <c r="E586" s="15"/>
      <c r="F586" s="3" t="str">
        <f>IF(E586="","",(VLOOKUP(E586,#REF!,2,"FAUX")))</f>
        <v/>
      </c>
      <c r="G586" s="18"/>
      <c r="H586" s="18"/>
      <c r="I586" s="18"/>
      <c r="J586" s="22">
        <f t="shared" si="38"/>
        <v>0</v>
      </c>
      <c r="K586" s="18"/>
      <c r="L586" s="18"/>
      <c r="M586" s="18"/>
      <c r="N586" s="19"/>
    </row>
    <row r="587" spans="1:14" ht="27" customHeight="1">
      <c r="A587" s="2" t="str">
        <f t="shared" ref="A587:A650" si="39">IF(D587="","",YEAR(D587))</f>
        <v/>
      </c>
      <c r="B587" s="5" t="str">
        <f t="shared" ref="B587:B650" si="40">IF(D587="","",MONTH(D587))</f>
        <v/>
      </c>
      <c r="C587" s="5" t="str">
        <f t="shared" si="37"/>
        <v/>
      </c>
      <c r="D587" s="14"/>
      <c r="E587" s="15"/>
      <c r="F587" s="3" t="str">
        <f>IF(E587="","",(VLOOKUP(E587,#REF!,2,"FAUX")))</f>
        <v/>
      </c>
      <c r="G587" s="18"/>
      <c r="H587" s="18"/>
      <c r="I587" s="18"/>
      <c r="J587" s="22">
        <f t="shared" si="38"/>
        <v>0</v>
      </c>
      <c r="K587" s="18"/>
      <c r="L587" s="18"/>
      <c r="M587" s="18"/>
      <c r="N587" s="19"/>
    </row>
    <row r="588" spans="1:14" ht="27" customHeight="1">
      <c r="A588" s="2" t="str">
        <f t="shared" si="39"/>
        <v/>
      </c>
      <c r="B588" s="5" t="str">
        <f t="shared" si="40"/>
        <v/>
      </c>
      <c r="C588" s="5" t="str">
        <f t="shared" si="37"/>
        <v/>
      </c>
      <c r="D588" s="14"/>
      <c r="E588" s="15"/>
      <c r="F588" s="3" t="str">
        <f>IF(E588="","",(VLOOKUP(E588,#REF!,2,"FAUX")))</f>
        <v/>
      </c>
      <c r="G588" s="18"/>
      <c r="H588" s="18"/>
      <c r="I588" s="18"/>
      <c r="J588" s="22">
        <f t="shared" si="38"/>
        <v>0</v>
      </c>
      <c r="K588" s="18"/>
      <c r="L588" s="18"/>
      <c r="M588" s="18"/>
      <c r="N588" s="19"/>
    </row>
    <row r="589" spans="1:14" ht="27" customHeight="1">
      <c r="A589" s="2" t="str">
        <f t="shared" si="39"/>
        <v/>
      </c>
      <c r="B589" s="5" t="str">
        <f t="shared" si="40"/>
        <v/>
      </c>
      <c r="C589" s="5" t="str">
        <f t="shared" si="37"/>
        <v/>
      </c>
      <c r="D589" s="14"/>
      <c r="E589" s="15"/>
      <c r="F589" s="3" t="str">
        <f>IF(E589="","",(VLOOKUP(E589,#REF!,2,"FAUX")))</f>
        <v/>
      </c>
      <c r="G589" s="18"/>
      <c r="H589" s="18"/>
      <c r="I589" s="18"/>
      <c r="J589" s="22">
        <f t="shared" si="38"/>
        <v>0</v>
      </c>
      <c r="K589" s="18"/>
      <c r="L589" s="18"/>
      <c r="M589" s="18"/>
      <c r="N589" s="19"/>
    </row>
    <row r="590" spans="1:14" ht="27" customHeight="1">
      <c r="A590" s="2" t="str">
        <f t="shared" si="39"/>
        <v/>
      </c>
      <c r="B590" s="5" t="str">
        <f t="shared" si="40"/>
        <v/>
      </c>
      <c r="C590" s="5" t="str">
        <f t="shared" si="37"/>
        <v/>
      </c>
      <c r="D590" s="14"/>
      <c r="E590" s="15"/>
      <c r="F590" s="3" t="str">
        <f>IF(E590="","",(VLOOKUP(E590,#REF!,2,"FAUX")))</f>
        <v/>
      </c>
      <c r="G590" s="18"/>
      <c r="H590" s="18"/>
      <c r="I590" s="18"/>
      <c r="J590" s="22">
        <f t="shared" si="38"/>
        <v>0</v>
      </c>
      <c r="K590" s="18"/>
      <c r="L590" s="18"/>
      <c r="M590" s="18"/>
      <c r="N590" s="19"/>
    </row>
    <row r="591" spans="1:14" ht="27" customHeight="1">
      <c r="A591" s="2" t="str">
        <f t="shared" si="39"/>
        <v/>
      </c>
      <c r="B591" s="5" t="str">
        <f t="shared" si="40"/>
        <v/>
      </c>
      <c r="C591" s="5" t="str">
        <f t="shared" si="37"/>
        <v/>
      </c>
      <c r="D591" s="14"/>
      <c r="E591" s="15"/>
      <c r="F591" s="3" t="str">
        <f>IF(E591="","",(VLOOKUP(E591,#REF!,2,"FAUX")))</f>
        <v/>
      </c>
      <c r="G591" s="18"/>
      <c r="H591" s="18"/>
      <c r="I591" s="18"/>
      <c r="J591" s="22">
        <f t="shared" si="38"/>
        <v>0</v>
      </c>
      <c r="K591" s="18"/>
      <c r="L591" s="18"/>
      <c r="M591" s="18"/>
      <c r="N591" s="19"/>
    </row>
    <row r="592" spans="1:14" ht="27" customHeight="1">
      <c r="A592" s="2" t="str">
        <f t="shared" si="39"/>
        <v/>
      </c>
      <c r="B592" s="5" t="str">
        <f t="shared" si="40"/>
        <v/>
      </c>
      <c r="C592" s="5" t="str">
        <f t="shared" si="37"/>
        <v/>
      </c>
      <c r="D592" s="14"/>
      <c r="E592" s="15"/>
      <c r="F592" s="3" t="str">
        <f>IF(E592="","",(VLOOKUP(E592,#REF!,2,"FAUX")))</f>
        <v/>
      </c>
      <c r="G592" s="18"/>
      <c r="H592" s="18"/>
      <c r="I592" s="18"/>
      <c r="J592" s="22">
        <f t="shared" si="38"/>
        <v>0</v>
      </c>
      <c r="K592" s="18"/>
      <c r="L592" s="18"/>
      <c r="M592" s="18"/>
      <c r="N592" s="19"/>
    </row>
    <row r="593" spans="1:14" ht="27" customHeight="1">
      <c r="A593" s="2" t="str">
        <f t="shared" si="39"/>
        <v/>
      </c>
      <c r="B593" s="5" t="str">
        <f t="shared" si="40"/>
        <v/>
      </c>
      <c r="C593" s="5" t="str">
        <f t="shared" si="37"/>
        <v/>
      </c>
      <c r="D593" s="14"/>
      <c r="E593" s="15"/>
      <c r="F593" s="3" t="str">
        <f>IF(E593="","",(VLOOKUP(E593,#REF!,2,"FAUX")))</f>
        <v/>
      </c>
      <c r="G593" s="18"/>
      <c r="H593" s="18"/>
      <c r="I593" s="18"/>
      <c r="J593" s="22">
        <f t="shared" si="38"/>
        <v>0</v>
      </c>
      <c r="K593" s="18"/>
      <c r="L593" s="18"/>
      <c r="M593" s="18"/>
      <c r="N593" s="19"/>
    </row>
    <row r="594" spans="1:14" ht="27" customHeight="1">
      <c r="A594" s="2" t="str">
        <f t="shared" si="39"/>
        <v/>
      </c>
      <c r="B594" s="5" t="str">
        <f t="shared" si="40"/>
        <v/>
      </c>
      <c r="C594" s="5" t="str">
        <f t="shared" si="37"/>
        <v/>
      </c>
      <c r="D594" s="14"/>
      <c r="E594" s="15"/>
      <c r="F594" s="3" t="str">
        <f>IF(E594="","",(VLOOKUP(E594,#REF!,2,"FAUX")))</f>
        <v/>
      </c>
      <c r="G594" s="18"/>
      <c r="H594" s="18"/>
      <c r="I594" s="18"/>
      <c r="J594" s="22">
        <f t="shared" si="38"/>
        <v>0</v>
      </c>
      <c r="K594" s="18"/>
      <c r="L594" s="18"/>
      <c r="M594" s="18"/>
      <c r="N594" s="19"/>
    </row>
    <row r="595" spans="1:14" ht="27" customHeight="1">
      <c r="A595" s="2" t="str">
        <f t="shared" si="39"/>
        <v/>
      </c>
      <c r="B595" s="5" t="str">
        <f t="shared" si="40"/>
        <v/>
      </c>
      <c r="C595" s="5" t="str">
        <f t="shared" si="37"/>
        <v/>
      </c>
      <c r="D595" s="14"/>
      <c r="E595" s="15"/>
      <c r="F595" s="3" t="str">
        <f>IF(E595="","",(VLOOKUP(E595,#REF!,2,"FAUX")))</f>
        <v/>
      </c>
      <c r="G595" s="18"/>
      <c r="H595" s="18"/>
      <c r="I595" s="18"/>
      <c r="J595" s="22">
        <f t="shared" si="38"/>
        <v>0</v>
      </c>
      <c r="K595" s="18"/>
      <c r="L595" s="18"/>
      <c r="M595" s="18"/>
      <c r="N595" s="19"/>
    </row>
    <row r="596" spans="1:14" ht="27" customHeight="1">
      <c r="A596" s="2" t="str">
        <f t="shared" si="39"/>
        <v/>
      </c>
      <c r="B596" s="5" t="str">
        <f t="shared" si="40"/>
        <v/>
      </c>
      <c r="C596" s="5" t="str">
        <f t="shared" si="37"/>
        <v/>
      </c>
      <c r="D596" s="14"/>
      <c r="E596" s="15"/>
      <c r="F596" s="3" t="str">
        <f>IF(E596="","",(VLOOKUP(E596,#REF!,2,"FAUX")))</f>
        <v/>
      </c>
      <c r="G596" s="18"/>
      <c r="H596" s="18"/>
      <c r="I596" s="18"/>
      <c r="J596" s="22">
        <f t="shared" si="38"/>
        <v>0</v>
      </c>
      <c r="K596" s="18"/>
      <c r="L596" s="18"/>
      <c r="M596" s="18"/>
      <c r="N596" s="19"/>
    </row>
    <row r="597" spans="1:14" ht="27" customHeight="1">
      <c r="A597" s="2" t="str">
        <f t="shared" si="39"/>
        <v/>
      </c>
      <c r="B597" s="5" t="str">
        <f t="shared" si="40"/>
        <v/>
      </c>
      <c r="C597" s="5" t="str">
        <f t="shared" si="37"/>
        <v/>
      </c>
      <c r="D597" s="14"/>
      <c r="E597" s="15"/>
      <c r="F597" s="3" t="str">
        <f>IF(E597="","",(VLOOKUP(E597,#REF!,2,"FAUX")))</f>
        <v/>
      </c>
      <c r="G597" s="18"/>
      <c r="H597" s="18"/>
      <c r="I597" s="18"/>
      <c r="J597" s="22">
        <f t="shared" si="38"/>
        <v>0</v>
      </c>
      <c r="K597" s="18"/>
      <c r="L597" s="18"/>
      <c r="M597" s="18"/>
      <c r="N597" s="19"/>
    </row>
    <row r="598" spans="1:14" ht="27" customHeight="1">
      <c r="A598" s="2" t="str">
        <f t="shared" si="39"/>
        <v/>
      </c>
      <c r="B598" s="5" t="str">
        <f t="shared" si="40"/>
        <v/>
      </c>
      <c r="C598" s="5" t="str">
        <f t="shared" si="37"/>
        <v/>
      </c>
      <c r="D598" s="14"/>
      <c r="E598" s="15"/>
      <c r="F598" s="3" t="str">
        <f>IF(E598="","",(VLOOKUP(E598,#REF!,2,"FAUX")))</f>
        <v/>
      </c>
      <c r="G598" s="18"/>
      <c r="H598" s="18"/>
      <c r="I598" s="18"/>
      <c r="J598" s="22">
        <f t="shared" si="38"/>
        <v>0</v>
      </c>
      <c r="K598" s="18"/>
      <c r="L598" s="18"/>
      <c r="M598" s="18"/>
      <c r="N598" s="19"/>
    </row>
    <row r="599" spans="1:14" ht="27" customHeight="1">
      <c r="A599" s="2" t="str">
        <f t="shared" si="39"/>
        <v/>
      </c>
      <c r="B599" s="5" t="str">
        <f t="shared" si="40"/>
        <v/>
      </c>
      <c r="C599" s="5" t="str">
        <f t="shared" si="37"/>
        <v/>
      </c>
      <c r="D599" s="14"/>
      <c r="E599" s="15"/>
      <c r="F599" s="3" t="str">
        <f>IF(E599="","",(VLOOKUP(E599,#REF!,2,"FAUX")))</f>
        <v/>
      </c>
      <c r="G599" s="18"/>
      <c r="H599" s="18"/>
      <c r="I599" s="18"/>
      <c r="J599" s="22">
        <f t="shared" si="38"/>
        <v>0</v>
      </c>
      <c r="K599" s="18"/>
      <c r="L599" s="18"/>
      <c r="M599" s="18"/>
      <c r="N599" s="19"/>
    </row>
    <row r="600" spans="1:14" ht="27" customHeight="1">
      <c r="A600" s="2" t="str">
        <f t="shared" si="39"/>
        <v/>
      </c>
      <c r="B600" s="5" t="str">
        <f t="shared" si="40"/>
        <v/>
      </c>
      <c r="C600" s="5" t="str">
        <f t="shared" si="37"/>
        <v/>
      </c>
      <c r="D600" s="14"/>
      <c r="E600" s="15"/>
      <c r="F600" s="3" t="str">
        <f>IF(E600="","",(VLOOKUP(E600,#REF!,2,"FAUX")))</f>
        <v/>
      </c>
      <c r="G600" s="18"/>
      <c r="H600" s="18"/>
      <c r="I600" s="18"/>
      <c r="J600" s="22">
        <f t="shared" si="38"/>
        <v>0</v>
      </c>
      <c r="K600" s="18"/>
      <c r="L600" s="18"/>
      <c r="M600" s="18"/>
      <c r="N600" s="19"/>
    </row>
    <row r="601" spans="1:14" ht="27" customHeight="1">
      <c r="A601" s="2" t="str">
        <f t="shared" si="39"/>
        <v/>
      </c>
      <c r="B601" s="5" t="str">
        <f t="shared" si="40"/>
        <v/>
      </c>
      <c r="C601" s="5" t="str">
        <f t="shared" si="37"/>
        <v/>
      </c>
      <c r="D601" s="14"/>
      <c r="E601" s="15"/>
      <c r="F601" s="3" t="str">
        <f>IF(E601="","",(VLOOKUP(E601,#REF!,2,"FAUX")))</f>
        <v/>
      </c>
      <c r="G601" s="18"/>
      <c r="H601" s="18"/>
      <c r="I601" s="18"/>
      <c r="J601" s="22">
        <f t="shared" si="38"/>
        <v>0</v>
      </c>
      <c r="K601" s="18"/>
      <c r="L601" s="18"/>
      <c r="M601" s="18"/>
      <c r="N601" s="19"/>
    </row>
    <row r="602" spans="1:14" ht="27" customHeight="1">
      <c r="A602" s="2" t="str">
        <f t="shared" si="39"/>
        <v/>
      </c>
      <c r="B602" s="5" t="str">
        <f t="shared" si="40"/>
        <v/>
      </c>
      <c r="C602" s="5" t="str">
        <f t="shared" si="37"/>
        <v/>
      </c>
      <c r="D602" s="14"/>
      <c r="E602" s="15"/>
      <c r="F602" s="3" t="str">
        <f>IF(E602="","",(VLOOKUP(E602,#REF!,2,"FAUX")))</f>
        <v/>
      </c>
      <c r="G602" s="18"/>
      <c r="H602" s="18"/>
      <c r="I602" s="18"/>
      <c r="J602" s="22">
        <f t="shared" si="38"/>
        <v>0</v>
      </c>
      <c r="K602" s="18"/>
      <c r="L602" s="18"/>
      <c r="M602" s="18"/>
      <c r="N602" s="19"/>
    </row>
    <row r="603" spans="1:14" ht="27" customHeight="1">
      <c r="A603" s="2" t="str">
        <f t="shared" si="39"/>
        <v/>
      </c>
      <c r="B603" s="5" t="str">
        <f t="shared" si="40"/>
        <v/>
      </c>
      <c r="C603" s="5" t="str">
        <f t="shared" si="37"/>
        <v/>
      </c>
      <c r="D603" s="14"/>
      <c r="E603" s="15"/>
      <c r="F603" s="3" t="str">
        <f>IF(E603="","",(VLOOKUP(E603,#REF!,2,"FAUX")))</f>
        <v/>
      </c>
      <c r="G603" s="18"/>
      <c r="H603" s="18"/>
      <c r="I603" s="18"/>
      <c r="J603" s="22">
        <f t="shared" si="38"/>
        <v>0</v>
      </c>
      <c r="K603" s="18"/>
      <c r="L603" s="18"/>
      <c r="M603" s="18"/>
      <c r="N603" s="19"/>
    </row>
    <row r="604" spans="1:14" ht="27" customHeight="1">
      <c r="A604" s="2" t="str">
        <f t="shared" si="39"/>
        <v/>
      </c>
      <c r="B604" s="5" t="str">
        <f t="shared" si="40"/>
        <v/>
      </c>
      <c r="C604" s="5" t="str">
        <f t="shared" si="37"/>
        <v/>
      </c>
      <c r="D604" s="14"/>
      <c r="E604" s="15"/>
      <c r="F604" s="3" t="str">
        <f>IF(E604="","",(VLOOKUP(E604,#REF!,2,"FAUX")))</f>
        <v/>
      </c>
      <c r="G604" s="18"/>
      <c r="H604" s="18"/>
      <c r="I604" s="18"/>
      <c r="J604" s="22">
        <f t="shared" si="38"/>
        <v>0</v>
      </c>
      <c r="K604" s="18"/>
      <c r="L604" s="18"/>
      <c r="M604" s="18"/>
      <c r="N604" s="19"/>
    </row>
    <row r="605" spans="1:14" ht="27" customHeight="1">
      <c r="A605" s="2" t="str">
        <f t="shared" si="39"/>
        <v/>
      </c>
      <c r="B605" s="5" t="str">
        <f t="shared" si="40"/>
        <v/>
      </c>
      <c r="C605" s="5" t="str">
        <f t="shared" si="37"/>
        <v/>
      </c>
      <c r="D605" s="14"/>
      <c r="E605" s="15"/>
      <c r="F605" s="3" t="str">
        <f>IF(E605="","",(VLOOKUP(E605,#REF!,2,"FAUX")))</f>
        <v/>
      </c>
      <c r="G605" s="18"/>
      <c r="H605" s="18"/>
      <c r="I605" s="18"/>
      <c r="J605" s="22">
        <f t="shared" si="38"/>
        <v>0</v>
      </c>
      <c r="K605" s="18"/>
      <c r="L605" s="18"/>
      <c r="M605" s="18"/>
      <c r="N605" s="19"/>
    </row>
    <row r="606" spans="1:14" ht="27" customHeight="1">
      <c r="A606" s="2" t="str">
        <f t="shared" si="39"/>
        <v/>
      </c>
      <c r="B606" s="5" t="str">
        <f t="shared" si="40"/>
        <v/>
      </c>
      <c r="C606" s="5" t="str">
        <f t="shared" si="37"/>
        <v/>
      </c>
      <c r="D606" s="14"/>
      <c r="E606" s="15"/>
      <c r="F606" s="3" t="str">
        <f>IF(E606="","",(VLOOKUP(E606,#REF!,2,"FAUX")))</f>
        <v/>
      </c>
      <c r="G606" s="18"/>
      <c r="H606" s="18"/>
      <c r="I606" s="18"/>
      <c r="J606" s="22">
        <f t="shared" si="38"/>
        <v>0</v>
      </c>
      <c r="K606" s="18"/>
      <c r="L606" s="18"/>
      <c r="M606" s="18"/>
      <c r="N606" s="19"/>
    </row>
    <row r="607" spans="1:14" ht="27" customHeight="1">
      <c r="A607" s="2" t="str">
        <f t="shared" si="39"/>
        <v/>
      </c>
      <c r="B607" s="5" t="str">
        <f t="shared" si="40"/>
        <v/>
      </c>
      <c r="C607" s="5" t="str">
        <f t="shared" si="37"/>
        <v/>
      </c>
      <c r="D607" s="14"/>
      <c r="E607" s="15"/>
      <c r="F607" s="3" t="str">
        <f>IF(E607="","",(VLOOKUP(E607,#REF!,2,"FAUX")))</f>
        <v/>
      </c>
      <c r="G607" s="18"/>
      <c r="H607" s="18"/>
      <c r="I607" s="18"/>
      <c r="J607" s="22">
        <f t="shared" si="38"/>
        <v>0</v>
      </c>
      <c r="K607" s="18"/>
      <c r="L607" s="18"/>
      <c r="M607" s="18"/>
      <c r="N607" s="19"/>
    </row>
    <row r="608" spans="1:14" ht="27" customHeight="1">
      <c r="A608" s="2" t="str">
        <f t="shared" si="39"/>
        <v/>
      </c>
      <c r="B608" s="5" t="str">
        <f t="shared" si="40"/>
        <v/>
      </c>
      <c r="C608" s="5" t="str">
        <f t="shared" si="37"/>
        <v/>
      </c>
      <c r="D608" s="14"/>
      <c r="E608" s="15"/>
      <c r="F608" s="3" t="str">
        <f>IF(E608="","",(VLOOKUP(E608,#REF!,2,"FAUX")))</f>
        <v/>
      </c>
      <c r="G608" s="18"/>
      <c r="H608" s="18"/>
      <c r="I608" s="18"/>
      <c r="J608" s="22">
        <f t="shared" si="38"/>
        <v>0</v>
      </c>
      <c r="K608" s="18"/>
      <c r="L608" s="18"/>
      <c r="M608" s="18"/>
      <c r="N608" s="19"/>
    </row>
    <row r="609" spans="1:14" ht="27" customHeight="1">
      <c r="A609" s="2" t="str">
        <f t="shared" si="39"/>
        <v/>
      </c>
      <c r="B609" s="5" t="str">
        <f t="shared" si="40"/>
        <v/>
      </c>
      <c r="C609" s="5" t="str">
        <f t="shared" si="37"/>
        <v/>
      </c>
      <c r="D609" s="14"/>
      <c r="E609" s="15"/>
      <c r="F609" s="3" t="str">
        <f>IF(E609="","",(VLOOKUP(E609,#REF!,2,"FAUX")))</f>
        <v/>
      </c>
      <c r="G609" s="18"/>
      <c r="H609" s="18"/>
      <c r="I609" s="18"/>
      <c r="J609" s="22">
        <f t="shared" si="38"/>
        <v>0</v>
      </c>
      <c r="K609" s="18"/>
      <c r="L609" s="18"/>
      <c r="M609" s="18"/>
      <c r="N609" s="19"/>
    </row>
    <row r="610" spans="1:14" ht="27" customHeight="1">
      <c r="A610" s="2" t="str">
        <f t="shared" si="39"/>
        <v/>
      </c>
      <c r="B610" s="5" t="str">
        <f t="shared" si="40"/>
        <v/>
      </c>
      <c r="C610" s="5" t="str">
        <f t="shared" si="37"/>
        <v/>
      </c>
      <c r="D610" s="14"/>
      <c r="E610" s="15"/>
      <c r="F610" s="3" t="str">
        <f>IF(E610="","",(VLOOKUP(E610,#REF!,2,"FAUX")))</f>
        <v/>
      </c>
      <c r="G610" s="18"/>
      <c r="H610" s="18"/>
      <c r="I610" s="18"/>
      <c r="J610" s="22">
        <f t="shared" si="38"/>
        <v>0</v>
      </c>
      <c r="K610" s="18"/>
      <c r="L610" s="18"/>
      <c r="M610" s="18"/>
      <c r="N610" s="19"/>
    </row>
    <row r="611" spans="1:14" ht="27" customHeight="1">
      <c r="A611" s="2" t="str">
        <f t="shared" si="39"/>
        <v/>
      </c>
      <c r="B611" s="5" t="str">
        <f t="shared" si="40"/>
        <v/>
      </c>
      <c r="C611" s="5" t="str">
        <f t="shared" si="37"/>
        <v/>
      </c>
      <c r="D611" s="14"/>
      <c r="E611" s="15"/>
      <c r="F611" s="3" t="str">
        <f>IF(E611="","",(VLOOKUP(E611,#REF!,2,"FAUX")))</f>
        <v/>
      </c>
      <c r="G611" s="18"/>
      <c r="H611" s="18"/>
      <c r="I611" s="18"/>
      <c r="J611" s="22">
        <f t="shared" si="38"/>
        <v>0</v>
      </c>
      <c r="K611" s="18"/>
      <c r="L611" s="18"/>
      <c r="M611" s="18"/>
      <c r="N611" s="19"/>
    </row>
    <row r="612" spans="1:14" ht="27" customHeight="1">
      <c r="A612" s="2" t="str">
        <f t="shared" si="39"/>
        <v/>
      </c>
      <c r="B612" s="5" t="str">
        <f t="shared" si="40"/>
        <v/>
      </c>
      <c r="C612" s="5" t="str">
        <f t="shared" si="37"/>
        <v/>
      </c>
      <c r="D612" s="14"/>
      <c r="E612" s="15"/>
      <c r="F612" s="3" t="str">
        <f>IF(E612="","",(VLOOKUP(E612,#REF!,2,"FAUX")))</f>
        <v/>
      </c>
      <c r="G612" s="18"/>
      <c r="H612" s="18"/>
      <c r="I612" s="18"/>
      <c r="J612" s="22">
        <f t="shared" si="38"/>
        <v>0</v>
      </c>
      <c r="K612" s="18"/>
      <c r="L612" s="18"/>
      <c r="M612" s="18"/>
      <c r="N612" s="19"/>
    </row>
    <row r="613" spans="1:14" ht="27" customHeight="1">
      <c r="A613" s="2" t="str">
        <f t="shared" si="39"/>
        <v/>
      </c>
      <c r="B613" s="5" t="str">
        <f t="shared" si="40"/>
        <v/>
      </c>
      <c r="C613" s="5" t="str">
        <f t="shared" si="37"/>
        <v/>
      </c>
      <c r="D613" s="14"/>
      <c r="E613" s="15"/>
      <c r="F613" s="3" t="str">
        <f>IF(E613="","",(VLOOKUP(E613,#REF!,2,"FAUX")))</f>
        <v/>
      </c>
      <c r="G613" s="18"/>
      <c r="H613" s="18"/>
      <c r="I613" s="18"/>
      <c r="J613" s="22">
        <f t="shared" si="38"/>
        <v>0</v>
      </c>
      <c r="K613" s="18"/>
      <c r="L613" s="18"/>
      <c r="M613" s="18"/>
      <c r="N613" s="19"/>
    </row>
    <row r="614" spans="1:14" ht="27" customHeight="1">
      <c r="A614" s="2" t="str">
        <f t="shared" si="39"/>
        <v/>
      </c>
      <c r="B614" s="5" t="str">
        <f t="shared" si="40"/>
        <v/>
      </c>
      <c r="C614" s="5" t="str">
        <f t="shared" si="37"/>
        <v/>
      </c>
      <c r="D614" s="14"/>
      <c r="E614" s="15"/>
      <c r="F614" s="3" t="str">
        <f>IF(E614="","",(VLOOKUP(E614,#REF!,2,"FAUX")))</f>
        <v/>
      </c>
      <c r="G614" s="18"/>
      <c r="H614" s="18"/>
      <c r="I614" s="18"/>
      <c r="J614" s="22">
        <f t="shared" si="38"/>
        <v>0</v>
      </c>
      <c r="K614" s="18"/>
      <c r="L614" s="18"/>
      <c r="M614" s="18"/>
      <c r="N614" s="19"/>
    </row>
    <row r="615" spans="1:14" ht="27" customHeight="1">
      <c r="A615" s="2" t="str">
        <f t="shared" si="39"/>
        <v/>
      </c>
      <c r="B615" s="5" t="str">
        <f t="shared" si="40"/>
        <v/>
      </c>
      <c r="C615" s="5" t="str">
        <f t="shared" si="37"/>
        <v/>
      </c>
      <c r="D615" s="14"/>
      <c r="E615" s="15"/>
      <c r="F615" s="3" t="str">
        <f>IF(E615="","",(VLOOKUP(E615,#REF!,2,"FAUX")))</f>
        <v/>
      </c>
      <c r="G615" s="18"/>
      <c r="H615" s="18"/>
      <c r="I615" s="18"/>
      <c r="J615" s="22">
        <f t="shared" si="38"/>
        <v>0</v>
      </c>
      <c r="K615" s="18"/>
      <c r="L615" s="18"/>
      <c r="M615" s="18"/>
      <c r="N615" s="19"/>
    </row>
    <row r="616" spans="1:14" ht="27" customHeight="1">
      <c r="A616" s="2" t="str">
        <f t="shared" si="39"/>
        <v/>
      </c>
      <c r="B616" s="5" t="str">
        <f t="shared" si="40"/>
        <v/>
      </c>
      <c r="C616" s="5" t="str">
        <f t="shared" si="37"/>
        <v/>
      </c>
      <c r="D616" s="14"/>
      <c r="E616" s="15"/>
      <c r="F616" s="3" t="str">
        <f>IF(E616="","",(VLOOKUP(E616,#REF!,2,"FAUX")))</f>
        <v/>
      </c>
      <c r="G616" s="18"/>
      <c r="H616" s="18"/>
      <c r="I616" s="18"/>
      <c r="J616" s="22">
        <f t="shared" si="38"/>
        <v>0</v>
      </c>
      <c r="K616" s="18"/>
      <c r="L616" s="18"/>
      <c r="M616" s="18"/>
      <c r="N616" s="19"/>
    </row>
    <row r="617" spans="1:14" ht="27" customHeight="1">
      <c r="A617" s="2" t="str">
        <f t="shared" si="39"/>
        <v/>
      </c>
      <c r="B617" s="5" t="str">
        <f t="shared" si="40"/>
        <v/>
      </c>
      <c r="C617" s="5" t="str">
        <f t="shared" si="37"/>
        <v/>
      </c>
      <c r="D617" s="14"/>
      <c r="E617" s="15"/>
      <c r="F617" s="3" t="str">
        <f>IF(E617="","",(VLOOKUP(E617,#REF!,2,"FAUX")))</f>
        <v/>
      </c>
      <c r="G617" s="18"/>
      <c r="H617" s="18"/>
      <c r="I617" s="18"/>
      <c r="J617" s="22">
        <f t="shared" si="38"/>
        <v>0</v>
      </c>
      <c r="K617" s="18"/>
      <c r="L617" s="18"/>
      <c r="M617" s="18"/>
      <c r="N617" s="19"/>
    </row>
    <row r="618" spans="1:14" ht="27" customHeight="1">
      <c r="A618" s="2" t="str">
        <f t="shared" si="39"/>
        <v/>
      </c>
      <c r="B618" s="5" t="str">
        <f t="shared" si="40"/>
        <v/>
      </c>
      <c r="C618" s="5" t="str">
        <f t="shared" si="37"/>
        <v/>
      </c>
      <c r="D618" s="14"/>
      <c r="E618" s="15"/>
      <c r="F618" s="3" t="str">
        <f>IF(E618="","",(VLOOKUP(E618,#REF!,2,"FAUX")))</f>
        <v/>
      </c>
      <c r="G618" s="18"/>
      <c r="H618" s="18"/>
      <c r="I618" s="18"/>
      <c r="J618" s="22">
        <f t="shared" si="38"/>
        <v>0</v>
      </c>
      <c r="K618" s="18"/>
      <c r="L618" s="18"/>
      <c r="M618" s="18"/>
      <c r="N618" s="19"/>
    </row>
    <row r="619" spans="1:14" ht="27" customHeight="1">
      <c r="A619" s="2" t="str">
        <f t="shared" si="39"/>
        <v/>
      </c>
      <c r="B619" s="5" t="str">
        <f t="shared" si="40"/>
        <v/>
      </c>
      <c r="C619" s="5" t="str">
        <f t="shared" si="37"/>
        <v/>
      </c>
      <c r="D619" s="14"/>
      <c r="E619" s="15"/>
      <c r="F619" s="3" t="str">
        <f>IF(E619="","",(VLOOKUP(E619,#REF!,2,"FAUX")))</f>
        <v/>
      </c>
      <c r="G619" s="18"/>
      <c r="H619" s="18"/>
      <c r="I619" s="18"/>
      <c r="J619" s="22">
        <f t="shared" si="38"/>
        <v>0</v>
      </c>
      <c r="K619" s="18"/>
      <c r="L619" s="18"/>
      <c r="M619" s="18"/>
      <c r="N619" s="19"/>
    </row>
    <row r="620" spans="1:14" ht="27" customHeight="1">
      <c r="A620" s="2" t="str">
        <f t="shared" si="39"/>
        <v/>
      </c>
      <c r="B620" s="5" t="str">
        <f t="shared" si="40"/>
        <v/>
      </c>
      <c r="C620" s="5" t="str">
        <f t="shared" si="37"/>
        <v/>
      </c>
      <c r="D620" s="14"/>
      <c r="E620" s="15"/>
      <c r="F620" s="3" t="str">
        <f>IF(E620="","",(VLOOKUP(E620,#REF!,2,"FAUX")))</f>
        <v/>
      </c>
      <c r="G620" s="18"/>
      <c r="H620" s="18"/>
      <c r="I620" s="18"/>
      <c r="J620" s="22">
        <f t="shared" si="38"/>
        <v>0</v>
      </c>
      <c r="K620" s="18"/>
      <c r="L620" s="18"/>
      <c r="M620" s="18"/>
      <c r="N620" s="19"/>
    </row>
    <row r="621" spans="1:14" ht="27" customHeight="1">
      <c r="A621" s="2" t="str">
        <f t="shared" si="39"/>
        <v/>
      </c>
      <c r="B621" s="5" t="str">
        <f t="shared" si="40"/>
        <v/>
      </c>
      <c r="C621" s="5" t="str">
        <f t="shared" si="37"/>
        <v/>
      </c>
      <c r="D621" s="14"/>
      <c r="E621" s="15"/>
      <c r="F621" s="3" t="str">
        <f>IF(E621="","",(VLOOKUP(E621,#REF!,2,"FAUX")))</f>
        <v/>
      </c>
      <c r="G621" s="18"/>
      <c r="H621" s="18"/>
      <c r="I621" s="18"/>
      <c r="J621" s="22">
        <f t="shared" si="38"/>
        <v>0</v>
      </c>
      <c r="K621" s="18"/>
      <c r="L621" s="18"/>
      <c r="M621" s="18"/>
      <c r="N621" s="19"/>
    </row>
    <row r="622" spans="1:14" ht="27" customHeight="1">
      <c r="A622" s="2" t="str">
        <f t="shared" si="39"/>
        <v/>
      </c>
      <c r="B622" s="5" t="str">
        <f t="shared" si="40"/>
        <v/>
      </c>
      <c r="C622" s="5" t="str">
        <f t="shared" si="37"/>
        <v/>
      </c>
      <c r="D622" s="14"/>
      <c r="E622" s="15"/>
      <c r="F622" s="3" t="str">
        <f>IF(E622="","",(VLOOKUP(E622,#REF!,2,"FAUX")))</f>
        <v/>
      </c>
      <c r="G622" s="18"/>
      <c r="H622" s="18"/>
      <c r="I622" s="18"/>
      <c r="J622" s="22">
        <f t="shared" si="38"/>
        <v>0</v>
      </c>
      <c r="K622" s="18"/>
      <c r="L622" s="18"/>
      <c r="M622" s="18"/>
      <c r="N622" s="19"/>
    </row>
    <row r="623" spans="1:14" ht="27" customHeight="1">
      <c r="A623" s="2" t="str">
        <f t="shared" si="39"/>
        <v/>
      </c>
      <c r="B623" s="5" t="str">
        <f t="shared" si="40"/>
        <v/>
      </c>
      <c r="C623" s="5" t="str">
        <f t="shared" si="37"/>
        <v/>
      </c>
      <c r="D623" s="14"/>
      <c r="E623" s="15"/>
      <c r="F623" s="3" t="str">
        <f>IF(E623="","",(VLOOKUP(E623,#REF!,2,"FAUX")))</f>
        <v/>
      </c>
      <c r="G623" s="18"/>
      <c r="H623" s="18"/>
      <c r="I623" s="18"/>
      <c r="J623" s="22">
        <f t="shared" si="38"/>
        <v>0</v>
      </c>
      <c r="K623" s="18"/>
      <c r="L623" s="18"/>
      <c r="M623" s="18"/>
      <c r="N623" s="19"/>
    </row>
    <row r="624" spans="1:14" ht="27" customHeight="1">
      <c r="A624" s="2" t="str">
        <f t="shared" si="39"/>
        <v/>
      </c>
      <c r="B624" s="5" t="str">
        <f t="shared" si="40"/>
        <v/>
      </c>
      <c r="C624" s="5" t="str">
        <f t="shared" si="37"/>
        <v/>
      </c>
      <c r="D624" s="14"/>
      <c r="E624" s="15"/>
      <c r="F624" s="3" t="str">
        <f>IF(E624="","",(VLOOKUP(E624,#REF!,2,"FAUX")))</f>
        <v/>
      </c>
      <c r="G624" s="18"/>
      <c r="H624" s="18"/>
      <c r="I624" s="18"/>
      <c r="J624" s="22">
        <f t="shared" si="38"/>
        <v>0</v>
      </c>
      <c r="K624" s="18"/>
      <c r="L624" s="18"/>
      <c r="M624" s="18"/>
      <c r="N624" s="19"/>
    </row>
    <row r="625" spans="1:14" ht="27" customHeight="1">
      <c r="A625" s="2" t="str">
        <f t="shared" si="39"/>
        <v/>
      </c>
      <c r="B625" s="5" t="str">
        <f t="shared" si="40"/>
        <v/>
      </c>
      <c r="C625" s="5" t="str">
        <f t="shared" si="37"/>
        <v/>
      </c>
      <c r="D625" s="14"/>
      <c r="E625" s="15"/>
      <c r="F625" s="3" t="str">
        <f>IF(E625="","",(VLOOKUP(E625,#REF!,2,"FAUX")))</f>
        <v/>
      </c>
      <c r="G625" s="18"/>
      <c r="H625" s="18"/>
      <c r="I625" s="18"/>
      <c r="J625" s="22">
        <f t="shared" si="38"/>
        <v>0</v>
      </c>
      <c r="K625" s="18"/>
      <c r="L625" s="18"/>
      <c r="M625" s="18"/>
      <c r="N625" s="19"/>
    </row>
    <row r="626" spans="1:14" ht="27" customHeight="1">
      <c r="A626" s="2" t="str">
        <f t="shared" si="39"/>
        <v/>
      </c>
      <c r="B626" s="5" t="str">
        <f t="shared" si="40"/>
        <v/>
      </c>
      <c r="C626" s="5" t="str">
        <f t="shared" si="37"/>
        <v/>
      </c>
      <c r="D626" s="14"/>
      <c r="E626" s="15"/>
      <c r="F626" s="3" t="str">
        <f>IF(E626="","",(VLOOKUP(E626,#REF!,2,"FAUX")))</f>
        <v/>
      </c>
      <c r="G626" s="18"/>
      <c r="H626" s="18"/>
      <c r="I626" s="18"/>
      <c r="J626" s="22">
        <f t="shared" si="38"/>
        <v>0</v>
      </c>
      <c r="K626" s="18"/>
      <c r="L626" s="18"/>
      <c r="M626" s="18"/>
      <c r="N626" s="19"/>
    </row>
    <row r="627" spans="1:14" ht="27" customHeight="1">
      <c r="A627" s="2" t="str">
        <f t="shared" si="39"/>
        <v/>
      </c>
      <c r="B627" s="5" t="str">
        <f t="shared" si="40"/>
        <v/>
      </c>
      <c r="C627" s="5" t="str">
        <f t="shared" si="37"/>
        <v/>
      </c>
      <c r="D627" s="14"/>
      <c r="E627" s="15"/>
      <c r="F627" s="3" t="str">
        <f>IF(E627="","",(VLOOKUP(E627,#REF!,2,"FAUX")))</f>
        <v/>
      </c>
      <c r="G627" s="18"/>
      <c r="H627" s="18"/>
      <c r="I627" s="18"/>
      <c r="J627" s="22">
        <f t="shared" si="38"/>
        <v>0</v>
      </c>
      <c r="K627" s="18"/>
      <c r="L627" s="18"/>
      <c r="M627" s="18"/>
      <c r="N627" s="19"/>
    </row>
    <row r="628" spans="1:14" ht="27" customHeight="1">
      <c r="A628" s="2" t="str">
        <f t="shared" si="39"/>
        <v/>
      </c>
      <c r="B628" s="5" t="str">
        <f t="shared" si="40"/>
        <v/>
      </c>
      <c r="C628" s="5" t="str">
        <f t="shared" si="37"/>
        <v/>
      </c>
      <c r="D628" s="14"/>
      <c r="E628" s="15"/>
      <c r="F628" s="3" t="str">
        <f>IF(E628="","",(VLOOKUP(E628,#REF!,2,"FAUX")))</f>
        <v/>
      </c>
      <c r="G628" s="18"/>
      <c r="H628" s="18"/>
      <c r="I628" s="18"/>
      <c r="J628" s="22">
        <f t="shared" si="38"/>
        <v>0</v>
      </c>
      <c r="K628" s="18"/>
      <c r="L628" s="18"/>
      <c r="M628" s="18"/>
      <c r="N628" s="19"/>
    </row>
    <row r="629" spans="1:14" ht="27" customHeight="1">
      <c r="A629" s="2" t="str">
        <f t="shared" si="39"/>
        <v/>
      </c>
      <c r="B629" s="5" t="str">
        <f t="shared" si="40"/>
        <v/>
      </c>
      <c r="C629" s="5" t="str">
        <f t="shared" si="37"/>
        <v/>
      </c>
      <c r="D629" s="14"/>
      <c r="E629" s="15"/>
      <c r="F629" s="3" t="str">
        <f>IF(E629="","",(VLOOKUP(E629,#REF!,2,"FAUX")))</f>
        <v/>
      </c>
      <c r="G629" s="18"/>
      <c r="H629" s="18"/>
      <c r="I629" s="18"/>
      <c r="J629" s="22">
        <f t="shared" si="38"/>
        <v>0</v>
      </c>
      <c r="K629" s="18"/>
      <c r="L629" s="18"/>
      <c r="M629" s="18"/>
      <c r="N629" s="19"/>
    </row>
    <row r="630" spans="1:14" ht="27" customHeight="1">
      <c r="A630" s="2" t="str">
        <f t="shared" si="39"/>
        <v/>
      </c>
      <c r="B630" s="5" t="str">
        <f t="shared" si="40"/>
        <v/>
      </c>
      <c r="C630" s="5" t="str">
        <f t="shared" si="37"/>
        <v/>
      </c>
      <c r="D630" s="14"/>
      <c r="E630" s="15"/>
      <c r="F630" s="3" t="str">
        <f>IF(E630="","",(VLOOKUP(E630,#REF!,2,"FAUX")))</f>
        <v/>
      </c>
      <c r="G630" s="18"/>
      <c r="H630" s="18"/>
      <c r="I630" s="18"/>
      <c r="J630" s="22">
        <f t="shared" si="38"/>
        <v>0</v>
      </c>
      <c r="K630" s="18"/>
      <c r="L630" s="18"/>
      <c r="M630" s="18"/>
      <c r="N630" s="19"/>
    </row>
    <row r="631" spans="1:14" ht="27" customHeight="1">
      <c r="A631" s="2" t="str">
        <f t="shared" si="39"/>
        <v/>
      </c>
      <c r="B631" s="5" t="str">
        <f t="shared" si="40"/>
        <v/>
      </c>
      <c r="C631" s="5" t="str">
        <f t="shared" si="37"/>
        <v/>
      </c>
      <c r="D631" s="14"/>
      <c r="E631" s="15"/>
      <c r="F631" s="3" t="str">
        <f>IF(E631="","",(VLOOKUP(E631,#REF!,2,"FAUX")))</f>
        <v/>
      </c>
      <c r="G631" s="18"/>
      <c r="H631" s="18"/>
      <c r="I631" s="18"/>
      <c r="J631" s="22">
        <f t="shared" si="38"/>
        <v>0</v>
      </c>
      <c r="K631" s="18"/>
      <c r="L631" s="18"/>
      <c r="M631" s="18"/>
      <c r="N631" s="19"/>
    </row>
    <row r="632" spans="1:14" ht="27" customHeight="1">
      <c r="A632" s="2" t="str">
        <f t="shared" si="39"/>
        <v/>
      </c>
      <c r="B632" s="5" t="str">
        <f t="shared" si="40"/>
        <v/>
      </c>
      <c r="C632" s="5" t="str">
        <f t="shared" si="37"/>
        <v/>
      </c>
      <c r="D632" s="14"/>
      <c r="E632" s="15"/>
      <c r="F632" s="3" t="str">
        <f>IF(E632="","",(VLOOKUP(E632,#REF!,2,"FAUX")))</f>
        <v/>
      </c>
      <c r="G632" s="18"/>
      <c r="H632" s="18"/>
      <c r="I632" s="18"/>
      <c r="J632" s="22">
        <f t="shared" si="38"/>
        <v>0</v>
      </c>
      <c r="K632" s="18"/>
      <c r="L632" s="18"/>
      <c r="M632" s="18"/>
      <c r="N632" s="19"/>
    </row>
    <row r="633" spans="1:14" ht="27" customHeight="1">
      <c r="A633" s="2" t="str">
        <f t="shared" si="39"/>
        <v/>
      </c>
      <c r="B633" s="5" t="str">
        <f t="shared" si="40"/>
        <v/>
      </c>
      <c r="C633" s="5" t="str">
        <f t="shared" si="37"/>
        <v/>
      </c>
      <c r="D633" s="14"/>
      <c r="E633" s="15"/>
      <c r="F633" s="3" t="str">
        <f>IF(E633="","",(VLOOKUP(E633,#REF!,2,"FAUX")))</f>
        <v/>
      </c>
      <c r="G633" s="18"/>
      <c r="H633" s="18"/>
      <c r="I633" s="18"/>
      <c r="J633" s="22">
        <f t="shared" si="38"/>
        <v>0</v>
      </c>
      <c r="K633" s="18"/>
      <c r="L633" s="18"/>
      <c r="M633" s="18"/>
      <c r="N633" s="19"/>
    </row>
    <row r="634" spans="1:14" ht="27" customHeight="1">
      <c r="A634" s="2" t="str">
        <f t="shared" si="39"/>
        <v/>
      </c>
      <c r="B634" s="5" t="str">
        <f t="shared" si="40"/>
        <v/>
      </c>
      <c r="C634" s="5" t="str">
        <f t="shared" si="37"/>
        <v/>
      </c>
      <c r="D634" s="14"/>
      <c r="E634" s="15"/>
      <c r="F634" s="3" t="str">
        <f>IF(E634="","",(VLOOKUP(E634,#REF!,2,"FAUX")))</f>
        <v/>
      </c>
      <c r="G634" s="18"/>
      <c r="H634" s="18"/>
      <c r="I634" s="18"/>
      <c r="J634" s="22">
        <f t="shared" si="38"/>
        <v>0</v>
      </c>
      <c r="K634" s="18"/>
      <c r="L634" s="18"/>
      <c r="M634" s="18"/>
      <c r="N634" s="19"/>
    </row>
    <row r="635" spans="1:14" ht="27" customHeight="1">
      <c r="A635" s="2" t="str">
        <f t="shared" si="39"/>
        <v/>
      </c>
      <c r="B635" s="5" t="str">
        <f t="shared" si="40"/>
        <v/>
      </c>
      <c r="C635" s="5" t="str">
        <f t="shared" si="37"/>
        <v/>
      </c>
      <c r="D635" s="14"/>
      <c r="E635" s="15"/>
      <c r="F635" s="3" t="str">
        <f>IF(E635="","",(VLOOKUP(E635,#REF!,2,"FAUX")))</f>
        <v/>
      </c>
      <c r="G635" s="18"/>
      <c r="H635" s="18"/>
      <c r="I635" s="18"/>
      <c r="J635" s="22">
        <f t="shared" si="38"/>
        <v>0</v>
      </c>
      <c r="K635" s="18"/>
      <c r="L635" s="18"/>
      <c r="M635" s="18"/>
      <c r="N635" s="19"/>
    </row>
    <row r="636" spans="1:14" ht="27" customHeight="1">
      <c r="A636" s="2" t="str">
        <f t="shared" si="39"/>
        <v/>
      </c>
      <c r="B636" s="5" t="str">
        <f t="shared" si="40"/>
        <v/>
      </c>
      <c r="C636" s="5" t="str">
        <f t="shared" si="37"/>
        <v/>
      </c>
      <c r="D636" s="14"/>
      <c r="E636" s="15"/>
      <c r="F636" s="3" t="str">
        <f>IF(E636="","",(VLOOKUP(E636,#REF!,2,"FAUX")))</f>
        <v/>
      </c>
      <c r="G636" s="18"/>
      <c r="H636" s="18"/>
      <c r="I636" s="18"/>
      <c r="J636" s="22">
        <f t="shared" si="38"/>
        <v>0</v>
      </c>
      <c r="K636" s="18"/>
      <c r="L636" s="18"/>
      <c r="M636" s="18"/>
      <c r="N636" s="19"/>
    </row>
    <row r="637" spans="1:14" ht="27" customHeight="1">
      <c r="A637" s="2" t="str">
        <f t="shared" si="39"/>
        <v/>
      </c>
      <c r="B637" s="5" t="str">
        <f t="shared" si="40"/>
        <v/>
      </c>
      <c r="C637" s="5" t="str">
        <f t="shared" si="37"/>
        <v/>
      </c>
      <c r="D637" s="14"/>
      <c r="E637" s="15"/>
      <c r="F637" s="3" t="str">
        <f>IF(E637="","",(VLOOKUP(E637,#REF!,2,"FAUX")))</f>
        <v/>
      </c>
      <c r="G637" s="18"/>
      <c r="H637" s="18"/>
      <c r="I637" s="18"/>
      <c r="J637" s="22">
        <f t="shared" si="38"/>
        <v>0</v>
      </c>
      <c r="K637" s="18"/>
      <c r="L637" s="18"/>
      <c r="M637" s="18"/>
      <c r="N637" s="19"/>
    </row>
    <row r="638" spans="1:14" ht="27" customHeight="1">
      <c r="A638" s="2" t="str">
        <f t="shared" si="39"/>
        <v/>
      </c>
      <c r="B638" s="5" t="str">
        <f t="shared" si="40"/>
        <v/>
      </c>
      <c r="C638" s="5" t="str">
        <f t="shared" si="37"/>
        <v/>
      </c>
      <c r="D638" s="14"/>
      <c r="E638" s="15"/>
      <c r="F638" s="3" t="str">
        <f>IF(E638="","",(VLOOKUP(E638,#REF!,2,"FAUX")))</f>
        <v/>
      </c>
      <c r="G638" s="18"/>
      <c r="H638" s="18"/>
      <c r="I638" s="18"/>
      <c r="J638" s="22">
        <f t="shared" si="38"/>
        <v>0</v>
      </c>
      <c r="K638" s="18"/>
      <c r="L638" s="18"/>
      <c r="M638" s="18"/>
      <c r="N638" s="19"/>
    </row>
    <row r="639" spans="1:14" ht="27" customHeight="1">
      <c r="A639" s="2" t="str">
        <f t="shared" si="39"/>
        <v/>
      </c>
      <c r="B639" s="5" t="str">
        <f t="shared" si="40"/>
        <v/>
      </c>
      <c r="C639" s="5" t="str">
        <f t="shared" si="37"/>
        <v/>
      </c>
      <c r="D639" s="14"/>
      <c r="E639" s="15"/>
      <c r="F639" s="3" t="str">
        <f>IF(E639="","",(VLOOKUP(E639,#REF!,2,"FAUX")))</f>
        <v/>
      </c>
      <c r="G639" s="18"/>
      <c r="H639" s="18"/>
      <c r="I639" s="18"/>
      <c r="J639" s="22">
        <f t="shared" si="38"/>
        <v>0</v>
      </c>
      <c r="K639" s="18"/>
      <c r="L639" s="18"/>
      <c r="M639" s="18"/>
      <c r="N639" s="19"/>
    </row>
    <row r="640" spans="1:14" ht="27" customHeight="1">
      <c r="A640" s="2" t="str">
        <f t="shared" si="39"/>
        <v/>
      </c>
      <c r="B640" s="5" t="str">
        <f t="shared" si="40"/>
        <v/>
      </c>
      <c r="C640" s="5" t="str">
        <f t="shared" si="37"/>
        <v/>
      </c>
      <c r="D640" s="14"/>
      <c r="E640" s="15"/>
      <c r="F640" s="3" t="str">
        <f>IF(E640="","",(VLOOKUP(E640,#REF!,2,"FAUX")))</f>
        <v/>
      </c>
      <c r="G640" s="18"/>
      <c r="H640" s="18"/>
      <c r="I640" s="18"/>
      <c r="J640" s="22">
        <f t="shared" si="38"/>
        <v>0</v>
      </c>
      <c r="K640" s="18"/>
      <c r="L640" s="18"/>
      <c r="M640" s="18"/>
      <c r="N640" s="19"/>
    </row>
    <row r="641" spans="1:14" ht="27" customHeight="1">
      <c r="A641" s="2" t="str">
        <f t="shared" si="39"/>
        <v/>
      </c>
      <c r="B641" s="5" t="str">
        <f t="shared" si="40"/>
        <v/>
      </c>
      <c r="C641" s="5" t="str">
        <f t="shared" si="37"/>
        <v/>
      </c>
      <c r="D641" s="14"/>
      <c r="E641" s="15"/>
      <c r="F641" s="3" t="str">
        <f>IF(E641="","",(VLOOKUP(E641,#REF!,2,"FAUX")))</f>
        <v/>
      </c>
      <c r="G641" s="18"/>
      <c r="H641" s="18"/>
      <c r="I641" s="18"/>
      <c r="J641" s="22">
        <f t="shared" si="38"/>
        <v>0</v>
      </c>
      <c r="K641" s="18"/>
      <c r="L641" s="18"/>
      <c r="M641" s="18"/>
      <c r="N641" s="19"/>
    </row>
    <row r="642" spans="1:14" ht="27" customHeight="1">
      <c r="A642" s="2" t="str">
        <f t="shared" si="39"/>
        <v/>
      </c>
      <c r="B642" s="5" t="str">
        <f t="shared" si="40"/>
        <v/>
      </c>
      <c r="C642" s="5" t="str">
        <f t="shared" si="37"/>
        <v/>
      </c>
      <c r="D642" s="14"/>
      <c r="E642" s="15"/>
      <c r="F642" s="3" t="str">
        <f>IF(E642="","",(VLOOKUP(E642,#REF!,2,"FAUX")))</f>
        <v/>
      </c>
      <c r="G642" s="18"/>
      <c r="H642" s="18"/>
      <c r="I642" s="18"/>
      <c r="J642" s="22">
        <f t="shared" si="38"/>
        <v>0</v>
      </c>
      <c r="K642" s="18"/>
      <c r="L642" s="18"/>
      <c r="M642" s="18"/>
      <c r="N642" s="19"/>
    </row>
    <row r="643" spans="1:14" ht="27" customHeight="1">
      <c r="A643" s="2" t="str">
        <f t="shared" si="39"/>
        <v/>
      </c>
      <c r="B643" s="5" t="str">
        <f t="shared" si="40"/>
        <v/>
      </c>
      <c r="C643" s="5" t="str">
        <f t="shared" ref="C643:C706" si="41">CONCATENATE(A643,B643)</f>
        <v/>
      </c>
      <c r="D643" s="14"/>
      <c r="E643" s="15"/>
      <c r="F643" s="3" t="str">
        <f>IF(E643="","",(VLOOKUP(E643,#REF!,2,"FAUX")))</f>
        <v/>
      </c>
      <c r="G643" s="18"/>
      <c r="H643" s="18"/>
      <c r="I643" s="18"/>
      <c r="J643" s="22">
        <f t="shared" ref="J643:J706" si="42">IF(G643="Entrée",I643,(I643*-1))</f>
        <v>0</v>
      </c>
      <c r="K643" s="18"/>
      <c r="L643" s="18"/>
      <c r="M643" s="18"/>
      <c r="N643" s="19"/>
    </row>
    <row r="644" spans="1:14" ht="27" customHeight="1">
      <c r="A644" s="2" t="str">
        <f t="shared" si="39"/>
        <v/>
      </c>
      <c r="B644" s="5" t="str">
        <f t="shared" si="40"/>
        <v/>
      </c>
      <c r="C644" s="5" t="str">
        <f t="shared" si="41"/>
        <v/>
      </c>
      <c r="D644" s="14"/>
      <c r="E644" s="15"/>
      <c r="F644" s="3" t="str">
        <f>IF(E644="","",(VLOOKUP(E644,#REF!,2,"FAUX")))</f>
        <v/>
      </c>
      <c r="G644" s="18"/>
      <c r="H644" s="18"/>
      <c r="I644" s="18"/>
      <c r="J644" s="22">
        <f t="shared" si="42"/>
        <v>0</v>
      </c>
      <c r="K644" s="18"/>
      <c r="L644" s="18"/>
      <c r="M644" s="18"/>
      <c r="N644" s="19"/>
    </row>
    <row r="645" spans="1:14" ht="27" customHeight="1">
      <c r="A645" s="2" t="str">
        <f t="shared" si="39"/>
        <v/>
      </c>
      <c r="B645" s="5" t="str">
        <f t="shared" si="40"/>
        <v/>
      </c>
      <c r="C645" s="5" t="str">
        <f t="shared" si="41"/>
        <v/>
      </c>
      <c r="D645" s="14"/>
      <c r="E645" s="15"/>
      <c r="F645" s="3" t="str">
        <f>IF(E645="","",(VLOOKUP(E645,#REF!,2,"FAUX")))</f>
        <v/>
      </c>
      <c r="G645" s="18"/>
      <c r="H645" s="18"/>
      <c r="I645" s="18"/>
      <c r="J645" s="22">
        <f t="shared" si="42"/>
        <v>0</v>
      </c>
      <c r="K645" s="18"/>
      <c r="L645" s="18"/>
      <c r="M645" s="18"/>
      <c r="N645" s="19"/>
    </row>
    <row r="646" spans="1:14" ht="27" customHeight="1">
      <c r="A646" s="2" t="str">
        <f t="shared" si="39"/>
        <v/>
      </c>
      <c r="B646" s="5" t="str">
        <f t="shared" si="40"/>
        <v/>
      </c>
      <c r="C646" s="5" t="str">
        <f t="shared" si="41"/>
        <v/>
      </c>
      <c r="D646" s="14"/>
      <c r="E646" s="15"/>
      <c r="F646" s="3" t="str">
        <f>IF(E646="","",(VLOOKUP(E646,#REF!,2,"FAUX")))</f>
        <v/>
      </c>
      <c r="G646" s="18"/>
      <c r="H646" s="18"/>
      <c r="I646" s="18"/>
      <c r="J646" s="22">
        <f t="shared" si="42"/>
        <v>0</v>
      </c>
      <c r="K646" s="18"/>
      <c r="L646" s="18"/>
      <c r="M646" s="18"/>
      <c r="N646" s="19"/>
    </row>
    <row r="647" spans="1:14" ht="27" customHeight="1">
      <c r="A647" s="2" t="str">
        <f t="shared" si="39"/>
        <v/>
      </c>
      <c r="B647" s="5" t="str">
        <f t="shared" si="40"/>
        <v/>
      </c>
      <c r="C647" s="5" t="str">
        <f t="shared" si="41"/>
        <v/>
      </c>
      <c r="D647" s="14"/>
      <c r="E647" s="15"/>
      <c r="F647" s="3" t="str">
        <f>IF(E647="","",(VLOOKUP(E647,#REF!,2,"FAUX")))</f>
        <v/>
      </c>
      <c r="G647" s="18"/>
      <c r="H647" s="18"/>
      <c r="I647" s="18"/>
      <c r="J647" s="22">
        <f t="shared" si="42"/>
        <v>0</v>
      </c>
      <c r="K647" s="18"/>
      <c r="L647" s="18"/>
      <c r="M647" s="18"/>
      <c r="N647" s="19"/>
    </row>
    <row r="648" spans="1:14" ht="27" customHeight="1">
      <c r="A648" s="2" t="str">
        <f t="shared" si="39"/>
        <v/>
      </c>
      <c r="B648" s="5" t="str">
        <f t="shared" si="40"/>
        <v/>
      </c>
      <c r="C648" s="5" t="str">
        <f t="shared" si="41"/>
        <v/>
      </c>
      <c r="D648" s="14"/>
      <c r="E648" s="15"/>
      <c r="F648" s="3" t="str">
        <f>IF(E648="","",(VLOOKUP(E648,#REF!,2,"FAUX")))</f>
        <v/>
      </c>
      <c r="G648" s="18"/>
      <c r="H648" s="18"/>
      <c r="I648" s="18"/>
      <c r="J648" s="22">
        <f t="shared" si="42"/>
        <v>0</v>
      </c>
      <c r="K648" s="18"/>
      <c r="L648" s="18"/>
      <c r="M648" s="18"/>
      <c r="N648" s="19"/>
    </row>
    <row r="649" spans="1:14" ht="27" customHeight="1">
      <c r="A649" s="2" t="str">
        <f t="shared" si="39"/>
        <v/>
      </c>
      <c r="B649" s="5" t="str">
        <f t="shared" si="40"/>
        <v/>
      </c>
      <c r="C649" s="5" t="str">
        <f t="shared" si="41"/>
        <v/>
      </c>
      <c r="D649" s="14"/>
      <c r="E649" s="15"/>
      <c r="F649" s="3" t="str">
        <f>IF(E649="","",(VLOOKUP(E649,#REF!,2,"FAUX")))</f>
        <v/>
      </c>
      <c r="G649" s="18"/>
      <c r="H649" s="18"/>
      <c r="I649" s="18"/>
      <c r="J649" s="22">
        <f t="shared" si="42"/>
        <v>0</v>
      </c>
      <c r="K649" s="18"/>
      <c r="L649" s="18"/>
      <c r="M649" s="18"/>
      <c r="N649" s="19"/>
    </row>
    <row r="650" spans="1:14" ht="27" customHeight="1">
      <c r="A650" s="2" t="str">
        <f t="shared" si="39"/>
        <v/>
      </c>
      <c r="B650" s="5" t="str">
        <f t="shared" si="40"/>
        <v/>
      </c>
      <c r="C650" s="5" t="str">
        <f t="shared" si="41"/>
        <v/>
      </c>
      <c r="D650" s="14"/>
      <c r="E650" s="15"/>
      <c r="F650" s="3" t="str">
        <f>IF(E650="","",(VLOOKUP(E650,#REF!,2,"FAUX")))</f>
        <v/>
      </c>
      <c r="G650" s="18"/>
      <c r="H650" s="18"/>
      <c r="I650" s="18"/>
      <c r="J650" s="22">
        <f t="shared" si="42"/>
        <v>0</v>
      </c>
      <c r="K650" s="18"/>
      <c r="L650" s="18"/>
      <c r="M650" s="18"/>
      <c r="N650" s="19"/>
    </row>
    <row r="651" spans="1:14" ht="27" customHeight="1">
      <c r="A651" s="2" t="str">
        <f t="shared" ref="A651:A714" si="43">IF(D651="","",YEAR(D651))</f>
        <v/>
      </c>
      <c r="B651" s="5" t="str">
        <f t="shared" ref="B651:B714" si="44">IF(D651="","",MONTH(D651))</f>
        <v/>
      </c>
      <c r="C651" s="5" t="str">
        <f t="shared" si="41"/>
        <v/>
      </c>
      <c r="D651" s="14"/>
      <c r="E651" s="15"/>
      <c r="F651" s="3" t="str">
        <f>IF(E651="","",(VLOOKUP(E651,#REF!,2,"FAUX")))</f>
        <v/>
      </c>
      <c r="G651" s="18"/>
      <c r="H651" s="18"/>
      <c r="I651" s="18"/>
      <c r="J651" s="22">
        <f t="shared" si="42"/>
        <v>0</v>
      </c>
      <c r="K651" s="18"/>
      <c r="L651" s="18"/>
      <c r="M651" s="18"/>
      <c r="N651" s="19"/>
    </row>
    <row r="652" spans="1:14" ht="27" customHeight="1">
      <c r="A652" s="2" t="str">
        <f t="shared" si="43"/>
        <v/>
      </c>
      <c r="B652" s="5" t="str">
        <f t="shared" si="44"/>
        <v/>
      </c>
      <c r="C652" s="5" t="str">
        <f t="shared" si="41"/>
        <v/>
      </c>
      <c r="D652" s="14"/>
      <c r="E652" s="15"/>
      <c r="F652" s="3" t="str">
        <f>IF(E652="","",(VLOOKUP(E652,#REF!,2,"FAUX")))</f>
        <v/>
      </c>
      <c r="G652" s="18"/>
      <c r="H652" s="18"/>
      <c r="I652" s="18"/>
      <c r="J652" s="22">
        <f t="shared" si="42"/>
        <v>0</v>
      </c>
      <c r="K652" s="18"/>
      <c r="L652" s="18"/>
      <c r="M652" s="18"/>
      <c r="N652" s="19"/>
    </row>
    <row r="653" spans="1:14" ht="27" customHeight="1">
      <c r="A653" s="2" t="str">
        <f t="shared" si="43"/>
        <v/>
      </c>
      <c r="B653" s="5" t="str">
        <f t="shared" si="44"/>
        <v/>
      </c>
      <c r="C653" s="5" t="str">
        <f t="shared" si="41"/>
        <v/>
      </c>
      <c r="D653" s="14"/>
      <c r="E653" s="15"/>
      <c r="F653" s="3" t="str">
        <f>IF(E653="","",(VLOOKUP(E653,#REF!,2,"FAUX")))</f>
        <v/>
      </c>
      <c r="G653" s="18"/>
      <c r="H653" s="18"/>
      <c r="I653" s="18"/>
      <c r="J653" s="22">
        <f t="shared" si="42"/>
        <v>0</v>
      </c>
      <c r="K653" s="18"/>
      <c r="L653" s="18"/>
      <c r="M653" s="18"/>
      <c r="N653" s="19"/>
    </row>
    <row r="654" spans="1:14" ht="27" customHeight="1">
      <c r="A654" s="2" t="str">
        <f t="shared" si="43"/>
        <v/>
      </c>
      <c r="B654" s="5" t="str">
        <f t="shared" si="44"/>
        <v/>
      </c>
      <c r="C654" s="5" t="str">
        <f t="shared" si="41"/>
        <v/>
      </c>
      <c r="D654" s="14"/>
      <c r="E654" s="15"/>
      <c r="F654" s="3" t="str">
        <f>IF(E654="","",(VLOOKUP(E654,#REF!,2,"FAUX")))</f>
        <v/>
      </c>
      <c r="G654" s="18"/>
      <c r="H654" s="18"/>
      <c r="I654" s="18"/>
      <c r="J654" s="22">
        <f t="shared" si="42"/>
        <v>0</v>
      </c>
      <c r="K654" s="18"/>
      <c r="L654" s="18"/>
      <c r="M654" s="18"/>
      <c r="N654" s="19"/>
    </row>
    <row r="655" spans="1:14" ht="27" customHeight="1">
      <c r="A655" s="2" t="str">
        <f t="shared" si="43"/>
        <v/>
      </c>
      <c r="B655" s="5" t="str">
        <f t="shared" si="44"/>
        <v/>
      </c>
      <c r="C655" s="5" t="str">
        <f t="shared" si="41"/>
        <v/>
      </c>
      <c r="D655" s="14"/>
      <c r="E655" s="15"/>
      <c r="F655" s="3" t="str">
        <f>IF(E655="","",(VLOOKUP(E655,#REF!,2,"FAUX")))</f>
        <v/>
      </c>
      <c r="G655" s="18"/>
      <c r="H655" s="18"/>
      <c r="I655" s="18"/>
      <c r="J655" s="22">
        <f t="shared" si="42"/>
        <v>0</v>
      </c>
      <c r="K655" s="18"/>
      <c r="L655" s="18"/>
      <c r="M655" s="18"/>
      <c r="N655" s="19"/>
    </row>
    <row r="656" spans="1:14" ht="27" customHeight="1">
      <c r="A656" s="2" t="str">
        <f t="shared" si="43"/>
        <v/>
      </c>
      <c r="B656" s="5" t="str">
        <f t="shared" si="44"/>
        <v/>
      </c>
      <c r="C656" s="5" t="str">
        <f t="shared" si="41"/>
        <v/>
      </c>
      <c r="D656" s="14"/>
      <c r="E656" s="15"/>
      <c r="F656" s="3" t="str">
        <f>IF(E656="","",(VLOOKUP(E656,#REF!,2,"FAUX")))</f>
        <v/>
      </c>
      <c r="G656" s="18"/>
      <c r="H656" s="18"/>
      <c r="I656" s="18"/>
      <c r="J656" s="22">
        <f t="shared" si="42"/>
        <v>0</v>
      </c>
      <c r="K656" s="18"/>
      <c r="L656" s="18"/>
      <c r="M656" s="18"/>
      <c r="N656" s="19"/>
    </row>
    <row r="657" spans="1:14" ht="27" customHeight="1">
      <c r="A657" s="2" t="str">
        <f t="shared" si="43"/>
        <v/>
      </c>
      <c r="B657" s="5" t="str">
        <f t="shared" si="44"/>
        <v/>
      </c>
      <c r="C657" s="5" t="str">
        <f t="shared" si="41"/>
        <v/>
      </c>
      <c r="D657" s="14"/>
      <c r="E657" s="15"/>
      <c r="F657" s="3" t="str">
        <f>IF(E657="","",(VLOOKUP(E657,#REF!,2,"FAUX")))</f>
        <v/>
      </c>
      <c r="G657" s="18"/>
      <c r="H657" s="18"/>
      <c r="I657" s="18"/>
      <c r="J657" s="22">
        <f t="shared" si="42"/>
        <v>0</v>
      </c>
      <c r="K657" s="18"/>
      <c r="L657" s="18"/>
      <c r="M657" s="18"/>
      <c r="N657" s="19"/>
    </row>
    <row r="658" spans="1:14" ht="27" customHeight="1">
      <c r="A658" s="2" t="str">
        <f t="shared" si="43"/>
        <v/>
      </c>
      <c r="B658" s="5" t="str">
        <f t="shared" si="44"/>
        <v/>
      </c>
      <c r="C658" s="5" t="str">
        <f t="shared" si="41"/>
        <v/>
      </c>
      <c r="D658" s="14"/>
      <c r="E658" s="15"/>
      <c r="F658" s="3" t="str">
        <f>IF(E658="","",(VLOOKUP(E658,#REF!,2,"FAUX")))</f>
        <v/>
      </c>
      <c r="G658" s="18"/>
      <c r="H658" s="18"/>
      <c r="I658" s="18"/>
      <c r="J658" s="22">
        <f t="shared" si="42"/>
        <v>0</v>
      </c>
      <c r="K658" s="18"/>
      <c r="L658" s="18"/>
      <c r="M658" s="18"/>
      <c r="N658" s="19"/>
    </row>
    <row r="659" spans="1:14" ht="27" customHeight="1">
      <c r="A659" s="2" t="str">
        <f t="shared" si="43"/>
        <v/>
      </c>
      <c r="B659" s="5" t="str">
        <f t="shared" si="44"/>
        <v/>
      </c>
      <c r="C659" s="5" t="str">
        <f t="shared" si="41"/>
        <v/>
      </c>
      <c r="D659" s="14"/>
      <c r="E659" s="15"/>
      <c r="F659" s="3" t="str">
        <f>IF(E659="","",(VLOOKUP(E659,#REF!,2,"FAUX")))</f>
        <v/>
      </c>
      <c r="G659" s="18"/>
      <c r="H659" s="18"/>
      <c r="I659" s="18"/>
      <c r="J659" s="22">
        <f t="shared" si="42"/>
        <v>0</v>
      </c>
      <c r="K659" s="18"/>
      <c r="L659" s="18"/>
      <c r="M659" s="18"/>
      <c r="N659" s="19"/>
    </row>
    <row r="660" spans="1:14" ht="27" customHeight="1">
      <c r="A660" s="2" t="str">
        <f t="shared" si="43"/>
        <v/>
      </c>
      <c r="B660" s="5" t="str">
        <f t="shared" si="44"/>
        <v/>
      </c>
      <c r="C660" s="5" t="str">
        <f t="shared" si="41"/>
        <v/>
      </c>
      <c r="D660" s="14"/>
      <c r="E660" s="15"/>
      <c r="F660" s="3" t="str">
        <f>IF(E660="","",(VLOOKUP(E660,#REF!,2,"FAUX")))</f>
        <v/>
      </c>
      <c r="G660" s="18"/>
      <c r="H660" s="18"/>
      <c r="I660" s="18"/>
      <c r="J660" s="22">
        <f t="shared" si="42"/>
        <v>0</v>
      </c>
      <c r="K660" s="18"/>
      <c r="L660" s="18"/>
      <c r="M660" s="18"/>
      <c r="N660" s="19"/>
    </row>
    <row r="661" spans="1:14" ht="27" customHeight="1">
      <c r="A661" s="2" t="str">
        <f t="shared" si="43"/>
        <v/>
      </c>
      <c r="B661" s="5" t="str">
        <f t="shared" si="44"/>
        <v/>
      </c>
      <c r="C661" s="5" t="str">
        <f t="shared" si="41"/>
        <v/>
      </c>
      <c r="D661" s="14"/>
      <c r="E661" s="15"/>
      <c r="F661" s="3" t="str">
        <f>IF(E661="","",(VLOOKUP(E661,#REF!,2,"FAUX")))</f>
        <v/>
      </c>
      <c r="G661" s="18"/>
      <c r="H661" s="18"/>
      <c r="I661" s="18"/>
      <c r="J661" s="22">
        <f t="shared" si="42"/>
        <v>0</v>
      </c>
      <c r="K661" s="18"/>
      <c r="L661" s="18"/>
      <c r="M661" s="18"/>
      <c r="N661" s="19"/>
    </row>
    <row r="662" spans="1:14" ht="27" customHeight="1">
      <c r="A662" s="2" t="str">
        <f t="shared" si="43"/>
        <v/>
      </c>
      <c r="B662" s="5" t="str">
        <f t="shared" si="44"/>
        <v/>
      </c>
      <c r="C662" s="5" t="str">
        <f t="shared" si="41"/>
        <v/>
      </c>
      <c r="D662" s="14"/>
      <c r="E662" s="15"/>
      <c r="F662" s="3" t="str">
        <f>IF(E662="","",(VLOOKUP(E662,#REF!,2,"FAUX")))</f>
        <v/>
      </c>
      <c r="G662" s="18"/>
      <c r="H662" s="18"/>
      <c r="I662" s="18"/>
      <c r="J662" s="22">
        <f t="shared" si="42"/>
        <v>0</v>
      </c>
      <c r="K662" s="18"/>
      <c r="L662" s="18"/>
      <c r="M662" s="18"/>
      <c r="N662" s="19"/>
    </row>
    <row r="663" spans="1:14" ht="27" customHeight="1">
      <c r="A663" s="2" t="str">
        <f t="shared" si="43"/>
        <v/>
      </c>
      <c r="B663" s="5" t="str">
        <f t="shared" si="44"/>
        <v/>
      </c>
      <c r="C663" s="5" t="str">
        <f t="shared" si="41"/>
        <v/>
      </c>
      <c r="D663" s="14"/>
      <c r="E663" s="15"/>
      <c r="F663" s="3" t="str">
        <f>IF(E663="","",(VLOOKUP(E663,#REF!,2,"FAUX")))</f>
        <v/>
      </c>
      <c r="G663" s="18"/>
      <c r="H663" s="18"/>
      <c r="I663" s="18"/>
      <c r="J663" s="22">
        <f t="shared" si="42"/>
        <v>0</v>
      </c>
      <c r="K663" s="18"/>
      <c r="L663" s="18"/>
      <c r="M663" s="18"/>
      <c r="N663" s="19"/>
    </row>
    <row r="664" spans="1:14" ht="27" customHeight="1">
      <c r="A664" s="2" t="str">
        <f t="shared" si="43"/>
        <v/>
      </c>
      <c r="B664" s="5" t="str">
        <f t="shared" si="44"/>
        <v/>
      </c>
      <c r="C664" s="5" t="str">
        <f t="shared" si="41"/>
        <v/>
      </c>
      <c r="D664" s="14"/>
      <c r="E664" s="15"/>
      <c r="F664" s="3" t="str">
        <f>IF(E664="","",(VLOOKUP(E664,#REF!,2,"FAUX")))</f>
        <v/>
      </c>
      <c r="G664" s="18"/>
      <c r="H664" s="18"/>
      <c r="I664" s="18"/>
      <c r="J664" s="22">
        <f t="shared" si="42"/>
        <v>0</v>
      </c>
      <c r="K664" s="18"/>
      <c r="L664" s="18"/>
      <c r="M664" s="18"/>
      <c r="N664" s="19"/>
    </row>
    <row r="665" spans="1:14" ht="27" customHeight="1">
      <c r="A665" s="2" t="str">
        <f t="shared" si="43"/>
        <v/>
      </c>
      <c r="B665" s="5" t="str">
        <f t="shared" si="44"/>
        <v/>
      </c>
      <c r="C665" s="5" t="str">
        <f t="shared" si="41"/>
        <v/>
      </c>
      <c r="D665" s="14"/>
      <c r="E665" s="15"/>
      <c r="F665" s="3" t="str">
        <f>IF(E665="","",(VLOOKUP(E665,#REF!,2,"FAUX")))</f>
        <v/>
      </c>
      <c r="G665" s="18"/>
      <c r="H665" s="18"/>
      <c r="I665" s="18"/>
      <c r="J665" s="22">
        <f t="shared" si="42"/>
        <v>0</v>
      </c>
      <c r="K665" s="18"/>
      <c r="L665" s="18"/>
      <c r="M665" s="18"/>
      <c r="N665" s="19"/>
    </row>
    <row r="666" spans="1:14" ht="27" customHeight="1">
      <c r="A666" s="2" t="str">
        <f t="shared" si="43"/>
        <v/>
      </c>
      <c r="B666" s="5" t="str">
        <f t="shared" si="44"/>
        <v/>
      </c>
      <c r="C666" s="5" t="str">
        <f t="shared" si="41"/>
        <v/>
      </c>
      <c r="D666" s="14"/>
      <c r="E666" s="15"/>
      <c r="F666" s="3" t="str">
        <f>IF(E666="","",(VLOOKUP(E666,#REF!,2,"FAUX")))</f>
        <v/>
      </c>
      <c r="G666" s="18"/>
      <c r="H666" s="18"/>
      <c r="I666" s="18"/>
      <c r="J666" s="22">
        <f t="shared" si="42"/>
        <v>0</v>
      </c>
      <c r="K666" s="18"/>
      <c r="L666" s="18"/>
      <c r="M666" s="18"/>
      <c r="N666" s="19"/>
    </row>
    <row r="667" spans="1:14" ht="27" customHeight="1">
      <c r="A667" s="2" t="str">
        <f t="shared" si="43"/>
        <v/>
      </c>
      <c r="B667" s="5" t="str">
        <f t="shared" si="44"/>
        <v/>
      </c>
      <c r="C667" s="5" t="str">
        <f t="shared" si="41"/>
        <v/>
      </c>
      <c r="D667" s="14"/>
      <c r="E667" s="15"/>
      <c r="F667" s="3" t="str">
        <f>IF(E667="","",(VLOOKUP(E667,#REF!,2,"FAUX")))</f>
        <v/>
      </c>
      <c r="G667" s="18"/>
      <c r="H667" s="18"/>
      <c r="I667" s="18"/>
      <c r="J667" s="22">
        <f t="shared" si="42"/>
        <v>0</v>
      </c>
      <c r="K667" s="18"/>
      <c r="L667" s="18"/>
      <c r="M667" s="18"/>
      <c r="N667" s="19"/>
    </row>
    <row r="668" spans="1:14" ht="27" customHeight="1">
      <c r="A668" s="2" t="str">
        <f t="shared" si="43"/>
        <v/>
      </c>
      <c r="B668" s="5" t="str">
        <f t="shared" si="44"/>
        <v/>
      </c>
      <c r="C668" s="5" t="str">
        <f t="shared" si="41"/>
        <v/>
      </c>
      <c r="D668" s="14"/>
      <c r="E668" s="15"/>
      <c r="F668" s="3" t="str">
        <f>IF(E668="","",(VLOOKUP(E668,#REF!,2,"FAUX")))</f>
        <v/>
      </c>
      <c r="G668" s="18"/>
      <c r="H668" s="18"/>
      <c r="I668" s="18"/>
      <c r="J668" s="22">
        <f t="shared" si="42"/>
        <v>0</v>
      </c>
      <c r="K668" s="18"/>
      <c r="L668" s="18"/>
      <c r="M668" s="18"/>
      <c r="N668" s="19"/>
    </row>
    <row r="669" spans="1:14" ht="27" customHeight="1">
      <c r="A669" s="2" t="str">
        <f t="shared" si="43"/>
        <v/>
      </c>
      <c r="B669" s="5" t="str">
        <f t="shared" si="44"/>
        <v/>
      </c>
      <c r="C669" s="5" t="str">
        <f t="shared" si="41"/>
        <v/>
      </c>
      <c r="D669" s="14"/>
      <c r="E669" s="15"/>
      <c r="F669" s="3" t="str">
        <f>IF(E669="","",(VLOOKUP(E669,#REF!,2,"FAUX")))</f>
        <v/>
      </c>
      <c r="G669" s="18"/>
      <c r="H669" s="18"/>
      <c r="I669" s="18"/>
      <c r="J669" s="22">
        <f t="shared" si="42"/>
        <v>0</v>
      </c>
      <c r="K669" s="18"/>
      <c r="L669" s="18"/>
      <c r="M669" s="18"/>
      <c r="N669" s="19"/>
    </row>
    <row r="670" spans="1:14" ht="27" customHeight="1">
      <c r="A670" s="2" t="str">
        <f t="shared" si="43"/>
        <v/>
      </c>
      <c r="B670" s="5" t="str">
        <f t="shared" si="44"/>
        <v/>
      </c>
      <c r="C670" s="5" t="str">
        <f t="shared" si="41"/>
        <v/>
      </c>
      <c r="D670" s="14"/>
      <c r="E670" s="15"/>
      <c r="F670" s="3" t="str">
        <f>IF(E670="","",(VLOOKUP(E670,#REF!,2,"FAUX")))</f>
        <v/>
      </c>
      <c r="G670" s="18"/>
      <c r="H670" s="18"/>
      <c r="I670" s="18"/>
      <c r="J670" s="22">
        <f t="shared" si="42"/>
        <v>0</v>
      </c>
      <c r="K670" s="18"/>
      <c r="L670" s="18"/>
      <c r="M670" s="18"/>
      <c r="N670" s="19"/>
    </row>
    <row r="671" spans="1:14" ht="27" customHeight="1">
      <c r="A671" s="2" t="str">
        <f t="shared" si="43"/>
        <v/>
      </c>
      <c r="B671" s="5" t="str">
        <f t="shared" si="44"/>
        <v/>
      </c>
      <c r="C671" s="5" t="str">
        <f t="shared" si="41"/>
        <v/>
      </c>
      <c r="D671" s="14"/>
      <c r="E671" s="15"/>
      <c r="F671" s="3" t="str">
        <f>IF(E671="","",(VLOOKUP(E671,#REF!,2,"FAUX")))</f>
        <v/>
      </c>
      <c r="G671" s="18"/>
      <c r="H671" s="18"/>
      <c r="I671" s="18"/>
      <c r="J671" s="22">
        <f t="shared" si="42"/>
        <v>0</v>
      </c>
      <c r="K671" s="18"/>
      <c r="L671" s="18"/>
      <c r="M671" s="18"/>
      <c r="N671" s="19"/>
    </row>
    <row r="672" spans="1:14" ht="27" customHeight="1">
      <c r="A672" s="2" t="str">
        <f t="shared" si="43"/>
        <v/>
      </c>
      <c r="B672" s="5" t="str">
        <f t="shared" si="44"/>
        <v/>
      </c>
      <c r="C672" s="5" t="str">
        <f t="shared" si="41"/>
        <v/>
      </c>
      <c r="D672" s="14"/>
      <c r="E672" s="15"/>
      <c r="F672" s="3" t="str">
        <f>IF(E672="","",(VLOOKUP(E672,#REF!,2,"FAUX")))</f>
        <v/>
      </c>
      <c r="G672" s="18"/>
      <c r="H672" s="18"/>
      <c r="I672" s="18"/>
      <c r="J672" s="22">
        <f t="shared" si="42"/>
        <v>0</v>
      </c>
      <c r="K672" s="18"/>
      <c r="L672" s="18"/>
      <c r="M672" s="18"/>
      <c r="N672" s="19"/>
    </row>
    <row r="673" spans="1:14" ht="27" customHeight="1">
      <c r="A673" s="2" t="str">
        <f t="shared" si="43"/>
        <v/>
      </c>
      <c r="B673" s="5" t="str">
        <f t="shared" si="44"/>
        <v/>
      </c>
      <c r="C673" s="5" t="str">
        <f t="shared" si="41"/>
        <v/>
      </c>
      <c r="D673" s="14"/>
      <c r="E673" s="15"/>
      <c r="F673" s="3" t="str">
        <f>IF(E673="","",(VLOOKUP(E673,#REF!,2,"FAUX")))</f>
        <v/>
      </c>
      <c r="G673" s="18"/>
      <c r="H673" s="18"/>
      <c r="I673" s="18"/>
      <c r="J673" s="22">
        <f t="shared" si="42"/>
        <v>0</v>
      </c>
      <c r="K673" s="18"/>
      <c r="L673" s="18"/>
      <c r="M673" s="18"/>
      <c r="N673" s="19"/>
    </row>
    <row r="674" spans="1:14" ht="27" customHeight="1">
      <c r="A674" s="2" t="str">
        <f t="shared" si="43"/>
        <v/>
      </c>
      <c r="B674" s="5" t="str">
        <f t="shared" si="44"/>
        <v/>
      </c>
      <c r="C674" s="5" t="str">
        <f t="shared" si="41"/>
        <v/>
      </c>
      <c r="D674" s="14"/>
      <c r="E674" s="15"/>
      <c r="F674" s="3" t="str">
        <f>IF(E674="","",(VLOOKUP(E674,#REF!,2,"FAUX")))</f>
        <v/>
      </c>
      <c r="G674" s="18"/>
      <c r="H674" s="18"/>
      <c r="I674" s="18"/>
      <c r="J674" s="22">
        <f t="shared" si="42"/>
        <v>0</v>
      </c>
      <c r="K674" s="18"/>
      <c r="L674" s="18"/>
      <c r="M674" s="18"/>
      <c r="N674" s="19"/>
    </row>
    <row r="675" spans="1:14" ht="27" customHeight="1">
      <c r="A675" s="2" t="str">
        <f t="shared" si="43"/>
        <v/>
      </c>
      <c r="B675" s="5" t="str">
        <f t="shared" si="44"/>
        <v/>
      </c>
      <c r="C675" s="5" t="str">
        <f t="shared" si="41"/>
        <v/>
      </c>
      <c r="D675" s="14"/>
      <c r="E675" s="15"/>
      <c r="F675" s="3" t="str">
        <f>IF(E675="","",(VLOOKUP(E675,#REF!,2,"FAUX")))</f>
        <v/>
      </c>
      <c r="G675" s="18"/>
      <c r="H675" s="18"/>
      <c r="I675" s="18"/>
      <c r="J675" s="22">
        <f t="shared" si="42"/>
        <v>0</v>
      </c>
      <c r="K675" s="18"/>
      <c r="L675" s="18"/>
      <c r="M675" s="18"/>
      <c r="N675" s="19"/>
    </row>
    <row r="676" spans="1:14" ht="27" customHeight="1">
      <c r="A676" s="2" t="str">
        <f t="shared" si="43"/>
        <v/>
      </c>
      <c r="B676" s="5" t="str">
        <f t="shared" si="44"/>
        <v/>
      </c>
      <c r="C676" s="5" t="str">
        <f t="shared" si="41"/>
        <v/>
      </c>
      <c r="D676" s="14"/>
      <c r="E676" s="15"/>
      <c r="F676" s="3" t="str">
        <f>IF(E676="","",(VLOOKUP(E676,#REF!,2,"FAUX")))</f>
        <v/>
      </c>
      <c r="G676" s="18"/>
      <c r="H676" s="18"/>
      <c r="I676" s="18"/>
      <c r="J676" s="22">
        <f t="shared" si="42"/>
        <v>0</v>
      </c>
      <c r="K676" s="18"/>
      <c r="L676" s="18"/>
      <c r="M676" s="18"/>
      <c r="N676" s="19"/>
    </row>
    <row r="677" spans="1:14" ht="27" customHeight="1">
      <c r="A677" s="2" t="str">
        <f t="shared" si="43"/>
        <v/>
      </c>
      <c r="B677" s="5" t="str">
        <f t="shared" si="44"/>
        <v/>
      </c>
      <c r="C677" s="5" t="str">
        <f t="shared" si="41"/>
        <v/>
      </c>
      <c r="D677" s="14"/>
      <c r="E677" s="15"/>
      <c r="F677" s="3" t="str">
        <f>IF(E677="","",(VLOOKUP(E677,#REF!,2,"FAUX")))</f>
        <v/>
      </c>
      <c r="G677" s="18"/>
      <c r="H677" s="18"/>
      <c r="I677" s="18"/>
      <c r="J677" s="22">
        <f t="shared" si="42"/>
        <v>0</v>
      </c>
      <c r="K677" s="18"/>
      <c r="L677" s="18"/>
      <c r="M677" s="18"/>
      <c r="N677" s="19"/>
    </row>
    <row r="678" spans="1:14" ht="27" customHeight="1">
      <c r="A678" s="2" t="str">
        <f t="shared" si="43"/>
        <v/>
      </c>
      <c r="B678" s="5" t="str">
        <f t="shared" si="44"/>
        <v/>
      </c>
      <c r="C678" s="5" t="str">
        <f t="shared" si="41"/>
        <v/>
      </c>
      <c r="D678" s="14"/>
      <c r="E678" s="15"/>
      <c r="F678" s="3" t="str">
        <f>IF(E678="","",(VLOOKUP(E678,#REF!,2,"FAUX")))</f>
        <v/>
      </c>
      <c r="G678" s="18"/>
      <c r="H678" s="18"/>
      <c r="I678" s="18"/>
      <c r="J678" s="22">
        <f t="shared" si="42"/>
        <v>0</v>
      </c>
      <c r="K678" s="18"/>
      <c r="L678" s="18"/>
      <c r="M678" s="18"/>
      <c r="N678" s="19"/>
    </row>
    <row r="679" spans="1:14" ht="27" customHeight="1">
      <c r="A679" s="2" t="str">
        <f t="shared" si="43"/>
        <v/>
      </c>
      <c r="B679" s="5" t="str">
        <f t="shared" si="44"/>
        <v/>
      </c>
      <c r="C679" s="5" t="str">
        <f t="shared" si="41"/>
        <v/>
      </c>
      <c r="D679" s="14"/>
      <c r="E679" s="15"/>
      <c r="F679" s="3" t="str">
        <f>IF(E679="","",(VLOOKUP(E679,#REF!,2,"FAUX")))</f>
        <v/>
      </c>
      <c r="G679" s="18"/>
      <c r="H679" s="18"/>
      <c r="I679" s="18"/>
      <c r="J679" s="22">
        <f t="shared" si="42"/>
        <v>0</v>
      </c>
      <c r="K679" s="18"/>
      <c r="L679" s="18"/>
      <c r="M679" s="18"/>
      <c r="N679" s="19"/>
    </row>
    <row r="680" spans="1:14" ht="27" customHeight="1">
      <c r="A680" s="2" t="str">
        <f t="shared" si="43"/>
        <v/>
      </c>
      <c r="B680" s="5" t="str">
        <f t="shared" si="44"/>
        <v/>
      </c>
      <c r="C680" s="5" t="str">
        <f t="shared" si="41"/>
        <v/>
      </c>
      <c r="D680" s="14"/>
      <c r="E680" s="15"/>
      <c r="F680" s="3" t="str">
        <f>IF(E680="","",(VLOOKUP(E680,#REF!,2,"FAUX")))</f>
        <v/>
      </c>
      <c r="G680" s="18"/>
      <c r="H680" s="18"/>
      <c r="I680" s="18"/>
      <c r="J680" s="22">
        <f t="shared" si="42"/>
        <v>0</v>
      </c>
      <c r="K680" s="18"/>
      <c r="L680" s="18"/>
      <c r="M680" s="18"/>
      <c r="N680" s="19"/>
    </row>
    <row r="681" spans="1:14" ht="27" customHeight="1">
      <c r="A681" s="2" t="str">
        <f t="shared" si="43"/>
        <v/>
      </c>
      <c r="B681" s="5" t="str">
        <f t="shared" si="44"/>
        <v/>
      </c>
      <c r="C681" s="5" t="str">
        <f t="shared" si="41"/>
        <v/>
      </c>
      <c r="D681" s="14"/>
      <c r="E681" s="15"/>
      <c r="F681" s="3" t="str">
        <f>IF(E681="","",(VLOOKUP(E681,#REF!,2,"FAUX")))</f>
        <v/>
      </c>
      <c r="G681" s="18"/>
      <c r="H681" s="18"/>
      <c r="I681" s="18"/>
      <c r="J681" s="22">
        <f t="shared" si="42"/>
        <v>0</v>
      </c>
      <c r="K681" s="18"/>
      <c r="L681" s="18"/>
      <c r="M681" s="18"/>
      <c r="N681" s="19"/>
    </row>
    <row r="682" spans="1:14" ht="27" customHeight="1">
      <c r="A682" s="2" t="str">
        <f t="shared" si="43"/>
        <v/>
      </c>
      <c r="B682" s="5" t="str">
        <f t="shared" si="44"/>
        <v/>
      </c>
      <c r="C682" s="5" t="str">
        <f t="shared" si="41"/>
        <v/>
      </c>
      <c r="D682" s="14"/>
      <c r="E682" s="15"/>
      <c r="F682" s="3" t="str">
        <f>IF(E682="","",(VLOOKUP(E682,#REF!,2,"FAUX")))</f>
        <v/>
      </c>
      <c r="G682" s="18"/>
      <c r="H682" s="18"/>
      <c r="I682" s="18"/>
      <c r="J682" s="22">
        <f t="shared" si="42"/>
        <v>0</v>
      </c>
      <c r="K682" s="18"/>
      <c r="L682" s="18"/>
      <c r="M682" s="18"/>
      <c r="N682" s="19"/>
    </row>
    <row r="683" spans="1:14" ht="27" customHeight="1">
      <c r="A683" s="2" t="str">
        <f t="shared" si="43"/>
        <v/>
      </c>
      <c r="B683" s="5" t="str">
        <f t="shared" si="44"/>
        <v/>
      </c>
      <c r="C683" s="5" t="str">
        <f t="shared" si="41"/>
        <v/>
      </c>
      <c r="D683" s="14"/>
      <c r="E683" s="15"/>
      <c r="F683" s="3" t="str">
        <f>IF(E683="","",(VLOOKUP(E683,#REF!,2,"FAUX")))</f>
        <v/>
      </c>
      <c r="G683" s="18"/>
      <c r="H683" s="18"/>
      <c r="I683" s="18"/>
      <c r="J683" s="22">
        <f t="shared" si="42"/>
        <v>0</v>
      </c>
      <c r="K683" s="18"/>
      <c r="L683" s="18"/>
      <c r="M683" s="18"/>
      <c r="N683" s="19"/>
    </row>
    <row r="684" spans="1:14" ht="27" customHeight="1">
      <c r="A684" s="2" t="str">
        <f t="shared" si="43"/>
        <v/>
      </c>
      <c r="B684" s="5" t="str">
        <f t="shared" si="44"/>
        <v/>
      </c>
      <c r="C684" s="5" t="str">
        <f t="shared" si="41"/>
        <v/>
      </c>
      <c r="D684" s="14"/>
      <c r="E684" s="15"/>
      <c r="F684" s="3" t="str">
        <f>IF(E684="","",(VLOOKUP(E684,#REF!,2,"FAUX")))</f>
        <v/>
      </c>
      <c r="G684" s="18"/>
      <c r="H684" s="18"/>
      <c r="I684" s="18"/>
      <c r="J684" s="22">
        <f t="shared" si="42"/>
        <v>0</v>
      </c>
      <c r="K684" s="18"/>
      <c r="L684" s="18"/>
      <c r="M684" s="18"/>
      <c r="N684" s="19"/>
    </row>
    <row r="685" spans="1:14" ht="27" customHeight="1">
      <c r="A685" s="2" t="str">
        <f t="shared" si="43"/>
        <v/>
      </c>
      <c r="B685" s="5" t="str">
        <f t="shared" si="44"/>
        <v/>
      </c>
      <c r="C685" s="5" t="str">
        <f t="shared" si="41"/>
        <v/>
      </c>
      <c r="D685" s="14"/>
      <c r="E685" s="15"/>
      <c r="F685" s="3" t="str">
        <f>IF(E685="","",(VLOOKUP(E685,#REF!,2,"FAUX")))</f>
        <v/>
      </c>
      <c r="G685" s="18"/>
      <c r="H685" s="18"/>
      <c r="I685" s="18"/>
      <c r="J685" s="22">
        <f t="shared" si="42"/>
        <v>0</v>
      </c>
      <c r="K685" s="18"/>
      <c r="L685" s="18"/>
      <c r="M685" s="18"/>
      <c r="N685" s="19"/>
    </row>
    <row r="686" spans="1:14" ht="27" customHeight="1">
      <c r="A686" s="2" t="str">
        <f t="shared" si="43"/>
        <v/>
      </c>
      <c r="B686" s="5" t="str">
        <f t="shared" si="44"/>
        <v/>
      </c>
      <c r="C686" s="5" t="str">
        <f t="shared" si="41"/>
        <v/>
      </c>
      <c r="D686" s="14"/>
      <c r="E686" s="15"/>
      <c r="F686" s="3" t="str">
        <f>IF(E686="","",(VLOOKUP(E686,#REF!,2,"FAUX")))</f>
        <v/>
      </c>
      <c r="G686" s="18"/>
      <c r="H686" s="18"/>
      <c r="I686" s="18"/>
      <c r="J686" s="22">
        <f t="shared" si="42"/>
        <v>0</v>
      </c>
      <c r="K686" s="18"/>
      <c r="L686" s="18"/>
      <c r="M686" s="18"/>
      <c r="N686" s="19"/>
    </row>
    <row r="687" spans="1:14" ht="27" customHeight="1">
      <c r="A687" s="2" t="str">
        <f t="shared" si="43"/>
        <v/>
      </c>
      <c r="B687" s="5" t="str">
        <f t="shared" si="44"/>
        <v/>
      </c>
      <c r="C687" s="5" t="str">
        <f t="shared" si="41"/>
        <v/>
      </c>
      <c r="D687" s="14"/>
      <c r="E687" s="15"/>
      <c r="F687" s="3" t="str">
        <f>IF(E687="","",(VLOOKUP(E687,#REF!,2,"FAUX")))</f>
        <v/>
      </c>
      <c r="G687" s="18"/>
      <c r="H687" s="18"/>
      <c r="I687" s="18"/>
      <c r="J687" s="22">
        <f t="shared" si="42"/>
        <v>0</v>
      </c>
      <c r="K687" s="18"/>
      <c r="L687" s="18"/>
      <c r="M687" s="18"/>
      <c r="N687" s="19"/>
    </row>
    <row r="688" spans="1:14" ht="27" customHeight="1">
      <c r="A688" s="2" t="str">
        <f t="shared" si="43"/>
        <v/>
      </c>
      <c r="B688" s="5" t="str">
        <f t="shared" si="44"/>
        <v/>
      </c>
      <c r="C688" s="5" t="str">
        <f t="shared" si="41"/>
        <v/>
      </c>
      <c r="D688" s="14"/>
      <c r="E688" s="15"/>
      <c r="F688" s="3" t="str">
        <f>IF(E688="","",(VLOOKUP(E688,#REF!,2,"FAUX")))</f>
        <v/>
      </c>
      <c r="G688" s="18"/>
      <c r="H688" s="18"/>
      <c r="I688" s="18"/>
      <c r="J688" s="22">
        <f t="shared" si="42"/>
        <v>0</v>
      </c>
      <c r="K688" s="18"/>
      <c r="L688" s="18"/>
      <c r="M688" s="18"/>
      <c r="N688" s="19"/>
    </row>
    <row r="689" spans="1:14" ht="27" customHeight="1">
      <c r="A689" s="2" t="str">
        <f t="shared" si="43"/>
        <v/>
      </c>
      <c r="B689" s="5" t="str">
        <f t="shared" si="44"/>
        <v/>
      </c>
      <c r="C689" s="5" t="str">
        <f t="shared" si="41"/>
        <v/>
      </c>
      <c r="D689" s="14"/>
      <c r="E689" s="15"/>
      <c r="F689" s="3" t="str">
        <f>IF(E689="","",(VLOOKUP(E689,#REF!,2,"FAUX")))</f>
        <v/>
      </c>
      <c r="G689" s="18"/>
      <c r="H689" s="18"/>
      <c r="I689" s="18"/>
      <c r="J689" s="22">
        <f t="shared" si="42"/>
        <v>0</v>
      </c>
      <c r="K689" s="18"/>
      <c r="L689" s="18"/>
      <c r="M689" s="18"/>
      <c r="N689" s="19"/>
    </row>
    <row r="690" spans="1:14" ht="27" customHeight="1">
      <c r="A690" s="2" t="str">
        <f t="shared" si="43"/>
        <v/>
      </c>
      <c r="B690" s="5" t="str">
        <f t="shared" si="44"/>
        <v/>
      </c>
      <c r="C690" s="5" t="str">
        <f t="shared" si="41"/>
        <v/>
      </c>
      <c r="D690" s="14"/>
      <c r="E690" s="15"/>
      <c r="F690" s="3" t="str">
        <f>IF(E690="","",(VLOOKUP(E690,#REF!,2,"FAUX")))</f>
        <v/>
      </c>
      <c r="G690" s="18"/>
      <c r="H690" s="18"/>
      <c r="I690" s="18"/>
      <c r="J690" s="22">
        <f t="shared" si="42"/>
        <v>0</v>
      </c>
      <c r="K690" s="18"/>
      <c r="L690" s="18"/>
      <c r="M690" s="18"/>
      <c r="N690" s="19"/>
    </row>
    <row r="691" spans="1:14" ht="27" customHeight="1">
      <c r="A691" s="2" t="str">
        <f t="shared" si="43"/>
        <v/>
      </c>
      <c r="B691" s="5" t="str">
        <f t="shared" si="44"/>
        <v/>
      </c>
      <c r="C691" s="5" t="str">
        <f t="shared" si="41"/>
        <v/>
      </c>
      <c r="D691" s="14"/>
      <c r="E691" s="15"/>
      <c r="F691" s="3" t="str">
        <f>IF(E691="","",(VLOOKUP(E691,#REF!,2,"FAUX")))</f>
        <v/>
      </c>
      <c r="G691" s="18"/>
      <c r="H691" s="18"/>
      <c r="I691" s="18"/>
      <c r="J691" s="22">
        <f t="shared" si="42"/>
        <v>0</v>
      </c>
      <c r="K691" s="18"/>
      <c r="L691" s="18"/>
      <c r="M691" s="18"/>
      <c r="N691" s="19"/>
    </row>
    <row r="692" spans="1:14" ht="27" customHeight="1">
      <c r="A692" s="2" t="str">
        <f t="shared" si="43"/>
        <v/>
      </c>
      <c r="B692" s="5" t="str">
        <f t="shared" si="44"/>
        <v/>
      </c>
      <c r="C692" s="5" t="str">
        <f t="shared" si="41"/>
        <v/>
      </c>
      <c r="D692" s="14"/>
      <c r="E692" s="15"/>
      <c r="F692" s="3" t="str">
        <f>IF(E692="","",(VLOOKUP(E692,#REF!,2,"FAUX")))</f>
        <v/>
      </c>
      <c r="G692" s="18"/>
      <c r="H692" s="18"/>
      <c r="I692" s="18"/>
      <c r="J692" s="22">
        <f t="shared" si="42"/>
        <v>0</v>
      </c>
      <c r="K692" s="18"/>
      <c r="L692" s="18"/>
      <c r="M692" s="18"/>
      <c r="N692" s="19"/>
    </row>
    <row r="693" spans="1:14" ht="27" customHeight="1">
      <c r="A693" s="2" t="str">
        <f t="shared" si="43"/>
        <v/>
      </c>
      <c r="B693" s="5" t="str">
        <f t="shared" si="44"/>
        <v/>
      </c>
      <c r="C693" s="5" t="str">
        <f t="shared" si="41"/>
        <v/>
      </c>
      <c r="D693" s="14"/>
      <c r="E693" s="15"/>
      <c r="F693" s="3" t="str">
        <f>IF(E693="","",(VLOOKUP(E693,#REF!,2,"FAUX")))</f>
        <v/>
      </c>
      <c r="G693" s="18"/>
      <c r="H693" s="18"/>
      <c r="I693" s="18"/>
      <c r="J693" s="22">
        <f t="shared" si="42"/>
        <v>0</v>
      </c>
      <c r="K693" s="18"/>
      <c r="L693" s="18"/>
      <c r="M693" s="18"/>
      <c r="N693" s="19"/>
    </row>
    <row r="694" spans="1:14" ht="27" customHeight="1">
      <c r="A694" s="2" t="str">
        <f t="shared" si="43"/>
        <v/>
      </c>
      <c r="B694" s="5" t="str">
        <f t="shared" si="44"/>
        <v/>
      </c>
      <c r="C694" s="5" t="str">
        <f t="shared" si="41"/>
        <v/>
      </c>
      <c r="D694" s="14"/>
      <c r="E694" s="15"/>
      <c r="F694" s="3" t="str">
        <f>IF(E694="","",(VLOOKUP(E694,#REF!,2,"FAUX")))</f>
        <v/>
      </c>
      <c r="G694" s="18"/>
      <c r="H694" s="18"/>
      <c r="I694" s="18"/>
      <c r="J694" s="22">
        <f t="shared" si="42"/>
        <v>0</v>
      </c>
      <c r="K694" s="18"/>
      <c r="L694" s="18"/>
      <c r="M694" s="18"/>
      <c r="N694" s="19"/>
    </row>
    <row r="695" spans="1:14" ht="27" customHeight="1">
      <c r="A695" s="2" t="str">
        <f t="shared" si="43"/>
        <v/>
      </c>
      <c r="B695" s="5" t="str">
        <f t="shared" si="44"/>
        <v/>
      </c>
      <c r="C695" s="5" t="str">
        <f t="shared" si="41"/>
        <v/>
      </c>
      <c r="D695" s="14"/>
      <c r="E695" s="15"/>
      <c r="F695" s="3" t="str">
        <f>IF(E695="","",(VLOOKUP(E695,#REF!,2,"FAUX")))</f>
        <v/>
      </c>
      <c r="G695" s="18"/>
      <c r="H695" s="18"/>
      <c r="I695" s="18"/>
      <c r="J695" s="22">
        <f t="shared" si="42"/>
        <v>0</v>
      </c>
      <c r="K695" s="18"/>
      <c r="L695" s="18"/>
      <c r="M695" s="18"/>
      <c r="N695" s="19"/>
    </row>
    <row r="696" spans="1:14" ht="27" customHeight="1">
      <c r="A696" s="2" t="str">
        <f t="shared" si="43"/>
        <v/>
      </c>
      <c r="B696" s="5" t="str">
        <f t="shared" si="44"/>
        <v/>
      </c>
      <c r="C696" s="5" t="str">
        <f t="shared" si="41"/>
        <v/>
      </c>
      <c r="D696" s="14"/>
      <c r="E696" s="15"/>
      <c r="F696" s="3" t="str">
        <f>IF(E696="","",(VLOOKUP(E696,#REF!,2,"FAUX")))</f>
        <v/>
      </c>
      <c r="G696" s="18"/>
      <c r="H696" s="18"/>
      <c r="I696" s="18"/>
      <c r="J696" s="22">
        <f t="shared" si="42"/>
        <v>0</v>
      </c>
      <c r="K696" s="18"/>
      <c r="L696" s="18"/>
      <c r="M696" s="18"/>
      <c r="N696" s="19"/>
    </row>
    <row r="697" spans="1:14" ht="27" customHeight="1">
      <c r="A697" s="2" t="str">
        <f t="shared" si="43"/>
        <v/>
      </c>
      <c r="B697" s="5" t="str">
        <f t="shared" si="44"/>
        <v/>
      </c>
      <c r="C697" s="5" t="str">
        <f t="shared" si="41"/>
        <v/>
      </c>
      <c r="D697" s="14"/>
      <c r="E697" s="15"/>
      <c r="F697" s="3" t="str">
        <f>IF(E697="","",(VLOOKUP(E697,#REF!,2,"FAUX")))</f>
        <v/>
      </c>
      <c r="G697" s="18"/>
      <c r="H697" s="18"/>
      <c r="I697" s="18"/>
      <c r="J697" s="22">
        <f t="shared" si="42"/>
        <v>0</v>
      </c>
      <c r="K697" s="18"/>
      <c r="L697" s="18"/>
      <c r="M697" s="18"/>
      <c r="N697" s="19"/>
    </row>
    <row r="698" spans="1:14" ht="27" customHeight="1">
      <c r="A698" s="2" t="str">
        <f t="shared" si="43"/>
        <v/>
      </c>
      <c r="B698" s="5" t="str">
        <f t="shared" si="44"/>
        <v/>
      </c>
      <c r="C698" s="5" t="str">
        <f t="shared" si="41"/>
        <v/>
      </c>
      <c r="D698" s="14"/>
      <c r="E698" s="15"/>
      <c r="F698" s="3" t="str">
        <f>IF(E698="","",(VLOOKUP(E698,#REF!,2,"FAUX")))</f>
        <v/>
      </c>
      <c r="G698" s="18"/>
      <c r="H698" s="18"/>
      <c r="I698" s="18"/>
      <c r="J698" s="22">
        <f t="shared" si="42"/>
        <v>0</v>
      </c>
      <c r="K698" s="18"/>
      <c r="L698" s="18"/>
      <c r="M698" s="18"/>
      <c r="N698" s="19"/>
    </row>
    <row r="699" spans="1:14" ht="27" customHeight="1">
      <c r="A699" s="2" t="str">
        <f t="shared" si="43"/>
        <v/>
      </c>
      <c r="B699" s="5" t="str">
        <f t="shared" si="44"/>
        <v/>
      </c>
      <c r="C699" s="5" t="str">
        <f t="shared" si="41"/>
        <v/>
      </c>
      <c r="D699" s="14"/>
      <c r="E699" s="15"/>
      <c r="F699" s="3" t="str">
        <f>IF(E699="","",(VLOOKUP(E699,#REF!,2,"FAUX")))</f>
        <v/>
      </c>
      <c r="G699" s="18"/>
      <c r="H699" s="18"/>
      <c r="I699" s="18"/>
      <c r="J699" s="22">
        <f t="shared" si="42"/>
        <v>0</v>
      </c>
      <c r="K699" s="18"/>
      <c r="L699" s="18"/>
      <c r="M699" s="18"/>
      <c r="N699" s="19"/>
    </row>
    <row r="700" spans="1:14" ht="27" customHeight="1">
      <c r="A700" s="2" t="str">
        <f t="shared" si="43"/>
        <v/>
      </c>
      <c r="B700" s="5" t="str">
        <f t="shared" si="44"/>
        <v/>
      </c>
      <c r="C700" s="5" t="str">
        <f t="shared" si="41"/>
        <v/>
      </c>
      <c r="D700" s="14"/>
      <c r="E700" s="15"/>
      <c r="F700" s="3" t="str">
        <f>IF(E700="","",(VLOOKUP(E700,#REF!,2,"FAUX")))</f>
        <v/>
      </c>
      <c r="G700" s="18"/>
      <c r="H700" s="18"/>
      <c r="I700" s="18"/>
      <c r="J700" s="22">
        <f t="shared" si="42"/>
        <v>0</v>
      </c>
      <c r="K700" s="18"/>
      <c r="L700" s="18"/>
      <c r="M700" s="18"/>
      <c r="N700" s="19"/>
    </row>
    <row r="701" spans="1:14" ht="27" customHeight="1">
      <c r="A701" s="2" t="str">
        <f t="shared" si="43"/>
        <v/>
      </c>
      <c r="B701" s="5" t="str">
        <f t="shared" si="44"/>
        <v/>
      </c>
      <c r="C701" s="5" t="str">
        <f t="shared" si="41"/>
        <v/>
      </c>
      <c r="D701" s="14"/>
      <c r="E701" s="15"/>
      <c r="F701" s="3" t="str">
        <f>IF(E701="","",(VLOOKUP(E701,#REF!,2,"FAUX")))</f>
        <v/>
      </c>
      <c r="G701" s="18"/>
      <c r="H701" s="18"/>
      <c r="I701" s="18"/>
      <c r="J701" s="22">
        <f t="shared" si="42"/>
        <v>0</v>
      </c>
      <c r="K701" s="18"/>
      <c r="L701" s="18"/>
      <c r="M701" s="18"/>
      <c r="N701" s="19"/>
    </row>
    <row r="702" spans="1:14" ht="27" customHeight="1">
      <c r="A702" s="2" t="str">
        <f t="shared" si="43"/>
        <v/>
      </c>
      <c r="B702" s="5" t="str">
        <f t="shared" si="44"/>
        <v/>
      </c>
      <c r="C702" s="5" t="str">
        <f t="shared" si="41"/>
        <v/>
      </c>
      <c r="D702" s="14"/>
      <c r="E702" s="15"/>
      <c r="F702" s="3" t="str">
        <f>IF(E702="","",(VLOOKUP(E702,#REF!,2,"FAUX")))</f>
        <v/>
      </c>
      <c r="G702" s="18"/>
      <c r="H702" s="18"/>
      <c r="I702" s="18"/>
      <c r="J702" s="22">
        <f t="shared" si="42"/>
        <v>0</v>
      </c>
      <c r="K702" s="18"/>
      <c r="L702" s="18"/>
      <c r="M702" s="18"/>
      <c r="N702" s="19"/>
    </row>
    <row r="703" spans="1:14" ht="27" customHeight="1">
      <c r="A703" s="2" t="str">
        <f t="shared" si="43"/>
        <v/>
      </c>
      <c r="B703" s="5" t="str">
        <f t="shared" si="44"/>
        <v/>
      </c>
      <c r="C703" s="5" t="str">
        <f t="shared" si="41"/>
        <v/>
      </c>
      <c r="D703" s="14"/>
      <c r="E703" s="15"/>
      <c r="F703" s="3" t="str">
        <f>IF(E703="","",(VLOOKUP(E703,#REF!,2,"FAUX")))</f>
        <v/>
      </c>
      <c r="G703" s="18"/>
      <c r="H703" s="18"/>
      <c r="I703" s="18"/>
      <c r="J703" s="22">
        <f t="shared" si="42"/>
        <v>0</v>
      </c>
      <c r="K703" s="18"/>
      <c r="L703" s="18"/>
      <c r="M703" s="18"/>
      <c r="N703" s="19"/>
    </row>
    <row r="704" spans="1:14" ht="27" customHeight="1">
      <c r="A704" s="2" t="str">
        <f t="shared" si="43"/>
        <v/>
      </c>
      <c r="B704" s="5" t="str">
        <f t="shared" si="44"/>
        <v/>
      </c>
      <c r="C704" s="5" t="str">
        <f t="shared" si="41"/>
        <v/>
      </c>
      <c r="D704" s="14"/>
      <c r="E704" s="15"/>
      <c r="F704" s="3" t="str">
        <f>IF(E704="","",(VLOOKUP(E704,#REF!,2,"FAUX")))</f>
        <v/>
      </c>
      <c r="G704" s="18"/>
      <c r="H704" s="18"/>
      <c r="I704" s="18"/>
      <c r="J704" s="22">
        <f t="shared" si="42"/>
        <v>0</v>
      </c>
      <c r="K704" s="18"/>
      <c r="L704" s="18"/>
      <c r="M704" s="18"/>
      <c r="N704" s="19"/>
    </row>
    <row r="705" spans="1:14" ht="27" customHeight="1">
      <c r="A705" s="2" t="str">
        <f t="shared" si="43"/>
        <v/>
      </c>
      <c r="B705" s="5" t="str">
        <f t="shared" si="44"/>
        <v/>
      </c>
      <c r="C705" s="5" t="str">
        <f t="shared" si="41"/>
        <v/>
      </c>
      <c r="D705" s="14"/>
      <c r="E705" s="15"/>
      <c r="F705" s="3" t="str">
        <f>IF(E705="","",(VLOOKUP(E705,#REF!,2,"FAUX")))</f>
        <v/>
      </c>
      <c r="G705" s="18"/>
      <c r="H705" s="18"/>
      <c r="I705" s="18"/>
      <c r="J705" s="22">
        <f t="shared" si="42"/>
        <v>0</v>
      </c>
      <c r="K705" s="18"/>
      <c r="L705" s="18"/>
      <c r="M705" s="18"/>
      <c r="N705" s="19"/>
    </row>
    <row r="706" spans="1:14" ht="27" customHeight="1">
      <c r="A706" s="2" t="str">
        <f t="shared" si="43"/>
        <v/>
      </c>
      <c r="B706" s="5" t="str">
        <f t="shared" si="44"/>
        <v/>
      </c>
      <c r="C706" s="5" t="str">
        <f t="shared" si="41"/>
        <v/>
      </c>
      <c r="D706" s="14"/>
      <c r="E706" s="15"/>
      <c r="F706" s="3" t="str">
        <f>IF(E706="","",(VLOOKUP(E706,#REF!,2,"FAUX")))</f>
        <v/>
      </c>
      <c r="G706" s="18"/>
      <c r="H706" s="18"/>
      <c r="I706" s="18"/>
      <c r="J706" s="22">
        <f t="shared" si="42"/>
        <v>0</v>
      </c>
      <c r="K706" s="18"/>
      <c r="L706" s="18"/>
      <c r="M706" s="18"/>
      <c r="N706" s="19"/>
    </row>
    <row r="707" spans="1:14" ht="27" customHeight="1">
      <c r="A707" s="2" t="str">
        <f t="shared" si="43"/>
        <v/>
      </c>
      <c r="B707" s="5" t="str">
        <f t="shared" si="44"/>
        <v/>
      </c>
      <c r="C707" s="5" t="str">
        <f t="shared" ref="C707:C770" si="45">CONCATENATE(A707,B707)</f>
        <v/>
      </c>
      <c r="D707" s="14"/>
      <c r="E707" s="15"/>
      <c r="F707" s="3" t="str">
        <f>IF(E707="","",(VLOOKUP(E707,#REF!,2,"FAUX")))</f>
        <v/>
      </c>
      <c r="G707" s="18"/>
      <c r="H707" s="18"/>
      <c r="I707" s="18"/>
      <c r="J707" s="22">
        <f t="shared" ref="J707:J770" si="46">IF(G707="Entrée",I707,(I707*-1))</f>
        <v>0</v>
      </c>
      <c r="K707" s="18"/>
      <c r="L707" s="18"/>
      <c r="M707" s="18"/>
      <c r="N707" s="19"/>
    </row>
    <row r="708" spans="1:14" ht="27" customHeight="1">
      <c r="A708" s="2" t="str">
        <f t="shared" si="43"/>
        <v/>
      </c>
      <c r="B708" s="5" t="str">
        <f t="shared" si="44"/>
        <v/>
      </c>
      <c r="C708" s="5" t="str">
        <f t="shared" si="45"/>
        <v/>
      </c>
      <c r="D708" s="14"/>
      <c r="E708" s="15"/>
      <c r="F708" s="3" t="str">
        <f>IF(E708="","",(VLOOKUP(E708,#REF!,2,"FAUX")))</f>
        <v/>
      </c>
      <c r="G708" s="18"/>
      <c r="H708" s="18"/>
      <c r="I708" s="18"/>
      <c r="J708" s="22">
        <f t="shared" si="46"/>
        <v>0</v>
      </c>
      <c r="K708" s="18"/>
      <c r="L708" s="18"/>
      <c r="M708" s="18"/>
      <c r="N708" s="19"/>
    </row>
    <row r="709" spans="1:14" ht="27" customHeight="1">
      <c r="A709" s="2" t="str">
        <f t="shared" si="43"/>
        <v/>
      </c>
      <c r="B709" s="5" t="str">
        <f t="shared" si="44"/>
        <v/>
      </c>
      <c r="C709" s="5" t="str">
        <f t="shared" si="45"/>
        <v/>
      </c>
      <c r="D709" s="14"/>
      <c r="E709" s="15"/>
      <c r="F709" s="3" t="str">
        <f>IF(E709="","",(VLOOKUP(E709,#REF!,2,"FAUX")))</f>
        <v/>
      </c>
      <c r="G709" s="18"/>
      <c r="H709" s="18"/>
      <c r="I709" s="18"/>
      <c r="J709" s="22">
        <f t="shared" si="46"/>
        <v>0</v>
      </c>
      <c r="K709" s="18"/>
      <c r="L709" s="18"/>
      <c r="M709" s="18"/>
      <c r="N709" s="19"/>
    </row>
    <row r="710" spans="1:14" ht="27" customHeight="1">
      <c r="A710" s="2" t="str">
        <f t="shared" si="43"/>
        <v/>
      </c>
      <c r="B710" s="5" t="str">
        <f t="shared" si="44"/>
        <v/>
      </c>
      <c r="C710" s="5" t="str">
        <f t="shared" si="45"/>
        <v/>
      </c>
      <c r="D710" s="14"/>
      <c r="E710" s="15"/>
      <c r="F710" s="3" t="str">
        <f>IF(E710="","",(VLOOKUP(E710,#REF!,2,"FAUX")))</f>
        <v/>
      </c>
      <c r="G710" s="18"/>
      <c r="H710" s="18"/>
      <c r="I710" s="18"/>
      <c r="J710" s="22">
        <f t="shared" si="46"/>
        <v>0</v>
      </c>
      <c r="K710" s="18"/>
      <c r="L710" s="18"/>
      <c r="M710" s="18"/>
      <c r="N710" s="19"/>
    </row>
    <row r="711" spans="1:14" ht="27" customHeight="1">
      <c r="A711" s="2" t="str">
        <f t="shared" si="43"/>
        <v/>
      </c>
      <c r="B711" s="5" t="str">
        <f t="shared" si="44"/>
        <v/>
      </c>
      <c r="C711" s="5" t="str">
        <f t="shared" si="45"/>
        <v/>
      </c>
      <c r="D711" s="14"/>
      <c r="E711" s="15"/>
      <c r="F711" s="3" t="str">
        <f>IF(E711="","",(VLOOKUP(E711,#REF!,2,"FAUX")))</f>
        <v/>
      </c>
      <c r="G711" s="18"/>
      <c r="H711" s="18"/>
      <c r="I711" s="18"/>
      <c r="J711" s="22">
        <f t="shared" si="46"/>
        <v>0</v>
      </c>
      <c r="K711" s="18"/>
      <c r="L711" s="18"/>
      <c r="M711" s="18"/>
      <c r="N711" s="19"/>
    </row>
    <row r="712" spans="1:14" ht="27" customHeight="1">
      <c r="A712" s="2" t="str">
        <f t="shared" si="43"/>
        <v/>
      </c>
      <c r="B712" s="5" t="str">
        <f t="shared" si="44"/>
        <v/>
      </c>
      <c r="C712" s="5" t="str">
        <f t="shared" si="45"/>
        <v/>
      </c>
      <c r="D712" s="14"/>
      <c r="E712" s="15"/>
      <c r="F712" s="3" t="str">
        <f>IF(E712="","",(VLOOKUP(E712,#REF!,2,"FAUX")))</f>
        <v/>
      </c>
      <c r="G712" s="18"/>
      <c r="H712" s="18"/>
      <c r="I712" s="18"/>
      <c r="J712" s="22">
        <f t="shared" si="46"/>
        <v>0</v>
      </c>
      <c r="K712" s="18"/>
      <c r="L712" s="18"/>
      <c r="M712" s="18"/>
      <c r="N712" s="19"/>
    </row>
    <row r="713" spans="1:14" ht="27" customHeight="1">
      <c r="A713" s="2" t="str">
        <f t="shared" si="43"/>
        <v/>
      </c>
      <c r="B713" s="5" t="str">
        <f t="shared" si="44"/>
        <v/>
      </c>
      <c r="C713" s="5" t="str">
        <f t="shared" si="45"/>
        <v/>
      </c>
      <c r="D713" s="14"/>
      <c r="E713" s="15"/>
      <c r="F713" s="3" t="str">
        <f>IF(E713="","",(VLOOKUP(E713,#REF!,2,"FAUX")))</f>
        <v/>
      </c>
      <c r="G713" s="18"/>
      <c r="H713" s="18"/>
      <c r="I713" s="18"/>
      <c r="J713" s="22">
        <f t="shared" si="46"/>
        <v>0</v>
      </c>
      <c r="K713" s="18"/>
      <c r="L713" s="18"/>
      <c r="M713" s="18"/>
      <c r="N713" s="19"/>
    </row>
    <row r="714" spans="1:14" ht="27" customHeight="1">
      <c r="A714" s="2" t="str">
        <f t="shared" si="43"/>
        <v/>
      </c>
      <c r="B714" s="5" t="str">
        <f t="shared" si="44"/>
        <v/>
      </c>
      <c r="C714" s="5" t="str">
        <f t="shared" si="45"/>
        <v/>
      </c>
      <c r="D714" s="14"/>
      <c r="E714" s="15"/>
      <c r="F714" s="3" t="str">
        <f>IF(E714="","",(VLOOKUP(E714,#REF!,2,"FAUX")))</f>
        <v/>
      </c>
      <c r="G714" s="18"/>
      <c r="H714" s="18"/>
      <c r="I714" s="18"/>
      <c r="J714" s="22">
        <f t="shared" si="46"/>
        <v>0</v>
      </c>
      <c r="K714" s="18"/>
      <c r="L714" s="18"/>
      <c r="M714" s="18"/>
      <c r="N714" s="19"/>
    </row>
    <row r="715" spans="1:14" ht="27" customHeight="1">
      <c r="A715" s="2" t="str">
        <f t="shared" ref="A715:A778" si="47">IF(D715="","",YEAR(D715))</f>
        <v/>
      </c>
      <c r="B715" s="5" t="str">
        <f t="shared" ref="B715:B778" si="48">IF(D715="","",MONTH(D715))</f>
        <v/>
      </c>
      <c r="C715" s="5" t="str">
        <f t="shared" si="45"/>
        <v/>
      </c>
      <c r="D715" s="14"/>
      <c r="E715" s="15"/>
      <c r="F715" s="3" t="str">
        <f>IF(E715="","",(VLOOKUP(E715,#REF!,2,"FAUX")))</f>
        <v/>
      </c>
      <c r="G715" s="18"/>
      <c r="H715" s="18"/>
      <c r="I715" s="18"/>
      <c r="J715" s="22">
        <f t="shared" si="46"/>
        <v>0</v>
      </c>
      <c r="K715" s="18"/>
      <c r="L715" s="18"/>
      <c r="M715" s="18"/>
      <c r="N715" s="19"/>
    </row>
    <row r="716" spans="1:14" ht="27" customHeight="1">
      <c r="A716" s="2" t="str">
        <f t="shared" si="47"/>
        <v/>
      </c>
      <c r="B716" s="5" t="str">
        <f t="shared" si="48"/>
        <v/>
      </c>
      <c r="C716" s="5" t="str">
        <f t="shared" si="45"/>
        <v/>
      </c>
      <c r="D716" s="14"/>
      <c r="E716" s="15"/>
      <c r="F716" s="3" t="str">
        <f>IF(E716="","",(VLOOKUP(E716,#REF!,2,"FAUX")))</f>
        <v/>
      </c>
      <c r="G716" s="18"/>
      <c r="H716" s="18"/>
      <c r="I716" s="18"/>
      <c r="J716" s="22">
        <f t="shared" si="46"/>
        <v>0</v>
      </c>
      <c r="K716" s="18"/>
      <c r="L716" s="18"/>
      <c r="M716" s="18"/>
      <c r="N716" s="19"/>
    </row>
    <row r="717" spans="1:14" ht="27" customHeight="1">
      <c r="A717" s="2" t="str">
        <f t="shared" si="47"/>
        <v/>
      </c>
      <c r="B717" s="5" t="str">
        <f t="shared" si="48"/>
        <v/>
      </c>
      <c r="C717" s="5" t="str">
        <f t="shared" si="45"/>
        <v/>
      </c>
      <c r="D717" s="14"/>
      <c r="E717" s="15"/>
      <c r="F717" s="3" t="str">
        <f>IF(E717="","",(VLOOKUP(E717,#REF!,2,"FAUX")))</f>
        <v/>
      </c>
      <c r="G717" s="18"/>
      <c r="H717" s="18"/>
      <c r="I717" s="18"/>
      <c r="J717" s="22">
        <f t="shared" si="46"/>
        <v>0</v>
      </c>
      <c r="K717" s="18"/>
      <c r="L717" s="18"/>
      <c r="M717" s="18"/>
      <c r="N717" s="19"/>
    </row>
    <row r="718" spans="1:14" ht="27" customHeight="1">
      <c r="A718" s="2" t="str">
        <f t="shared" si="47"/>
        <v/>
      </c>
      <c r="B718" s="5" t="str">
        <f t="shared" si="48"/>
        <v/>
      </c>
      <c r="C718" s="5" t="str">
        <f t="shared" si="45"/>
        <v/>
      </c>
      <c r="D718" s="14"/>
      <c r="E718" s="15"/>
      <c r="F718" s="3" t="str">
        <f>IF(E718="","",(VLOOKUP(E718,#REF!,2,"FAUX")))</f>
        <v/>
      </c>
      <c r="G718" s="18"/>
      <c r="H718" s="18"/>
      <c r="I718" s="18"/>
      <c r="J718" s="22">
        <f t="shared" si="46"/>
        <v>0</v>
      </c>
      <c r="K718" s="18"/>
      <c r="L718" s="18"/>
      <c r="M718" s="18"/>
      <c r="N718" s="19"/>
    </row>
    <row r="719" spans="1:14" ht="27" customHeight="1">
      <c r="A719" s="2" t="str">
        <f t="shared" si="47"/>
        <v/>
      </c>
      <c r="B719" s="5" t="str">
        <f t="shared" si="48"/>
        <v/>
      </c>
      <c r="C719" s="5" t="str">
        <f t="shared" si="45"/>
        <v/>
      </c>
      <c r="D719" s="14"/>
      <c r="E719" s="15"/>
      <c r="F719" s="3" t="str">
        <f>IF(E719="","",(VLOOKUP(E719,#REF!,2,"FAUX")))</f>
        <v/>
      </c>
      <c r="G719" s="18"/>
      <c r="H719" s="18"/>
      <c r="I719" s="18"/>
      <c r="J719" s="22">
        <f t="shared" si="46"/>
        <v>0</v>
      </c>
      <c r="K719" s="18"/>
      <c r="L719" s="18"/>
      <c r="M719" s="18"/>
      <c r="N719" s="19"/>
    </row>
    <row r="720" spans="1:14" ht="27" customHeight="1">
      <c r="A720" s="2" t="str">
        <f t="shared" si="47"/>
        <v/>
      </c>
      <c r="B720" s="5" t="str">
        <f t="shared" si="48"/>
        <v/>
      </c>
      <c r="C720" s="5" t="str">
        <f t="shared" si="45"/>
        <v/>
      </c>
      <c r="D720" s="14"/>
      <c r="E720" s="15"/>
      <c r="F720" s="3" t="str">
        <f>IF(E720="","",(VLOOKUP(E720,#REF!,2,"FAUX")))</f>
        <v/>
      </c>
      <c r="G720" s="18"/>
      <c r="H720" s="18"/>
      <c r="I720" s="18"/>
      <c r="J720" s="22">
        <f t="shared" si="46"/>
        <v>0</v>
      </c>
      <c r="K720" s="18"/>
      <c r="L720" s="18"/>
      <c r="M720" s="18"/>
      <c r="N720" s="19"/>
    </row>
    <row r="721" spans="1:14" ht="27" customHeight="1">
      <c r="A721" s="2" t="str">
        <f t="shared" si="47"/>
        <v/>
      </c>
      <c r="B721" s="5" t="str">
        <f t="shared" si="48"/>
        <v/>
      </c>
      <c r="C721" s="5" t="str">
        <f t="shared" si="45"/>
        <v/>
      </c>
      <c r="D721" s="14"/>
      <c r="E721" s="15"/>
      <c r="F721" s="3" t="str">
        <f>IF(E721="","",(VLOOKUP(E721,#REF!,2,"FAUX")))</f>
        <v/>
      </c>
      <c r="G721" s="18"/>
      <c r="H721" s="18"/>
      <c r="I721" s="18"/>
      <c r="J721" s="22">
        <f t="shared" si="46"/>
        <v>0</v>
      </c>
      <c r="K721" s="18"/>
      <c r="L721" s="18"/>
      <c r="M721" s="18"/>
      <c r="N721" s="19"/>
    </row>
    <row r="722" spans="1:14" ht="27" customHeight="1">
      <c r="A722" s="2" t="str">
        <f t="shared" si="47"/>
        <v/>
      </c>
      <c r="B722" s="5" t="str">
        <f t="shared" si="48"/>
        <v/>
      </c>
      <c r="C722" s="5" t="str">
        <f t="shared" si="45"/>
        <v/>
      </c>
      <c r="D722" s="14"/>
      <c r="E722" s="15"/>
      <c r="F722" s="3" t="str">
        <f>IF(E722="","",(VLOOKUP(E722,#REF!,2,"FAUX")))</f>
        <v/>
      </c>
      <c r="G722" s="18"/>
      <c r="H722" s="18"/>
      <c r="I722" s="18"/>
      <c r="J722" s="22">
        <f t="shared" si="46"/>
        <v>0</v>
      </c>
      <c r="K722" s="18"/>
      <c r="L722" s="18"/>
      <c r="M722" s="18"/>
      <c r="N722" s="19"/>
    </row>
    <row r="723" spans="1:14" ht="27" customHeight="1">
      <c r="A723" s="2" t="str">
        <f t="shared" si="47"/>
        <v/>
      </c>
      <c r="B723" s="5" t="str">
        <f t="shared" si="48"/>
        <v/>
      </c>
      <c r="C723" s="5" t="str">
        <f t="shared" si="45"/>
        <v/>
      </c>
      <c r="D723" s="14"/>
      <c r="E723" s="15"/>
      <c r="F723" s="3" t="str">
        <f>IF(E723="","",(VLOOKUP(E723,#REF!,2,"FAUX")))</f>
        <v/>
      </c>
      <c r="G723" s="18"/>
      <c r="H723" s="18"/>
      <c r="I723" s="18"/>
      <c r="J723" s="22">
        <f t="shared" si="46"/>
        <v>0</v>
      </c>
      <c r="K723" s="18"/>
      <c r="L723" s="18"/>
      <c r="M723" s="18"/>
      <c r="N723" s="19"/>
    </row>
    <row r="724" spans="1:14" ht="27" customHeight="1">
      <c r="A724" s="2" t="str">
        <f t="shared" si="47"/>
        <v/>
      </c>
      <c r="B724" s="5" t="str">
        <f t="shared" si="48"/>
        <v/>
      </c>
      <c r="C724" s="5" t="str">
        <f t="shared" si="45"/>
        <v/>
      </c>
      <c r="D724" s="14"/>
      <c r="E724" s="15"/>
      <c r="F724" s="3" t="str">
        <f>IF(E724="","",(VLOOKUP(E724,#REF!,2,"FAUX")))</f>
        <v/>
      </c>
      <c r="G724" s="18"/>
      <c r="H724" s="18"/>
      <c r="I724" s="18"/>
      <c r="J724" s="22">
        <f t="shared" si="46"/>
        <v>0</v>
      </c>
      <c r="K724" s="18"/>
      <c r="L724" s="18"/>
      <c r="M724" s="18"/>
      <c r="N724" s="19"/>
    </row>
    <row r="725" spans="1:14" ht="27" customHeight="1">
      <c r="A725" s="2" t="str">
        <f t="shared" si="47"/>
        <v/>
      </c>
      <c r="B725" s="5" t="str">
        <f t="shared" si="48"/>
        <v/>
      </c>
      <c r="C725" s="5" t="str">
        <f t="shared" si="45"/>
        <v/>
      </c>
      <c r="D725" s="14"/>
      <c r="E725" s="15"/>
      <c r="F725" s="3" t="str">
        <f>IF(E725="","",(VLOOKUP(E725,#REF!,2,"FAUX")))</f>
        <v/>
      </c>
      <c r="G725" s="18"/>
      <c r="H725" s="18"/>
      <c r="I725" s="18"/>
      <c r="J725" s="22">
        <f t="shared" si="46"/>
        <v>0</v>
      </c>
      <c r="K725" s="18"/>
      <c r="L725" s="18"/>
      <c r="M725" s="18"/>
      <c r="N725" s="19"/>
    </row>
    <row r="726" spans="1:14" ht="27" customHeight="1">
      <c r="A726" s="2" t="str">
        <f t="shared" si="47"/>
        <v/>
      </c>
      <c r="B726" s="5" t="str">
        <f t="shared" si="48"/>
        <v/>
      </c>
      <c r="C726" s="5" t="str">
        <f t="shared" si="45"/>
        <v/>
      </c>
      <c r="D726" s="14"/>
      <c r="E726" s="15"/>
      <c r="F726" s="3" t="str">
        <f>IF(E726="","",(VLOOKUP(E726,#REF!,2,"FAUX")))</f>
        <v/>
      </c>
      <c r="G726" s="18"/>
      <c r="H726" s="18"/>
      <c r="I726" s="18"/>
      <c r="J726" s="22">
        <f t="shared" si="46"/>
        <v>0</v>
      </c>
      <c r="K726" s="18"/>
      <c r="L726" s="18"/>
      <c r="M726" s="18"/>
      <c r="N726" s="19"/>
    </row>
    <row r="727" spans="1:14" ht="27" customHeight="1">
      <c r="A727" s="2" t="str">
        <f t="shared" si="47"/>
        <v/>
      </c>
      <c r="B727" s="5" t="str">
        <f t="shared" si="48"/>
        <v/>
      </c>
      <c r="C727" s="5" t="str">
        <f t="shared" si="45"/>
        <v/>
      </c>
      <c r="D727" s="14"/>
      <c r="E727" s="15"/>
      <c r="F727" s="3" t="str">
        <f>IF(E727="","",(VLOOKUP(E727,#REF!,2,"FAUX")))</f>
        <v/>
      </c>
      <c r="G727" s="18"/>
      <c r="H727" s="18"/>
      <c r="I727" s="18"/>
      <c r="J727" s="22">
        <f t="shared" si="46"/>
        <v>0</v>
      </c>
      <c r="K727" s="18"/>
      <c r="L727" s="18"/>
      <c r="M727" s="18"/>
      <c r="N727" s="19"/>
    </row>
    <row r="728" spans="1:14" ht="27" customHeight="1">
      <c r="A728" s="2" t="str">
        <f t="shared" si="47"/>
        <v/>
      </c>
      <c r="B728" s="5" t="str">
        <f t="shared" si="48"/>
        <v/>
      </c>
      <c r="C728" s="5" t="str">
        <f t="shared" si="45"/>
        <v/>
      </c>
      <c r="D728" s="14"/>
      <c r="E728" s="15"/>
      <c r="F728" s="3" t="str">
        <f>IF(E728="","",(VLOOKUP(E728,#REF!,2,"FAUX")))</f>
        <v/>
      </c>
      <c r="G728" s="18"/>
      <c r="H728" s="18"/>
      <c r="I728" s="18"/>
      <c r="J728" s="22">
        <f t="shared" si="46"/>
        <v>0</v>
      </c>
      <c r="K728" s="18"/>
      <c r="L728" s="18"/>
      <c r="M728" s="18"/>
      <c r="N728" s="19"/>
    </row>
    <row r="729" spans="1:14" ht="27" customHeight="1">
      <c r="A729" s="2" t="str">
        <f t="shared" si="47"/>
        <v/>
      </c>
      <c r="B729" s="5" t="str">
        <f t="shared" si="48"/>
        <v/>
      </c>
      <c r="C729" s="5" t="str">
        <f t="shared" si="45"/>
        <v/>
      </c>
      <c r="D729" s="14"/>
      <c r="E729" s="15"/>
      <c r="F729" s="3" t="str">
        <f>IF(E729="","",(VLOOKUP(E729,#REF!,2,"FAUX")))</f>
        <v/>
      </c>
      <c r="G729" s="18"/>
      <c r="H729" s="18"/>
      <c r="I729" s="18"/>
      <c r="J729" s="22">
        <f t="shared" si="46"/>
        <v>0</v>
      </c>
      <c r="K729" s="18"/>
      <c r="L729" s="18"/>
      <c r="M729" s="18"/>
      <c r="N729" s="19"/>
    </row>
    <row r="730" spans="1:14" ht="27" customHeight="1">
      <c r="A730" s="2" t="str">
        <f t="shared" si="47"/>
        <v/>
      </c>
      <c r="B730" s="5" t="str">
        <f t="shared" si="48"/>
        <v/>
      </c>
      <c r="C730" s="5" t="str">
        <f t="shared" si="45"/>
        <v/>
      </c>
      <c r="D730" s="14"/>
      <c r="E730" s="15"/>
      <c r="F730" s="3" t="str">
        <f>IF(E730="","",(VLOOKUP(E730,#REF!,2,"FAUX")))</f>
        <v/>
      </c>
      <c r="G730" s="18"/>
      <c r="H730" s="18"/>
      <c r="I730" s="18"/>
      <c r="J730" s="22">
        <f t="shared" si="46"/>
        <v>0</v>
      </c>
      <c r="K730" s="18"/>
      <c r="L730" s="18"/>
      <c r="M730" s="18"/>
      <c r="N730" s="19"/>
    </row>
    <row r="731" spans="1:14" ht="27" customHeight="1">
      <c r="A731" s="2" t="str">
        <f t="shared" si="47"/>
        <v/>
      </c>
      <c r="B731" s="5" t="str">
        <f t="shared" si="48"/>
        <v/>
      </c>
      <c r="C731" s="5" t="str">
        <f t="shared" si="45"/>
        <v/>
      </c>
      <c r="D731" s="14"/>
      <c r="E731" s="15"/>
      <c r="F731" s="3" t="str">
        <f>IF(E731="","",(VLOOKUP(E731,#REF!,2,"FAUX")))</f>
        <v/>
      </c>
      <c r="G731" s="18"/>
      <c r="H731" s="18"/>
      <c r="I731" s="18"/>
      <c r="J731" s="22">
        <f t="shared" si="46"/>
        <v>0</v>
      </c>
      <c r="K731" s="18"/>
      <c r="L731" s="18"/>
      <c r="M731" s="18"/>
      <c r="N731" s="19"/>
    </row>
    <row r="732" spans="1:14" ht="27" customHeight="1">
      <c r="A732" s="2" t="str">
        <f t="shared" si="47"/>
        <v/>
      </c>
      <c r="B732" s="5" t="str">
        <f t="shared" si="48"/>
        <v/>
      </c>
      <c r="C732" s="5" t="str">
        <f t="shared" si="45"/>
        <v/>
      </c>
      <c r="D732" s="14"/>
      <c r="E732" s="15"/>
      <c r="F732" s="3" t="str">
        <f>IF(E732="","",(VLOOKUP(E732,#REF!,2,"FAUX")))</f>
        <v/>
      </c>
      <c r="G732" s="18"/>
      <c r="H732" s="18"/>
      <c r="I732" s="18"/>
      <c r="J732" s="22">
        <f t="shared" si="46"/>
        <v>0</v>
      </c>
      <c r="K732" s="18"/>
      <c r="L732" s="18"/>
      <c r="M732" s="18"/>
      <c r="N732" s="19"/>
    </row>
    <row r="733" spans="1:14" ht="27" customHeight="1">
      <c r="A733" s="2" t="str">
        <f t="shared" si="47"/>
        <v/>
      </c>
      <c r="B733" s="5" t="str">
        <f t="shared" si="48"/>
        <v/>
      </c>
      <c r="C733" s="5" t="str">
        <f t="shared" si="45"/>
        <v/>
      </c>
      <c r="D733" s="14"/>
      <c r="E733" s="15"/>
      <c r="F733" s="3" t="str">
        <f>IF(E733="","",(VLOOKUP(E733,#REF!,2,"FAUX")))</f>
        <v/>
      </c>
      <c r="G733" s="18"/>
      <c r="H733" s="18"/>
      <c r="I733" s="18"/>
      <c r="J733" s="22">
        <f t="shared" si="46"/>
        <v>0</v>
      </c>
      <c r="K733" s="18"/>
      <c r="L733" s="18"/>
      <c r="M733" s="18"/>
      <c r="N733" s="19"/>
    </row>
    <row r="734" spans="1:14" ht="27" customHeight="1">
      <c r="A734" s="2" t="str">
        <f t="shared" si="47"/>
        <v/>
      </c>
      <c r="B734" s="5" t="str">
        <f t="shared" si="48"/>
        <v/>
      </c>
      <c r="C734" s="5" t="str">
        <f t="shared" si="45"/>
        <v/>
      </c>
      <c r="D734" s="14"/>
      <c r="E734" s="15"/>
      <c r="F734" s="3" t="str">
        <f>IF(E734="","",(VLOOKUP(E734,#REF!,2,"FAUX")))</f>
        <v/>
      </c>
      <c r="G734" s="18"/>
      <c r="H734" s="18"/>
      <c r="I734" s="18"/>
      <c r="J734" s="22">
        <f t="shared" si="46"/>
        <v>0</v>
      </c>
      <c r="K734" s="18"/>
      <c r="L734" s="18"/>
      <c r="M734" s="18"/>
      <c r="N734" s="19"/>
    </row>
    <row r="735" spans="1:14" ht="27" customHeight="1">
      <c r="A735" s="2" t="str">
        <f t="shared" si="47"/>
        <v/>
      </c>
      <c r="B735" s="5" t="str">
        <f t="shared" si="48"/>
        <v/>
      </c>
      <c r="C735" s="5" t="str">
        <f t="shared" si="45"/>
        <v/>
      </c>
      <c r="D735" s="14"/>
      <c r="E735" s="15"/>
      <c r="F735" s="3" t="str">
        <f>IF(E735="","",(VLOOKUP(E735,#REF!,2,"FAUX")))</f>
        <v/>
      </c>
      <c r="G735" s="18"/>
      <c r="H735" s="18"/>
      <c r="I735" s="18"/>
      <c r="J735" s="22">
        <f t="shared" si="46"/>
        <v>0</v>
      </c>
      <c r="K735" s="18"/>
      <c r="L735" s="18"/>
      <c r="M735" s="18"/>
      <c r="N735" s="19"/>
    </row>
    <row r="736" spans="1:14" ht="27" customHeight="1">
      <c r="A736" s="2" t="str">
        <f t="shared" si="47"/>
        <v/>
      </c>
      <c r="B736" s="5" t="str">
        <f t="shared" si="48"/>
        <v/>
      </c>
      <c r="C736" s="5" t="str">
        <f t="shared" si="45"/>
        <v/>
      </c>
      <c r="D736" s="14"/>
      <c r="E736" s="15"/>
      <c r="F736" s="3" t="str">
        <f>IF(E736="","",(VLOOKUP(E736,#REF!,2,"FAUX")))</f>
        <v/>
      </c>
      <c r="G736" s="18"/>
      <c r="H736" s="18"/>
      <c r="I736" s="18"/>
      <c r="J736" s="22">
        <f t="shared" si="46"/>
        <v>0</v>
      </c>
      <c r="K736" s="18"/>
      <c r="L736" s="18"/>
      <c r="M736" s="18"/>
      <c r="N736" s="19"/>
    </row>
    <row r="737" spans="1:14" ht="27" customHeight="1">
      <c r="A737" s="2" t="str">
        <f t="shared" si="47"/>
        <v/>
      </c>
      <c r="B737" s="5" t="str">
        <f t="shared" si="48"/>
        <v/>
      </c>
      <c r="C737" s="5" t="str">
        <f t="shared" si="45"/>
        <v/>
      </c>
      <c r="D737" s="14"/>
      <c r="E737" s="15"/>
      <c r="F737" s="3" t="str">
        <f>IF(E737="","",(VLOOKUP(E737,#REF!,2,"FAUX")))</f>
        <v/>
      </c>
      <c r="G737" s="18"/>
      <c r="H737" s="18"/>
      <c r="I737" s="18"/>
      <c r="J737" s="22">
        <f t="shared" si="46"/>
        <v>0</v>
      </c>
      <c r="K737" s="18"/>
      <c r="L737" s="18"/>
      <c r="M737" s="18"/>
      <c r="N737" s="19"/>
    </row>
    <row r="738" spans="1:14" ht="27" customHeight="1">
      <c r="A738" s="2" t="str">
        <f t="shared" si="47"/>
        <v/>
      </c>
      <c r="B738" s="5" t="str">
        <f t="shared" si="48"/>
        <v/>
      </c>
      <c r="C738" s="5" t="str">
        <f t="shared" si="45"/>
        <v/>
      </c>
      <c r="D738" s="14"/>
      <c r="E738" s="15"/>
      <c r="F738" s="3" t="str">
        <f>IF(E738="","",(VLOOKUP(E738,#REF!,2,"FAUX")))</f>
        <v/>
      </c>
      <c r="G738" s="18"/>
      <c r="H738" s="18"/>
      <c r="I738" s="18"/>
      <c r="J738" s="22">
        <f t="shared" si="46"/>
        <v>0</v>
      </c>
      <c r="K738" s="18"/>
      <c r="L738" s="18"/>
      <c r="M738" s="18"/>
      <c r="N738" s="19"/>
    </row>
    <row r="739" spans="1:14" ht="27" customHeight="1">
      <c r="A739" s="2" t="str">
        <f t="shared" si="47"/>
        <v/>
      </c>
      <c r="B739" s="5" t="str">
        <f t="shared" si="48"/>
        <v/>
      </c>
      <c r="C739" s="5" t="str">
        <f t="shared" si="45"/>
        <v/>
      </c>
      <c r="D739" s="14"/>
      <c r="E739" s="15"/>
      <c r="F739" s="3" t="str">
        <f>IF(E739="","",(VLOOKUP(E739,#REF!,2,"FAUX")))</f>
        <v/>
      </c>
      <c r="G739" s="18"/>
      <c r="H739" s="18"/>
      <c r="I739" s="18"/>
      <c r="J739" s="22">
        <f t="shared" si="46"/>
        <v>0</v>
      </c>
      <c r="K739" s="18"/>
      <c r="L739" s="18"/>
      <c r="M739" s="18"/>
      <c r="N739" s="19"/>
    </row>
    <row r="740" spans="1:14" ht="27" customHeight="1">
      <c r="A740" s="2" t="str">
        <f t="shared" si="47"/>
        <v/>
      </c>
      <c r="B740" s="5" t="str">
        <f t="shared" si="48"/>
        <v/>
      </c>
      <c r="C740" s="5" t="str">
        <f t="shared" si="45"/>
        <v/>
      </c>
      <c r="D740" s="14"/>
      <c r="E740" s="15"/>
      <c r="F740" s="3" t="str">
        <f>IF(E740="","",(VLOOKUP(E740,#REF!,2,"FAUX")))</f>
        <v/>
      </c>
      <c r="G740" s="18"/>
      <c r="H740" s="18"/>
      <c r="I740" s="18"/>
      <c r="J740" s="22">
        <f t="shared" si="46"/>
        <v>0</v>
      </c>
      <c r="K740" s="18"/>
      <c r="L740" s="18"/>
      <c r="M740" s="18"/>
      <c r="N740" s="19"/>
    </row>
    <row r="741" spans="1:14" ht="27" customHeight="1">
      <c r="A741" s="2" t="str">
        <f t="shared" si="47"/>
        <v/>
      </c>
      <c r="B741" s="5" t="str">
        <f t="shared" si="48"/>
        <v/>
      </c>
      <c r="C741" s="5" t="str">
        <f t="shared" si="45"/>
        <v/>
      </c>
      <c r="D741" s="14"/>
      <c r="E741" s="15"/>
      <c r="F741" s="3" t="str">
        <f>IF(E741="","",(VLOOKUP(E741,#REF!,2,"FAUX")))</f>
        <v/>
      </c>
      <c r="G741" s="18"/>
      <c r="H741" s="18"/>
      <c r="I741" s="18"/>
      <c r="J741" s="22">
        <f t="shared" si="46"/>
        <v>0</v>
      </c>
      <c r="K741" s="18"/>
      <c r="L741" s="18"/>
      <c r="M741" s="18"/>
      <c r="N741" s="19"/>
    </row>
    <row r="742" spans="1:14" ht="27" customHeight="1">
      <c r="A742" s="2" t="str">
        <f t="shared" si="47"/>
        <v/>
      </c>
      <c r="B742" s="5" t="str">
        <f t="shared" si="48"/>
        <v/>
      </c>
      <c r="C742" s="5" t="str">
        <f t="shared" si="45"/>
        <v/>
      </c>
      <c r="D742" s="14"/>
      <c r="E742" s="15"/>
      <c r="F742" s="3" t="str">
        <f>IF(E742="","",(VLOOKUP(E742,#REF!,2,"FAUX")))</f>
        <v/>
      </c>
      <c r="G742" s="18"/>
      <c r="H742" s="18"/>
      <c r="I742" s="18"/>
      <c r="J742" s="22">
        <f t="shared" si="46"/>
        <v>0</v>
      </c>
      <c r="K742" s="18"/>
      <c r="L742" s="18"/>
      <c r="M742" s="18"/>
      <c r="N742" s="19"/>
    </row>
    <row r="743" spans="1:14" ht="27" customHeight="1">
      <c r="A743" s="2" t="str">
        <f t="shared" si="47"/>
        <v/>
      </c>
      <c r="B743" s="5" t="str">
        <f t="shared" si="48"/>
        <v/>
      </c>
      <c r="C743" s="5" t="str">
        <f t="shared" si="45"/>
        <v/>
      </c>
      <c r="D743" s="14"/>
      <c r="E743" s="15"/>
      <c r="F743" s="3" t="str">
        <f>IF(E743="","",(VLOOKUP(E743,#REF!,2,"FAUX")))</f>
        <v/>
      </c>
      <c r="G743" s="18"/>
      <c r="H743" s="18"/>
      <c r="I743" s="18"/>
      <c r="J743" s="22">
        <f t="shared" si="46"/>
        <v>0</v>
      </c>
      <c r="K743" s="18"/>
      <c r="L743" s="18"/>
      <c r="M743" s="18"/>
      <c r="N743" s="19"/>
    </row>
    <row r="744" spans="1:14" ht="27" customHeight="1">
      <c r="A744" s="2" t="str">
        <f t="shared" si="47"/>
        <v/>
      </c>
      <c r="B744" s="5" t="str">
        <f t="shared" si="48"/>
        <v/>
      </c>
      <c r="C744" s="5" t="str">
        <f t="shared" si="45"/>
        <v/>
      </c>
      <c r="D744" s="14"/>
      <c r="E744" s="15"/>
      <c r="F744" s="3" t="str">
        <f>IF(E744="","",(VLOOKUP(E744,#REF!,2,"FAUX")))</f>
        <v/>
      </c>
      <c r="G744" s="18"/>
      <c r="H744" s="18"/>
      <c r="I744" s="18"/>
      <c r="J744" s="22">
        <f t="shared" si="46"/>
        <v>0</v>
      </c>
      <c r="K744" s="18"/>
      <c r="L744" s="18"/>
      <c r="M744" s="18"/>
      <c r="N744" s="19"/>
    </row>
    <row r="745" spans="1:14" ht="27" customHeight="1">
      <c r="A745" s="2" t="str">
        <f t="shared" si="47"/>
        <v/>
      </c>
      <c r="B745" s="5" t="str">
        <f t="shared" si="48"/>
        <v/>
      </c>
      <c r="C745" s="5" t="str">
        <f t="shared" si="45"/>
        <v/>
      </c>
      <c r="D745" s="14"/>
      <c r="E745" s="15"/>
      <c r="F745" s="3" t="str">
        <f>IF(E745="","",(VLOOKUP(E745,#REF!,2,"FAUX")))</f>
        <v/>
      </c>
      <c r="G745" s="18"/>
      <c r="H745" s="18"/>
      <c r="I745" s="18"/>
      <c r="J745" s="22">
        <f t="shared" si="46"/>
        <v>0</v>
      </c>
      <c r="K745" s="18"/>
      <c r="L745" s="18"/>
      <c r="M745" s="18"/>
      <c r="N745" s="19"/>
    </row>
    <row r="746" spans="1:14" ht="27" customHeight="1">
      <c r="A746" s="2" t="str">
        <f t="shared" si="47"/>
        <v/>
      </c>
      <c r="B746" s="5" t="str">
        <f t="shared" si="48"/>
        <v/>
      </c>
      <c r="C746" s="5" t="str">
        <f t="shared" si="45"/>
        <v/>
      </c>
      <c r="D746" s="14"/>
      <c r="E746" s="15"/>
      <c r="F746" s="3" t="str">
        <f>IF(E746="","",(VLOOKUP(E746,#REF!,2,"FAUX")))</f>
        <v/>
      </c>
      <c r="G746" s="18"/>
      <c r="H746" s="18"/>
      <c r="I746" s="18"/>
      <c r="J746" s="22">
        <f t="shared" si="46"/>
        <v>0</v>
      </c>
      <c r="K746" s="18"/>
      <c r="L746" s="18"/>
      <c r="M746" s="18"/>
      <c r="N746" s="19"/>
    </row>
    <row r="747" spans="1:14" ht="27" customHeight="1">
      <c r="A747" s="2" t="str">
        <f t="shared" si="47"/>
        <v/>
      </c>
      <c r="B747" s="5" t="str">
        <f t="shared" si="48"/>
        <v/>
      </c>
      <c r="C747" s="5" t="str">
        <f t="shared" si="45"/>
        <v/>
      </c>
      <c r="D747" s="14"/>
      <c r="E747" s="15"/>
      <c r="F747" s="3" t="str">
        <f>IF(E747="","",(VLOOKUP(E747,#REF!,2,"FAUX")))</f>
        <v/>
      </c>
      <c r="G747" s="18"/>
      <c r="H747" s="18"/>
      <c r="I747" s="18"/>
      <c r="J747" s="22">
        <f t="shared" si="46"/>
        <v>0</v>
      </c>
      <c r="K747" s="18"/>
      <c r="L747" s="18"/>
      <c r="M747" s="18"/>
      <c r="N747" s="19"/>
    </row>
    <row r="748" spans="1:14" ht="27" customHeight="1">
      <c r="A748" s="2" t="str">
        <f t="shared" si="47"/>
        <v/>
      </c>
      <c r="B748" s="5" t="str">
        <f t="shared" si="48"/>
        <v/>
      </c>
      <c r="C748" s="5" t="str">
        <f t="shared" si="45"/>
        <v/>
      </c>
      <c r="D748" s="14"/>
      <c r="E748" s="15"/>
      <c r="F748" s="3" t="str">
        <f>IF(E748="","",(VLOOKUP(E748,#REF!,2,"FAUX")))</f>
        <v/>
      </c>
      <c r="G748" s="18"/>
      <c r="H748" s="18"/>
      <c r="I748" s="18"/>
      <c r="J748" s="22">
        <f t="shared" si="46"/>
        <v>0</v>
      </c>
      <c r="K748" s="18"/>
      <c r="L748" s="18"/>
      <c r="M748" s="18"/>
      <c r="N748" s="19"/>
    </row>
    <row r="749" spans="1:14" ht="27" customHeight="1">
      <c r="A749" s="2" t="str">
        <f t="shared" si="47"/>
        <v/>
      </c>
      <c r="B749" s="5" t="str">
        <f t="shared" si="48"/>
        <v/>
      </c>
      <c r="C749" s="5" t="str">
        <f t="shared" si="45"/>
        <v/>
      </c>
      <c r="D749" s="14"/>
      <c r="E749" s="15"/>
      <c r="F749" s="3" t="str">
        <f>IF(E749="","",(VLOOKUP(E749,#REF!,2,"FAUX")))</f>
        <v/>
      </c>
      <c r="G749" s="18"/>
      <c r="H749" s="18"/>
      <c r="I749" s="18"/>
      <c r="J749" s="22">
        <f t="shared" si="46"/>
        <v>0</v>
      </c>
      <c r="K749" s="18"/>
      <c r="L749" s="18"/>
      <c r="M749" s="18"/>
      <c r="N749" s="19"/>
    </row>
    <row r="750" spans="1:14" ht="27" customHeight="1">
      <c r="A750" s="2" t="str">
        <f t="shared" si="47"/>
        <v/>
      </c>
      <c r="B750" s="5" t="str">
        <f t="shared" si="48"/>
        <v/>
      </c>
      <c r="C750" s="5" t="str">
        <f t="shared" si="45"/>
        <v/>
      </c>
      <c r="D750" s="14"/>
      <c r="E750" s="15"/>
      <c r="F750" s="3" t="str">
        <f>IF(E750="","",(VLOOKUP(E750,#REF!,2,"FAUX")))</f>
        <v/>
      </c>
      <c r="G750" s="18"/>
      <c r="H750" s="18"/>
      <c r="I750" s="18"/>
      <c r="J750" s="22">
        <f t="shared" si="46"/>
        <v>0</v>
      </c>
      <c r="K750" s="18"/>
      <c r="L750" s="18"/>
      <c r="M750" s="18"/>
      <c r="N750" s="19"/>
    </row>
    <row r="751" spans="1:14" ht="27" customHeight="1">
      <c r="A751" s="2" t="str">
        <f t="shared" si="47"/>
        <v/>
      </c>
      <c r="B751" s="5" t="str">
        <f t="shared" si="48"/>
        <v/>
      </c>
      <c r="C751" s="5" t="str">
        <f t="shared" si="45"/>
        <v/>
      </c>
      <c r="D751" s="14"/>
      <c r="E751" s="15"/>
      <c r="F751" s="3" t="str">
        <f>IF(E751="","",(VLOOKUP(E751,#REF!,2,"FAUX")))</f>
        <v/>
      </c>
      <c r="G751" s="18"/>
      <c r="H751" s="18"/>
      <c r="I751" s="18"/>
      <c r="J751" s="22">
        <f t="shared" si="46"/>
        <v>0</v>
      </c>
      <c r="K751" s="18"/>
      <c r="L751" s="18"/>
      <c r="M751" s="18"/>
      <c r="N751" s="19"/>
    </row>
    <row r="752" spans="1:14" ht="27" customHeight="1">
      <c r="A752" s="2" t="str">
        <f t="shared" si="47"/>
        <v/>
      </c>
      <c r="B752" s="5" t="str">
        <f t="shared" si="48"/>
        <v/>
      </c>
      <c r="C752" s="5" t="str">
        <f t="shared" si="45"/>
        <v/>
      </c>
      <c r="D752" s="14"/>
      <c r="E752" s="15"/>
      <c r="F752" s="3" t="str">
        <f>IF(E752="","",(VLOOKUP(E752,#REF!,2,"FAUX")))</f>
        <v/>
      </c>
      <c r="G752" s="18"/>
      <c r="H752" s="18"/>
      <c r="I752" s="18"/>
      <c r="J752" s="22">
        <f t="shared" si="46"/>
        <v>0</v>
      </c>
      <c r="K752" s="18"/>
      <c r="L752" s="18"/>
      <c r="M752" s="18"/>
      <c r="N752" s="19"/>
    </row>
    <row r="753" spans="1:14" ht="27" customHeight="1">
      <c r="A753" s="2" t="str">
        <f t="shared" si="47"/>
        <v/>
      </c>
      <c r="B753" s="5" t="str">
        <f t="shared" si="48"/>
        <v/>
      </c>
      <c r="C753" s="5" t="str">
        <f t="shared" si="45"/>
        <v/>
      </c>
      <c r="D753" s="14"/>
      <c r="E753" s="15"/>
      <c r="F753" s="3" t="str">
        <f>IF(E753="","",(VLOOKUP(E753,#REF!,2,"FAUX")))</f>
        <v/>
      </c>
      <c r="G753" s="18"/>
      <c r="H753" s="18"/>
      <c r="I753" s="18"/>
      <c r="J753" s="22">
        <f t="shared" si="46"/>
        <v>0</v>
      </c>
      <c r="K753" s="18"/>
      <c r="L753" s="18"/>
      <c r="M753" s="18"/>
      <c r="N753" s="19"/>
    </row>
    <row r="754" spans="1:14" ht="27" customHeight="1">
      <c r="A754" s="2" t="str">
        <f t="shared" si="47"/>
        <v/>
      </c>
      <c r="B754" s="5" t="str">
        <f t="shared" si="48"/>
        <v/>
      </c>
      <c r="C754" s="5" t="str">
        <f t="shared" si="45"/>
        <v/>
      </c>
      <c r="D754" s="14"/>
      <c r="E754" s="15"/>
      <c r="F754" s="3" t="str">
        <f>IF(E754="","",(VLOOKUP(E754,#REF!,2,"FAUX")))</f>
        <v/>
      </c>
      <c r="G754" s="18"/>
      <c r="H754" s="18"/>
      <c r="I754" s="18"/>
      <c r="J754" s="22">
        <f t="shared" si="46"/>
        <v>0</v>
      </c>
      <c r="K754" s="18"/>
      <c r="L754" s="18"/>
      <c r="M754" s="18"/>
      <c r="N754" s="19"/>
    </row>
    <row r="755" spans="1:14" ht="27" customHeight="1">
      <c r="A755" s="2" t="str">
        <f t="shared" si="47"/>
        <v/>
      </c>
      <c r="B755" s="5" t="str">
        <f t="shared" si="48"/>
        <v/>
      </c>
      <c r="C755" s="5" t="str">
        <f t="shared" si="45"/>
        <v/>
      </c>
      <c r="D755" s="14"/>
      <c r="E755" s="15"/>
      <c r="F755" s="3" t="str">
        <f>IF(E755="","",(VLOOKUP(E755,#REF!,2,"FAUX")))</f>
        <v/>
      </c>
      <c r="G755" s="18"/>
      <c r="H755" s="18"/>
      <c r="I755" s="18"/>
      <c r="J755" s="22">
        <f t="shared" si="46"/>
        <v>0</v>
      </c>
      <c r="K755" s="18"/>
      <c r="L755" s="18"/>
      <c r="M755" s="18"/>
      <c r="N755" s="19"/>
    </row>
    <row r="756" spans="1:14" ht="27" customHeight="1">
      <c r="A756" s="2" t="str">
        <f t="shared" si="47"/>
        <v/>
      </c>
      <c r="B756" s="5" t="str">
        <f t="shared" si="48"/>
        <v/>
      </c>
      <c r="C756" s="5" t="str">
        <f t="shared" si="45"/>
        <v/>
      </c>
      <c r="D756" s="14"/>
      <c r="E756" s="15"/>
      <c r="F756" s="3" t="str">
        <f>IF(E756="","",(VLOOKUP(E756,#REF!,2,"FAUX")))</f>
        <v/>
      </c>
      <c r="G756" s="18"/>
      <c r="H756" s="18"/>
      <c r="I756" s="18"/>
      <c r="J756" s="22">
        <f t="shared" si="46"/>
        <v>0</v>
      </c>
      <c r="K756" s="18"/>
      <c r="L756" s="18"/>
      <c r="M756" s="18"/>
      <c r="N756" s="19"/>
    </row>
    <row r="757" spans="1:14" ht="27" customHeight="1">
      <c r="A757" s="2" t="str">
        <f t="shared" si="47"/>
        <v/>
      </c>
      <c r="B757" s="5" t="str">
        <f t="shared" si="48"/>
        <v/>
      </c>
      <c r="C757" s="5" t="str">
        <f t="shared" si="45"/>
        <v/>
      </c>
      <c r="D757" s="14"/>
      <c r="E757" s="15"/>
      <c r="F757" s="3" t="str">
        <f>IF(E757="","",(VLOOKUP(E757,#REF!,2,"FAUX")))</f>
        <v/>
      </c>
      <c r="G757" s="18"/>
      <c r="H757" s="18"/>
      <c r="I757" s="18"/>
      <c r="J757" s="22">
        <f t="shared" si="46"/>
        <v>0</v>
      </c>
      <c r="K757" s="18"/>
      <c r="L757" s="18"/>
      <c r="M757" s="18"/>
      <c r="N757" s="19"/>
    </row>
    <row r="758" spans="1:14" ht="27" customHeight="1">
      <c r="A758" s="2" t="str">
        <f t="shared" si="47"/>
        <v/>
      </c>
      <c r="B758" s="5" t="str">
        <f t="shared" si="48"/>
        <v/>
      </c>
      <c r="C758" s="5" t="str">
        <f t="shared" si="45"/>
        <v/>
      </c>
      <c r="D758" s="14"/>
      <c r="E758" s="15"/>
      <c r="F758" s="3" t="str">
        <f>IF(E758="","",(VLOOKUP(E758,#REF!,2,"FAUX")))</f>
        <v/>
      </c>
      <c r="G758" s="18"/>
      <c r="H758" s="18"/>
      <c r="I758" s="18"/>
      <c r="J758" s="22">
        <f t="shared" si="46"/>
        <v>0</v>
      </c>
      <c r="K758" s="18"/>
      <c r="L758" s="18"/>
      <c r="M758" s="18"/>
      <c r="N758" s="19"/>
    </row>
    <row r="759" spans="1:14" ht="27" customHeight="1">
      <c r="A759" s="2" t="str">
        <f t="shared" si="47"/>
        <v/>
      </c>
      <c r="B759" s="5" t="str">
        <f t="shared" si="48"/>
        <v/>
      </c>
      <c r="C759" s="5" t="str">
        <f t="shared" si="45"/>
        <v/>
      </c>
      <c r="D759" s="14"/>
      <c r="E759" s="15"/>
      <c r="F759" s="3" t="str">
        <f>IF(E759="","",(VLOOKUP(E759,#REF!,2,"FAUX")))</f>
        <v/>
      </c>
      <c r="G759" s="18"/>
      <c r="H759" s="18"/>
      <c r="I759" s="18"/>
      <c r="J759" s="22">
        <f t="shared" si="46"/>
        <v>0</v>
      </c>
      <c r="K759" s="18"/>
      <c r="L759" s="18"/>
      <c r="M759" s="18"/>
      <c r="N759" s="19"/>
    </row>
    <row r="760" spans="1:14" ht="27" customHeight="1">
      <c r="A760" s="2" t="str">
        <f t="shared" si="47"/>
        <v/>
      </c>
      <c r="B760" s="5" t="str">
        <f t="shared" si="48"/>
        <v/>
      </c>
      <c r="C760" s="5" t="str">
        <f t="shared" si="45"/>
        <v/>
      </c>
      <c r="D760" s="14"/>
      <c r="E760" s="15"/>
      <c r="F760" s="3" t="str">
        <f>IF(E760="","",(VLOOKUP(E760,#REF!,2,"FAUX")))</f>
        <v/>
      </c>
      <c r="G760" s="18"/>
      <c r="H760" s="18"/>
      <c r="I760" s="18"/>
      <c r="J760" s="22">
        <f t="shared" si="46"/>
        <v>0</v>
      </c>
      <c r="K760" s="18"/>
      <c r="L760" s="18"/>
      <c r="M760" s="18"/>
      <c r="N760" s="19"/>
    </row>
    <row r="761" spans="1:14" ht="27" customHeight="1">
      <c r="A761" s="2" t="str">
        <f t="shared" si="47"/>
        <v/>
      </c>
      <c r="B761" s="5" t="str">
        <f t="shared" si="48"/>
        <v/>
      </c>
      <c r="C761" s="5" t="str">
        <f t="shared" si="45"/>
        <v/>
      </c>
      <c r="D761" s="14"/>
      <c r="E761" s="15"/>
      <c r="F761" s="3" t="str">
        <f>IF(E761="","",(VLOOKUP(E761,#REF!,2,"FAUX")))</f>
        <v/>
      </c>
      <c r="G761" s="18"/>
      <c r="H761" s="18"/>
      <c r="I761" s="18"/>
      <c r="J761" s="22">
        <f t="shared" si="46"/>
        <v>0</v>
      </c>
      <c r="K761" s="18"/>
      <c r="L761" s="18"/>
      <c r="M761" s="18"/>
      <c r="N761" s="19"/>
    </row>
    <row r="762" spans="1:14" ht="27" customHeight="1">
      <c r="A762" s="2" t="str">
        <f t="shared" si="47"/>
        <v/>
      </c>
      <c r="B762" s="5" t="str">
        <f t="shared" si="48"/>
        <v/>
      </c>
      <c r="C762" s="5" t="str">
        <f t="shared" si="45"/>
        <v/>
      </c>
      <c r="D762" s="14"/>
      <c r="E762" s="15"/>
      <c r="F762" s="3" t="str">
        <f>IF(E762="","",(VLOOKUP(E762,#REF!,2,"FAUX")))</f>
        <v/>
      </c>
      <c r="G762" s="18"/>
      <c r="H762" s="18"/>
      <c r="I762" s="18"/>
      <c r="J762" s="22">
        <f t="shared" si="46"/>
        <v>0</v>
      </c>
      <c r="K762" s="18"/>
      <c r="L762" s="18"/>
      <c r="M762" s="18"/>
      <c r="N762" s="19"/>
    </row>
    <row r="763" spans="1:14" ht="27" customHeight="1">
      <c r="A763" s="2" t="str">
        <f t="shared" si="47"/>
        <v/>
      </c>
      <c r="B763" s="5" t="str">
        <f t="shared" si="48"/>
        <v/>
      </c>
      <c r="C763" s="5" t="str">
        <f t="shared" si="45"/>
        <v/>
      </c>
      <c r="D763" s="14"/>
      <c r="E763" s="15"/>
      <c r="F763" s="3" t="str">
        <f>IF(E763="","",(VLOOKUP(E763,#REF!,2,"FAUX")))</f>
        <v/>
      </c>
      <c r="G763" s="18"/>
      <c r="H763" s="18"/>
      <c r="I763" s="18"/>
      <c r="J763" s="22">
        <f t="shared" si="46"/>
        <v>0</v>
      </c>
      <c r="K763" s="18"/>
      <c r="L763" s="18"/>
      <c r="M763" s="18"/>
      <c r="N763" s="19"/>
    </row>
    <row r="764" spans="1:14" ht="27" customHeight="1">
      <c r="A764" s="2" t="str">
        <f t="shared" si="47"/>
        <v/>
      </c>
      <c r="B764" s="5" t="str">
        <f t="shared" si="48"/>
        <v/>
      </c>
      <c r="C764" s="5" t="str">
        <f t="shared" si="45"/>
        <v/>
      </c>
      <c r="D764" s="14"/>
      <c r="E764" s="15"/>
      <c r="F764" s="3" t="str">
        <f>IF(E764="","",(VLOOKUP(E764,#REF!,2,"FAUX")))</f>
        <v/>
      </c>
      <c r="G764" s="18"/>
      <c r="H764" s="18"/>
      <c r="I764" s="18"/>
      <c r="J764" s="22">
        <f t="shared" si="46"/>
        <v>0</v>
      </c>
      <c r="K764" s="18"/>
      <c r="L764" s="18"/>
      <c r="M764" s="18"/>
      <c r="N764" s="19"/>
    </row>
    <row r="765" spans="1:14" ht="27" customHeight="1">
      <c r="A765" s="2" t="str">
        <f t="shared" si="47"/>
        <v/>
      </c>
      <c r="B765" s="5" t="str">
        <f t="shared" si="48"/>
        <v/>
      </c>
      <c r="C765" s="5" t="str">
        <f t="shared" si="45"/>
        <v/>
      </c>
      <c r="D765" s="14"/>
      <c r="E765" s="15"/>
      <c r="F765" s="3" t="str">
        <f>IF(E765="","",(VLOOKUP(E765,#REF!,2,"FAUX")))</f>
        <v/>
      </c>
      <c r="G765" s="18"/>
      <c r="H765" s="18"/>
      <c r="I765" s="18"/>
      <c r="J765" s="22">
        <f t="shared" si="46"/>
        <v>0</v>
      </c>
      <c r="K765" s="18"/>
      <c r="L765" s="18"/>
      <c r="M765" s="18"/>
      <c r="N765" s="19"/>
    </row>
    <row r="766" spans="1:14" ht="27" customHeight="1">
      <c r="A766" s="2" t="str">
        <f t="shared" si="47"/>
        <v/>
      </c>
      <c r="B766" s="5" t="str">
        <f t="shared" si="48"/>
        <v/>
      </c>
      <c r="C766" s="5" t="str">
        <f t="shared" si="45"/>
        <v/>
      </c>
      <c r="D766" s="14"/>
      <c r="E766" s="15"/>
      <c r="F766" s="3" t="str">
        <f>IF(E766="","",(VLOOKUP(E766,#REF!,2,"FAUX")))</f>
        <v/>
      </c>
      <c r="G766" s="18"/>
      <c r="H766" s="18"/>
      <c r="I766" s="18"/>
      <c r="J766" s="22">
        <f t="shared" si="46"/>
        <v>0</v>
      </c>
      <c r="K766" s="18"/>
      <c r="L766" s="18"/>
      <c r="M766" s="18"/>
      <c r="N766" s="19"/>
    </row>
    <row r="767" spans="1:14" ht="27" customHeight="1">
      <c r="A767" s="2" t="str">
        <f t="shared" si="47"/>
        <v/>
      </c>
      <c r="B767" s="5" t="str">
        <f t="shared" si="48"/>
        <v/>
      </c>
      <c r="C767" s="5" t="str">
        <f t="shared" si="45"/>
        <v/>
      </c>
      <c r="D767" s="14"/>
      <c r="E767" s="15"/>
      <c r="F767" s="3" t="str">
        <f>IF(E767="","",(VLOOKUP(E767,#REF!,2,"FAUX")))</f>
        <v/>
      </c>
      <c r="G767" s="18"/>
      <c r="H767" s="18"/>
      <c r="I767" s="18"/>
      <c r="J767" s="22">
        <f t="shared" si="46"/>
        <v>0</v>
      </c>
      <c r="K767" s="18"/>
      <c r="L767" s="18"/>
      <c r="M767" s="18"/>
      <c r="N767" s="19"/>
    </row>
    <row r="768" spans="1:14" ht="27" customHeight="1">
      <c r="A768" s="2" t="str">
        <f t="shared" si="47"/>
        <v/>
      </c>
      <c r="B768" s="5" t="str">
        <f t="shared" si="48"/>
        <v/>
      </c>
      <c r="C768" s="5" t="str">
        <f t="shared" si="45"/>
        <v/>
      </c>
      <c r="D768" s="14"/>
      <c r="E768" s="15"/>
      <c r="F768" s="3" t="str">
        <f>IF(E768="","",(VLOOKUP(E768,#REF!,2,"FAUX")))</f>
        <v/>
      </c>
      <c r="G768" s="18"/>
      <c r="H768" s="18"/>
      <c r="I768" s="18"/>
      <c r="J768" s="22">
        <f t="shared" si="46"/>
        <v>0</v>
      </c>
      <c r="K768" s="18"/>
      <c r="L768" s="18"/>
      <c r="M768" s="18"/>
      <c r="N768" s="19"/>
    </row>
    <row r="769" spans="1:14" ht="27" customHeight="1">
      <c r="A769" s="2" t="str">
        <f t="shared" si="47"/>
        <v/>
      </c>
      <c r="B769" s="5" t="str">
        <f t="shared" si="48"/>
        <v/>
      </c>
      <c r="C769" s="5" t="str">
        <f t="shared" si="45"/>
        <v/>
      </c>
      <c r="D769" s="14"/>
      <c r="E769" s="15"/>
      <c r="F769" s="3" t="str">
        <f>IF(E769="","",(VLOOKUP(E769,#REF!,2,"FAUX")))</f>
        <v/>
      </c>
      <c r="G769" s="18"/>
      <c r="H769" s="18"/>
      <c r="I769" s="18"/>
      <c r="J769" s="22">
        <f t="shared" si="46"/>
        <v>0</v>
      </c>
      <c r="K769" s="18"/>
      <c r="L769" s="18"/>
      <c r="M769" s="18"/>
      <c r="N769" s="19"/>
    </row>
    <row r="770" spans="1:14" ht="27" customHeight="1">
      <c r="A770" s="2" t="str">
        <f t="shared" si="47"/>
        <v/>
      </c>
      <c r="B770" s="5" t="str">
        <f t="shared" si="48"/>
        <v/>
      </c>
      <c r="C770" s="5" t="str">
        <f t="shared" si="45"/>
        <v/>
      </c>
      <c r="D770" s="14"/>
      <c r="E770" s="15"/>
      <c r="F770" s="3" t="str">
        <f>IF(E770="","",(VLOOKUP(E770,#REF!,2,"FAUX")))</f>
        <v/>
      </c>
      <c r="G770" s="18"/>
      <c r="H770" s="18"/>
      <c r="I770" s="18"/>
      <c r="J770" s="22">
        <f t="shared" si="46"/>
        <v>0</v>
      </c>
      <c r="K770" s="18"/>
      <c r="L770" s="18"/>
      <c r="M770" s="18"/>
      <c r="N770" s="19"/>
    </row>
    <row r="771" spans="1:14" ht="27" customHeight="1">
      <c r="A771" s="2" t="str">
        <f t="shared" si="47"/>
        <v/>
      </c>
      <c r="B771" s="5" t="str">
        <f t="shared" si="48"/>
        <v/>
      </c>
      <c r="C771" s="5" t="str">
        <f t="shared" ref="C771:C834" si="49">CONCATENATE(A771,B771)</f>
        <v/>
      </c>
      <c r="D771" s="14"/>
      <c r="E771" s="15"/>
      <c r="F771" s="3" t="str">
        <f>IF(E771="","",(VLOOKUP(E771,#REF!,2,"FAUX")))</f>
        <v/>
      </c>
      <c r="G771" s="18"/>
      <c r="H771" s="18"/>
      <c r="I771" s="18"/>
      <c r="J771" s="22">
        <f t="shared" ref="J771:J834" si="50">IF(G771="Entrée",I771,(I771*-1))</f>
        <v>0</v>
      </c>
      <c r="K771" s="18"/>
      <c r="L771" s="18"/>
      <c r="M771" s="18"/>
      <c r="N771" s="19"/>
    </row>
    <row r="772" spans="1:14" ht="27" customHeight="1">
      <c r="A772" s="2" t="str">
        <f t="shared" si="47"/>
        <v/>
      </c>
      <c r="B772" s="5" t="str">
        <f t="shared" si="48"/>
        <v/>
      </c>
      <c r="C772" s="5" t="str">
        <f t="shared" si="49"/>
        <v/>
      </c>
      <c r="D772" s="14"/>
      <c r="E772" s="15"/>
      <c r="F772" s="3" t="str">
        <f>IF(E772="","",(VLOOKUP(E772,#REF!,2,"FAUX")))</f>
        <v/>
      </c>
      <c r="G772" s="18"/>
      <c r="H772" s="18"/>
      <c r="I772" s="18"/>
      <c r="J772" s="22">
        <f t="shared" si="50"/>
        <v>0</v>
      </c>
      <c r="K772" s="18"/>
      <c r="L772" s="18"/>
      <c r="M772" s="18"/>
      <c r="N772" s="19"/>
    </row>
    <row r="773" spans="1:14" ht="27" customHeight="1">
      <c r="A773" s="2" t="str">
        <f t="shared" si="47"/>
        <v/>
      </c>
      <c r="B773" s="5" t="str">
        <f t="shared" si="48"/>
        <v/>
      </c>
      <c r="C773" s="5" t="str">
        <f t="shared" si="49"/>
        <v/>
      </c>
      <c r="D773" s="14"/>
      <c r="E773" s="15"/>
      <c r="F773" s="3" t="str">
        <f>IF(E773="","",(VLOOKUP(E773,#REF!,2,"FAUX")))</f>
        <v/>
      </c>
      <c r="G773" s="18"/>
      <c r="H773" s="18"/>
      <c r="I773" s="18"/>
      <c r="J773" s="22">
        <f t="shared" si="50"/>
        <v>0</v>
      </c>
      <c r="K773" s="18"/>
      <c r="L773" s="18"/>
      <c r="M773" s="18"/>
      <c r="N773" s="19"/>
    </row>
    <row r="774" spans="1:14" ht="27" customHeight="1">
      <c r="A774" s="2" t="str">
        <f t="shared" si="47"/>
        <v/>
      </c>
      <c r="B774" s="5" t="str">
        <f t="shared" si="48"/>
        <v/>
      </c>
      <c r="C774" s="5" t="str">
        <f t="shared" si="49"/>
        <v/>
      </c>
      <c r="D774" s="14"/>
      <c r="E774" s="15"/>
      <c r="F774" s="3" t="str">
        <f>IF(E774="","",(VLOOKUP(E774,#REF!,2,"FAUX")))</f>
        <v/>
      </c>
      <c r="G774" s="18"/>
      <c r="H774" s="18"/>
      <c r="I774" s="18"/>
      <c r="J774" s="22">
        <f t="shared" si="50"/>
        <v>0</v>
      </c>
      <c r="K774" s="18"/>
      <c r="L774" s="18"/>
      <c r="M774" s="18"/>
      <c r="N774" s="19"/>
    </row>
    <row r="775" spans="1:14" ht="27" customHeight="1">
      <c r="A775" s="2" t="str">
        <f t="shared" si="47"/>
        <v/>
      </c>
      <c r="B775" s="5" t="str">
        <f t="shared" si="48"/>
        <v/>
      </c>
      <c r="C775" s="5" t="str">
        <f t="shared" si="49"/>
        <v/>
      </c>
      <c r="D775" s="14"/>
      <c r="E775" s="15"/>
      <c r="F775" s="3" t="str">
        <f>IF(E775="","",(VLOOKUP(E775,#REF!,2,"FAUX")))</f>
        <v/>
      </c>
      <c r="G775" s="18"/>
      <c r="H775" s="18"/>
      <c r="I775" s="18"/>
      <c r="J775" s="22">
        <f t="shared" si="50"/>
        <v>0</v>
      </c>
      <c r="K775" s="18"/>
      <c r="L775" s="18"/>
      <c r="M775" s="18"/>
      <c r="N775" s="19"/>
    </row>
    <row r="776" spans="1:14" ht="27" customHeight="1">
      <c r="A776" s="2" t="str">
        <f t="shared" si="47"/>
        <v/>
      </c>
      <c r="B776" s="5" t="str">
        <f t="shared" si="48"/>
        <v/>
      </c>
      <c r="C776" s="5" t="str">
        <f t="shared" si="49"/>
        <v/>
      </c>
      <c r="D776" s="14"/>
      <c r="E776" s="15"/>
      <c r="F776" s="3" t="str">
        <f>IF(E776="","",(VLOOKUP(E776,#REF!,2,"FAUX")))</f>
        <v/>
      </c>
      <c r="G776" s="18"/>
      <c r="H776" s="18"/>
      <c r="I776" s="18"/>
      <c r="J776" s="22">
        <f t="shared" si="50"/>
        <v>0</v>
      </c>
      <c r="K776" s="18"/>
      <c r="L776" s="18"/>
      <c r="M776" s="18"/>
      <c r="N776" s="19"/>
    </row>
    <row r="777" spans="1:14" ht="27" customHeight="1">
      <c r="A777" s="2" t="str">
        <f t="shared" si="47"/>
        <v/>
      </c>
      <c r="B777" s="5" t="str">
        <f t="shared" si="48"/>
        <v/>
      </c>
      <c r="C777" s="5" t="str">
        <f t="shared" si="49"/>
        <v/>
      </c>
      <c r="D777" s="14"/>
      <c r="E777" s="15"/>
      <c r="F777" s="3" t="str">
        <f>IF(E777="","",(VLOOKUP(E777,#REF!,2,"FAUX")))</f>
        <v/>
      </c>
      <c r="G777" s="18"/>
      <c r="H777" s="18"/>
      <c r="I777" s="18"/>
      <c r="J777" s="22">
        <f t="shared" si="50"/>
        <v>0</v>
      </c>
      <c r="K777" s="18"/>
      <c r="L777" s="18"/>
      <c r="M777" s="18"/>
      <c r="N777" s="19"/>
    </row>
    <row r="778" spans="1:14" ht="27" customHeight="1">
      <c r="A778" s="2" t="str">
        <f t="shared" si="47"/>
        <v/>
      </c>
      <c r="B778" s="5" t="str">
        <f t="shared" si="48"/>
        <v/>
      </c>
      <c r="C778" s="5" t="str">
        <f t="shared" si="49"/>
        <v/>
      </c>
      <c r="D778" s="14"/>
      <c r="E778" s="15"/>
      <c r="F778" s="3" t="str">
        <f>IF(E778="","",(VLOOKUP(E778,#REF!,2,"FAUX")))</f>
        <v/>
      </c>
      <c r="G778" s="18"/>
      <c r="H778" s="18"/>
      <c r="I778" s="18"/>
      <c r="J778" s="22">
        <f t="shared" si="50"/>
        <v>0</v>
      </c>
      <c r="K778" s="18"/>
      <c r="L778" s="18"/>
      <c r="M778" s="18"/>
      <c r="N778" s="19"/>
    </row>
    <row r="779" spans="1:14" ht="27" customHeight="1">
      <c r="A779" s="2" t="str">
        <f t="shared" ref="A779:A842" si="51">IF(D779="","",YEAR(D779))</f>
        <v/>
      </c>
      <c r="B779" s="5" t="str">
        <f t="shared" ref="B779:B842" si="52">IF(D779="","",MONTH(D779))</f>
        <v/>
      </c>
      <c r="C779" s="5" t="str">
        <f t="shared" si="49"/>
        <v/>
      </c>
      <c r="D779" s="14"/>
      <c r="E779" s="15"/>
      <c r="F779" s="3" t="str">
        <f>IF(E779="","",(VLOOKUP(E779,#REF!,2,"FAUX")))</f>
        <v/>
      </c>
      <c r="G779" s="18"/>
      <c r="H779" s="18"/>
      <c r="I779" s="18"/>
      <c r="J779" s="22">
        <f t="shared" si="50"/>
        <v>0</v>
      </c>
      <c r="K779" s="18"/>
      <c r="L779" s="18"/>
      <c r="M779" s="18"/>
      <c r="N779" s="19"/>
    </row>
    <row r="780" spans="1:14" ht="27" customHeight="1">
      <c r="A780" s="2" t="str">
        <f t="shared" si="51"/>
        <v/>
      </c>
      <c r="B780" s="5" t="str">
        <f t="shared" si="52"/>
        <v/>
      </c>
      <c r="C780" s="5" t="str">
        <f t="shared" si="49"/>
        <v/>
      </c>
      <c r="D780" s="14"/>
      <c r="E780" s="15"/>
      <c r="F780" s="3" t="str">
        <f>IF(E780="","",(VLOOKUP(E780,#REF!,2,"FAUX")))</f>
        <v/>
      </c>
      <c r="G780" s="18"/>
      <c r="H780" s="18"/>
      <c r="I780" s="18"/>
      <c r="J780" s="22">
        <f t="shared" si="50"/>
        <v>0</v>
      </c>
      <c r="K780" s="18"/>
      <c r="L780" s="18"/>
      <c r="M780" s="18"/>
      <c r="N780" s="19"/>
    </row>
    <row r="781" spans="1:14" ht="27" customHeight="1">
      <c r="A781" s="2" t="str">
        <f t="shared" si="51"/>
        <v/>
      </c>
      <c r="B781" s="5" t="str">
        <f t="shared" si="52"/>
        <v/>
      </c>
      <c r="C781" s="5" t="str">
        <f t="shared" si="49"/>
        <v/>
      </c>
      <c r="D781" s="14"/>
      <c r="E781" s="15"/>
      <c r="F781" s="3" t="str">
        <f>IF(E781="","",(VLOOKUP(E781,#REF!,2,"FAUX")))</f>
        <v/>
      </c>
      <c r="G781" s="18"/>
      <c r="H781" s="18"/>
      <c r="I781" s="18"/>
      <c r="J781" s="22">
        <f t="shared" si="50"/>
        <v>0</v>
      </c>
      <c r="K781" s="18"/>
      <c r="L781" s="18"/>
      <c r="M781" s="18"/>
      <c r="N781" s="19"/>
    </row>
    <row r="782" spans="1:14" ht="27" customHeight="1">
      <c r="A782" s="2" t="str">
        <f t="shared" si="51"/>
        <v/>
      </c>
      <c r="B782" s="5" t="str">
        <f t="shared" si="52"/>
        <v/>
      </c>
      <c r="C782" s="5" t="str">
        <f t="shared" si="49"/>
        <v/>
      </c>
      <c r="D782" s="14"/>
      <c r="E782" s="15"/>
      <c r="F782" s="3" t="str">
        <f>IF(E782="","",(VLOOKUP(E782,#REF!,2,"FAUX")))</f>
        <v/>
      </c>
      <c r="G782" s="18"/>
      <c r="H782" s="18"/>
      <c r="I782" s="18"/>
      <c r="J782" s="22">
        <f t="shared" si="50"/>
        <v>0</v>
      </c>
      <c r="K782" s="18"/>
      <c r="L782" s="18"/>
      <c r="M782" s="18"/>
      <c r="N782" s="19"/>
    </row>
    <row r="783" spans="1:14" ht="27" customHeight="1">
      <c r="A783" s="2" t="str">
        <f t="shared" si="51"/>
        <v/>
      </c>
      <c r="B783" s="5" t="str">
        <f t="shared" si="52"/>
        <v/>
      </c>
      <c r="C783" s="5" t="str">
        <f t="shared" si="49"/>
        <v/>
      </c>
      <c r="D783" s="14"/>
      <c r="E783" s="15"/>
      <c r="F783" s="3" t="str">
        <f>IF(E783="","",(VLOOKUP(E783,#REF!,2,"FAUX")))</f>
        <v/>
      </c>
      <c r="G783" s="18"/>
      <c r="H783" s="18"/>
      <c r="I783" s="18"/>
      <c r="J783" s="22">
        <f t="shared" si="50"/>
        <v>0</v>
      </c>
      <c r="K783" s="18"/>
      <c r="L783" s="18"/>
      <c r="M783" s="18"/>
      <c r="N783" s="19"/>
    </row>
    <row r="784" spans="1:14" ht="27" customHeight="1">
      <c r="A784" s="2" t="str">
        <f t="shared" si="51"/>
        <v/>
      </c>
      <c r="B784" s="5" t="str">
        <f t="shared" si="52"/>
        <v/>
      </c>
      <c r="C784" s="5" t="str">
        <f t="shared" si="49"/>
        <v/>
      </c>
      <c r="D784" s="14"/>
      <c r="E784" s="15"/>
      <c r="F784" s="3" t="str">
        <f>IF(E784="","",(VLOOKUP(E784,#REF!,2,"FAUX")))</f>
        <v/>
      </c>
      <c r="G784" s="18"/>
      <c r="H784" s="18"/>
      <c r="I784" s="18"/>
      <c r="J784" s="22">
        <f t="shared" si="50"/>
        <v>0</v>
      </c>
      <c r="K784" s="18"/>
      <c r="L784" s="18"/>
      <c r="M784" s="18"/>
      <c r="N784" s="19"/>
    </row>
    <row r="785" spans="1:14" ht="27" customHeight="1">
      <c r="A785" s="2" t="str">
        <f t="shared" si="51"/>
        <v/>
      </c>
      <c r="B785" s="5" t="str">
        <f t="shared" si="52"/>
        <v/>
      </c>
      <c r="C785" s="5" t="str">
        <f t="shared" si="49"/>
        <v/>
      </c>
      <c r="D785" s="14"/>
      <c r="E785" s="15"/>
      <c r="F785" s="3" t="str">
        <f>IF(E785="","",(VLOOKUP(E785,#REF!,2,"FAUX")))</f>
        <v/>
      </c>
      <c r="G785" s="18"/>
      <c r="H785" s="18"/>
      <c r="I785" s="18"/>
      <c r="J785" s="22">
        <f t="shared" si="50"/>
        <v>0</v>
      </c>
      <c r="K785" s="18"/>
      <c r="L785" s="18"/>
      <c r="M785" s="18"/>
      <c r="N785" s="19"/>
    </row>
    <row r="786" spans="1:14" ht="27" customHeight="1">
      <c r="A786" s="2" t="str">
        <f t="shared" si="51"/>
        <v/>
      </c>
      <c r="B786" s="5" t="str">
        <f t="shared" si="52"/>
        <v/>
      </c>
      <c r="C786" s="5" t="str">
        <f t="shared" si="49"/>
        <v/>
      </c>
      <c r="D786" s="14"/>
      <c r="E786" s="15"/>
      <c r="F786" s="3" t="str">
        <f>IF(E786="","",(VLOOKUP(E786,#REF!,2,"FAUX")))</f>
        <v/>
      </c>
      <c r="G786" s="18"/>
      <c r="H786" s="18"/>
      <c r="I786" s="18"/>
      <c r="J786" s="22">
        <f t="shared" si="50"/>
        <v>0</v>
      </c>
      <c r="K786" s="18"/>
      <c r="L786" s="18"/>
      <c r="M786" s="18"/>
      <c r="N786" s="19"/>
    </row>
    <row r="787" spans="1:14" ht="27" customHeight="1">
      <c r="A787" s="2" t="str">
        <f t="shared" si="51"/>
        <v/>
      </c>
      <c r="B787" s="5" t="str">
        <f t="shared" si="52"/>
        <v/>
      </c>
      <c r="C787" s="5" t="str">
        <f t="shared" si="49"/>
        <v/>
      </c>
      <c r="D787" s="14"/>
      <c r="E787" s="15"/>
      <c r="F787" s="3" t="str">
        <f>IF(E787="","",(VLOOKUP(E787,#REF!,2,"FAUX")))</f>
        <v/>
      </c>
      <c r="G787" s="18"/>
      <c r="H787" s="18"/>
      <c r="I787" s="18"/>
      <c r="J787" s="22">
        <f t="shared" si="50"/>
        <v>0</v>
      </c>
      <c r="K787" s="18"/>
      <c r="L787" s="18"/>
      <c r="M787" s="18"/>
      <c r="N787" s="19"/>
    </row>
    <row r="788" spans="1:14" ht="27" customHeight="1">
      <c r="A788" s="2" t="str">
        <f t="shared" si="51"/>
        <v/>
      </c>
      <c r="B788" s="5" t="str">
        <f t="shared" si="52"/>
        <v/>
      </c>
      <c r="C788" s="5" t="str">
        <f t="shared" si="49"/>
        <v/>
      </c>
      <c r="D788" s="14"/>
      <c r="E788" s="15"/>
      <c r="F788" s="3" t="str">
        <f>IF(E788="","",(VLOOKUP(E788,#REF!,2,"FAUX")))</f>
        <v/>
      </c>
      <c r="G788" s="18"/>
      <c r="H788" s="18"/>
      <c r="I788" s="18"/>
      <c r="J788" s="22">
        <f t="shared" si="50"/>
        <v>0</v>
      </c>
      <c r="K788" s="18"/>
      <c r="L788" s="18"/>
      <c r="M788" s="18"/>
      <c r="N788" s="19"/>
    </row>
    <row r="789" spans="1:14" ht="27" customHeight="1">
      <c r="A789" s="2" t="str">
        <f t="shared" si="51"/>
        <v/>
      </c>
      <c r="B789" s="5" t="str">
        <f t="shared" si="52"/>
        <v/>
      </c>
      <c r="C789" s="5" t="str">
        <f t="shared" si="49"/>
        <v/>
      </c>
      <c r="D789" s="14"/>
      <c r="E789" s="15"/>
      <c r="F789" s="3" t="str">
        <f>IF(E789="","",(VLOOKUP(E789,#REF!,2,"FAUX")))</f>
        <v/>
      </c>
      <c r="G789" s="18"/>
      <c r="H789" s="18"/>
      <c r="I789" s="18"/>
      <c r="J789" s="22">
        <f t="shared" si="50"/>
        <v>0</v>
      </c>
      <c r="K789" s="18"/>
      <c r="L789" s="18"/>
      <c r="M789" s="18"/>
      <c r="N789" s="19"/>
    </row>
    <row r="790" spans="1:14" ht="27" customHeight="1">
      <c r="A790" s="2" t="str">
        <f t="shared" si="51"/>
        <v/>
      </c>
      <c r="B790" s="5" t="str">
        <f t="shared" si="52"/>
        <v/>
      </c>
      <c r="C790" s="5" t="str">
        <f t="shared" si="49"/>
        <v/>
      </c>
      <c r="D790" s="14"/>
      <c r="E790" s="15"/>
      <c r="F790" s="3" t="str">
        <f>IF(E790="","",(VLOOKUP(E790,#REF!,2,"FAUX")))</f>
        <v/>
      </c>
      <c r="G790" s="18"/>
      <c r="H790" s="18"/>
      <c r="I790" s="18"/>
      <c r="J790" s="22">
        <f t="shared" si="50"/>
        <v>0</v>
      </c>
      <c r="K790" s="18"/>
      <c r="L790" s="18"/>
      <c r="M790" s="18"/>
      <c r="N790" s="19"/>
    </row>
    <row r="791" spans="1:14" ht="27" customHeight="1">
      <c r="A791" s="2" t="str">
        <f t="shared" si="51"/>
        <v/>
      </c>
      <c r="B791" s="5" t="str">
        <f t="shared" si="52"/>
        <v/>
      </c>
      <c r="C791" s="5" t="str">
        <f t="shared" si="49"/>
        <v/>
      </c>
      <c r="D791" s="14"/>
      <c r="E791" s="15"/>
      <c r="F791" s="3" t="str">
        <f>IF(E791="","",(VLOOKUP(E791,#REF!,2,"FAUX")))</f>
        <v/>
      </c>
      <c r="G791" s="18"/>
      <c r="H791" s="18"/>
      <c r="I791" s="18"/>
      <c r="J791" s="22">
        <f t="shared" si="50"/>
        <v>0</v>
      </c>
      <c r="K791" s="18"/>
      <c r="L791" s="18"/>
      <c r="M791" s="18"/>
      <c r="N791" s="19"/>
    </row>
    <row r="792" spans="1:14" ht="27" customHeight="1">
      <c r="A792" s="2" t="str">
        <f t="shared" si="51"/>
        <v/>
      </c>
      <c r="B792" s="5" t="str">
        <f t="shared" si="52"/>
        <v/>
      </c>
      <c r="C792" s="5" t="str">
        <f t="shared" si="49"/>
        <v/>
      </c>
      <c r="D792" s="14"/>
      <c r="E792" s="15"/>
      <c r="F792" s="3" t="str">
        <f>IF(E792="","",(VLOOKUP(E792,#REF!,2,"FAUX")))</f>
        <v/>
      </c>
      <c r="G792" s="18"/>
      <c r="H792" s="18"/>
      <c r="I792" s="18"/>
      <c r="J792" s="22">
        <f t="shared" si="50"/>
        <v>0</v>
      </c>
      <c r="K792" s="18"/>
      <c r="L792" s="18"/>
      <c r="M792" s="18"/>
      <c r="N792" s="19"/>
    </row>
    <row r="793" spans="1:14" ht="27" customHeight="1">
      <c r="A793" s="2" t="str">
        <f t="shared" si="51"/>
        <v/>
      </c>
      <c r="B793" s="5" t="str">
        <f t="shared" si="52"/>
        <v/>
      </c>
      <c r="C793" s="5" t="str">
        <f t="shared" si="49"/>
        <v/>
      </c>
      <c r="D793" s="14"/>
      <c r="E793" s="15"/>
      <c r="F793" s="3" t="str">
        <f>IF(E793="","",(VLOOKUP(E793,#REF!,2,"FAUX")))</f>
        <v/>
      </c>
      <c r="G793" s="18"/>
      <c r="H793" s="18"/>
      <c r="I793" s="18"/>
      <c r="J793" s="22">
        <f t="shared" si="50"/>
        <v>0</v>
      </c>
      <c r="K793" s="18"/>
      <c r="L793" s="18"/>
      <c r="M793" s="18"/>
      <c r="N793" s="19"/>
    </row>
    <row r="794" spans="1:14" ht="27" customHeight="1">
      <c r="A794" s="2" t="str">
        <f t="shared" si="51"/>
        <v/>
      </c>
      <c r="B794" s="5" t="str">
        <f t="shared" si="52"/>
        <v/>
      </c>
      <c r="C794" s="5" t="str">
        <f t="shared" si="49"/>
        <v/>
      </c>
      <c r="D794" s="14"/>
      <c r="E794" s="15"/>
      <c r="F794" s="3" t="str">
        <f>IF(E794="","",(VLOOKUP(E794,#REF!,2,"FAUX")))</f>
        <v/>
      </c>
      <c r="G794" s="18"/>
      <c r="H794" s="18"/>
      <c r="I794" s="18"/>
      <c r="J794" s="22">
        <f t="shared" si="50"/>
        <v>0</v>
      </c>
      <c r="K794" s="18"/>
      <c r="L794" s="18"/>
      <c r="M794" s="18"/>
      <c r="N794" s="19"/>
    </row>
    <row r="795" spans="1:14" ht="27" customHeight="1">
      <c r="A795" s="2" t="str">
        <f t="shared" si="51"/>
        <v/>
      </c>
      <c r="B795" s="5" t="str">
        <f t="shared" si="52"/>
        <v/>
      </c>
      <c r="C795" s="5" t="str">
        <f t="shared" si="49"/>
        <v/>
      </c>
      <c r="D795" s="14"/>
      <c r="E795" s="15"/>
      <c r="F795" s="3" t="str">
        <f>IF(E795="","",(VLOOKUP(E795,#REF!,2,"FAUX")))</f>
        <v/>
      </c>
      <c r="G795" s="18"/>
      <c r="H795" s="18"/>
      <c r="I795" s="18"/>
      <c r="J795" s="22">
        <f t="shared" si="50"/>
        <v>0</v>
      </c>
      <c r="K795" s="18"/>
      <c r="L795" s="18"/>
      <c r="M795" s="18"/>
      <c r="N795" s="19"/>
    </row>
    <row r="796" spans="1:14" ht="27" customHeight="1">
      <c r="A796" s="2" t="str">
        <f t="shared" si="51"/>
        <v/>
      </c>
      <c r="B796" s="5" t="str">
        <f t="shared" si="52"/>
        <v/>
      </c>
      <c r="C796" s="5" t="str">
        <f t="shared" si="49"/>
        <v/>
      </c>
      <c r="D796" s="14"/>
      <c r="E796" s="15"/>
      <c r="F796" s="3" t="str">
        <f>IF(E796="","",(VLOOKUP(E796,#REF!,2,"FAUX")))</f>
        <v/>
      </c>
      <c r="G796" s="18"/>
      <c r="H796" s="18"/>
      <c r="I796" s="18"/>
      <c r="J796" s="22">
        <f t="shared" si="50"/>
        <v>0</v>
      </c>
      <c r="K796" s="18"/>
      <c r="L796" s="18"/>
      <c r="M796" s="18"/>
      <c r="N796" s="19"/>
    </row>
    <row r="797" spans="1:14" ht="27" customHeight="1">
      <c r="A797" s="2" t="str">
        <f t="shared" si="51"/>
        <v/>
      </c>
      <c r="B797" s="5" t="str">
        <f t="shared" si="52"/>
        <v/>
      </c>
      <c r="C797" s="5" t="str">
        <f t="shared" si="49"/>
        <v/>
      </c>
      <c r="D797" s="14"/>
      <c r="E797" s="15"/>
      <c r="F797" s="3" t="str">
        <f>IF(E797="","",(VLOOKUP(E797,#REF!,2,"FAUX")))</f>
        <v/>
      </c>
      <c r="G797" s="18"/>
      <c r="H797" s="18"/>
      <c r="I797" s="18"/>
      <c r="J797" s="22">
        <f t="shared" si="50"/>
        <v>0</v>
      </c>
      <c r="K797" s="18"/>
      <c r="L797" s="18"/>
      <c r="M797" s="18"/>
      <c r="N797" s="19"/>
    </row>
    <row r="798" spans="1:14" ht="27" customHeight="1">
      <c r="A798" s="2" t="str">
        <f t="shared" si="51"/>
        <v/>
      </c>
      <c r="B798" s="5" t="str">
        <f t="shared" si="52"/>
        <v/>
      </c>
      <c r="C798" s="5" t="str">
        <f t="shared" si="49"/>
        <v/>
      </c>
      <c r="D798" s="14"/>
      <c r="E798" s="15"/>
      <c r="F798" s="3" t="str">
        <f>IF(E798="","",(VLOOKUP(E798,#REF!,2,"FAUX")))</f>
        <v/>
      </c>
      <c r="G798" s="18"/>
      <c r="H798" s="18"/>
      <c r="I798" s="18"/>
      <c r="J798" s="22">
        <f t="shared" si="50"/>
        <v>0</v>
      </c>
      <c r="K798" s="18"/>
      <c r="L798" s="18"/>
      <c r="M798" s="18"/>
      <c r="N798" s="19"/>
    </row>
    <row r="799" spans="1:14" ht="27" customHeight="1">
      <c r="A799" s="2" t="str">
        <f t="shared" si="51"/>
        <v/>
      </c>
      <c r="B799" s="5" t="str">
        <f t="shared" si="52"/>
        <v/>
      </c>
      <c r="C799" s="5" t="str">
        <f t="shared" si="49"/>
        <v/>
      </c>
      <c r="D799" s="14"/>
      <c r="E799" s="15"/>
      <c r="F799" s="3" t="str">
        <f>IF(E799="","",(VLOOKUP(E799,#REF!,2,"FAUX")))</f>
        <v/>
      </c>
      <c r="G799" s="18"/>
      <c r="H799" s="18"/>
      <c r="I799" s="18"/>
      <c r="J799" s="22">
        <f t="shared" si="50"/>
        <v>0</v>
      </c>
      <c r="K799" s="18"/>
      <c r="L799" s="18"/>
      <c r="M799" s="18"/>
      <c r="N799" s="19"/>
    </row>
    <row r="800" spans="1:14" ht="27" customHeight="1">
      <c r="A800" s="2" t="str">
        <f t="shared" si="51"/>
        <v/>
      </c>
      <c r="B800" s="5" t="str">
        <f t="shared" si="52"/>
        <v/>
      </c>
      <c r="C800" s="5" t="str">
        <f t="shared" si="49"/>
        <v/>
      </c>
      <c r="D800" s="14"/>
      <c r="E800" s="15"/>
      <c r="F800" s="3" t="str">
        <f>IF(E800="","",(VLOOKUP(E800,#REF!,2,"FAUX")))</f>
        <v/>
      </c>
      <c r="G800" s="18"/>
      <c r="H800" s="18"/>
      <c r="I800" s="18"/>
      <c r="J800" s="22">
        <f t="shared" si="50"/>
        <v>0</v>
      </c>
      <c r="K800" s="18"/>
      <c r="L800" s="18"/>
      <c r="M800" s="18"/>
      <c r="N800" s="19"/>
    </row>
    <row r="801" spans="1:14" ht="27" customHeight="1">
      <c r="A801" s="2" t="str">
        <f t="shared" si="51"/>
        <v/>
      </c>
      <c r="B801" s="5" t="str">
        <f t="shared" si="52"/>
        <v/>
      </c>
      <c r="C801" s="5" t="str">
        <f t="shared" si="49"/>
        <v/>
      </c>
      <c r="D801" s="14"/>
      <c r="E801" s="15"/>
      <c r="F801" s="3" t="str">
        <f>IF(E801="","",(VLOOKUP(E801,#REF!,2,"FAUX")))</f>
        <v/>
      </c>
      <c r="G801" s="18"/>
      <c r="H801" s="18"/>
      <c r="I801" s="18"/>
      <c r="J801" s="22">
        <f t="shared" si="50"/>
        <v>0</v>
      </c>
      <c r="K801" s="18"/>
      <c r="L801" s="18"/>
      <c r="M801" s="18"/>
      <c r="N801" s="19"/>
    </row>
    <row r="802" spans="1:14" ht="27" customHeight="1">
      <c r="A802" s="2" t="str">
        <f t="shared" si="51"/>
        <v/>
      </c>
      <c r="B802" s="5" t="str">
        <f t="shared" si="52"/>
        <v/>
      </c>
      <c r="C802" s="5" t="str">
        <f t="shared" si="49"/>
        <v/>
      </c>
      <c r="D802" s="14"/>
      <c r="E802" s="15"/>
      <c r="F802" s="3" t="str">
        <f>IF(E802="","",(VLOOKUP(E802,#REF!,2,"FAUX")))</f>
        <v/>
      </c>
      <c r="G802" s="18"/>
      <c r="H802" s="18"/>
      <c r="I802" s="18"/>
      <c r="J802" s="22">
        <f t="shared" si="50"/>
        <v>0</v>
      </c>
      <c r="K802" s="18"/>
      <c r="L802" s="18"/>
      <c r="M802" s="18"/>
      <c r="N802" s="19"/>
    </row>
    <row r="803" spans="1:14" ht="27" customHeight="1">
      <c r="A803" s="2" t="str">
        <f t="shared" si="51"/>
        <v/>
      </c>
      <c r="B803" s="5" t="str">
        <f t="shared" si="52"/>
        <v/>
      </c>
      <c r="C803" s="5" t="str">
        <f t="shared" si="49"/>
        <v/>
      </c>
      <c r="D803" s="14"/>
      <c r="E803" s="15"/>
      <c r="F803" s="3" t="str">
        <f>IF(E803="","",(VLOOKUP(E803,#REF!,2,"FAUX")))</f>
        <v/>
      </c>
      <c r="G803" s="18"/>
      <c r="H803" s="18"/>
      <c r="I803" s="18"/>
      <c r="J803" s="22">
        <f t="shared" si="50"/>
        <v>0</v>
      </c>
      <c r="K803" s="18"/>
      <c r="L803" s="18"/>
      <c r="M803" s="18"/>
      <c r="N803" s="19"/>
    </row>
    <row r="804" spans="1:14" ht="27" customHeight="1">
      <c r="A804" s="2" t="str">
        <f t="shared" si="51"/>
        <v/>
      </c>
      <c r="B804" s="5" t="str">
        <f t="shared" si="52"/>
        <v/>
      </c>
      <c r="C804" s="5" t="str">
        <f t="shared" si="49"/>
        <v/>
      </c>
      <c r="D804" s="14"/>
      <c r="E804" s="15"/>
      <c r="F804" s="3" t="str">
        <f>IF(E804="","",(VLOOKUP(E804,#REF!,2,"FAUX")))</f>
        <v/>
      </c>
      <c r="G804" s="18"/>
      <c r="H804" s="18"/>
      <c r="I804" s="18"/>
      <c r="J804" s="22">
        <f t="shared" si="50"/>
        <v>0</v>
      </c>
      <c r="K804" s="18"/>
      <c r="L804" s="18"/>
      <c r="M804" s="18"/>
      <c r="N804" s="19"/>
    </row>
    <row r="805" spans="1:14" ht="27" customHeight="1">
      <c r="A805" s="2" t="str">
        <f t="shared" si="51"/>
        <v/>
      </c>
      <c r="B805" s="5" t="str">
        <f t="shared" si="52"/>
        <v/>
      </c>
      <c r="C805" s="5" t="str">
        <f t="shared" si="49"/>
        <v/>
      </c>
      <c r="D805" s="14"/>
      <c r="E805" s="15"/>
      <c r="F805" s="3" t="str">
        <f>IF(E805="","",(VLOOKUP(E805,#REF!,2,"FAUX")))</f>
        <v/>
      </c>
      <c r="G805" s="18"/>
      <c r="H805" s="18"/>
      <c r="I805" s="18"/>
      <c r="J805" s="22">
        <f t="shared" si="50"/>
        <v>0</v>
      </c>
      <c r="K805" s="18"/>
      <c r="L805" s="18"/>
      <c r="M805" s="18"/>
      <c r="N805" s="19"/>
    </row>
    <row r="806" spans="1:14" ht="27" customHeight="1">
      <c r="A806" s="2" t="str">
        <f t="shared" si="51"/>
        <v/>
      </c>
      <c r="B806" s="5" t="str">
        <f t="shared" si="52"/>
        <v/>
      </c>
      <c r="C806" s="5" t="str">
        <f t="shared" si="49"/>
        <v/>
      </c>
      <c r="D806" s="14"/>
      <c r="E806" s="15"/>
      <c r="F806" s="3" t="str">
        <f>IF(E806="","",(VLOOKUP(E806,#REF!,2,"FAUX")))</f>
        <v/>
      </c>
      <c r="G806" s="18"/>
      <c r="H806" s="18"/>
      <c r="I806" s="18"/>
      <c r="J806" s="22">
        <f t="shared" si="50"/>
        <v>0</v>
      </c>
      <c r="K806" s="18"/>
      <c r="L806" s="18"/>
      <c r="M806" s="18"/>
      <c r="N806" s="19"/>
    </row>
    <row r="807" spans="1:14" ht="27" customHeight="1">
      <c r="A807" s="2" t="str">
        <f t="shared" si="51"/>
        <v/>
      </c>
      <c r="B807" s="5" t="str">
        <f t="shared" si="52"/>
        <v/>
      </c>
      <c r="C807" s="5" t="str">
        <f t="shared" si="49"/>
        <v/>
      </c>
      <c r="D807" s="14"/>
      <c r="E807" s="15"/>
      <c r="F807" s="3" t="str">
        <f>IF(E807="","",(VLOOKUP(E807,#REF!,2,"FAUX")))</f>
        <v/>
      </c>
      <c r="G807" s="18"/>
      <c r="H807" s="18"/>
      <c r="I807" s="18"/>
      <c r="J807" s="22">
        <f t="shared" si="50"/>
        <v>0</v>
      </c>
      <c r="K807" s="18"/>
      <c r="L807" s="18"/>
      <c r="M807" s="18"/>
      <c r="N807" s="19"/>
    </row>
    <row r="808" spans="1:14" ht="27" customHeight="1">
      <c r="A808" s="2" t="str">
        <f t="shared" si="51"/>
        <v/>
      </c>
      <c r="B808" s="5" t="str">
        <f t="shared" si="52"/>
        <v/>
      </c>
      <c r="C808" s="5" t="str">
        <f t="shared" si="49"/>
        <v/>
      </c>
      <c r="D808" s="14"/>
      <c r="E808" s="15"/>
      <c r="F808" s="3" t="str">
        <f>IF(E808="","",(VLOOKUP(E808,#REF!,2,"FAUX")))</f>
        <v/>
      </c>
      <c r="G808" s="18"/>
      <c r="H808" s="18"/>
      <c r="I808" s="18"/>
      <c r="J808" s="22">
        <f t="shared" si="50"/>
        <v>0</v>
      </c>
      <c r="K808" s="18"/>
      <c r="L808" s="18"/>
      <c r="M808" s="18"/>
      <c r="N808" s="19"/>
    </row>
    <row r="809" spans="1:14" ht="27" customHeight="1">
      <c r="A809" s="2" t="str">
        <f t="shared" si="51"/>
        <v/>
      </c>
      <c r="B809" s="5" t="str">
        <f t="shared" si="52"/>
        <v/>
      </c>
      <c r="C809" s="5" t="str">
        <f t="shared" si="49"/>
        <v/>
      </c>
      <c r="D809" s="14"/>
      <c r="E809" s="15"/>
      <c r="F809" s="3" t="str">
        <f>IF(E809="","",(VLOOKUP(E809,#REF!,2,"FAUX")))</f>
        <v/>
      </c>
      <c r="G809" s="18"/>
      <c r="H809" s="18"/>
      <c r="I809" s="18"/>
      <c r="J809" s="22">
        <f t="shared" si="50"/>
        <v>0</v>
      </c>
      <c r="K809" s="18"/>
      <c r="L809" s="18"/>
      <c r="M809" s="18"/>
      <c r="N809" s="19"/>
    </row>
    <row r="810" spans="1:14" ht="27" customHeight="1">
      <c r="A810" s="2" t="str">
        <f t="shared" si="51"/>
        <v/>
      </c>
      <c r="B810" s="5" t="str">
        <f t="shared" si="52"/>
        <v/>
      </c>
      <c r="C810" s="5" t="str">
        <f t="shared" si="49"/>
        <v/>
      </c>
      <c r="D810" s="14"/>
      <c r="E810" s="15"/>
      <c r="F810" s="3" t="str">
        <f>IF(E810="","",(VLOOKUP(E810,#REF!,2,"FAUX")))</f>
        <v/>
      </c>
      <c r="G810" s="18"/>
      <c r="H810" s="18"/>
      <c r="I810" s="18"/>
      <c r="J810" s="22">
        <f t="shared" si="50"/>
        <v>0</v>
      </c>
      <c r="K810" s="18"/>
      <c r="L810" s="18"/>
      <c r="M810" s="18"/>
      <c r="N810" s="19"/>
    </row>
    <row r="811" spans="1:14" ht="27" customHeight="1">
      <c r="A811" s="2" t="str">
        <f t="shared" si="51"/>
        <v/>
      </c>
      <c r="B811" s="5" t="str">
        <f t="shared" si="52"/>
        <v/>
      </c>
      <c r="C811" s="5" t="str">
        <f t="shared" si="49"/>
        <v/>
      </c>
      <c r="D811" s="14"/>
      <c r="E811" s="15"/>
      <c r="F811" s="3" t="str">
        <f>IF(E811="","",(VLOOKUP(E811,#REF!,2,"FAUX")))</f>
        <v/>
      </c>
      <c r="G811" s="18"/>
      <c r="H811" s="18"/>
      <c r="I811" s="18"/>
      <c r="J811" s="22">
        <f t="shared" si="50"/>
        <v>0</v>
      </c>
      <c r="K811" s="18"/>
      <c r="L811" s="18"/>
      <c r="M811" s="18"/>
      <c r="N811" s="19"/>
    </row>
    <row r="812" spans="1:14" ht="27" customHeight="1">
      <c r="A812" s="2" t="str">
        <f t="shared" si="51"/>
        <v/>
      </c>
      <c r="B812" s="5" t="str">
        <f t="shared" si="52"/>
        <v/>
      </c>
      <c r="C812" s="5" t="str">
        <f t="shared" si="49"/>
        <v/>
      </c>
      <c r="D812" s="14"/>
      <c r="E812" s="15"/>
      <c r="F812" s="3" t="str">
        <f>IF(E812="","",(VLOOKUP(E812,#REF!,2,"FAUX")))</f>
        <v/>
      </c>
      <c r="G812" s="18"/>
      <c r="H812" s="18"/>
      <c r="I812" s="18"/>
      <c r="J812" s="22">
        <f t="shared" si="50"/>
        <v>0</v>
      </c>
      <c r="K812" s="18"/>
      <c r="L812" s="18"/>
      <c r="M812" s="18"/>
      <c r="N812" s="19"/>
    </row>
    <row r="813" spans="1:14" ht="27" customHeight="1">
      <c r="A813" s="2" t="str">
        <f t="shared" si="51"/>
        <v/>
      </c>
      <c r="B813" s="5" t="str">
        <f t="shared" si="52"/>
        <v/>
      </c>
      <c r="C813" s="5" t="str">
        <f t="shared" si="49"/>
        <v/>
      </c>
      <c r="D813" s="14"/>
      <c r="E813" s="15"/>
      <c r="F813" s="3" t="str">
        <f>IF(E813="","",(VLOOKUP(E813,#REF!,2,"FAUX")))</f>
        <v/>
      </c>
      <c r="G813" s="18"/>
      <c r="H813" s="18"/>
      <c r="I813" s="18"/>
      <c r="J813" s="22">
        <f t="shared" si="50"/>
        <v>0</v>
      </c>
      <c r="K813" s="18"/>
      <c r="L813" s="18"/>
      <c r="M813" s="18"/>
      <c r="N813" s="19"/>
    </row>
    <row r="814" spans="1:14" ht="27" customHeight="1">
      <c r="A814" s="2" t="str">
        <f t="shared" si="51"/>
        <v/>
      </c>
      <c r="B814" s="5" t="str">
        <f t="shared" si="52"/>
        <v/>
      </c>
      <c r="C814" s="5" t="str">
        <f t="shared" si="49"/>
        <v/>
      </c>
      <c r="D814" s="14"/>
      <c r="E814" s="15"/>
      <c r="F814" s="3" t="str">
        <f>IF(E814="","",(VLOOKUP(E814,#REF!,2,"FAUX")))</f>
        <v/>
      </c>
      <c r="G814" s="18"/>
      <c r="H814" s="18"/>
      <c r="I814" s="18"/>
      <c r="J814" s="22">
        <f t="shared" si="50"/>
        <v>0</v>
      </c>
      <c r="K814" s="18"/>
      <c r="L814" s="18"/>
      <c r="M814" s="18"/>
      <c r="N814" s="19"/>
    </row>
    <row r="815" spans="1:14" ht="27" customHeight="1">
      <c r="A815" s="2" t="str">
        <f t="shared" si="51"/>
        <v/>
      </c>
      <c r="B815" s="5" t="str">
        <f t="shared" si="52"/>
        <v/>
      </c>
      <c r="C815" s="5" t="str">
        <f t="shared" si="49"/>
        <v/>
      </c>
      <c r="D815" s="14"/>
      <c r="E815" s="15"/>
      <c r="F815" s="3" t="str">
        <f>IF(E815="","",(VLOOKUP(E815,#REF!,2,"FAUX")))</f>
        <v/>
      </c>
      <c r="G815" s="18"/>
      <c r="H815" s="18"/>
      <c r="I815" s="18"/>
      <c r="J815" s="22">
        <f t="shared" si="50"/>
        <v>0</v>
      </c>
      <c r="K815" s="18"/>
      <c r="L815" s="18"/>
      <c r="M815" s="18"/>
      <c r="N815" s="19"/>
    </row>
    <row r="816" spans="1:14" ht="27" customHeight="1">
      <c r="A816" s="2" t="str">
        <f t="shared" si="51"/>
        <v/>
      </c>
      <c r="B816" s="5" t="str">
        <f t="shared" si="52"/>
        <v/>
      </c>
      <c r="C816" s="5" t="str">
        <f t="shared" si="49"/>
        <v/>
      </c>
      <c r="D816" s="14"/>
      <c r="E816" s="15"/>
      <c r="F816" s="3" t="str">
        <f>IF(E816="","",(VLOOKUP(E816,#REF!,2,"FAUX")))</f>
        <v/>
      </c>
      <c r="G816" s="18"/>
      <c r="H816" s="18"/>
      <c r="I816" s="18"/>
      <c r="J816" s="22">
        <f t="shared" si="50"/>
        <v>0</v>
      </c>
      <c r="K816" s="18"/>
      <c r="L816" s="18"/>
      <c r="M816" s="18"/>
      <c r="N816" s="19"/>
    </row>
    <row r="817" spans="1:14" ht="27" customHeight="1">
      <c r="A817" s="2" t="str">
        <f t="shared" si="51"/>
        <v/>
      </c>
      <c r="B817" s="5" t="str">
        <f t="shared" si="52"/>
        <v/>
      </c>
      <c r="C817" s="5" t="str">
        <f t="shared" si="49"/>
        <v/>
      </c>
      <c r="D817" s="14"/>
      <c r="E817" s="15"/>
      <c r="F817" s="3" t="str">
        <f>IF(E817="","",(VLOOKUP(E817,#REF!,2,"FAUX")))</f>
        <v/>
      </c>
      <c r="G817" s="18"/>
      <c r="H817" s="18"/>
      <c r="I817" s="18"/>
      <c r="J817" s="22">
        <f t="shared" si="50"/>
        <v>0</v>
      </c>
      <c r="K817" s="18"/>
      <c r="L817" s="18"/>
      <c r="M817" s="18"/>
      <c r="N817" s="19"/>
    </row>
    <row r="818" spans="1:14" ht="27" customHeight="1">
      <c r="A818" s="2" t="str">
        <f t="shared" si="51"/>
        <v/>
      </c>
      <c r="B818" s="5" t="str">
        <f t="shared" si="52"/>
        <v/>
      </c>
      <c r="C818" s="5" t="str">
        <f t="shared" si="49"/>
        <v/>
      </c>
      <c r="D818" s="14"/>
      <c r="E818" s="15"/>
      <c r="F818" s="3" t="str">
        <f>IF(E818="","",(VLOOKUP(E818,#REF!,2,"FAUX")))</f>
        <v/>
      </c>
      <c r="G818" s="18"/>
      <c r="H818" s="18"/>
      <c r="I818" s="18"/>
      <c r="J818" s="22">
        <f t="shared" si="50"/>
        <v>0</v>
      </c>
      <c r="K818" s="18"/>
      <c r="L818" s="18"/>
      <c r="M818" s="18"/>
      <c r="N818" s="19"/>
    </row>
    <row r="819" spans="1:14" ht="27" customHeight="1">
      <c r="A819" s="2" t="str">
        <f t="shared" si="51"/>
        <v/>
      </c>
      <c r="B819" s="5" t="str">
        <f t="shared" si="52"/>
        <v/>
      </c>
      <c r="C819" s="5" t="str">
        <f t="shared" si="49"/>
        <v/>
      </c>
      <c r="D819" s="14"/>
      <c r="E819" s="15"/>
      <c r="F819" s="3" t="str">
        <f>IF(E819="","",(VLOOKUP(E819,#REF!,2,"FAUX")))</f>
        <v/>
      </c>
      <c r="G819" s="18"/>
      <c r="H819" s="18"/>
      <c r="I819" s="18"/>
      <c r="J819" s="22">
        <f t="shared" si="50"/>
        <v>0</v>
      </c>
      <c r="K819" s="18"/>
      <c r="L819" s="18"/>
      <c r="M819" s="18"/>
      <c r="N819" s="19"/>
    </row>
    <row r="820" spans="1:14" ht="27" customHeight="1">
      <c r="A820" s="2" t="str">
        <f t="shared" si="51"/>
        <v/>
      </c>
      <c r="B820" s="5" t="str">
        <f t="shared" si="52"/>
        <v/>
      </c>
      <c r="C820" s="5" t="str">
        <f t="shared" si="49"/>
        <v/>
      </c>
      <c r="D820" s="14"/>
      <c r="E820" s="15"/>
      <c r="F820" s="3" t="str">
        <f>IF(E820="","",(VLOOKUP(E820,#REF!,2,"FAUX")))</f>
        <v/>
      </c>
      <c r="G820" s="18"/>
      <c r="H820" s="18"/>
      <c r="I820" s="18"/>
      <c r="J820" s="22">
        <f t="shared" si="50"/>
        <v>0</v>
      </c>
      <c r="K820" s="18"/>
      <c r="L820" s="18"/>
      <c r="M820" s="18"/>
      <c r="N820" s="19"/>
    </row>
    <row r="821" spans="1:14" ht="27" customHeight="1">
      <c r="A821" s="2" t="str">
        <f t="shared" si="51"/>
        <v/>
      </c>
      <c r="B821" s="5" t="str">
        <f t="shared" si="52"/>
        <v/>
      </c>
      <c r="C821" s="5" t="str">
        <f t="shared" si="49"/>
        <v/>
      </c>
      <c r="D821" s="14"/>
      <c r="E821" s="15"/>
      <c r="F821" s="3" t="str">
        <f>IF(E821="","",(VLOOKUP(E821,#REF!,2,"FAUX")))</f>
        <v/>
      </c>
      <c r="G821" s="18"/>
      <c r="H821" s="18"/>
      <c r="I821" s="18"/>
      <c r="J821" s="22">
        <f t="shared" si="50"/>
        <v>0</v>
      </c>
      <c r="K821" s="18"/>
      <c r="L821" s="18"/>
      <c r="M821" s="18"/>
      <c r="N821" s="19"/>
    </row>
    <row r="822" spans="1:14" ht="27" customHeight="1">
      <c r="A822" s="2" t="str">
        <f t="shared" si="51"/>
        <v/>
      </c>
      <c r="B822" s="5" t="str">
        <f t="shared" si="52"/>
        <v/>
      </c>
      <c r="C822" s="5" t="str">
        <f t="shared" si="49"/>
        <v/>
      </c>
      <c r="D822" s="14"/>
      <c r="E822" s="15"/>
      <c r="F822" s="3" t="str">
        <f>IF(E822="","",(VLOOKUP(E822,#REF!,2,"FAUX")))</f>
        <v/>
      </c>
      <c r="G822" s="18"/>
      <c r="H822" s="18"/>
      <c r="I822" s="18"/>
      <c r="J822" s="22">
        <f t="shared" si="50"/>
        <v>0</v>
      </c>
      <c r="K822" s="18"/>
      <c r="L822" s="18"/>
      <c r="M822" s="18"/>
      <c r="N822" s="19"/>
    </row>
    <row r="823" spans="1:14" ht="27" customHeight="1">
      <c r="A823" s="2" t="str">
        <f t="shared" si="51"/>
        <v/>
      </c>
      <c r="B823" s="5" t="str">
        <f t="shared" si="52"/>
        <v/>
      </c>
      <c r="C823" s="5" t="str">
        <f t="shared" si="49"/>
        <v/>
      </c>
      <c r="D823" s="14"/>
      <c r="E823" s="15"/>
      <c r="F823" s="3" t="str">
        <f>IF(E823="","",(VLOOKUP(E823,#REF!,2,"FAUX")))</f>
        <v/>
      </c>
      <c r="G823" s="18"/>
      <c r="H823" s="18"/>
      <c r="I823" s="18"/>
      <c r="J823" s="22">
        <f t="shared" si="50"/>
        <v>0</v>
      </c>
      <c r="K823" s="18"/>
      <c r="L823" s="18"/>
      <c r="M823" s="18"/>
      <c r="N823" s="19"/>
    </row>
    <row r="824" spans="1:14" ht="27" customHeight="1">
      <c r="A824" s="2" t="str">
        <f t="shared" si="51"/>
        <v/>
      </c>
      <c r="B824" s="5" t="str">
        <f t="shared" si="52"/>
        <v/>
      </c>
      <c r="C824" s="5" t="str">
        <f t="shared" si="49"/>
        <v/>
      </c>
      <c r="D824" s="14"/>
      <c r="E824" s="15"/>
      <c r="F824" s="3" t="str">
        <f>IF(E824="","",(VLOOKUP(E824,#REF!,2,"FAUX")))</f>
        <v/>
      </c>
      <c r="G824" s="18"/>
      <c r="H824" s="18"/>
      <c r="I824" s="18"/>
      <c r="J824" s="22">
        <f t="shared" si="50"/>
        <v>0</v>
      </c>
      <c r="K824" s="18"/>
      <c r="L824" s="18"/>
      <c r="M824" s="18"/>
      <c r="N824" s="19"/>
    </row>
    <row r="825" spans="1:14" ht="27" customHeight="1">
      <c r="A825" s="2" t="str">
        <f t="shared" si="51"/>
        <v/>
      </c>
      <c r="B825" s="5" t="str">
        <f t="shared" si="52"/>
        <v/>
      </c>
      <c r="C825" s="5" t="str">
        <f t="shared" si="49"/>
        <v/>
      </c>
      <c r="D825" s="14"/>
      <c r="E825" s="15"/>
      <c r="F825" s="3" t="str">
        <f>IF(E825="","",(VLOOKUP(E825,#REF!,2,"FAUX")))</f>
        <v/>
      </c>
      <c r="G825" s="18"/>
      <c r="H825" s="18"/>
      <c r="I825" s="18"/>
      <c r="J825" s="22">
        <f t="shared" si="50"/>
        <v>0</v>
      </c>
      <c r="K825" s="18"/>
      <c r="L825" s="18"/>
      <c r="M825" s="18"/>
      <c r="N825" s="19"/>
    </row>
    <row r="826" spans="1:14" ht="27" customHeight="1">
      <c r="A826" s="2" t="str">
        <f t="shared" si="51"/>
        <v/>
      </c>
      <c r="B826" s="5" t="str">
        <f t="shared" si="52"/>
        <v/>
      </c>
      <c r="C826" s="5" t="str">
        <f t="shared" si="49"/>
        <v/>
      </c>
      <c r="D826" s="14"/>
      <c r="E826" s="15"/>
      <c r="F826" s="3" t="str">
        <f>IF(E826="","",(VLOOKUP(E826,#REF!,2,"FAUX")))</f>
        <v/>
      </c>
      <c r="G826" s="18"/>
      <c r="H826" s="18"/>
      <c r="I826" s="18"/>
      <c r="J826" s="22">
        <f t="shared" si="50"/>
        <v>0</v>
      </c>
      <c r="K826" s="18"/>
      <c r="L826" s="18"/>
      <c r="M826" s="18"/>
      <c r="N826" s="19"/>
    </row>
    <row r="827" spans="1:14" ht="27" customHeight="1">
      <c r="A827" s="2" t="str">
        <f t="shared" si="51"/>
        <v/>
      </c>
      <c r="B827" s="5" t="str">
        <f t="shared" si="52"/>
        <v/>
      </c>
      <c r="C827" s="5" t="str">
        <f t="shared" si="49"/>
        <v/>
      </c>
      <c r="D827" s="14"/>
      <c r="E827" s="15"/>
      <c r="F827" s="3" t="str">
        <f>IF(E827="","",(VLOOKUP(E827,#REF!,2,"FAUX")))</f>
        <v/>
      </c>
      <c r="G827" s="18"/>
      <c r="H827" s="18"/>
      <c r="I827" s="18"/>
      <c r="J827" s="22">
        <f t="shared" si="50"/>
        <v>0</v>
      </c>
      <c r="K827" s="18"/>
      <c r="L827" s="18"/>
      <c r="M827" s="18"/>
      <c r="N827" s="19"/>
    </row>
    <row r="828" spans="1:14" ht="27" customHeight="1">
      <c r="A828" s="2" t="str">
        <f t="shared" si="51"/>
        <v/>
      </c>
      <c r="B828" s="5" t="str">
        <f t="shared" si="52"/>
        <v/>
      </c>
      <c r="C828" s="5" t="str">
        <f t="shared" si="49"/>
        <v/>
      </c>
      <c r="D828" s="14"/>
      <c r="E828" s="15"/>
      <c r="F828" s="3" t="str">
        <f>IF(E828="","",(VLOOKUP(E828,#REF!,2,"FAUX")))</f>
        <v/>
      </c>
      <c r="G828" s="18"/>
      <c r="H828" s="18"/>
      <c r="I828" s="18"/>
      <c r="J828" s="22">
        <f t="shared" si="50"/>
        <v>0</v>
      </c>
      <c r="K828" s="18"/>
      <c r="L828" s="18"/>
      <c r="M828" s="18"/>
      <c r="N828" s="19"/>
    </row>
    <row r="829" spans="1:14" ht="27" customHeight="1">
      <c r="A829" s="2" t="str">
        <f t="shared" si="51"/>
        <v/>
      </c>
      <c r="B829" s="5" t="str">
        <f t="shared" si="52"/>
        <v/>
      </c>
      <c r="C829" s="5" t="str">
        <f t="shared" si="49"/>
        <v/>
      </c>
      <c r="D829" s="14"/>
      <c r="E829" s="15"/>
      <c r="F829" s="3" t="str">
        <f>IF(E829="","",(VLOOKUP(E829,#REF!,2,"FAUX")))</f>
        <v/>
      </c>
      <c r="G829" s="18"/>
      <c r="H829" s="18"/>
      <c r="I829" s="18"/>
      <c r="J829" s="22">
        <f t="shared" si="50"/>
        <v>0</v>
      </c>
      <c r="K829" s="18"/>
      <c r="L829" s="18"/>
      <c r="M829" s="18"/>
      <c r="N829" s="19"/>
    </row>
    <row r="830" spans="1:14" ht="27" customHeight="1">
      <c r="A830" s="2" t="str">
        <f t="shared" si="51"/>
        <v/>
      </c>
      <c r="B830" s="5" t="str">
        <f t="shared" si="52"/>
        <v/>
      </c>
      <c r="C830" s="5" t="str">
        <f t="shared" si="49"/>
        <v/>
      </c>
      <c r="D830" s="14"/>
      <c r="E830" s="15"/>
      <c r="F830" s="3" t="str">
        <f>IF(E830="","",(VLOOKUP(E830,#REF!,2,"FAUX")))</f>
        <v/>
      </c>
      <c r="G830" s="18"/>
      <c r="H830" s="18"/>
      <c r="I830" s="18"/>
      <c r="J830" s="22">
        <f t="shared" si="50"/>
        <v>0</v>
      </c>
      <c r="K830" s="18"/>
      <c r="L830" s="18"/>
      <c r="M830" s="18"/>
      <c r="N830" s="19"/>
    </row>
    <row r="831" spans="1:14" ht="27" customHeight="1">
      <c r="A831" s="2" t="str">
        <f t="shared" si="51"/>
        <v/>
      </c>
      <c r="B831" s="5" t="str">
        <f t="shared" si="52"/>
        <v/>
      </c>
      <c r="C831" s="5" t="str">
        <f t="shared" si="49"/>
        <v/>
      </c>
      <c r="D831" s="14"/>
      <c r="E831" s="15"/>
      <c r="F831" s="3" t="str">
        <f>IF(E831="","",(VLOOKUP(E831,#REF!,2,"FAUX")))</f>
        <v/>
      </c>
      <c r="G831" s="18"/>
      <c r="H831" s="18"/>
      <c r="I831" s="18"/>
      <c r="J831" s="22">
        <f t="shared" si="50"/>
        <v>0</v>
      </c>
      <c r="K831" s="18"/>
      <c r="L831" s="18"/>
      <c r="M831" s="18"/>
      <c r="N831" s="19"/>
    </row>
    <row r="832" spans="1:14" ht="27" customHeight="1">
      <c r="A832" s="2" t="str">
        <f t="shared" si="51"/>
        <v/>
      </c>
      <c r="B832" s="5" t="str">
        <f t="shared" si="52"/>
        <v/>
      </c>
      <c r="C832" s="5" t="str">
        <f t="shared" si="49"/>
        <v/>
      </c>
      <c r="D832" s="14"/>
      <c r="E832" s="15"/>
      <c r="F832" s="3" t="str">
        <f>IF(E832="","",(VLOOKUP(E832,#REF!,2,"FAUX")))</f>
        <v/>
      </c>
      <c r="G832" s="18"/>
      <c r="H832" s="18"/>
      <c r="I832" s="18"/>
      <c r="J832" s="22">
        <f t="shared" si="50"/>
        <v>0</v>
      </c>
      <c r="K832" s="18"/>
      <c r="L832" s="18"/>
      <c r="M832" s="18"/>
      <c r="N832" s="19"/>
    </row>
    <row r="833" spans="1:14" ht="27" customHeight="1">
      <c r="A833" s="2" t="str">
        <f t="shared" si="51"/>
        <v/>
      </c>
      <c r="B833" s="5" t="str">
        <f t="shared" si="52"/>
        <v/>
      </c>
      <c r="C833" s="5" t="str">
        <f t="shared" si="49"/>
        <v/>
      </c>
      <c r="D833" s="14"/>
      <c r="E833" s="15"/>
      <c r="F833" s="3" t="str">
        <f>IF(E833="","",(VLOOKUP(E833,#REF!,2,"FAUX")))</f>
        <v/>
      </c>
      <c r="G833" s="18"/>
      <c r="H833" s="18"/>
      <c r="I833" s="18"/>
      <c r="J833" s="22">
        <f t="shared" si="50"/>
        <v>0</v>
      </c>
      <c r="K833" s="18"/>
      <c r="L833" s="18"/>
      <c r="M833" s="18"/>
      <c r="N833" s="19"/>
    </row>
    <row r="834" spans="1:14" ht="27" customHeight="1">
      <c r="A834" s="2" t="str">
        <f t="shared" si="51"/>
        <v/>
      </c>
      <c r="B834" s="5" t="str">
        <f t="shared" si="52"/>
        <v/>
      </c>
      <c r="C834" s="5" t="str">
        <f t="shared" si="49"/>
        <v/>
      </c>
      <c r="D834" s="14"/>
      <c r="E834" s="15"/>
      <c r="F834" s="3" t="str">
        <f>IF(E834="","",(VLOOKUP(E834,#REF!,2,"FAUX")))</f>
        <v/>
      </c>
      <c r="G834" s="18"/>
      <c r="H834" s="18"/>
      <c r="I834" s="18"/>
      <c r="J834" s="22">
        <f t="shared" si="50"/>
        <v>0</v>
      </c>
      <c r="K834" s="18"/>
      <c r="L834" s="18"/>
      <c r="M834" s="18"/>
      <c r="N834" s="19"/>
    </row>
    <row r="835" spans="1:14" ht="27" customHeight="1">
      <c r="A835" s="2" t="str">
        <f t="shared" si="51"/>
        <v/>
      </c>
      <c r="B835" s="5" t="str">
        <f t="shared" si="52"/>
        <v/>
      </c>
      <c r="C835" s="5" t="str">
        <f t="shared" ref="C835:C898" si="53">CONCATENATE(A835,B835)</f>
        <v/>
      </c>
      <c r="D835" s="14"/>
      <c r="E835" s="15"/>
      <c r="F835" s="3" t="str">
        <f>IF(E835="","",(VLOOKUP(E835,#REF!,2,"FAUX")))</f>
        <v/>
      </c>
      <c r="G835" s="18"/>
      <c r="H835" s="18"/>
      <c r="I835" s="18"/>
      <c r="J835" s="22">
        <f t="shared" ref="J835:J898" si="54">IF(G835="Entrée",I835,(I835*-1))</f>
        <v>0</v>
      </c>
      <c r="K835" s="18"/>
      <c r="L835" s="18"/>
      <c r="M835" s="18"/>
      <c r="N835" s="19"/>
    </row>
    <row r="836" spans="1:14" ht="27" customHeight="1">
      <c r="A836" s="2" t="str">
        <f t="shared" si="51"/>
        <v/>
      </c>
      <c r="B836" s="5" t="str">
        <f t="shared" si="52"/>
        <v/>
      </c>
      <c r="C836" s="5" t="str">
        <f t="shared" si="53"/>
        <v/>
      </c>
      <c r="D836" s="14"/>
      <c r="E836" s="15"/>
      <c r="F836" s="3" t="str">
        <f>IF(E836="","",(VLOOKUP(E836,#REF!,2,"FAUX")))</f>
        <v/>
      </c>
      <c r="G836" s="18"/>
      <c r="H836" s="18"/>
      <c r="I836" s="18"/>
      <c r="J836" s="22">
        <f t="shared" si="54"/>
        <v>0</v>
      </c>
      <c r="K836" s="18"/>
      <c r="L836" s="18"/>
      <c r="M836" s="18"/>
      <c r="N836" s="19"/>
    </row>
    <row r="837" spans="1:14" ht="27" customHeight="1">
      <c r="A837" s="2" t="str">
        <f t="shared" si="51"/>
        <v/>
      </c>
      <c r="B837" s="5" t="str">
        <f t="shared" si="52"/>
        <v/>
      </c>
      <c r="C837" s="5" t="str">
        <f t="shared" si="53"/>
        <v/>
      </c>
      <c r="D837" s="14"/>
      <c r="E837" s="15"/>
      <c r="F837" s="3" t="str">
        <f>IF(E837="","",(VLOOKUP(E837,#REF!,2,"FAUX")))</f>
        <v/>
      </c>
      <c r="G837" s="18"/>
      <c r="H837" s="18"/>
      <c r="I837" s="18"/>
      <c r="J837" s="22">
        <f t="shared" si="54"/>
        <v>0</v>
      </c>
      <c r="K837" s="18"/>
      <c r="L837" s="18"/>
      <c r="M837" s="18"/>
      <c r="N837" s="19"/>
    </row>
    <row r="838" spans="1:14" ht="27" customHeight="1">
      <c r="A838" s="2" t="str">
        <f t="shared" si="51"/>
        <v/>
      </c>
      <c r="B838" s="5" t="str">
        <f t="shared" si="52"/>
        <v/>
      </c>
      <c r="C838" s="5" t="str">
        <f t="shared" si="53"/>
        <v/>
      </c>
      <c r="D838" s="14"/>
      <c r="E838" s="15"/>
      <c r="F838" s="3" t="str">
        <f>IF(E838="","",(VLOOKUP(E838,#REF!,2,"FAUX")))</f>
        <v/>
      </c>
      <c r="G838" s="18"/>
      <c r="H838" s="18"/>
      <c r="I838" s="18"/>
      <c r="J838" s="22">
        <f t="shared" si="54"/>
        <v>0</v>
      </c>
      <c r="K838" s="18"/>
      <c r="L838" s="18"/>
      <c r="M838" s="18"/>
      <c r="N838" s="19"/>
    </row>
    <row r="839" spans="1:14" ht="27" customHeight="1">
      <c r="A839" s="2" t="str">
        <f t="shared" si="51"/>
        <v/>
      </c>
      <c r="B839" s="5" t="str">
        <f t="shared" si="52"/>
        <v/>
      </c>
      <c r="C839" s="5" t="str">
        <f t="shared" si="53"/>
        <v/>
      </c>
      <c r="D839" s="14"/>
      <c r="E839" s="15"/>
      <c r="F839" s="3" t="str">
        <f>IF(E839="","",(VLOOKUP(E839,#REF!,2,"FAUX")))</f>
        <v/>
      </c>
      <c r="G839" s="18"/>
      <c r="H839" s="18"/>
      <c r="I839" s="18"/>
      <c r="J839" s="22">
        <f t="shared" si="54"/>
        <v>0</v>
      </c>
      <c r="K839" s="18"/>
      <c r="L839" s="18"/>
      <c r="M839" s="18"/>
      <c r="N839" s="19"/>
    </row>
    <row r="840" spans="1:14" ht="27" customHeight="1">
      <c r="A840" s="2" t="str">
        <f t="shared" si="51"/>
        <v/>
      </c>
      <c r="B840" s="5" t="str">
        <f t="shared" si="52"/>
        <v/>
      </c>
      <c r="C840" s="5" t="str">
        <f t="shared" si="53"/>
        <v/>
      </c>
      <c r="D840" s="14"/>
      <c r="E840" s="15"/>
      <c r="F840" s="3" t="str">
        <f>IF(E840="","",(VLOOKUP(E840,#REF!,2,"FAUX")))</f>
        <v/>
      </c>
      <c r="G840" s="18"/>
      <c r="H840" s="18"/>
      <c r="I840" s="18"/>
      <c r="J840" s="22">
        <f t="shared" si="54"/>
        <v>0</v>
      </c>
      <c r="K840" s="18"/>
      <c r="L840" s="18"/>
      <c r="M840" s="18"/>
      <c r="N840" s="19"/>
    </row>
    <row r="841" spans="1:14" ht="27" customHeight="1">
      <c r="A841" s="2" t="str">
        <f t="shared" si="51"/>
        <v/>
      </c>
      <c r="B841" s="5" t="str">
        <f t="shared" si="52"/>
        <v/>
      </c>
      <c r="C841" s="5" t="str">
        <f t="shared" si="53"/>
        <v/>
      </c>
      <c r="D841" s="14"/>
      <c r="E841" s="15"/>
      <c r="F841" s="3" t="str">
        <f>IF(E841="","",(VLOOKUP(E841,#REF!,2,"FAUX")))</f>
        <v/>
      </c>
      <c r="G841" s="18"/>
      <c r="H841" s="18"/>
      <c r="I841" s="18"/>
      <c r="J841" s="22">
        <f t="shared" si="54"/>
        <v>0</v>
      </c>
      <c r="K841" s="18"/>
      <c r="L841" s="18"/>
      <c r="M841" s="18"/>
      <c r="N841" s="19"/>
    </row>
    <row r="842" spans="1:14" ht="27" customHeight="1">
      <c r="A842" s="2" t="str">
        <f t="shared" si="51"/>
        <v/>
      </c>
      <c r="B842" s="5" t="str">
        <f t="shared" si="52"/>
        <v/>
      </c>
      <c r="C842" s="5" t="str">
        <f t="shared" si="53"/>
        <v/>
      </c>
      <c r="D842" s="14"/>
      <c r="E842" s="15"/>
      <c r="F842" s="3" t="str">
        <f>IF(E842="","",(VLOOKUP(E842,#REF!,2,"FAUX")))</f>
        <v/>
      </c>
      <c r="G842" s="18"/>
      <c r="H842" s="18"/>
      <c r="I842" s="18"/>
      <c r="J842" s="22">
        <f t="shared" si="54"/>
        <v>0</v>
      </c>
      <c r="K842" s="18"/>
      <c r="L842" s="18"/>
      <c r="M842" s="18"/>
      <c r="N842" s="19"/>
    </row>
    <row r="843" spans="1:14" ht="27" customHeight="1">
      <c r="A843" s="2" t="str">
        <f t="shared" ref="A843:A906" si="55">IF(D843="","",YEAR(D843))</f>
        <v/>
      </c>
      <c r="B843" s="5" t="str">
        <f t="shared" ref="B843:B906" si="56">IF(D843="","",MONTH(D843))</f>
        <v/>
      </c>
      <c r="C843" s="5" t="str">
        <f t="shared" si="53"/>
        <v/>
      </c>
      <c r="D843" s="14"/>
      <c r="E843" s="15"/>
      <c r="F843" s="3" t="str">
        <f>IF(E843="","",(VLOOKUP(E843,#REF!,2,"FAUX")))</f>
        <v/>
      </c>
      <c r="G843" s="18"/>
      <c r="H843" s="18"/>
      <c r="I843" s="18"/>
      <c r="J843" s="22">
        <f t="shared" si="54"/>
        <v>0</v>
      </c>
      <c r="K843" s="18"/>
      <c r="L843" s="18"/>
      <c r="M843" s="18"/>
      <c r="N843" s="19"/>
    </row>
    <row r="844" spans="1:14" ht="27" customHeight="1">
      <c r="A844" s="2" t="str">
        <f t="shared" si="55"/>
        <v/>
      </c>
      <c r="B844" s="5" t="str">
        <f t="shared" si="56"/>
        <v/>
      </c>
      <c r="C844" s="5" t="str">
        <f t="shared" si="53"/>
        <v/>
      </c>
      <c r="D844" s="14"/>
      <c r="E844" s="15"/>
      <c r="F844" s="3" t="str">
        <f>IF(E844="","",(VLOOKUP(E844,#REF!,2,"FAUX")))</f>
        <v/>
      </c>
      <c r="G844" s="18"/>
      <c r="H844" s="18"/>
      <c r="I844" s="18"/>
      <c r="J844" s="22">
        <f t="shared" si="54"/>
        <v>0</v>
      </c>
      <c r="K844" s="18"/>
      <c r="L844" s="18"/>
      <c r="M844" s="18"/>
      <c r="N844" s="19"/>
    </row>
    <row r="845" spans="1:14" ht="27" customHeight="1">
      <c r="A845" s="2" t="str">
        <f t="shared" si="55"/>
        <v/>
      </c>
      <c r="B845" s="5" t="str">
        <f t="shared" si="56"/>
        <v/>
      </c>
      <c r="C845" s="5" t="str">
        <f t="shared" si="53"/>
        <v/>
      </c>
      <c r="D845" s="14"/>
      <c r="E845" s="15"/>
      <c r="F845" s="3" t="str">
        <f>IF(E845="","",(VLOOKUP(E845,#REF!,2,"FAUX")))</f>
        <v/>
      </c>
      <c r="G845" s="18"/>
      <c r="H845" s="18"/>
      <c r="I845" s="18"/>
      <c r="J845" s="22">
        <f t="shared" si="54"/>
        <v>0</v>
      </c>
      <c r="K845" s="18"/>
      <c r="L845" s="18"/>
      <c r="M845" s="18"/>
      <c r="N845" s="19"/>
    </row>
    <row r="846" spans="1:14" ht="27" customHeight="1">
      <c r="A846" s="2" t="str">
        <f t="shared" si="55"/>
        <v/>
      </c>
      <c r="B846" s="5" t="str">
        <f t="shared" si="56"/>
        <v/>
      </c>
      <c r="C846" s="5" t="str">
        <f t="shared" si="53"/>
        <v/>
      </c>
      <c r="D846" s="14"/>
      <c r="E846" s="15"/>
      <c r="F846" s="3" t="str">
        <f>IF(E846="","",(VLOOKUP(E846,#REF!,2,"FAUX")))</f>
        <v/>
      </c>
      <c r="G846" s="18"/>
      <c r="H846" s="18"/>
      <c r="I846" s="18"/>
      <c r="J846" s="22">
        <f t="shared" si="54"/>
        <v>0</v>
      </c>
      <c r="K846" s="18"/>
      <c r="L846" s="18"/>
      <c r="M846" s="18"/>
      <c r="N846" s="19"/>
    </row>
    <row r="847" spans="1:14" ht="27" customHeight="1">
      <c r="A847" s="2" t="str">
        <f t="shared" si="55"/>
        <v/>
      </c>
      <c r="B847" s="5" t="str">
        <f t="shared" si="56"/>
        <v/>
      </c>
      <c r="C847" s="5" t="str">
        <f t="shared" si="53"/>
        <v/>
      </c>
      <c r="D847" s="14"/>
      <c r="E847" s="15"/>
      <c r="F847" s="3" t="str">
        <f>IF(E847="","",(VLOOKUP(E847,#REF!,2,"FAUX")))</f>
        <v/>
      </c>
      <c r="G847" s="18"/>
      <c r="H847" s="18"/>
      <c r="I847" s="18"/>
      <c r="J847" s="22">
        <f t="shared" si="54"/>
        <v>0</v>
      </c>
      <c r="K847" s="18"/>
      <c r="L847" s="18"/>
      <c r="M847" s="18"/>
      <c r="N847" s="19"/>
    </row>
    <row r="848" spans="1:14" ht="27" customHeight="1">
      <c r="A848" s="2" t="str">
        <f t="shared" si="55"/>
        <v/>
      </c>
      <c r="B848" s="5" t="str">
        <f t="shared" si="56"/>
        <v/>
      </c>
      <c r="C848" s="5" t="str">
        <f t="shared" si="53"/>
        <v/>
      </c>
      <c r="D848" s="14"/>
      <c r="E848" s="15"/>
      <c r="F848" s="3" t="str">
        <f>IF(E848="","",(VLOOKUP(E848,#REF!,2,"FAUX")))</f>
        <v/>
      </c>
      <c r="G848" s="18"/>
      <c r="H848" s="18"/>
      <c r="I848" s="18"/>
      <c r="J848" s="22">
        <f t="shared" si="54"/>
        <v>0</v>
      </c>
      <c r="K848" s="18"/>
      <c r="L848" s="18"/>
      <c r="M848" s="18"/>
      <c r="N848" s="19"/>
    </row>
    <row r="849" spans="1:14" ht="27" customHeight="1">
      <c r="A849" s="2" t="str">
        <f t="shared" si="55"/>
        <v/>
      </c>
      <c r="B849" s="5" t="str">
        <f t="shared" si="56"/>
        <v/>
      </c>
      <c r="C849" s="5" t="str">
        <f t="shared" si="53"/>
        <v/>
      </c>
      <c r="D849" s="14"/>
      <c r="E849" s="15"/>
      <c r="F849" s="3" t="str">
        <f>IF(E849="","",(VLOOKUP(E849,#REF!,2,"FAUX")))</f>
        <v/>
      </c>
      <c r="G849" s="18"/>
      <c r="H849" s="18"/>
      <c r="I849" s="18"/>
      <c r="J849" s="22">
        <f t="shared" si="54"/>
        <v>0</v>
      </c>
      <c r="K849" s="18"/>
      <c r="L849" s="18"/>
      <c r="M849" s="18"/>
      <c r="N849" s="19"/>
    </row>
    <row r="850" spans="1:14" ht="27" customHeight="1">
      <c r="A850" s="2" t="str">
        <f t="shared" si="55"/>
        <v/>
      </c>
      <c r="B850" s="5" t="str">
        <f t="shared" si="56"/>
        <v/>
      </c>
      <c r="C850" s="5" t="str">
        <f t="shared" si="53"/>
        <v/>
      </c>
      <c r="D850" s="14"/>
      <c r="E850" s="15"/>
      <c r="F850" s="3" t="str">
        <f>IF(E850="","",(VLOOKUP(E850,#REF!,2,"FAUX")))</f>
        <v/>
      </c>
      <c r="G850" s="18"/>
      <c r="H850" s="18"/>
      <c r="I850" s="18"/>
      <c r="J850" s="22">
        <f t="shared" si="54"/>
        <v>0</v>
      </c>
      <c r="K850" s="18"/>
      <c r="L850" s="18"/>
      <c r="M850" s="18"/>
      <c r="N850" s="19"/>
    </row>
    <row r="851" spans="1:14" ht="27" customHeight="1">
      <c r="A851" s="2" t="str">
        <f t="shared" si="55"/>
        <v/>
      </c>
      <c r="B851" s="5" t="str">
        <f t="shared" si="56"/>
        <v/>
      </c>
      <c r="C851" s="5" t="str">
        <f t="shared" si="53"/>
        <v/>
      </c>
      <c r="D851" s="14"/>
      <c r="E851" s="15"/>
      <c r="F851" s="3" t="str">
        <f>IF(E851="","",(VLOOKUP(E851,#REF!,2,"FAUX")))</f>
        <v/>
      </c>
      <c r="G851" s="18"/>
      <c r="H851" s="18"/>
      <c r="I851" s="18"/>
      <c r="J851" s="22">
        <f t="shared" si="54"/>
        <v>0</v>
      </c>
      <c r="K851" s="18"/>
      <c r="L851" s="18"/>
      <c r="M851" s="18"/>
      <c r="N851" s="19"/>
    </row>
    <row r="852" spans="1:14" ht="27" customHeight="1">
      <c r="A852" s="2" t="str">
        <f t="shared" si="55"/>
        <v/>
      </c>
      <c r="B852" s="5" t="str">
        <f t="shared" si="56"/>
        <v/>
      </c>
      <c r="C852" s="5" t="str">
        <f t="shared" si="53"/>
        <v/>
      </c>
      <c r="D852" s="14"/>
      <c r="E852" s="15"/>
      <c r="F852" s="3" t="str">
        <f>IF(E852="","",(VLOOKUP(E852,#REF!,2,"FAUX")))</f>
        <v/>
      </c>
      <c r="G852" s="18"/>
      <c r="H852" s="18"/>
      <c r="I852" s="18"/>
      <c r="J852" s="22">
        <f t="shared" si="54"/>
        <v>0</v>
      </c>
      <c r="K852" s="18"/>
      <c r="L852" s="18"/>
      <c r="M852" s="18"/>
      <c r="N852" s="19"/>
    </row>
    <row r="853" spans="1:14" ht="27" customHeight="1">
      <c r="A853" s="2" t="str">
        <f t="shared" si="55"/>
        <v/>
      </c>
      <c r="B853" s="5" t="str">
        <f t="shared" si="56"/>
        <v/>
      </c>
      <c r="C853" s="5" t="str">
        <f t="shared" si="53"/>
        <v/>
      </c>
      <c r="D853" s="14"/>
      <c r="E853" s="15"/>
      <c r="F853" s="3" t="str">
        <f>IF(E853="","",(VLOOKUP(E853,#REF!,2,"FAUX")))</f>
        <v/>
      </c>
      <c r="G853" s="18"/>
      <c r="H853" s="18"/>
      <c r="I853" s="18"/>
      <c r="J853" s="22">
        <f t="shared" si="54"/>
        <v>0</v>
      </c>
      <c r="K853" s="18"/>
      <c r="L853" s="18"/>
      <c r="M853" s="18"/>
      <c r="N853" s="19"/>
    </row>
    <row r="854" spans="1:14" ht="27" customHeight="1">
      <c r="A854" s="2" t="str">
        <f t="shared" si="55"/>
        <v/>
      </c>
      <c r="B854" s="5" t="str">
        <f t="shared" si="56"/>
        <v/>
      </c>
      <c r="C854" s="5" t="str">
        <f t="shared" si="53"/>
        <v/>
      </c>
      <c r="D854" s="14"/>
      <c r="E854" s="15"/>
      <c r="F854" s="3" t="str">
        <f>IF(E854="","",(VLOOKUP(E854,#REF!,2,"FAUX")))</f>
        <v/>
      </c>
      <c r="G854" s="18"/>
      <c r="H854" s="18"/>
      <c r="I854" s="18"/>
      <c r="J854" s="22">
        <f t="shared" si="54"/>
        <v>0</v>
      </c>
      <c r="K854" s="18"/>
      <c r="L854" s="18"/>
      <c r="M854" s="18"/>
      <c r="N854" s="19"/>
    </row>
    <row r="855" spans="1:14" ht="27" customHeight="1">
      <c r="A855" s="2" t="str">
        <f t="shared" si="55"/>
        <v/>
      </c>
      <c r="B855" s="5" t="str">
        <f t="shared" si="56"/>
        <v/>
      </c>
      <c r="C855" s="5" t="str">
        <f t="shared" si="53"/>
        <v/>
      </c>
      <c r="D855" s="14"/>
      <c r="E855" s="15"/>
      <c r="F855" s="3" t="str">
        <f>IF(E855="","",(VLOOKUP(E855,#REF!,2,"FAUX")))</f>
        <v/>
      </c>
      <c r="G855" s="18"/>
      <c r="H855" s="18"/>
      <c r="I855" s="18"/>
      <c r="J855" s="22">
        <f t="shared" si="54"/>
        <v>0</v>
      </c>
      <c r="K855" s="18"/>
      <c r="L855" s="18"/>
      <c r="M855" s="18"/>
      <c r="N855" s="19"/>
    </row>
    <row r="856" spans="1:14" ht="27" customHeight="1">
      <c r="A856" s="2" t="str">
        <f t="shared" si="55"/>
        <v/>
      </c>
      <c r="B856" s="5" t="str">
        <f t="shared" si="56"/>
        <v/>
      </c>
      <c r="C856" s="5" t="str">
        <f t="shared" si="53"/>
        <v/>
      </c>
      <c r="D856" s="14"/>
      <c r="E856" s="15"/>
      <c r="F856" s="3" t="str">
        <f>IF(E856="","",(VLOOKUP(E856,#REF!,2,"FAUX")))</f>
        <v/>
      </c>
      <c r="G856" s="18"/>
      <c r="H856" s="18"/>
      <c r="I856" s="18"/>
      <c r="J856" s="22">
        <f t="shared" si="54"/>
        <v>0</v>
      </c>
      <c r="K856" s="18"/>
      <c r="L856" s="18"/>
      <c r="M856" s="18"/>
      <c r="N856" s="19"/>
    </row>
    <row r="857" spans="1:14" ht="27" customHeight="1">
      <c r="A857" s="2" t="str">
        <f t="shared" si="55"/>
        <v/>
      </c>
      <c r="B857" s="5" t="str">
        <f t="shared" si="56"/>
        <v/>
      </c>
      <c r="C857" s="5" t="str">
        <f t="shared" si="53"/>
        <v/>
      </c>
      <c r="D857" s="14"/>
      <c r="E857" s="15"/>
      <c r="F857" s="3" t="str">
        <f>IF(E857="","",(VLOOKUP(E857,#REF!,2,"FAUX")))</f>
        <v/>
      </c>
      <c r="G857" s="18"/>
      <c r="H857" s="18"/>
      <c r="I857" s="18"/>
      <c r="J857" s="22">
        <f t="shared" si="54"/>
        <v>0</v>
      </c>
      <c r="K857" s="18"/>
      <c r="L857" s="18"/>
      <c r="M857" s="18"/>
      <c r="N857" s="19"/>
    </row>
    <row r="858" spans="1:14" ht="27" customHeight="1">
      <c r="A858" s="2" t="str">
        <f t="shared" si="55"/>
        <v/>
      </c>
      <c r="B858" s="5" t="str">
        <f t="shared" si="56"/>
        <v/>
      </c>
      <c r="C858" s="5" t="str">
        <f t="shared" si="53"/>
        <v/>
      </c>
      <c r="D858" s="14"/>
      <c r="E858" s="15"/>
      <c r="F858" s="3" t="str">
        <f>IF(E858="","",(VLOOKUP(E858,#REF!,2,"FAUX")))</f>
        <v/>
      </c>
      <c r="G858" s="18"/>
      <c r="H858" s="18"/>
      <c r="I858" s="18"/>
      <c r="J858" s="22">
        <f t="shared" si="54"/>
        <v>0</v>
      </c>
      <c r="K858" s="18"/>
      <c r="L858" s="18"/>
      <c r="M858" s="18"/>
      <c r="N858" s="19"/>
    </row>
    <row r="859" spans="1:14" ht="27" customHeight="1">
      <c r="A859" s="2" t="str">
        <f t="shared" si="55"/>
        <v/>
      </c>
      <c r="B859" s="5" t="str">
        <f t="shared" si="56"/>
        <v/>
      </c>
      <c r="C859" s="5" t="str">
        <f t="shared" si="53"/>
        <v/>
      </c>
      <c r="D859" s="14"/>
      <c r="E859" s="15"/>
      <c r="F859" s="3" t="str">
        <f>IF(E859="","",(VLOOKUP(E859,#REF!,2,"FAUX")))</f>
        <v/>
      </c>
      <c r="G859" s="18"/>
      <c r="H859" s="18"/>
      <c r="I859" s="18"/>
      <c r="J859" s="22">
        <f t="shared" si="54"/>
        <v>0</v>
      </c>
      <c r="K859" s="18"/>
      <c r="L859" s="18"/>
      <c r="M859" s="18"/>
      <c r="N859" s="19"/>
    </row>
    <row r="860" spans="1:14" ht="27" customHeight="1">
      <c r="A860" s="2" t="str">
        <f t="shared" si="55"/>
        <v/>
      </c>
      <c r="B860" s="5" t="str">
        <f t="shared" si="56"/>
        <v/>
      </c>
      <c r="C860" s="5" t="str">
        <f t="shared" si="53"/>
        <v/>
      </c>
      <c r="D860" s="14"/>
      <c r="E860" s="15"/>
      <c r="F860" s="3" t="str">
        <f>IF(E860="","",(VLOOKUP(E860,#REF!,2,"FAUX")))</f>
        <v/>
      </c>
      <c r="G860" s="18"/>
      <c r="H860" s="18"/>
      <c r="I860" s="18"/>
      <c r="J860" s="22">
        <f t="shared" si="54"/>
        <v>0</v>
      </c>
      <c r="K860" s="18"/>
      <c r="L860" s="18"/>
      <c r="M860" s="18"/>
      <c r="N860" s="19"/>
    </row>
    <row r="861" spans="1:14" ht="27" customHeight="1">
      <c r="A861" s="2" t="str">
        <f t="shared" si="55"/>
        <v/>
      </c>
      <c r="B861" s="5" t="str">
        <f t="shared" si="56"/>
        <v/>
      </c>
      <c r="C861" s="5" t="str">
        <f t="shared" si="53"/>
        <v/>
      </c>
      <c r="D861" s="14"/>
      <c r="E861" s="15"/>
      <c r="F861" s="3" t="str">
        <f>IF(E861="","",(VLOOKUP(E861,#REF!,2,"FAUX")))</f>
        <v/>
      </c>
      <c r="G861" s="18"/>
      <c r="H861" s="18"/>
      <c r="I861" s="18"/>
      <c r="J861" s="22">
        <f t="shared" si="54"/>
        <v>0</v>
      </c>
      <c r="K861" s="18"/>
      <c r="L861" s="18"/>
      <c r="M861" s="18"/>
      <c r="N861" s="19"/>
    </row>
    <row r="862" spans="1:14" ht="27" customHeight="1">
      <c r="A862" s="2" t="str">
        <f t="shared" si="55"/>
        <v/>
      </c>
      <c r="B862" s="5" t="str">
        <f t="shared" si="56"/>
        <v/>
      </c>
      <c r="C862" s="5" t="str">
        <f t="shared" si="53"/>
        <v/>
      </c>
      <c r="D862" s="14"/>
      <c r="E862" s="15"/>
      <c r="F862" s="3" t="str">
        <f>IF(E862="","",(VLOOKUP(E862,#REF!,2,"FAUX")))</f>
        <v/>
      </c>
      <c r="G862" s="18"/>
      <c r="H862" s="18"/>
      <c r="I862" s="18"/>
      <c r="J862" s="22">
        <f t="shared" si="54"/>
        <v>0</v>
      </c>
      <c r="K862" s="18"/>
      <c r="L862" s="18"/>
      <c r="M862" s="18"/>
      <c r="N862" s="19"/>
    </row>
    <row r="863" spans="1:14" ht="27" customHeight="1">
      <c r="A863" s="2" t="str">
        <f t="shared" si="55"/>
        <v/>
      </c>
      <c r="B863" s="5" t="str">
        <f t="shared" si="56"/>
        <v/>
      </c>
      <c r="C863" s="5" t="str">
        <f t="shared" si="53"/>
        <v/>
      </c>
      <c r="D863" s="14"/>
      <c r="E863" s="15"/>
      <c r="F863" s="3" t="str">
        <f>IF(E863="","",(VLOOKUP(E863,#REF!,2,"FAUX")))</f>
        <v/>
      </c>
      <c r="G863" s="18"/>
      <c r="H863" s="18"/>
      <c r="I863" s="18"/>
      <c r="J863" s="22">
        <f t="shared" si="54"/>
        <v>0</v>
      </c>
      <c r="K863" s="18"/>
      <c r="L863" s="18"/>
      <c r="M863" s="18"/>
      <c r="N863" s="19"/>
    </row>
    <row r="864" spans="1:14" ht="27" customHeight="1">
      <c r="A864" s="2" t="str">
        <f t="shared" si="55"/>
        <v/>
      </c>
      <c r="B864" s="5" t="str">
        <f t="shared" si="56"/>
        <v/>
      </c>
      <c r="C864" s="5" t="str">
        <f t="shared" si="53"/>
        <v/>
      </c>
      <c r="D864" s="14"/>
      <c r="E864" s="15"/>
      <c r="F864" s="3" t="str">
        <f>IF(E864="","",(VLOOKUP(E864,#REF!,2,"FAUX")))</f>
        <v/>
      </c>
      <c r="G864" s="18"/>
      <c r="H864" s="18"/>
      <c r="I864" s="18"/>
      <c r="J864" s="22">
        <f t="shared" si="54"/>
        <v>0</v>
      </c>
      <c r="K864" s="18"/>
      <c r="L864" s="18"/>
      <c r="M864" s="18"/>
      <c r="N864" s="19"/>
    </row>
    <row r="865" spans="1:14" ht="27" customHeight="1">
      <c r="A865" s="2" t="str">
        <f t="shared" si="55"/>
        <v/>
      </c>
      <c r="B865" s="5" t="str">
        <f t="shared" si="56"/>
        <v/>
      </c>
      <c r="C865" s="5" t="str">
        <f t="shared" si="53"/>
        <v/>
      </c>
      <c r="D865" s="14"/>
      <c r="E865" s="15"/>
      <c r="F865" s="3" t="str">
        <f>IF(E865="","",(VLOOKUP(E865,#REF!,2,"FAUX")))</f>
        <v/>
      </c>
      <c r="G865" s="18"/>
      <c r="H865" s="18"/>
      <c r="I865" s="18"/>
      <c r="J865" s="22">
        <f t="shared" si="54"/>
        <v>0</v>
      </c>
      <c r="K865" s="18"/>
      <c r="L865" s="18"/>
      <c r="M865" s="18"/>
      <c r="N865" s="19"/>
    </row>
    <row r="866" spans="1:14" ht="27" customHeight="1">
      <c r="A866" s="2" t="str">
        <f t="shared" si="55"/>
        <v/>
      </c>
      <c r="B866" s="5" t="str">
        <f t="shared" si="56"/>
        <v/>
      </c>
      <c r="C866" s="5" t="str">
        <f t="shared" si="53"/>
        <v/>
      </c>
      <c r="D866" s="14"/>
      <c r="E866" s="15"/>
      <c r="F866" s="3" t="str">
        <f>IF(E866="","",(VLOOKUP(E866,#REF!,2,"FAUX")))</f>
        <v/>
      </c>
      <c r="G866" s="18"/>
      <c r="H866" s="18"/>
      <c r="I866" s="18"/>
      <c r="J866" s="22">
        <f t="shared" si="54"/>
        <v>0</v>
      </c>
      <c r="K866" s="18"/>
      <c r="L866" s="18"/>
      <c r="M866" s="18"/>
      <c r="N866" s="19"/>
    </row>
    <row r="867" spans="1:14" ht="27" customHeight="1">
      <c r="A867" s="2" t="str">
        <f t="shared" si="55"/>
        <v/>
      </c>
      <c r="B867" s="5" t="str">
        <f t="shared" si="56"/>
        <v/>
      </c>
      <c r="C867" s="5" t="str">
        <f t="shared" si="53"/>
        <v/>
      </c>
      <c r="D867" s="14"/>
      <c r="E867" s="15"/>
      <c r="F867" s="3" t="str">
        <f>IF(E867="","",(VLOOKUP(E867,#REF!,2,"FAUX")))</f>
        <v/>
      </c>
      <c r="G867" s="18"/>
      <c r="H867" s="18"/>
      <c r="I867" s="18"/>
      <c r="J867" s="22">
        <f t="shared" si="54"/>
        <v>0</v>
      </c>
      <c r="K867" s="18"/>
      <c r="L867" s="18"/>
      <c r="M867" s="18"/>
      <c r="N867" s="19"/>
    </row>
    <row r="868" spans="1:14" ht="27" customHeight="1">
      <c r="A868" s="2" t="str">
        <f t="shared" si="55"/>
        <v/>
      </c>
      <c r="B868" s="5" t="str">
        <f t="shared" si="56"/>
        <v/>
      </c>
      <c r="C868" s="5" t="str">
        <f t="shared" si="53"/>
        <v/>
      </c>
      <c r="D868" s="14"/>
      <c r="E868" s="15"/>
      <c r="F868" s="3" t="str">
        <f>IF(E868="","",(VLOOKUP(E868,#REF!,2,"FAUX")))</f>
        <v/>
      </c>
      <c r="G868" s="18"/>
      <c r="H868" s="18"/>
      <c r="I868" s="18"/>
      <c r="J868" s="22">
        <f t="shared" si="54"/>
        <v>0</v>
      </c>
      <c r="K868" s="18"/>
      <c r="L868" s="18"/>
      <c r="M868" s="18"/>
      <c r="N868" s="19"/>
    </row>
    <row r="869" spans="1:14" ht="27" customHeight="1">
      <c r="A869" s="2" t="str">
        <f t="shared" si="55"/>
        <v/>
      </c>
      <c r="B869" s="5" t="str">
        <f t="shared" si="56"/>
        <v/>
      </c>
      <c r="C869" s="5" t="str">
        <f t="shared" si="53"/>
        <v/>
      </c>
      <c r="D869" s="14"/>
      <c r="E869" s="15"/>
      <c r="F869" s="3" t="str">
        <f>IF(E869="","",(VLOOKUP(E869,#REF!,2,"FAUX")))</f>
        <v/>
      </c>
      <c r="G869" s="18"/>
      <c r="H869" s="18"/>
      <c r="I869" s="18"/>
      <c r="J869" s="22">
        <f t="shared" si="54"/>
        <v>0</v>
      </c>
      <c r="K869" s="18"/>
      <c r="L869" s="18"/>
      <c r="M869" s="18"/>
      <c r="N869" s="19"/>
    </row>
    <row r="870" spans="1:14" ht="27" customHeight="1">
      <c r="A870" s="2" t="str">
        <f t="shared" si="55"/>
        <v/>
      </c>
      <c r="B870" s="5" t="str">
        <f t="shared" si="56"/>
        <v/>
      </c>
      <c r="C870" s="5" t="str">
        <f t="shared" si="53"/>
        <v/>
      </c>
      <c r="D870" s="14"/>
      <c r="E870" s="15"/>
      <c r="F870" s="3" t="str">
        <f>IF(E870="","",(VLOOKUP(E870,#REF!,2,"FAUX")))</f>
        <v/>
      </c>
      <c r="G870" s="18"/>
      <c r="H870" s="18"/>
      <c r="I870" s="18"/>
      <c r="J870" s="22">
        <f t="shared" si="54"/>
        <v>0</v>
      </c>
      <c r="K870" s="18"/>
      <c r="L870" s="18"/>
      <c r="M870" s="18"/>
      <c r="N870" s="19"/>
    </row>
    <row r="871" spans="1:14" ht="27" customHeight="1">
      <c r="A871" s="2" t="str">
        <f t="shared" si="55"/>
        <v/>
      </c>
      <c r="B871" s="5" t="str">
        <f t="shared" si="56"/>
        <v/>
      </c>
      <c r="C871" s="5" t="str">
        <f t="shared" si="53"/>
        <v/>
      </c>
      <c r="D871" s="14"/>
      <c r="E871" s="15"/>
      <c r="F871" s="3" t="str">
        <f>IF(E871="","",(VLOOKUP(E871,#REF!,2,"FAUX")))</f>
        <v/>
      </c>
      <c r="G871" s="18"/>
      <c r="H871" s="18"/>
      <c r="I871" s="18"/>
      <c r="J871" s="22">
        <f t="shared" si="54"/>
        <v>0</v>
      </c>
      <c r="K871" s="18"/>
      <c r="L871" s="18"/>
      <c r="M871" s="18"/>
      <c r="N871" s="19"/>
    </row>
    <row r="872" spans="1:14" ht="27" customHeight="1">
      <c r="A872" s="2" t="str">
        <f t="shared" si="55"/>
        <v/>
      </c>
      <c r="B872" s="5" t="str">
        <f t="shared" si="56"/>
        <v/>
      </c>
      <c r="C872" s="5" t="str">
        <f t="shared" si="53"/>
        <v/>
      </c>
      <c r="D872" s="14"/>
      <c r="E872" s="15"/>
      <c r="F872" s="3" t="str">
        <f>IF(E872="","",(VLOOKUP(E872,#REF!,2,"FAUX")))</f>
        <v/>
      </c>
      <c r="G872" s="18"/>
      <c r="H872" s="18"/>
      <c r="I872" s="18"/>
      <c r="J872" s="22">
        <f t="shared" si="54"/>
        <v>0</v>
      </c>
      <c r="K872" s="18"/>
      <c r="L872" s="18"/>
      <c r="M872" s="18"/>
      <c r="N872" s="19"/>
    </row>
    <row r="873" spans="1:14" ht="27" customHeight="1">
      <c r="A873" s="2" t="str">
        <f t="shared" si="55"/>
        <v/>
      </c>
      <c r="B873" s="5" t="str">
        <f t="shared" si="56"/>
        <v/>
      </c>
      <c r="C873" s="5" t="str">
        <f t="shared" si="53"/>
        <v/>
      </c>
      <c r="D873" s="14"/>
      <c r="E873" s="15"/>
      <c r="F873" s="3" t="str">
        <f>IF(E873="","",(VLOOKUP(E873,#REF!,2,"FAUX")))</f>
        <v/>
      </c>
      <c r="G873" s="18"/>
      <c r="H873" s="18"/>
      <c r="I873" s="18"/>
      <c r="J873" s="22">
        <f t="shared" si="54"/>
        <v>0</v>
      </c>
      <c r="K873" s="18"/>
      <c r="L873" s="18"/>
      <c r="M873" s="18"/>
      <c r="N873" s="19"/>
    </row>
    <row r="874" spans="1:14" ht="27" customHeight="1">
      <c r="A874" s="2" t="str">
        <f t="shared" si="55"/>
        <v/>
      </c>
      <c r="B874" s="5" t="str">
        <f t="shared" si="56"/>
        <v/>
      </c>
      <c r="C874" s="5" t="str">
        <f t="shared" si="53"/>
        <v/>
      </c>
      <c r="D874" s="14"/>
      <c r="E874" s="15"/>
      <c r="F874" s="3" t="str">
        <f>IF(E874="","",(VLOOKUP(E874,#REF!,2,"FAUX")))</f>
        <v/>
      </c>
      <c r="G874" s="18"/>
      <c r="H874" s="18"/>
      <c r="I874" s="18"/>
      <c r="J874" s="22">
        <f t="shared" si="54"/>
        <v>0</v>
      </c>
      <c r="K874" s="18"/>
      <c r="L874" s="18"/>
      <c r="M874" s="18"/>
      <c r="N874" s="19"/>
    </row>
    <row r="875" spans="1:14" ht="27" customHeight="1">
      <c r="A875" s="2" t="str">
        <f t="shared" si="55"/>
        <v/>
      </c>
      <c r="B875" s="5" t="str">
        <f t="shared" si="56"/>
        <v/>
      </c>
      <c r="C875" s="5" t="str">
        <f t="shared" si="53"/>
        <v/>
      </c>
      <c r="D875" s="14"/>
      <c r="E875" s="15"/>
      <c r="F875" s="3" t="str">
        <f>IF(E875="","",(VLOOKUP(E875,#REF!,2,"FAUX")))</f>
        <v/>
      </c>
      <c r="G875" s="18"/>
      <c r="H875" s="18"/>
      <c r="I875" s="18"/>
      <c r="J875" s="22">
        <f t="shared" si="54"/>
        <v>0</v>
      </c>
      <c r="K875" s="18"/>
      <c r="L875" s="18"/>
      <c r="M875" s="18"/>
      <c r="N875" s="19"/>
    </row>
    <row r="876" spans="1:14" ht="27" customHeight="1">
      <c r="A876" s="2" t="str">
        <f t="shared" si="55"/>
        <v/>
      </c>
      <c r="B876" s="5" t="str">
        <f t="shared" si="56"/>
        <v/>
      </c>
      <c r="C876" s="5" t="str">
        <f t="shared" si="53"/>
        <v/>
      </c>
      <c r="D876" s="14"/>
      <c r="E876" s="15"/>
      <c r="F876" s="3" t="str">
        <f>IF(E876="","",(VLOOKUP(E876,#REF!,2,"FAUX")))</f>
        <v/>
      </c>
      <c r="G876" s="18"/>
      <c r="H876" s="18"/>
      <c r="I876" s="18"/>
      <c r="J876" s="22">
        <f t="shared" si="54"/>
        <v>0</v>
      </c>
      <c r="K876" s="18"/>
      <c r="L876" s="18"/>
      <c r="M876" s="18"/>
      <c r="N876" s="19"/>
    </row>
    <row r="877" spans="1:14" ht="27" customHeight="1">
      <c r="A877" s="2" t="str">
        <f t="shared" si="55"/>
        <v/>
      </c>
      <c r="B877" s="5" t="str">
        <f t="shared" si="56"/>
        <v/>
      </c>
      <c r="C877" s="5" t="str">
        <f t="shared" si="53"/>
        <v/>
      </c>
      <c r="D877" s="14"/>
      <c r="E877" s="15"/>
      <c r="F877" s="3" t="str">
        <f>IF(E877="","",(VLOOKUP(E877,#REF!,2,"FAUX")))</f>
        <v/>
      </c>
      <c r="G877" s="18"/>
      <c r="H877" s="18"/>
      <c r="I877" s="18"/>
      <c r="J877" s="22">
        <f t="shared" si="54"/>
        <v>0</v>
      </c>
      <c r="K877" s="18"/>
      <c r="L877" s="18"/>
      <c r="M877" s="18"/>
      <c r="N877" s="19"/>
    </row>
    <row r="878" spans="1:14" ht="27" customHeight="1">
      <c r="A878" s="2" t="str">
        <f t="shared" si="55"/>
        <v/>
      </c>
      <c r="B878" s="5" t="str">
        <f t="shared" si="56"/>
        <v/>
      </c>
      <c r="C878" s="5" t="str">
        <f t="shared" si="53"/>
        <v/>
      </c>
      <c r="D878" s="14"/>
      <c r="E878" s="15"/>
      <c r="F878" s="3" t="str">
        <f>IF(E878="","",(VLOOKUP(E878,#REF!,2,"FAUX")))</f>
        <v/>
      </c>
      <c r="G878" s="18"/>
      <c r="H878" s="18"/>
      <c r="I878" s="18"/>
      <c r="J878" s="22">
        <f t="shared" si="54"/>
        <v>0</v>
      </c>
      <c r="K878" s="18"/>
      <c r="L878" s="18"/>
      <c r="M878" s="18"/>
      <c r="N878" s="19"/>
    </row>
    <row r="879" spans="1:14" ht="27" customHeight="1">
      <c r="A879" s="2" t="str">
        <f t="shared" si="55"/>
        <v/>
      </c>
      <c r="B879" s="5" t="str">
        <f t="shared" si="56"/>
        <v/>
      </c>
      <c r="C879" s="5" t="str">
        <f t="shared" si="53"/>
        <v/>
      </c>
      <c r="D879" s="14"/>
      <c r="E879" s="15"/>
      <c r="F879" s="3" t="str">
        <f>IF(E879="","",(VLOOKUP(E879,#REF!,2,"FAUX")))</f>
        <v/>
      </c>
      <c r="G879" s="18"/>
      <c r="H879" s="18"/>
      <c r="I879" s="18"/>
      <c r="J879" s="22">
        <f t="shared" si="54"/>
        <v>0</v>
      </c>
      <c r="K879" s="18"/>
      <c r="L879" s="18"/>
      <c r="M879" s="18"/>
      <c r="N879" s="19"/>
    </row>
    <row r="880" spans="1:14" ht="27" customHeight="1">
      <c r="A880" s="2" t="str">
        <f t="shared" si="55"/>
        <v/>
      </c>
      <c r="B880" s="5" t="str">
        <f t="shared" si="56"/>
        <v/>
      </c>
      <c r="C880" s="5" t="str">
        <f t="shared" si="53"/>
        <v/>
      </c>
      <c r="D880" s="14"/>
      <c r="E880" s="15"/>
      <c r="F880" s="3" t="str">
        <f>IF(E880="","",(VLOOKUP(E880,#REF!,2,"FAUX")))</f>
        <v/>
      </c>
      <c r="G880" s="18"/>
      <c r="H880" s="18"/>
      <c r="I880" s="18"/>
      <c r="J880" s="22">
        <f t="shared" si="54"/>
        <v>0</v>
      </c>
      <c r="K880" s="18"/>
      <c r="L880" s="18"/>
      <c r="M880" s="18"/>
      <c r="N880" s="19"/>
    </row>
    <row r="881" spans="1:14" ht="27" customHeight="1">
      <c r="A881" s="2" t="str">
        <f t="shared" si="55"/>
        <v/>
      </c>
      <c r="B881" s="5" t="str">
        <f t="shared" si="56"/>
        <v/>
      </c>
      <c r="C881" s="5" t="str">
        <f t="shared" si="53"/>
        <v/>
      </c>
      <c r="D881" s="14"/>
      <c r="E881" s="15"/>
      <c r="F881" s="3" t="str">
        <f>IF(E881="","",(VLOOKUP(E881,#REF!,2,"FAUX")))</f>
        <v/>
      </c>
      <c r="G881" s="18"/>
      <c r="H881" s="18"/>
      <c r="I881" s="18"/>
      <c r="J881" s="22">
        <f t="shared" si="54"/>
        <v>0</v>
      </c>
      <c r="K881" s="18"/>
      <c r="L881" s="18"/>
      <c r="M881" s="18"/>
      <c r="N881" s="19"/>
    </row>
    <row r="882" spans="1:14" ht="27" customHeight="1">
      <c r="A882" s="2" t="str">
        <f t="shared" si="55"/>
        <v/>
      </c>
      <c r="B882" s="5" t="str">
        <f t="shared" si="56"/>
        <v/>
      </c>
      <c r="C882" s="5" t="str">
        <f t="shared" si="53"/>
        <v/>
      </c>
      <c r="D882" s="14"/>
      <c r="E882" s="15"/>
      <c r="F882" s="3" t="str">
        <f>IF(E882="","",(VLOOKUP(E882,#REF!,2,"FAUX")))</f>
        <v/>
      </c>
      <c r="G882" s="18"/>
      <c r="H882" s="18"/>
      <c r="I882" s="18"/>
      <c r="J882" s="22">
        <f t="shared" si="54"/>
        <v>0</v>
      </c>
      <c r="K882" s="18"/>
      <c r="L882" s="18"/>
      <c r="M882" s="18"/>
      <c r="N882" s="19"/>
    </row>
    <row r="883" spans="1:14" ht="27" customHeight="1">
      <c r="A883" s="2" t="str">
        <f t="shared" si="55"/>
        <v/>
      </c>
      <c r="B883" s="5" t="str">
        <f t="shared" si="56"/>
        <v/>
      </c>
      <c r="C883" s="5" t="str">
        <f t="shared" si="53"/>
        <v/>
      </c>
      <c r="D883" s="14"/>
      <c r="E883" s="15"/>
      <c r="F883" s="3" t="str">
        <f>IF(E883="","",(VLOOKUP(E883,#REF!,2,"FAUX")))</f>
        <v/>
      </c>
      <c r="G883" s="18"/>
      <c r="H883" s="18"/>
      <c r="I883" s="18"/>
      <c r="J883" s="22">
        <f t="shared" si="54"/>
        <v>0</v>
      </c>
      <c r="K883" s="18"/>
      <c r="L883" s="18"/>
      <c r="M883" s="18"/>
      <c r="N883" s="19"/>
    </row>
    <row r="884" spans="1:14" ht="27" customHeight="1">
      <c r="A884" s="2" t="str">
        <f t="shared" si="55"/>
        <v/>
      </c>
      <c r="B884" s="5" t="str">
        <f t="shared" si="56"/>
        <v/>
      </c>
      <c r="C884" s="5" t="str">
        <f t="shared" si="53"/>
        <v/>
      </c>
      <c r="D884" s="14"/>
      <c r="E884" s="15"/>
      <c r="F884" s="3" t="str">
        <f>IF(E884="","",(VLOOKUP(E884,#REF!,2,"FAUX")))</f>
        <v/>
      </c>
      <c r="G884" s="18"/>
      <c r="H884" s="18"/>
      <c r="I884" s="18"/>
      <c r="J884" s="22">
        <f t="shared" si="54"/>
        <v>0</v>
      </c>
      <c r="K884" s="18"/>
      <c r="L884" s="18"/>
      <c r="M884" s="18"/>
      <c r="N884" s="19"/>
    </row>
    <row r="885" spans="1:14" ht="27" customHeight="1">
      <c r="A885" s="2" t="str">
        <f t="shared" si="55"/>
        <v/>
      </c>
      <c r="B885" s="5" t="str">
        <f t="shared" si="56"/>
        <v/>
      </c>
      <c r="C885" s="5" t="str">
        <f t="shared" si="53"/>
        <v/>
      </c>
      <c r="D885" s="14"/>
      <c r="E885" s="15"/>
      <c r="F885" s="3" t="str">
        <f>IF(E885="","",(VLOOKUP(E885,#REF!,2,"FAUX")))</f>
        <v/>
      </c>
      <c r="G885" s="18"/>
      <c r="H885" s="18"/>
      <c r="I885" s="18"/>
      <c r="J885" s="22">
        <f t="shared" si="54"/>
        <v>0</v>
      </c>
      <c r="K885" s="18"/>
      <c r="L885" s="18"/>
      <c r="M885" s="18"/>
      <c r="N885" s="19"/>
    </row>
    <row r="886" spans="1:14" ht="27" customHeight="1">
      <c r="A886" s="2" t="str">
        <f t="shared" si="55"/>
        <v/>
      </c>
      <c r="B886" s="5" t="str">
        <f t="shared" si="56"/>
        <v/>
      </c>
      <c r="C886" s="5" t="str">
        <f t="shared" si="53"/>
        <v/>
      </c>
      <c r="D886" s="14"/>
      <c r="E886" s="15"/>
      <c r="F886" s="3" t="str">
        <f>IF(E886="","",(VLOOKUP(E886,#REF!,2,"FAUX")))</f>
        <v/>
      </c>
      <c r="G886" s="18"/>
      <c r="H886" s="18"/>
      <c r="I886" s="18"/>
      <c r="J886" s="22">
        <f t="shared" si="54"/>
        <v>0</v>
      </c>
      <c r="K886" s="18"/>
      <c r="L886" s="18"/>
      <c r="M886" s="18"/>
      <c r="N886" s="19"/>
    </row>
    <row r="887" spans="1:14" ht="27" customHeight="1">
      <c r="A887" s="2" t="str">
        <f t="shared" si="55"/>
        <v/>
      </c>
      <c r="B887" s="5" t="str">
        <f t="shared" si="56"/>
        <v/>
      </c>
      <c r="C887" s="5" t="str">
        <f t="shared" si="53"/>
        <v/>
      </c>
      <c r="D887" s="14"/>
      <c r="E887" s="15"/>
      <c r="F887" s="3" t="str">
        <f>IF(E887="","",(VLOOKUP(E887,#REF!,2,"FAUX")))</f>
        <v/>
      </c>
      <c r="G887" s="18"/>
      <c r="H887" s="18"/>
      <c r="I887" s="18"/>
      <c r="J887" s="22">
        <f t="shared" si="54"/>
        <v>0</v>
      </c>
      <c r="K887" s="18"/>
      <c r="L887" s="18"/>
      <c r="M887" s="18"/>
      <c r="N887" s="19"/>
    </row>
    <row r="888" spans="1:14" ht="27" customHeight="1">
      <c r="A888" s="2" t="str">
        <f t="shared" si="55"/>
        <v/>
      </c>
      <c r="B888" s="5" t="str">
        <f t="shared" si="56"/>
        <v/>
      </c>
      <c r="C888" s="5" t="str">
        <f t="shared" si="53"/>
        <v/>
      </c>
      <c r="D888" s="14"/>
      <c r="E888" s="15"/>
      <c r="F888" s="3" t="str">
        <f>IF(E888="","",(VLOOKUP(E888,#REF!,2,"FAUX")))</f>
        <v/>
      </c>
      <c r="G888" s="18"/>
      <c r="H888" s="18"/>
      <c r="I888" s="18"/>
      <c r="J888" s="22">
        <f t="shared" si="54"/>
        <v>0</v>
      </c>
      <c r="K888" s="18"/>
      <c r="L888" s="18"/>
      <c r="M888" s="18"/>
      <c r="N888" s="19"/>
    </row>
    <row r="889" spans="1:14" ht="27" customHeight="1">
      <c r="A889" s="2" t="str">
        <f t="shared" si="55"/>
        <v/>
      </c>
      <c r="B889" s="5" t="str">
        <f t="shared" si="56"/>
        <v/>
      </c>
      <c r="C889" s="5" t="str">
        <f t="shared" si="53"/>
        <v/>
      </c>
      <c r="D889" s="14"/>
      <c r="E889" s="15"/>
      <c r="F889" s="3" t="str">
        <f>IF(E889="","",(VLOOKUP(E889,#REF!,2,"FAUX")))</f>
        <v/>
      </c>
      <c r="G889" s="18"/>
      <c r="H889" s="18"/>
      <c r="I889" s="18"/>
      <c r="J889" s="22">
        <f t="shared" si="54"/>
        <v>0</v>
      </c>
      <c r="K889" s="18"/>
      <c r="L889" s="18"/>
      <c r="M889" s="18"/>
      <c r="N889" s="19"/>
    </row>
    <row r="890" spans="1:14" ht="27" customHeight="1">
      <c r="A890" s="2" t="str">
        <f t="shared" si="55"/>
        <v/>
      </c>
      <c r="B890" s="5" t="str">
        <f t="shared" si="56"/>
        <v/>
      </c>
      <c r="C890" s="5" t="str">
        <f t="shared" si="53"/>
        <v/>
      </c>
      <c r="D890" s="14"/>
      <c r="E890" s="15"/>
      <c r="F890" s="3" t="str">
        <f>IF(E890="","",(VLOOKUP(E890,#REF!,2,"FAUX")))</f>
        <v/>
      </c>
      <c r="G890" s="18"/>
      <c r="H890" s="18"/>
      <c r="I890" s="18"/>
      <c r="J890" s="22">
        <f t="shared" si="54"/>
        <v>0</v>
      </c>
      <c r="K890" s="18"/>
      <c r="L890" s="18"/>
      <c r="M890" s="18"/>
      <c r="N890" s="19"/>
    </row>
    <row r="891" spans="1:14" ht="27" customHeight="1">
      <c r="A891" s="2" t="str">
        <f t="shared" si="55"/>
        <v/>
      </c>
      <c r="B891" s="5" t="str">
        <f t="shared" si="56"/>
        <v/>
      </c>
      <c r="C891" s="5" t="str">
        <f t="shared" si="53"/>
        <v/>
      </c>
      <c r="D891" s="14"/>
      <c r="E891" s="15"/>
      <c r="F891" s="3" t="str">
        <f>IF(E891="","",(VLOOKUP(E891,#REF!,2,"FAUX")))</f>
        <v/>
      </c>
      <c r="G891" s="18"/>
      <c r="H891" s="18"/>
      <c r="I891" s="18"/>
      <c r="J891" s="22">
        <f t="shared" si="54"/>
        <v>0</v>
      </c>
      <c r="K891" s="18"/>
      <c r="L891" s="18"/>
      <c r="M891" s="18"/>
      <c r="N891" s="19"/>
    </row>
    <row r="892" spans="1:14" ht="27" customHeight="1">
      <c r="A892" s="2" t="str">
        <f t="shared" si="55"/>
        <v/>
      </c>
      <c r="B892" s="5" t="str">
        <f t="shared" si="56"/>
        <v/>
      </c>
      <c r="C892" s="5" t="str">
        <f t="shared" si="53"/>
        <v/>
      </c>
      <c r="D892" s="14"/>
      <c r="E892" s="15"/>
      <c r="F892" s="3" t="str">
        <f>IF(E892="","",(VLOOKUP(E892,#REF!,2,"FAUX")))</f>
        <v/>
      </c>
      <c r="G892" s="18"/>
      <c r="H892" s="18"/>
      <c r="I892" s="18"/>
      <c r="J892" s="22">
        <f t="shared" si="54"/>
        <v>0</v>
      </c>
      <c r="K892" s="18"/>
      <c r="L892" s="18"/>
      <c r="M892" s="18"/>
      <c r="N892" s="19"/>
    </row>
    <row r="893" spans="1:14" ht="27" customHeight="1">
      <c r="A893" s="2" t="str">
        <f t="shared" si="55"/>
        <v/>
      </c>
      <c r="B893" s="5" t="str">
        <f t="shared" si="56"/>
        <v/>
      </c>
      <c r="C893" s="5" t="str">
        <f t="shared" si="53"/>
        <v/>
      </c>
      <c r="D893" s="14"/>
      <c r="E893" s="15"/>
      <c r="F893" s="3" t="str">
        <f>IF(E893="","",(VLOOKUP(E893,#REF!,2,"FAUX")))</f>
        <v/>
      </c>
      <c r="G893" s="18"/>
      <c r="H893" s="18"/>
      <c r="I893" s="18"/>
      <c r="J893" s="22">
        <f t="shared" si="54"/>
        <v>0</v>
      </c>
      <c r="K893" s="18"/>
      <c r="L893" s="18"/>
      <c r="M893" s="18"/>
      <c r="N893" s="19"/>
    </row>
    <row r="894" spans="1:14" ht="27" customHeight="1">
      <c r="A894" s="2" t="str">
        <f t="shared" si="55"/>
        <v/>
      </c>
      <c r="B894" s="5" t="str">
        <f t="shared" si="56"/>
        <v/>
      </c>
      <c r="C894" s="5" t="str">
        <f t="shared" si="53"/>
        <v/>
      </c>
      <c r="D894" s="14"/>
      <c r="E894" s="15"/>
      <c r="F894" s="3" t="str">
        <f>IF(E894="","",(VLOOKUP(E894,#REF!,2,"FAUX")))</f>
        <v/>
      </c>
      <c r="G894" s="18"/>
      <c r="H894" s="18"/>
      <c r="I894" s="18"/>
      <c r="J894" s="22">
        <f t="shared" si="54"/>
        <v>0</v>
      </c>
      <c r="K894" s="18"/>
      <c r="L894" s="18"/>
      <c r="M894" s="18"/>
      <c r="N894" s="19"/>
    </row>
    <row r="895" spans="1:14" ht="27" customHeight="1">
      <c r="A895" s="2" t="str">
        <f t="shared" si="55"/>
        <v/>
      </c>
      <c r="B895" s="5" t="str">
        <f t="shared" si="56"/>
        <v/>
      </c>
      <c r="C895" s="5" t="str">
        <f t="shared" si="53"/>
        <v/>
      </c>
      <c r="D895" s="14"/>
      <c r="E895" s="15"/>
      <c r="F895" s="3" t="str">
        <f>IF(E895="","",(VLOOKUP(E895,#REF!,2,"FAUX")))</f>
        <v/>
      </c>
      <c r="G895" s="18"/>
      <c r="H895" s="18"/>
      <c r="I895" s="18"/>
      <c r="J895" s="22">
        <f t="shared" si="54"/>
        <v>0</v>
      </c>
      <c r="K895" s="18"/>
      <c r="L895" s="18"/>
      <c r="M895" s="18"/>
      <c r="N895" s="19"/>
    </row>
    <row r="896" spans="1:14" ht="27" customHeight="1">
      <c r="A896" s="2" t="str">
        <f t="shared" si="55"/>
        <v/>
      </c>
      <c r="B896" s="5" t="str">
        <f t="shared" si="56"/>
        <v/>
      </c>
      <c r="C896" s="5" t="str">
        <f t="shared" si="53"/>
        <v/>
      </c>
      <c r="D896" s="14"/>
      <c r="E896" s="15"/>
      <c r="F896" s="3" t="str">
        <f>IF(E896="","",(VLOOKUP(E896,#REF!,2,"FAUX")))</f>
        <v/>
      </c>
      <c r="G896" s="18"/>
      <c r="H896" s="18"/>
      <c r="I896" s="18"/>
      <c r="J896" s="22">
        <f t="shared" si="54"/>
        <v>0</v>
      </c>
      <c r="K896" s="18"/>
      <c r="L896" s="18"/>
      <c r="M896" s="18"/>
      <c r="N896" s="19"/>
    </row>
    <row r="897" spans="1:14" ht="27" customHeight="1">
      <c r="A897" s="2" t="str">
        <f t="shared" si="55"/>
        <v/>
      </c>
      <c r="B897" s="5" t="str">
        <f t="shared" si="56"/>
        <v/>
      </c>
      <c r="C897" s="5" t="str">
        <f t="shared" si="53"/>
        <v/>
      </c>
      <c r="D897" s="14"/>
      <c r="E897" s="15"/>
      <c r="F897" s="3" t="str">
        <f>IF(E897="","",(VLOOKUP(E897,#REF!,2,"FAUX")))</f>
        <v/>
      </c>
      <c r="G897" s="18"/>
      <c r="H897" s="18"/>
      <c r="I897" s="18"/>
      <c r="J897" s="22">
        <f t="shared" si="54"/>
        <v>0</v>
      </c>
      <c r="K897" s="18"/>
      <c r="L897" s="18"/>
      <c r="M897" s="18"/>
      <c r="N897" s="19"/>
    </row>
    <row r="898" spans="1:14" ht="27" customHeight="1">
      <c r="A898" s="2" t="str">
        <f t="shared" si="55"/>
        <v/>
      </c>
      <c r="B898" s="5" t="str">
        <f t="shared" si="56"/>
        <v/>
      </c>
      <c r="C898" s="5" t="str">
        <f t="shared" si="53"/>
        <v/>
      </c>
      <c r="D898" s="14"/>
      <c r="E898" s="15"/>
      <c r="F898" s="3" t="str">
        <f>IF(E898="","",(VLOOKUP(E898,#REF!,2,"FAUX")))</f>
        <v/>
      </c>
      <c r="G898" s="18"/>
      <c r="H898" s="18"/>
      <c r="I898" s="18"/>
      <c r="J898" s="22">
        <f t="shared" si="54"/>
        <v>0</v>
      </c>
      <c r="K898" s="18"/>
      <c r="L898" s="18"/>
      <c r="M898" s="18"/>
      <c r="N898" s="19"/>
    </row>
    <row r="899" spans="1:14" ht="27" customHeight="1">
      <c r="A899" s="2" t="str">
        <f t="shared" si="55"/>
        <v/>
      </c>
      <c r="B899" s="5" t="str">
        <f t="shared" si="56"/>
        <v/>
      </c>
      <c r="C899" s="5" t="str">
        <f t="shared" ref="C899:C962" si="57">CONCATENATE(A899,B899)</f>
        <v/>
      </c>
      <c r="D899" s="14"/>
      <c r="E899" s="15"/>
      <c r="F899" s="3" t="str">
        <f>IF(E899="","",(VLOOKUP(E899,#REF!,2,"FAUX")))</f>
        <v/>
      </c>
      <c r="G899" s="18"/>
      <c r="H899" s="18"/>
      <c r="I899" s="18"/>
      <c r="J899" s="22">
        <f t="shared" ref="J899:J962" si="58">IF(G899="Entrée",I899,(I899*-1))</f>
        <v>0</v>
      </c>
      <c r="K899" s="18"/>
      <c r="L899" s="18"/>
      <c r="M899" s="18"/>
      <c r="N899" s="19"/>
    </row>
    <row r="900" spans="1:14" ht="27" customHeight="1">
      <c r="A900" s="2" t="str">
        <f t="shared" si="55"/>
        <v/>
      </c>
      <c r="B900" s="5" t="str">
        <f t="shared" si="56"/>
        <v/>
      </c>
      <c r="C900" s="5" t="str">
        <f t="shared" si="57"/>
        <v/>
      </c>
      <c r="D900" s="14"/>
      <c r="E900" s="15"/>
      <c r="F900" s="3" t="str">
        <f>IF(E900="","",(VLOOKUP(E900,#REF!,2,"FAUX")))</f>
        <v/>
      </c>
      <c r="G900" s="18"/>
      <c r="H900" s="18"/>
      <c r="I900" s="18"/>
      <c r="J900" s="22">
        <f t="shared" si="58"/>
        <v>0</v>
      </c>
      <c r="K900" s="18"/>
      <c r="L900" s="18"/>
      <c r="M900" s="18"/>
      <c r="N900" s="19"/>
    </row>
    <row r="901" spans="1:14" ht="27" customHeight="1">
      <c r="A901" s="2" t="str">
        <f t="shared" si="55"/>
        <v/>
      </c>
      <c r="B901" s="5" t="str">
        <f t="shared" si="56"/>
        <v/>
      </c>
      <c r="C901" s="5" t="str">
        <f t="shared" si="57"/>
        <v/>
      </c>
      <c r="D901" s="14"/>
      <c r="E901" s="15"/>
      <c r="F901" s="3" t="str">
        <f>IF(E901="","",(VLOOKUP(E901,#REF!,2,"FAUX")))</f>
        <v/>
      </c>
      <c r="G901" s="18"/>
      <c r="H901" s="18"/>
      <c r="I901" s="18"/>
      <c r="J901" s="22">
        <f t="shared" si="58"/>
        <v>0</v>
      </c>
      <c r="K901" s="18"/>
      <c r="L901" s="18"/>
      <c r="M901" s="18"/>
      <c r="N901" s="19"/>
    </row>
    <row r="902" spans="1:14" ht="27" customHeight="1">
      <c r="A902" s="2" t="str">
        <f t="shared" si="55"/>
        <v/>
      </c>
      <c r="B902" s="5" t="str">
        <f t="shared" si="56"/>
        <v/>
      </c>
      <c r="C902" s="5" t="str">
        <f t="shared" si="57"/>
        <v/>
      </c>
      <c r="D902" s="14"/>
      <c r="E902" s="15"/>
      <c r="F902" s="3" t="str">
        <f>IF(E902="","",(VLOOKUP(E902,#REF!,2,"FAUX")))</f>
        <v/>
      </c>
      <c r="G902" s="18"/>
      <c r="H902" s="18"/>
      <c r="I902" s="18"/>
      <c r="J902" s="22">
        <f t="shared" si="58"/>
        <v>0</v>
      </c>
      <c r="K902" s="18"/>
      <c r="L902" s="18"/>
      <c r="M902" s="18"/>
      <c r="N902" s="19"/>
    </row>
    <row r="903" spans="1:14" ht="27" customHeight="1">
      <c r="A903" s="2" t="str">
        <f t="shared" si="55"/>
        <v/>
      </c>
      <c r="B903" s="5" t="str">
        <f t="shared" si="56"/>
        <v/>
      </c>
      <c r="C903" s="5" t="str">
        <f t="shared" si="57"/>
        <v/>
      </c>
      <c r="D903" s="14"/>
      <c r="E903" s="15"/>
      <c r="F903" s="3" t="str">
        <f>IF(E903="","",(VLOOKUP(E903,#REF!,2,"FAUX")))</f>
        <v/>
      </c>
      <c r="G903" s="18"/>
      <c r="H903" s="18"/>
      <c r="I903" s="18"/>
      <c r="J903" s="22">
        <f t="shared" si="58"/>
        <v>0</v>
      </c>
      <c r="K903" s="18"/>
      <c r="L903" s="18"/>
      <c r="M903" s="18"/>
      <c r="N903" s="19"/>
    </row>
    <row r="904" spans="1:14" ht="27" customHeight="1">
      <c r="A904" s="2" t="str">
        <f t="shared" si="55"/>
        <v/>
      </c>
      <c r="B904" s="5" t="str">
        <f t="shared" si="56"/>
        <v/>
      </c>
      <c r="C904" s="5" t="str">
        <f t="shared" si="57"/>
        <v/>
      </c>
      <c r="D904" s="14"/>
      <c r="E904" s="15"/>
      <c r="F904" s="3" t="str">
        <f>IF(E904="","",(VLOOKUP(E904,#REF!,2,"FAUX")))</f>
        <v/>
      </c>
      <c r="G904" s="18"/>
      <c r="H904" s="18"/>
      <c r="I904" s="18"/>
      <c r="J904" s="22">
        <f t="shared" si="58"/>
        <v>0</v>
      </c>
      <c r="K904" s="18"/>
      <c r="L904" s="18"/>
      <c r="M904" s="18"/>
      <c r="N904" s="19"/>
    </row>
    <row r="905" spans="1:14" ht="27" customHeight="1">
      <c r="A905" s="2" t="str">
        <f t="shared" si="55"/>
        <v/>
      </c>
      <c r="B905" s="5" t="str">
        <f t="shared" si="56"/>
        <v/>
      </c>
      <c r="C905" s="5" t="str">
        <f t="shared" si="57"/>
        <v/>
      </c>
      <c r="D905" s="14"/>
      <c r="E905" s="15"/>
      <c r="F905" s="3" t="str">
        <f>IF(E905="","",(VLOOKUP(E905,#REF!,2,"FAUX")))</f>
        <v/>
      </c>
      <c r="G905" s="18"/>
      <c r="H905" s="18"/>
      <c r="I905" s="18"/>
      <c r="J905" s="22">
        <f t="shared" si="58"/>
        <v>0</v>
      </c>
      <c r="K905" s="18"/>
      <c r="L905" s="18"/>
      <c r="M905" s="18"/>
      <c r="N905" s="19"/>
    </row>
    <row r="906" spans="1:14" ht="27" customHeight="1">
      <c r="A906" s="2" t="str">
        <f t="shared" si="55"/>
        <v/>
      </c>
      <c r="B906" s="5" t="str">
        <f t="shared" si="56"/>
        <v/>
      </c>
      <c r="C906" s="5" t="str">
        <f t="shared" si="57"/>
        <v/>
      </c>
      <c r="D906" s="14"/>
      <c r="E906" s="15"/>
      <c r="F906" s="3" t="str">
        <f>IF(E906="","",(VLOOKUP(E906,#REF!,2,"FAUX")))</f>
        <v/>
      </c>
      <c r="G906" s="18"/>
      <c r="H906" s="18"/>
      <c r="I906" s="18"/>
      <c r="J906" s="22">
        <f t="shared" si="58"/>
        <v>0</v>
      </c>
      <c r="K906" s="18"/>
      <c r="L906" s="18"/>
      <c r="M906" s="18"/>
      <c r="N906" s="19"/>
    </row>
    <row r="907" spans="1:14" ht="27" customHeight="1">
      <c r="A907" s="2" t="str">
        <f t="shared" ref="A907:A970" si="59">IF(D907="","",YEAR(D907))</f>
        <v/>
      </c>
      <c r="B907" s="5" t="str">
        <f t="shared" ref="B907:B970" si="60">IF(D907="","",MONTH(D907))</f>
        <v/>
      </c>
      <c r="C907" s="5" t="str">
        <f t="shared" si="57"/>
        <v/>
      </c>
      <c r="D907" s="14"/>
      <c r="E907" s="15"/>
      <c r="F907" s="3" t="str">
        <f>IF(E907="","",(VLOOKUP(E907,#REF!,2,"FAUX")))</f>
        <v/>
      </c>
      <c r="G907" s="18"/>
      <c r="H907" s="18"/>
      <c r="I907" s="18"/>
      <c r="J907" s="22">
        <f t="shared" si="58"/>
        <v>0</v>
      </c>
      <c r="K907" s="18"/>
      <c r="L907" s="18"/>
      <c r="M907" s="18"/>
      <c r="N907" s="19"/>
    </row>
    <row r="908" spans="1:14" ht="27" customHeight="1">
      <c r="A908" s="2" t="str">
        <f t="shared" si="59"/>
        <v/>
      </c>
      <c r="B908" s="5" t="str">
        <f t="shared" si="60"/>
        <v/>
      </c>
      <c r="C908" s="5" t="str">
        <f t="shared" si="57"/>
        <v/>
      </c>
      <c r="D908" s="14"/>
      <c r="E908" s="15"/>
      <c r="F908" s="3" t="str">
        <f>IF(E908="","",(VLOOKUP(E908,#REF!,2,"FAUX")))</f>
        <v/>
      </c>
      <c r="G908" s="18"/>
      <c r="H908" s="18"/>
      <c r="I908" s="18"/>
      <c r="J908" s="22">
        <f t="shared" si="58"/>
        <v>0</v>
      </c>
      <c r="K908" s="18"/>
      <c r="L908" s="18"/>
      <c r="M908" s="18"/>
      <c r="N908" s="19"/>
    </row>
    <row r="909" spans="1:14" ht="27" customHeight="1">
      <c r="A909" s="2" t="str">
        <f t="shared" si="59"/>
        <v/>
      </c>
      <c r="B909" s="5" t="str">
        <f t="shared" si="60"/>
        <v/>
      </c>
      <c r="C909" s="5" t="str">
        <f t="shared" si="57"/>
        <v/>
      </c>
      <c r="D909" s="14"/>
      <c r="E909" s="15"/>
      <c r="F909" s="3" t="str">
        <f>IF(E909="","",(VLOOKUP(E909,#REF!,2,"FAUX")))</f>
        <v/>
      </c>
      <c r="G909" s="18"/>
      <c r="H909" s="18"/>
      <c r="I909" s="18"/>
      <c r="J909" s="22">
        <f t="shared" si="58"/>
        <v>0</v>
      </c>
      <c r="K909" s="18"/>
      <c r="L909" s="18"/>
      <c r="M909" s="18"/>
      <c r="N909" s="19"/>
    </row>
    <row r="910" spans="1:14" ht="27" customHeight="1">
      <c r="A910" s="2" t="str">
        <f t="shared" si="59"/>
        <v/>
      </c>
      <c r="B910" s="5" t="str">
        <f t="shared" si="60"/>
        <v/>
      </c>
      <c r="C910" s="5" t="str">
        <f t="shared" si="57"/>
        <v/>
      </c>
      <c r="D910" s="14"/>
      <c r="E910" s="15"/>
      <c r="F910" s="3" t="str">
        <f>IF(E910="","",(VLOOKUP(E910,#REF!,2,"FAUX")))</f>
        <v/>
      </c>
      <c r="G910" s="18"/>
      <c r="H910" s="18"/>
      <c r="I910" s="18"/>
      <c r="J910" s="22">
        <f t="shared" si="58"/>
        <v>0</v>
      </c>
      <c r="K910" s="18"/>
      <c r="L910" s="18"/>
      <c r="M910" s="18"/>
      <c r="N910" s="19"/>
    </row>
    <row r="911" spans="1:14" ht="27" customHeight="1">
      <c r="A911" s="2" t="str">
        <f t="shared" si="59"/>
        <v/>
      </c>
      <c r="B911" s="5" t="str">
        <f t="shared" si="60"/>
        <v/>
      </c>
      <c r="C911" s="5" t="str">
        <f t="shared" si="57"/>
        <v/>
      </c>
      <c r="D911" s="14"/>
      <c r="E911" s="15"/>
      <c r="F911" s="3" t="str">
        <f>IF(E911="","",(VLOOKUP(E911,#REF!,2,"FAUX")))</f>
        <v/>
      </c>
      <c r="G911" s="18"/>
      <c r="H911" s="18"/>
      <c r="I911" s="18"/>
      <c r="J911" s="22">
        <f t="shared" si="58"/>
        <v>0</v>
      </c>
      <c r="K911" s="18"/>
      <c r="L911" s="18"/>
      <c r="M911" s="18"/>
      <c r="N911" s="19"/>
    </row>
    <row r="912" spans="1:14" ht="27" customHeight="1">
      <c r="A912" s="2" t="str">
        <f t="shared" si="59"/>
        <v/>
      </c>
      <c r="B912" s="5" t="str">
        <f t="shared" si="60"/>
        <v/>
      </c>
      <c r="C912" s="5" t="str">
        <f t="shared" si="57"/>
        <v/>
      </c>
      <c r="D912" s="14"/>
      <c r="E912" s="15"/>
      <c r="F912" s="3" t="str">
        <f>IF(E912="","",(VLOOKUP(E912,#REF!,2,"FAUX")))</f>
        <v/>
      </c>
      <c r="G912" s="18"/>
      <c r="H912" s="18"/>
      <c r="I912" s="18"/>
      <c r="J912" s="22">
        <f t="shared" si="58"/>
        <v>0</v>
      </c>
      <c r="K912" s="18"/>
      <c r="L912" s="18"/>
      <c r="M912" s="18"/>
      <c r="N912" s="19"/>
    </row>
    <row r="913" spans="1:14" ht="27" customHeight="1">
      <c r="A913" s="2" t="str">
        <f t="shared" si="59"/>
        <v/>
      </c>
      <c r="B913" s="5" t="str">
        <f t="shared" si="60"/>
        <v/>
      </c>
      <c r="C913" s="5" t="str">
        <f t="shared" si="57"/>
        <v/>
      </c>
      <c r="D913" s="14"/>
      <c r="E913" s="15"/>
      <c r="F913" s="3" t="str">
        <f>IF(E913="","",(VLOOKUP(E913,#REF!,2,"FAUX")))</f>
        <v/>
      </c>
      <c r="G913" s="18"/>
      <c r="H913" s="18"/>
      <c r="I913" s="18"/>
      <c r="J913" s="22">
        <f t="shared" si="58"/>
        <v>0</v>
      </c>
      <c r="K913" s="18"/>
      <c r="L913" s="18"/>
      <c r="M913" s="18"/>
      <c r="N913" s="19"/>
    </row>
    <row r="914" spans="1:14" ht="27" customHeight="1">
      <c r="A914" s="2" t="str">
        <f t="shared" si="59"/>
        <v/>
      </c>
      <c r="B914" s="5" t="str">
        <f t="shared" si="60"/>
        <v/>
      </c>
      <c r="C914" s="5" t="str">
        <f t="shared" si="57"/>
        <v/>
      </c>
      <c r="D914" s="14"/>
      <c r="E914" s="15"/>
      <c r="F914" s="3" t="str">
        <f>IF(E914="","",(VLOOKUP(E914,#REF!,2,"FAUX")))</f>
        <v/>
      </c>
      <c r="G914" s="18"/>
      <c r="H914" s="18"/>
      <c r="I914" s="18"/>
      <c r="J914" s="22">
        <f t="shared" si="58"/>
        <v>0</v>
      </c>
      <c r="K914" s="18"/>
      <c r="L914" s="18"/>
      <c r="M914" s="18"/>
      <c r="N914" s="19"/>
    </row>
    <row r="915" spans="1:14" ht="27" customHeight="1">
      <c r="A915" s="2" t="str">
        <f t="shared" si="59"/>
        <v/>
      </c>
      <c r="B915" s="5" t="str">
        <f t="shared" si="60"/>
        <v/>
      </c>
      <c r="C915" s="5" t="str">
        <f t="shared" si="57"/>
        <v/>
      </c>
      <c r="D915" s="14"/>
      <c r="E915" s="15"/>
      <c r="F915" s="3" t="str">
        <f>IF(E915="","",(VLOOKUP(E915,#REF!,2,"FAUX")))</f>
        <v/>
      </c>
      <c r="G915" s="18"/>
      <c r="H915" s="18"/>
      <c r="I915" s="18"/>
      <c r="J915" s="22">
        <f t="shared" si="58"/>
        <v>0</v>
      </c>
      <c r="K915" s="18"/>
      <c r="L915" s="18"/>
      <c r="M915" s="18"/>
      <c r="N915" s="19"/>
    </row>
    <row r="916" spans="1:14" ht="27" customHeight="1">
      <c r="A916" s="2" t="str">
        <f t="shared" si="59"/>
        <v/>
      </c>
      <c r="B916" s="5" t="str">
        <f t="shared" si="60"/>
        <v/>
      </c>
      <c r="C916" s="5" t="str">
        <f t="shared" si="57"/>
        <v/>
      </c>
      <c r="D916" s="14"/>
      <c r="E916" s="15"/>
      <c r="F916" s="3" t="str">
        <f>IF(E916="","",(VLOOKUP(E916,#REF!,2,"FAUX")))</f>
        <v/>
      </c>
      <c r="G916" s="18"/>
      <c r="H916" s="18"/>
      <c r="I916" s="18"/>
      <c r="J916" s="22">
        <f t="shared" si="58"/>
        <v>0</v>
      </c>
      <c r="K916" s="18"/>
      <c r="L916" s="18"/>
      <c r="M916" s="18"/>
      <c r="N916" s="19"/>
    </row>
    <row r="917" spans="1:14" ht="27" customHeight="1">
      <c r="A917" s="2" t="str">
        <f t="shared" si="59"/>
        <v/>
      </c>
      <c r="B917" s="5" t="str">
        <f t="shared" si="60"/>
        <v/>
      </c>
      <c r="C917" s="5" t="str">
        <f t="shared" si="57"/>
        <v/>
      </c>
      <c r="D917" s="14"/>
      <c r="E917" s="15"/>
      <c r="F917" s="3" t="str">
        <f>IF(E917="","",(VLOOKUP(E917,#REF!,2,"FAUX")))</f>
        <v/>
      </c>
      <c r="G917" s="18"/>
      <c r="H917" s="18"/>
      <c r="I917" s="18"/>
      <c r="J917" s="22">
        <f t="shared" si="58"/>
        <v>0</v>
      </c>
      <c r="K917" s="18"/>
      <c r="L917" s="18"/>
      <c r="M917" s="18"/>
      <c r="N917" s="19"/>
    </row>
    <row r="918" spans="1:14" ht="27" customHeight="1">
      <c r="A918" s="2" t="str">
        <f t="shared" si="59"/>
        <v/>
      </c>
      <c r="B918" s="5" t="str">
        <f t="shared" si="60"/>
        <v/>
      </c>
      <c r="C918" s="5" t="str">
        <f t="shared" si="57"/>
        <v/>
      </c>
      <c r="D918" s="14"/>
      <c r="E918" s="15"/>
      <c r="F918" s="3" t="str">
        <f>IF(E918="","",(VLOOKUP(E918,#REF!,2,"FAUX")))</f>
        <v/>
      </c>
      <c r="G918" s="18"/>
      <c r="H918" s="18"/>
      <c r="I918" s="18"/>
      <c r="J918" s="22">
        <f t="shared" si="58"/>
        <v>0</v>
      </c>
      <c r="K918" s="18"/>
      <c r="L918" s="18"/>
      <c r="M918" s="18"/>
      <c r="N918" s="19"/>
    </row>
    <row r="919" spans="1:14" ht="27" customHeight="1">
      <c r="A919" s="2" t="str">
        <f t="shared" si="59"/>
        <v/>
      </c>
      <c r="B919" s="5" t="str">
        <f t="shared" si="60"/>
        <v/>
      </c>
      <c r="C919" s="5" t="str">
        <f t="shared" si="57"/>
        <v/>
      </c>
      <c r="D919" s="14"/>
      <c r="E919" s="15"/>
      <c r="F919" s="3" t="str">
        <f>IF(E919="","",(VLOOKUP(E919,#REF!,2,"FAUX")))</f>
        <v/>
      </c>
      <c r="G919" s="18"/>
      <c r="H919" s="18"/>
      <c r="I919" s="18"/>
      <c r="J919" s="22">
        <f t="shared" si="58"/>
        <v>0</v>
      </c>
      <c r="K919" s="18"/>
      <c r="L919" s="18"/>
      <c r="M919" s="18"/>
      <c r="N919" s="19"/>
    </row>
    <row r="920" spans="1:14" ht="27" customHeight="1">
      <c r="A920" s="2" t="str">
        <f t="shared" si="59"/>
        <v/>
      </c>
      <c r="B920" s="5" t="str">
        <f t="shared" si="60"/>
        <v/>
      </c>
      <c r="C920" s="5" t="str">
        <f t="shared" si="57"/>
        <v/>
      </c>
      <c r="D920" s="14"/>
      <c r="E920" s="15"/>
      <c r="F920" s="3" t="str">
        <f>IF(E920="","",(VLOOKUP(E920,#REF!,2,"FAUX")))</f>
        <v/>
      </c>
      <c r="G920" s="18"/>
      <c r="H920" s="18"/>
      <c r="I920" s="18"/>
      <c r="J920" s="22">
        <f t="shared" si="58"/>
        <v>0</v>
      </c>
      <c r="K920" s="18"/>
      <c r="L920" s="18"/>
      <c r="M920" s="18"/>
      <c r="N920" s="19"/>
    </row>
    <row r="921" spans="1:14" ht="27" customHeight="1">
      <c r="A921" s="2" t="str">
        <f t="shared" si="59"/>
        <v/>
      </c>
      <c r="B921" s="5" t="str">
        <f t="shared" si="60"/>
        <v/>
      </c>
      <c r="C921" s="5" t="str">
        <f t="shared" si="57"/>
        <v/>
      </c>
      <c r="D921" s="14"/>
      <c r="E921" s="15"/>
      <c r="F921" s="3" t="str">
        <f>IF(E921="","",(VLOOKUP(E921,#REF!,2,"FAUX")))</f>
        <v/>
      </c>
      <c r="G921" s="18"/>
      <c r="H921" s="18"/>
      <c r="I921" s="18"/>
      <c r="J921" s="22">
        <f t="shared" si="58"/>
        <v>0</v>
      </c>
      <c r="K921" s="18"/>
      <c r="L921" s="18"/>
      <c r="M921" s="18"/>
      <c r="N921" s="19"/>
    </row>
    <row r="922" spans="1:14" ht="27" customHeight="1">
      <c r="A922" s="2" t="str">
        <f t="shared" si="59"/>
        <v/>
      </c>
      <c r="B922" s="5" t="str">
        <f t="shared" si="60"/>
        <v/>
      </c>
      <c r="C922" s="5" t="str">
        <f t="shared" si="57"/>
        <v/>
      </c>
      <c r="D922" s="14"/>
      <c r="E922" s="15"/>
      <c r="F922" s="3" t="str">
        <f>IF(E922="","",(VLOOKUP(E922,#REF!,2,"FAUX")))</f>
        <v/>
      </c>
      <c r="G922" s="18"/>
      <c r="H922" s="18"/>
      <c r="I922" s="18"/>
      <c r="J922" s="22">
        <f t="shared" si="58"/>
        <v>0</v>
      </c>
      <c r="K922" s="18"/>
      <c r="L922" s="18"/>
      <c r="M922" s="18"/>
      <c r="N922" s="19"/>
    </row>
    <row r="923" spans="1:14" ht="27" customHeight="1">
      <c r="A923" s="2" t="str">
        <f t="shared" si="59"/>
        <v/>
      </c>
      <c r="B923" s="5" t="str">
        <f t="shared" si="60"/>
        <v/>
      </c>
      <c r="C923" s="5" t="str">
        <f t="shared" si="57"/>
        <v/>
      </c>
      <c r="D923" s="14"/>
      <c r="E923" s="15"/>
      <c r="F923" s="3" t="str">
        <f>IF(E923="","",(VLOOKUP(E923,#REF!,2,"FAUX")))</f>
        <v/>
      </c>
      <c r="G923" s="18"/>
      <c r="H923" s="18"/>
      <c r="I923" s="18"/>
      <c r="J923" s="22">
        <f t="shared" si="58"/>
        <v>0</v>
      </c>
      <c r="K923" s="18"/>
      <c r="L923" s="18"/>
      <c r="M923" s="18"/>
      <c r="N923" s="19"/>
    </row>
    <row r="924" spans="1:14" ht="27" customHeight="1">
      <c r="A924" s="2" t="str">
        <f t="shared" si="59"/>
        <v/>
      </c>
      <c r="B924" s="5" t="str">
        <f t="shared" si="60"/>
        <v/>
      </c>
      <c r="C924" s="5" t="str">
        <f t="shared" si="57"/>
        <v/>
      </c>
      <c r="D924" s="14"/>
      <c r="E924" s="15"/>
      <c r="F924" s="3" t="str">
        <f>IF(E924="","",(VLOOKUP(E924,#REF!,2,"FAUX")))</f>
        <v/>
      </c>
      <c r="G924" s="18"/>
      <c r="H924" s="18"/>
      <c r="I924" s="18"/>
      <c r="J924" s="22">
        <f t="shared" si="58"/>
        <v>0</v>
      </c>
      <c r="K924" s="18"/>
      <c r="L924" s="18"/>
      <c r="M924" s="18"/>
      <c r="N924" s="19"/>
    </row>
    <row r="925" spans="1:14" ht="27" customHeight="1">
      <c r="A925" s="2" t="str">
        <f t="shared" si="59"/>
        <v/>
      </c>
      <c r="B925" s="5" t="str">
        <f t="shared" si="60"/>
        <v/>
      </c>
      <c r="C925" s="5" t="str">
        <f t="shared" si="57"/>
        <v/>
      </c>
      <c r="D925" s="14"/>
      <c r="E925" s="15"/>
      <c r="F925" s="3" t="str">
        <f>IF(E925="","",(VLOOKUP(E925,#REF!,2,"FAUX")))</f>
        <v/>
      </c>
      <c r="G925" s="18"/>
      <c r="H925" s="18"/>
      <c r="I925" s="18"/>
      <c r="J925" s="22">
        <f t="shared" si="58"/>
        <v>0</v>
      </c>
      <c r="K925" s="18"/>
      <c r="L925" s="18"/>
      <c r="M925" s="18"/>
      <c r="N925" s="19"/>
    </row>
    <row r="926" spans="1:14" ht="27" customHeight="1">
      <c r="A926" s="2" t="str">
        <f t="shared" si="59"/>
        <v/>
      </c>
      <c r="B926" s="5" t="str">
        <f t="shared" si="60"/>
        <v/>
      </c>
      <c r="C926" s="5" t="str">
        <f t="shared" si="57"/>
        <v/>
      </c>
      <c r="D926" s="14"/>
      <c r="E926" s="15"/>
      <c r="F926" s="3" t="str">
        <f>IF(E926="","",(VLOOKUP(E926,#REF!,2,"FAUX")))</f>
        <v/>
      </c>
      <c r="G926" s="18"/>
      <c r="H926" s="18"/>
      <c r="I926" s="18"/>
      <c r="J926" s="22">
        <f t="shared" si="58"/>
        <v>0</v>
      </c>
      <c r="K926" s="18"/>
      <c r="L926" s="18"/>
      <c r="M926" s="18"/>
      <c r="N926" s="19"/>
    </row>
    <row r="927" spans="1:14" ht="27" customHeight="1">
      <c r="A927" s="2" t="str">
        <f t="shared" si="59"/>
        <v/>
      </c>
      <c r="B927" s="5" t="str">
        <f t="shared" si="60"/>
        <v/>
      </c>
      <c r="C927" s="5" t="str">
        <f t="shared" si="57"/>
        <v/>
      </c>
      <c r="D927" s="14"/>
      <c r="E927" s="15"/>
      <c r="F927" s="3" t="str">
        <f>IF(E927="","",(VLOOKUP(E927,#REF!,2,"FAUX")))</f>
        <v/>
      </c>
      <c r="G927" s="18"/>
      <c r="H927" s="18"/>
      <c r="I927" s="18"/>
      <c r="J927" s="22">
        <f t="shared" si="58"/>
        <v>0</v>
      </c>
      <c r="K927" s="18"/>
      <c r="L927" s="18"/>
      <c r="M927" s="18"/>
      <c r="N927" s="19"/>
    </row>
    <row r="928" spans="1:14" ht="27" customHeight="1">
      <c r="A928" s="2" t="str">
        <f t="shared" si="59"/>
        <v/>
      </c>
      <c r="B928" s="5" t="str">
        <f t="shared" si="60"/>
        <v/>
      </c>
      <c r="C928" s="5" t="str">
        <f t="shared" si="57"/>
        <v/>
      </c>
      <c r="D928" s="14"/>
      <c r="E928" s="15"/>
      <c r="F928" s="3" t="str">
        <f>IF(E928="","",(VLOOKUP(E928,#REF!,2,"FAUX")))</f>
        <v/>
      </c>
      <c r="G928" s="18"/>
      <c r="H928" s="18"/>
      <c r="I928" s="18"/>
      <c r="J928" s="22">
        <f t="shared" si="58"/>
        <v>0</v>
      </c>
      <c r="K928" s="18"/>
      <c r="L928" s="18"/>
      <c r="M928" s="18"/>
      <c r="N928" s="19"/>
    </row>
    <row r="929" spans="1:14" ht="27" customHeight="1">
      <c r="A929" s="2" t="str">
        <f t="shared" si="59"/>
        <v/>
      </c>
      <c r="B929" s="5" t="str">
        <f t="shared" si="60"/>
        <v/>
      </c>
      <c r="C929" s="5" t="str">
        <f t="shared" si="57"/>
        <v/>
      </c>
      <c r="D929" s="14"/>
      <c r="E929" s="15"/>
      <c r="F929" s="3" t="str">
        <f>IF(E929="","",(VLOOKUP(E929,#REF!,2,"FAUX")))</f>
        <v/>
      </c>
      <c r="G929" s="18"/>
      <c r="H929" s="18"/>
      <c r="I929" s="18"/>
      <c r="J929" s="22">
        <f t="shared" si="58"/>
        <v>0</v>
      </c>
      <c r="K929" s="18"/>
      <c r="L929" s="18"/>
      <c r="M929" s="18"/>
      <c r="N929" s="19"/>
    </row>
    <row r="930" spans="1:14" ht="27" customHeight="1">
      <c r="A930" s="2" t="str">
        <f t="shared" si="59"/>
        <v/>
      </c>
      <c r="B930" s="5" t="str">
        <f t="shared" si="60"/>
        <v/>
      </c>
      <c r="C930" s="5" t="str">
        <f t="shared" si="57"/>
        <v/>
      </c>
      <c r="D930" s="14"/>
      <c r="E930" s="15"/>
      <c r="F930" s="3" t="str">
        <f>IF(E930="","",(VLOOKUP(E930,#REF!,2,"FAUX")))</f>
        <v/>
      </c>
      <c r="G930" s="18"/>
      <c r="H930" s="18"/>
      <c r="I930" s="18"/>
      <c r="J930" s="22">
        <f t="shared" si="58"/>
        <v>0</v>
      </c>
      <c r="K930" s="18"/>
      <c r="L930" s="18"/>
      <c r="M930" s="18"/>
      <c r="N930" s="19"/>
    </row>
    <row r="931" spans="1:14" ht="27" customHeight="1">
      <c r="A931" s="2" t="str">
        <f t="shared" si="59"/>
        <v/>
      </c>
      <c r="B931" s="5" t="str">
        <f t="shared" si="60"/>
        <v/>
      </c>
      <c r="C931" s="5" t="str">
        <f t="shared" si="57"/>
        <v/>
      </c>
      <c r="D931" s="14"/>
      <c r="E931" s="15"/>
      <c r="F931" s="3" t="str">
        <f>IF(E931="","",(VLOOKUP(E931,#REF!,2,"FAUX")))</f>
        <v/>
      </c>
      <c r="G931" s="18"/>
      <c r="H931" s="18"/>
      <c r="I931" s="18"/>
      <c r="J931" s="22">
        <f t="shared" si="58"/>
        <v>0</v>
      </c>
      <c r="K931" s="18"/>
      <c r="L931" s="18"/>
      <c r="M931" s="18"/>
      <c r="N931" s="19"/>
    </row>
    <row r="932" spans="1:14" ht="27" customHeight="1">
      <c r="A932" s="2" t="str">
        <f t="shared" si="59"/>
        <v/>
      </c>
      <c r="B932" s="5" t="str">
        <f t="shared" si="60"/>
        <v/>
      </c>
      <c r="C932" s="5" t="str">
        <f t="shared" si="57"/>
        <v/>
      </c>
      <c r="D932" s="14"/>
      <c r="E932" s="15"/>
      <c r="F932" s="3" t="str">
        <f>IF(E932="","",(VLOOKUP(E932,#REF!,2,"FAUX")))</f>
        <v/>
      </c>
      <c r="G932" s="18"/>
      <c r="H932" s="18"/>
      <c r="I932" s="18"/>
      <c r="J932" s="22">
        <f t="shared" si="58"/>
        <v>0</v>
      </c>
      <c r="K932" s="18"/>
      <c r="L932" s="18"/>
      <c r="M932" s="18"/>
      <c r="N932" s="19"/>
    </row>
    <row r="933" spans="1:14" ht="27" customHeight="1">
      <c r="A933" s="2" t="str">
        <f t="shared" si="59"/>
        <v/>
      </c>
      <c r="B933" s="5" t="str">
        <f t="shared" si="60"/>
        <v/>
      </c>
      <c r="C933" s="5" t="str">
        <f t="shared" si="57"/>
        <v/>
      </c>
      <c r="D933" s="14"/>
      <c r="E933" s="15"/>
      <c r="F933" s="3" t="str">
        <f>IF(E933="","",(VLOOKUP(E933,#REF!,2,"FAUX")))</f>
        <v/>
      </c>
      <c r="G933" s="18"/>
      <c r="H933" s="18"/>
      <c r="I933" s="18"/>
      <c r="J933" s="22">
        <f t="shared" si="58"/>
        <v>0</v>
      </c>
      <c r="K933" s="18"/>
      <c r="L933" s="18"/>
      <c r="M933" s="18"/>
      <c r="N933" s="19"/>
    </row>
    <row r="934" spans="1:14" ht="27" customHeight="1">
      <c r="A934" s="2" t="str">
        <f t="shared" si="59"/>
        <v/>
      </c>
      <c r="B934" s="5" t="str">
        <f t="shared" si="60"/>
        <v/>
      </c>
      <c r="C934" s="5" t="str">
        <f t="shared" si="57"/>
        <v/>
      </c>
      <c r="D934" s="14"/>
      <c r="E934" s="15"/>
      <c r="F934" s="3" t="str">
        <f>IF(E934="","",(VLOOKUP(E934,#REF!,2,"FAUX")))</f>
        <v/>
      </c>
      <c r="G934" s="18"/>
      <c r="H934" s="18"/>
      <c r="I934" s="18"/>
      <c r="J934" s="22">
        <f t="shared" si="58"/>
        <v>0</v>
      </c>
      <c r="K934" s="18"/>
      <c r="L934" s="18"/>
      <c r="M934" s="18"/>
      <c r="N934" s="19"/>
    </row>
    <row r="935" spans="1:14" ht="27" customHeight="1">
      <c r="A935" s="2" t="str">
        <f t="shared" si="59"/>
        <v/>
      </c>
      <c r="B935" s="5" t="str">
        <f t="shared" si="60"/>
        <v/>
      </c>
      <c r="C935" s="5" t="str">
        <f t="shared" si="57"/>
        <v/>
      </c>
      <c r="D935" s="14"/>
      <c r="E935" s="15"/>
      <c r="F935" s="3" t="str">
        <f>IF(E935="","",(VLOOKUP(E935,#REF!,2,"FAUX")))</f>
        <v/>
      </c>
      <c r="G935" s="18"/>
      <c r="H935" s="18"/>
      <c r="I935" s="18"/>
      <c r="J935" s="22">
        <f t="shared" si="58"/>
        <v>0</v>
      </c>
      <c r="K935" s="18"/>
      <c r="L935" s="18"/>
      <c r="M935" s="18"/>
      <c r="N935" s="19"/>
    </row>
    <row r="936" spans="1:14" ht="27" customHeight="1">
      <c r="A936" s="2" t="str">
        <f t="shared" si="59"/>
        <v/>
      </c>
      <c r="B936" s="5" t="str">
        <f t="shared" si="60"/>
        <v/>
      </c>
      <c r="C936" s="5" t="str">
        <f t="shared" si="57"/>
        <v/>
      </c>
      <c r="D936" s="14"/>
      <c r="E936" s="15"/>
      <c r="F936" s="3" t="str">
        <f>IF(E936="","",(VLOOKUP(E936,#REF!,2,"FAUX")))</f>
        <v/>
      </c>
      <c r="G936" s="18"/>
      <c r="H936" s="18"/>
      <c r="I936" s="18"/>
      <c r="J936" s="22">
        <f t="shared" si="58"/>
        <v>0</v>
      </c>
      <c r="K936" s="18"/>
      <c r="L936" s="18"/>
      <c r="M936" s="18"/>
      <c r="N936" s="19"/>
    </row>
    <row r="937" spans="1:14" ht="27" customHeight="1">
      <c r="A937" s="2" t="str">
        <f t="shared" si="59"/>
        <v/>
      </c>
      <c r="B937" s="5" t="str">
        <f t="shared" si="60"/>
        <v/>
      </c>
      <c r="C937" s="5" t="str">
        <f t="shared" si="57"/>
        <v/>
      </c>
      <c r="D937" s="14"/>
      <c r="E937" s="15"/>
      <c r="F937" s="3" t="str">
        <f>IF(E937="","",(VLOOKUP(E937,#REF!,2,"FAUX")))</f>
        <v/>
      </c>
      <c r="G937" s="18"/>
      <c r="H937" s="18"/>
      <c r="I937" s="18"/>
      <c r="J937" s="22">
        <f t="shared" si="58"/>
        <v>0</v>
      </c>
      <c r="K937" s="18"/>
      <c r="L937" s="18"/>
      <c r="M937" s="18"/>
      <c r="N937" s="19"/>
    </row>
    <row r="938" spans="1:14" ht="27" customHeight="1">
      <c r="A938" s="2" t="str">
        <f t="shared" si="59"/>
        <v/>
      </c>
      <c r="B938" s="5" t="str">
        <f t="shared" si="60"/>
        <v/>
      </c>
      <c r="C938" s="5" t="str">
        <f t="shared" si="57"/>
        <v/>
      </c>
      <c r="D938" s="14"/>
      <c r="E938" s="15"/>
      <c r="F938" s="3" t="str">
        <f>IF(E938="","",(VLOOKUP(E938,#REF!,2,"FAUX")))</f>
        <v/>
      </c>
      <c r="G938" s="18"/>
      <c r="H938" s="18"/>
      <c r="I938" s="18"/>
      <c r="J938" s="22">
        <f t="shared" si="58"/>
        <v>0</v>
      </c>
      <c r="K938" s="18"/>
      <c r="L938" s="18"/>
      <c r="M938" s="18"/>
      <c r="N938" s="19"/>
    </row>
    <row r="939" spans="1:14" ht="27" customHeight="1">
      <c r="A939" s="2" t="str">
        <f t="shared" si="59"/>
        <v/>
      </c>
      <c r="B939" s="5" t="str">
        <f t="shared" si="60"/>
        <v/>
      </c>
      <c r="C939" s="5" t="str">
        <f t="shared" si="57"/>
        <v/>
      </c>
      <c r="D939" s="14"/>
      <c r="E939" s="15"/>
      <c r="F939" s="3" t="str">
        <f>IF(E939="","",(VLOOKUP(E939,#REF!,2,"FAUX")))</f>
        <v/>
      </c>
      <c r="G939" s="18"/>
      <c r="H939" s="18"/>
      <c r="I939" s="18"/>
      <c r="J939" s="22">
        <f t="shared" si="58"/>
        <v>0</v>
      </c>
      <c r="K939" s="18"/>
      <c r="L939" s="18"/>
      <c r="M939" s="18"/>
      <c r="N939" s="19"/>
    </row>
    <row r="940" spans="1:14" ht="27" customHeight="1">
      <c r="A940" s="2" t="str">
        <f t="shared" si="59"/>
        <v/>
      </c>
      <c r="B940" s="5" t="str">
        <f t="shared" si="60"/>
        <v/>
      </c>
      <c r="C940" s="5" t="str">
        <f t="shared" si="57"/>
        <v/>
      </c>
      <c r="D940" s="14"/>
      <c r="E940" s="15"/>
      <c r="F940" s="3" t="str">
        <f>IF(E940="","",(VLOOKUP(E940,#REF!,2,"FAUX")))</f>
        <v/>
      </c>
      <c r="G940" s="18"/>
      <c r="H940" s="18"/>
      <c r="I940" s="18"/>
      <c r="J940" s="22">
        <f t="shared" si="58"/>
        <v>0</v>
      </c>
      <c r="K940" s="18"/>
      <c r="L940" s="18"/>
      <c r="M940" s="18"/>
      <c r="N940" s="19"/>
    </row>
    <row r="941" spans="1:14" ht="27" customHeight="1">
      <c r="A941" s="2" t="str">
        <f t="shared" si="59"/>
        <v/>
      </c>
      <c r="B941" s="5" t="str">
        <f t="shared" si="60"/>
        <v/>
      </c>
      <c r="C941" s="5" t="str">
        <f t="shared" si="57"/>
        <v/>
      </c>
      <c r="D941" s="14"/>
      <c r="E941" s="15"/>
      <c r="F941" s="3" t="str">
        <f>IF(E941="","",(VLOOKUP(E941,#REF!,2,"FAUX")))</f>
        <v/>
      </c>
      <c r="G941" s="18"/>
      <c r="H941" s="18"/>
      <c r="I941" s="18"/>
      <c r="J941" s="22">
        <f t="shared" si="58"/>
        <v>0</v>
      </c>
      <c r="K941" s="18"/>
      <c r="L941" s="18"/>
      <c r="M941" s="18"/>
      <c r="N941" s="19"/>
    </row>
    <row r="942" spans="1:14" ht="27" customHeight="1">
      <c r="A942" s="2" t="str">
        <f t="shared" si="59"/>
        <v/>
      </c>
      <c r="B942" s="5" t="str">
        <f t="shared" si="60"/>
        <v/>
      </c>
      <c r="C942" s="5" t="str">
        <f t="shared" si="57"/>
        <v/>
      </c>
      <c r="D942" s="14"/>
      <c r="E942" s="15"/>
      <c r="F942" s="3" t="str">
        <f>IF(E942="","",(VLOOKUP(E942,#REF!,2,"FAUX")))</f>
        <v/>
      </c>
      <c r="G942" s="18"/>
      <c r="H942" s="18"/>
      <c r="I942" s="18"/>
      <c r="J942" s="22">
        <f t="shared" si="58"/>
        <v>0</v>
      </c>
      <c r="K942" s="18"/>
      <c r="L942" s="18"/>
      <c r="M942" s="18"/>
      <c r="N942" s="19"/>
    </row>
    <row r="943" spans="1:14" ht="27" customHeight="1">
      <c r="A943" s="2" t="str">
        <f t="shared" si="59"/>
        <v/>
      </c>
      <c r="B943" s="5" t="str">
        <f t="shared" si="60"/>
        <v/>
      </c>
      <c r="C943" s="5" t="str">
        <f t="shared" si="57"/>
        <v/>
      </c>
      <c r="D943" s="14"/>
      <c r="E943" s="15"/>
      <c r="F943" s="3" t="str">
        <f>IF(E943="","",(VLOOKUP(E943,#REF!,2,"FAUX")))</f>
        <v/>
      </c>
      <c r="G943" s="18"/>
      <c r="H943" s="18"/>
      <c r="I943" s="18"/>
      <c r="J943" s="22">
        <f t="shared" si="58"/>
        <v>0</v>
      </c>
      <c r="K943" s="18"/>
      <c r="L943" s="18"/>
      <c r="M943" s="18"/>
      <c r="N943" s="19"/>
    </row>
    <row r="944" spans="1:14" ht="27" customHeight="1">
      <c r="A944" s="2" t="str">
        <f t="shared" si="59"/>
        <v/>
      </c>
      <c r="B944" s="5" t="str">
        <f t="shared" si="60"/>
        <v/>
      </c>
      <c r="C944" s="5" t="str">
        <f t="shared" si="57"/>
        <v/>
      </c>
      <c r="D944" s="14"/>
      <c r="E944" s="15"/>
      <c r="F944" s="3" t="str">
        <f>IF(E944="","",(VLOOKUP(E944,#REF!,2,"FAUX")))</f>
        <v/>
      </c>
      <c r="G944" s="18"/>
      <c r="H944" s="18"/>
      <c r="I944" s="18"/>
      <c r="J944" s="22">
        <f t="shared" si="58"/>
        <v>0</v>
      </c>
      <c r="K944" s="18"/>
      <c r="L944" s="18"/>
      <c r="M944" s="18"/>
      <c r="N944" s="19"/>
    </row>
    <row r="945" spans="1:14" ht="27" customHeight="1">
      <c r="A945" s="2" t="str">
        <f t="shared" si="59"/>
        <v/>
      </c>
      <c r="B945" s="5" t="str">
        <f t="shared" si="60"/>
        <v/>
      </c>
      <c r="C945" s="5" t="str">
        <f t="shared" si="57"/>
        <v/>
      </c>
      <c r="D945" s="14"/>
      <c r="E945" s="15"/>
      <c r="F945" s="3" t="str">
        <f>IF(E945="","",(VLOOKUP(E945,#REF!,2,"FAUX")))</f>
        <v/>
      </c>
      <c r="G945" s="18"/>
      <c r="H945" s="18"/>
      <c r="I945" s="18"/>
      <c r="J945" s="22">
        <f t="shared" si="58"/>
        <v>0</v>
      </c>
      <c r="K945" s="18"/>
      <c r="L945" s="18"/>
      <c r="M945" s="18"/>
      <c r="N945" s="19"/>
    </row>
    <row r="946" spans="1:14" ht="27" customHeight="1">
      <c r="A946" s="2" t="str">
        <f t="shared" si="59"/>
        <v/>
      </c>
      <c r="B946" s="5" t="str">
        <f t="shared" si="60"/>
        <v/>
      </c>
      <c r="C946" s="5" t="str">
        <f t="shared" si="57"/>
        <v/>
      </c>
      <c r="D946" s="14"/>
      <c r="E946" s="15"/>
      <c r="F946" s="3" t="str">
        <f>IF(E946="","",(VLOOKUP(E946,#REF!,2,"FAUX")))</f>
        <v/>
      </c>
      <c r="G946" s="18"/>
      <c r="H946" s="18"/>
      <c r="I946" s="18"/>
      <c r="J946" s="22">
        <f t="shared" si="58"/>
        <v>0</v>
      </c>
      <c r="K946" s="18"/>
      <c r="L946" s="18"/>
      <c r="M946" s="18"/>
      <c r="N946" s="19"/>
    </row>
    <row r="947" spans="1:14" ht="27" customHeight="1">
      <c r="A947" s="2" t="str">
        <f t="shared" si="59"/>
        <v/>
      </c>
      <c r="B947" s="5" t="str">
        <f t="shared" si="60"/>
        <v/>
      </c>
      <c r="C947" s="5" t="str">
        <f t="shared" si="57"/>
        <v/>
      </c>
      <c r="D947" s="14"/>
      <c r="E947" s="15"/>
      <c r="F947" s="3" t="str">
        <f>IF(E947="","",(VLOOKUP(E947,#REF!,2,"FAUX")))</f>
        <v/>
      </c>
      <c r="G947" s="18"/>
      <c r="H947" s="18"/>
      <c r="I947" s="18"/>
      <c r="J947" s="22">
        <f t="shared" si="58"/>
        <v>0</v>
      </c>
      <c r="K947" s="18"/>
      <c r="L947" s="18"/>
      <c r="M947" s="18"/>
      <c r="N947" s="19"/>
    </row>
    <row r="948" spans="1:14" ht="27" customHeight="1">
      <c r="A948" s="2" t="str">
        <f t="shared" si="59"/>
        <v/>
      </c>
      <c r="B948" s="5" t="str">
        <f t="shared" si="60"/>
        <v/>
      </c>
      <c r="C948" s="5" t="str">
        <f t="shared" si="57"/>
        <v/>
      </c>
      <c r="D948" s="14"/>
      <c r="E948" s="15"/>
      <c r="F948" s="3" t="str">
        <f>IF(E948="","",(VLOOKUP(E948,#REF!,2,"FAUX")))</f>
        <v/>
      </c>
      <c r="G948" s="18"/>
      <c r="H948" s="18"/>
      <c r="I948" s="18"/>
      <c r="J948" s="22">
        <f t="shared" si="58"/>
        <v>0</v>
      </c>
      <c r="K948" s="18"/>
      <c r="L948" s="18"/>
      <c r="M948" s="18"/>
      <c r="N948" s="19"/>
    </row>
    <row r="949" spans="1:14" ht="27" customHeight="1">
      <c r="A949" s="2" t="str">
        <f t="shared" si="59"/>
        <v/>
      </c>
      <c r="B949" s="5" t="str">
        <f t="shared" si="60"/>
        <v/>
      </c>
      <c r="C949" s="5" t="str">
        <f t="shared" si="57"/>
        <v/>
      </c>
      <c r="D949" s="14"/>
      <c r="E949" s="15"/>
      <c r="F949" s="3" t="str">
        <f>IF(E949="","",(VLOOKUP(E949,#REF!,2,"FAUX")))</f>
        <v/>
      </c>
      <c r="G949" s="18"/>
      <c r="H949" s="18"/>
      <c r="I949" s="18"/>
      <c r="J949" s="22">
        <f t="shared" si="58"/>
        <v>0</v>
      </c>
      <c r="K949" s="18"/>
      <c r="L949" s="18"/>
      <c r="M949" s="18"/>
      <c r="N949" s="19"/>
    </row>
    <row r="950" spans="1:14" ht="27" customHeight="1">
      <c r="A950" s="2" t="str">
        <f t="shared" si="59"/>
        <v/>
      </c>
      <c r="B950" s="5" t="str">
        <f t="shared" si="60"/>
        <v/>
      </c>
      <c r="C950" s="5" t="str">
        <f t="shared" si="57"/>
        <v/>
      </c>
      <c r="D950" s="14"/>
      <c r="E950" s="15"/>
      <c r="F950" s="3" t="str">
        <f>IF(E950="","",(VLOOKUP(E950,#REF!,2,"FAUX")))</f>
        <v/>
      </c>
      <c r="G950" s="18"/>
      <c r="H950" s="18"/>
      <c r="I950" s="18"/>
      <c r="J950" s="22">
        <f t="shared" si="58"/>
        <v>0</v>
      </c>
      <c r="K950" s="18"/>
      <c r="L950" s="18"/>
      <c r="M950" s="18"/>
      <c r="N950" s="19"/>
    </row>
    <row r="951" spans="1:14" ht="27" customHeight="1">
      <c r="A951" s="2" t="str">
        <f t="shared" si="59"/>
        <v/>
      </c>
      <c r="B951" s="5" t="str">
        <f t="shared" si="60"/>
        <v/>
      </c>
      <c r="C951" s="5" t="str">
        <f t="shared" si="57"/>
        <v/>
      </c>
      <c r="D951" s="14"/>
      <c r="E951" s="15"/>
      <c r="F951" s="3" t="str">
        <f>IF(E951="","",(VLOOKUP(E951,#REF!,2,"FAUX")))</f>
        <v/>
      </c>
      <c r="G951" s="18"/>
      <c r="H951" s="18"/>
      <c r="I951" s="18"/>
      <c r="J951" s="22">
        <f t="shared" si="58"/>
        <v>0</v>
      </c>
      <c r="K951" s="18"/>
      <c r="L951" s="18"/>
      <c r="M951" s="18"/>
      <c r="N951" s="19"/>
    </row>
    <row r="952" spans="1:14" ht="27" customHeight="1">
      <c r="A952" s="2" t="str">
        <f t="shared" si="59"/>
        <v/>
      </c>
      <c r="B952" s="5" t="str">
        <f t="shared" si="60"/>
        <v/>
      </c>
      <c r="C952" s="5" t="str">
        <f t="shared" si="57"/>
        <v/>
      </c>
      <c r="D952" s="14"/>
      <c r="E952" s="15"/>
      <c r="F952" s="3" t="str">
        <f>IF(E952="","",(VLOOKUP(E952,#REF!,2,"FAUX")))</f>
        <v/>
      </c>
      <c r="G952" s="18"/>
      <c r="H952" s="18"/>
      <c r="I952" s="18"/>
      <c r="J952" s="22">
        <f t="shared" si="58"/>
        <v>0</v>
      </c>
      <c r="K952" s="18"/>
      <c r="L952" s="18"/>
      <c r="M952" s="18"/>
      <c r="N952" s="19"/>
    </row>
    <row r="953" spans="1:14" ht="27" customHeight="1">
      <c r="A953" s="2" t="str">
        <f t="shared" si="59"/>
        <v/>
      </c>
      <c r="B953" s="5" t="str">
        <f t="shared" si="60"/>
        <v/>
      </c>
      <c r="C953" s="5" t="str">
        <f t="shared" si="57"/>
        <v/>
      </c>
      <c r="D953" s="14"/>
      <c r="E953" s="15"/>
      <c r="F953" s="3" t="str">
        <f>IF(E953="","",(VLOOKUP(E953,#REF!,2,"FAUX")))</f>
        <v/>
      </c>
      <c r="G953" s="18"/>
      <c r="H953" s="18"/>
      <c r="I953" s="18"/>
      <c r="J953" s="22">
        <f t="shared" si="58"/>
        <v>0</v>
      </c>
      <c r="K953" s="18"/>
      <c r="L953" s="18"/>
      <c r="M953" s="18"/>
      <c r="N953" s="19"/>
    </row>
    <row r="954" spans="1:14" ht="27" customHeight="1">
      <c r="A954" s="2" t="str">
        <f t="shared" si="59"/>
        <v/>
      </c>
      <c r="B954" s="5" t="str">
        <f t="shared" si="60"/>
        <v/>
      </c>
      <c r="C954" s="5" t="str">
        <f t="shared" si="57"/>
        <v/>
      </c>
      <c r="D954" s="14"/>
      <c r="E954" s="15"/>
      <c r="F954" s="3" t="str">
        <f>IF(E954="","",(VLOOKUP(E954,#REF!,2,"FAUX")))</f>
        <v/>
      </c>
      <c r="G954" s="18"/>
      <c r="H954" s="18"/>
      <c r="I954" s="18"/>
      <c r="J954" s="22">
        <f t="shared" si="58"/>
        <v>0</v>
      </c>
      <c r="K954" s="18"/>
      <c r="L954" s="18"/>
      <c r="M954" s="18"/>
      <c r="N954" s="19"/>
    </row>
    <row r="955" spans="1:14" ht="27" customHeight="1">
      <c r="A955" s="2" t="str">
        <f t="shared" si="59"/>
        <v/>
      </c>
      <c r="B955" s="5" t="str">
        <f t="shared" si="60"/>
        <v/>
      </c>
      <c r="C955" s="5" t="str">
        <f t="shared" si="57"/>
        <v/>
      </c>
      <c r="D955" s="14"/>
      <c r="E955" s="15"/>
      <c r="F955" s="3" t="str">
        <f>IF(E955="","",(VLOOKUP(E955,#REF!,2,"FAUX")))</f>
        <v/>
      </c>
      <c r="G955" s="18"/>
      <c r="H955" s="18"/>
      <c r="I955" s="18"/>
      <c r="J955" s="22">
        <f t="shared" si="58"/>
        <v>0</v>
      </c>
      <c r="K955" s="18"/>
      <c r="L955" s="18"/>
      <c r="M955" s="18"/>
      <c r="N955" s="19"/>
    </row>
    <row r="956" spans="1:14" ht="27" customHeight="1">
      <c r="A956" s="2" t="str">
        <f t="shared" si="59"/>
        <v/>
      </c>
      <c r="B956" s="5" t="str">
        <f t="shared" si="60"/>
        <v/>
      </c>
      <c r="C956" s="5" t="str">
        <f t="shared" si="57"/>
        <v/>
      </c>
      <c r="D956" s="14"/>
      <c r="E956" s="15"/>
      <c r="F956" s="3" t="str">
        <f>IF(E956="","",(VLOOKUP(E956,#REF!,2,"FAUX")))</f>
        <v/>
      </c>
      <c r="G956" s="18"/>
      <c r="H956" s="18"/>
      <c r="I956" s="18"/>
      <c r="J956" s="22">
        <f t="shared" si="58"/>
        <v>0</v>
      </c>
      <c r="K956" s="18"/>
      <c r="L956" s="18"/>
      <c r="M956" s="18"/>
      <c r="N956" s="19"/>
    </row>
    <row r="957" spans="1:14" ht="27" customHeight="1">
      <c r="A957" s="2" t="str">
        <f t="shared" si="59"/>
        <v/>
      </c>
      <c r="B957" s="5" t="str">
        <f t="shared" si="60"/>
        <v/>
      </c>
      <c r="C957" s="5" t="str">
        <f t="shared" si="57"/>
        <v/>
      </c>
      <c r="D957" s="14"/>
      <c r="E957" s="15"/>
      <c r="F957" s="3" t="str">
        <f>IF(E957="","",(VLOOKUP(E957,#REF!,2,"FAUX")))</f>
        <v/>
      </c>
      <c r="G957" s="18"/>
      <c r="H957" s="18"/>
      <c r="I957" s="18"/>
      <c r="J957" s="22">
        <f t="shared" si="58"/>
        <v>0</v>
      </c>
      <c r="K957" s="18"/>
      <c r="L957" s="18"/>
      <c r="M957" s="18"/>
      <c r="N957" s="19"/>
    </row>
    <row r="958" spans="1:14" ht="27" customHeight="1">
      <c r="A958" s="2" t="str">
        <f t="shared" si="59"/>
        <v/>
      </c>
      <c r="B958" s="5" t="str">
        <f t="shared" si="60"/>
        <v/>
      </c>
      <c r="C958" s="5" t="str">
        <f t="shared" si="57"/>
        <v/>
      </c>
      <c r="D958" s="14"/>
      <c r="E958" s="15"/>
      <c r="F958" s="3" t="str">
        <f>IF(E958="","",(VLOOKUP(E958,#REF!,2,"FAUX")))</f>
        <v/>
      </c>
      <c r="G958" s="18"/>
      <c r="H958" s="18"/>
      <c r="I958" s="18"/>
      <c r="J958" s="22">
        <f t="shared" si="58"/>
        <v>0</v>
      </c>
      <c r="K958" s="18"/>
      <c r="L958" s="18"/>
      <c r="M958" s="18"/>
      <c r="N958" s="19"/>
    </row>
    <row r="959" spans="1:14" ht="27" customHeight="1">
      <c r="A959" s="2" t="str">
        <f t="shared" si="59"/>
        <v/>
      </c>
      <c r="B959" s="5" t="str">
        <f t="shared" si="60"/>
        <v/>
      </c>
      <c r="C959" s="5" t="str">
        <f t="shared" si="57"/>
        <v/>
      </c>
      <c r="D959" s="14"/>
      <c r="E959" s="15"/>
      <c r="F959" s="3" t="str">
        <f>IF(E959="","",(VLOOKUP(E959,#REF!,2,"FAUX")))</f>
        <v/>
      </c>
      <c r="G959" s="18"/>
      <c r="H959" s="18"/>
      <c r="I959" s="18"/>
      <c r="J959" s="22">
        <f t="shared" si="58"/>
        <v>0</v>
      </c>
      <c r="K959" s="18"/>
      <c r="L959" s="18"/>
      <c r="M959" s="18"/>
      <c r="N959" s="19"/>
    </row>
    <row r="960" spans="1:14" ht="27" customHeight="1">
      <c r="A960" s="2" t="str">
        <f t="shared" si="59"/>
        <v/>
      </c>
      <c r="B960" s="5" t="str">
        <f t="shared" si="60"/>
        <v/>
      </c>
      <c r="C960" s="5" t="str">
        <f t="shared" si="57"/>
        <v/>
      </c>
      <c r="D960" s="14"/>
      <c r="E960" s="15"/>
      <c r="F960" s="3" t="str">
        <f>IF(E960="","",(VLOOKUP(E960,#REF!,2,"FAUX")))</f>
        <v/>
      </c>
      <c r="G960" s="18"/>
      <c r="H960" s="18"/>
      <c r="I960" s="18"/>
      <c r="J960" s="22">
        <f t="shared" si="58"/>
        <v>0</v>
      </c>
      <c r="K960" s="18"/>
      <c r="L960" s="18"/>
      <c r="M960" s="18"/>
      <c r="N960" s="19"/>
    </row>
    <row r="961" spans="1:14" ht="27" customHeight="1">
      <c r="A961" s="2" t="str">
        <f t="shared" si="59"/>
        <v/>
      </c>
      <c r="B961" s="5" t="str">
        <f t="shared" si="60"/>
        <v/>
      </c>
      <c r="C961" s="5" t="str">
        <f t="shared" si="57"/>
        <v/>
      </c>
      <c r="D961" s="14"/>
      <c r="E961" s="15"/>
      <c r="F961" s="3" t="str">
        <f>IF(E961="","",(VLOOKUP(E961,#REF!,2,"FAUX")))</f>
        <v/>
      </c>
      <c r="G961" s="18"/>
      <c r="H961" s="18"/>
      <c r="I961" s="18"/>
      <c r="J961" s="22">
        <f t="shared" si="58"/>
        <v>0</v>
      </c>
      <c r="K961" s="18"/>
      <c r="L961" s="18"/>
      <c r="M961" s="18"/>
      <c r="N961" s="19"/>
    </row>
    <row r="962" spans="1:14" ht="27" customHeight="1">
      <c r="A962" s="2" t="str">
        <f t="shared" si="59"/>
        <v/>
      </c>
      <c r="B962" s="5" t="str">
        <f t="shared" si="60"/>
        <v/>
      </c>
      <c r="C962" s="5" t="str">
        <f t="shared" si="57"/>
        <v/>
      </c>
      <c r="D962" s="14"/>
      <c r="E962" s="15"/>
      <c r="F962" s="3" t="str">
        <f>IF(E962="","",(VLOOKUP(E962,#REF!,2,"FAUX")))</f>
        <v/>
      </c>
      <c r="G962" s="18"/>
      <c r="H962" s="18"/>
      <c r="I962" s="18"/>
      <c r="J962" s="22">
        <f t="shared" si="58"/>
        <v>0</v>
      </c>
      <c r="K962" s="18"/>
      <c r="L962" s="18"/>
      <c r="M962" s="18"/>
      <c r="N962" s="19"/>
    </row>
    <row r="963" spans="1:14" ht="27" customHeight="1">
      <c r="A963" s="2" t="str">
        <f t="shared" si="59"/>
        <v/>
      </c>
      <c r="B963" s="5" t="str">
        <f t="shared" si="60"/>
        <v/>
      </c>
      <c r="C963" s="5" t="str">
        <f t="shared" ref="C963:C1000" si="61">CONCATENATE(A963,B963)</f>
        <v/>
      </c>
      <c r="D963" s="14"/>
      <c r="E963" s="15"/>
      <c r="F963" s="3" t="str">
        <f>IF(E963="","",(VLOOKUP(E963,#REF!,2,"FAUX")))</f>
        <v/>
      </c>
      <c r="G963" s="18"/>
      <c r="H963" s="18"/>
      <c r="I963" s="18"/>
      <c r="J963" s="22">
        <f t="shared" ref="J963:J1000" si="62">IF(G963="Entrée",I963,(I963*-1))</f>
        <v>0</v>
      </c>
      <c r="K963" s="18"/>
      <c r="L963" s="18"/>
      <c r="M963" s="18"/>
      <c r="N963" s="19"/>
    </row>
    <row r="964" spans="1:14" ht="27" customHeight="1">
      <c r="A964" s="2" t="str">
        <f t="shared" si="59"/>
        <v/>
      </c>
      <c r="B964" s="5" t="str">
        <f t="shared" si="60"/>
        <v/>
      </c>
      <c r="C964" s="5" t="str">
        <f t="shared" si="61"/>
        <v/>
      </c>
      <c r="D964" s="14"/>
      <c r="E964" s="15"/>
      <c r="F964" s="3" t="str">
        <f>IF(E964="","",(VLOOKUP(E964,#REF!,2,"FAUX")))</f>
        <v/>
      </c>
      <c r="G964" s="18"/>
      <c r="H964" s="18"/>
      <c r="I964" s="18"/>
      <c r="J964" s="22">
        <f t="shared" si="62"/>
        <v>0</v>
      </c>
      <c r="K964" s="18"/>
      <c r="L964" s="18"/>
      <c r="M964" s="18"/>
      <c r="N964" s="19"/>
    </row>
    <row r="965" spans="1:14" ht="27" customHeight="1">
      <c r="A965" s="2" t="str">
        <f t="shared" si="59"/>
        <v/>
      </c>
      <c r="B965" s="5" t="str">
        <f t="shared" si="60"/>
        <v/>
      </c>
      <c r="C965" s="5" t="str">
        <f t="shared" si="61"/>
        <v/>
      </c>
      <c r="D965" s="14"/>
      <c r="E965" s="15"/>
      <c r="F965" s="3" t="str">
        <f>IF(E965="","",(VLOOKUP(E965,#REF!,2,"FAUX")))</f>
        <v/>
      </c>
      <c r="G965" s="18"/>
      <c r="H965" s="18"/>
      <c r="I965" s="18"/>
      <c r="J965" s="22">
        <f t="shared" si="62"/>
        <v>0</v>
      </c>
      <c r="K965" s="18"/>
      <c r="L965" s="18"/>
      <c r="M965" s="18"/>
      <c r="N965" s="19"/>
    </row>
    <row r="966" spans="1:14" ht="27" customHeight="1">
      <c r="A966" s="2" t="str">
        <f t="shared" si="59"/>
        <v/>
      </c>
      <c r="B966" s="5" t="str">
        <f t="shared" si="60"/>
        <v/>
      </c>
      <c r="C966" s="5" t="str">
        <f t="shared" si="61"/>
        <v/>
      </c>
      <c r="D966" s="14"/>
      <c r="E966" s="15"/>
      <c r="F966" s="3" t="str">
        <f>IF(E966="","",(VLOOKUP(E966,#REF!,2,"FAUX")))</f>
        <v/>
      </c>
      <c r="G966" s="18"/>
      <c r="H966" s="18"/>
      <c r="I966" s="18"/>
      <c r="J966" s="22">
        <f t="shared" si="62"/>
        <v>0</v>
      </c>
      <c r="K966" s="18"/>
      <c r="L966" s="18"/>
      <c r="M966" s="18"/>
      <c r="N966" s="19"/>
    </row>
    <row r="967" spans="1:14" ht="27" customHeight="1">
      <c r="A967" s="2" t="str">
        <f t="shared" si="59"/>
        <v/>
      </c>
      <c r="B967" s="5" t="str">
        <f t="shared" si="60"/>
        <v/>
      </c>
      <c r="C967" s="5" t="str">
        <f t="shared" si="61"/>
        <v/>
      </c>
      <c r="D967" s="14"/>
      <c r="E967" s="15"/>
      <c r="F967" s="3" t="str">
        <f>IF(E967="","",(VLOOKUP(E967,#REF!,2,"FAUX")))</f>
        <v/>
      </c>
      <c r="G967" s="18"/>
      <c r="H967" s="18"/>
      <c r="I967" s="18"/>
      <c r="J967" s="22">
        <f t="shared" si="62"/>
        <v>0</v>
      </c>
      <c r="K967" s="18"/>
      <c r="L967" s="18"/>
      <c r="M967" s="18"/>
      <c r="N967" s="19"/>
    </row>
    <row r="968" spans="1:14" ht="27" customHeight="1">
      <c r="A968" s="2" t="str">
        <f t="shared" si="59"/>
        <v/>
      </c>
      <c r="B968" s="5" t="str">
        <f t="shared" si="60"/>
        <v/>
      </c>
      <c r="C968" s="5" t="str">
        <f t="shared" si="61"/>
        <v/>
      </c>
      <c r="D968" s="14"/>
      <c r="E968" s="15"/>
      <c r="F968" s="3" t="str">
        <f>IF(E968="","",(VLOOKUP(E968,#REF!,2,"FAUX")))</f>
        <v/>
      </c>
      <c r="G968" s="18"/>
      <c r="H968" s="18"/>
      <c r="I968" s="18"/>
      <c r="J968" s="22">
        <f t="shared" si="62"/>
        <v>0</v>
      </c>
      <c r="K968" s="18"/>
      <c r="L968" s="18"/>
      <c r="M968" s="18"/>
      <c r="N968" s="19"/>
    </row>
    <row r="969" spans="1:14" ht="27" customHeight="1">
      <c r="A969" s="2" t="str">
        <f t="shared" si="59"/>
        <v/>
      </c>
      <c r="B969" s="5" t="str">
        <f t="shared" si="60"/>
        <v/>
      </c>
      <c r="C969" s="5" t="str">
        <f t="shared" si="61"/>
        <v/>
      </c>
      <c r="D969" s="14"/>
      <c r="E969" s="15"/>
      <c r="F969" s="3" t="str">
        <f>IF(E969="","",(VLOOKUP(E969,#REF!,2,"FAUX")))</f>
        <v/>
      </c>
      <c r="G969" s="18"/>
      <c r="H969" s="18"/>
      <c r="I969" s="18"/>
      <c r="J969" s="22">
        <f t="shared" si="62"/>
        <v>0</v>
      </c>
      <c r="K969" s="18"/>
      <c r="L969" s="18"/>
      <c r="M969" s="18"/>
      <c r="N969" s="19"/>
    </row>
    <row r="970" spans="1:14" ht="27" customHeight="1">
      <c r="A970" s="2" t="str">
        <f t="shared" si="59"/>
        <v/>
      </c>
      <c r="B970" s="5" t="str">
        <f t="shared" si="60"/>
        <v/>
      </c>
      <c r="C970" s="5" t="str">
        <f t="shared" si="61"/>
        <v/>
      </c>
      <c r="D970" s="14"/>
      <c r="E970" s="15"/>
      <c r="F970" s="3" t="str">
        <f>IF(E970="","",(VLOOKUP(E970,#REF!,2,"FAUX")))</f>
        <v/>
      </c>
      <c r="G970" s="18"/>
      <c r="H970" s="18"/>
      <c r="I970" s="18"/>
      <c r="J970" s="22">
        <f t="shared" si="62"/>
        <v>0</v>
      </c>
      <c r="K970" s="18"/>
      <c r="L970" s="18"/>
      <c r="M970" s="18"/>
      <c r="N970" s="19"/>
    </row>
    <row r="971" spans="1:14" ht="27" customHeight="1">
      <c r="A971" s="2" t="str">
        <f t="shared" ref="A971:A1000" si="63">IF(D971="","",YEAR(D971))</f>
        <v/>
      </c>
      <c r="B971" s="5" t="str">
        <f t="shared" ref="B971:B1000" si="64">IF(D971="","",MONTH(D971))</f>
        <v/>
      </c>
      <c r="C971" s="5" t="str">
        <f t="shared" si="61"/>
        <v/>
      </c>
      <c r="D971" s="14"/>
      <c r="E971" s="15"/>
      <c r="F971" s="3" t="str">
        <f>IF(E971="","",(VLOOKUP(E971,#REF!,2,"FAUX")))</f>
        <v/>
      </c>
      <c r="G971" s="18"/>
      <c r="H971" s="18"/>
      <c r="I971" s="18"/>
      <c r="J971" s="22">
        <f t="shared" si="62"/>
        <v>0</v>
      </c>
      <c r="K971" s="18"/>
      <c r="L971" s="18"/>
      <c r="M971" s="18"/>
      <c r="N971" s="19"/>
    </row>
    <row r="972" spans="1:14" ht="27" customHeight="1">
      <c r="A972" s="2" t="str">
        <f t="shared" si="63"/>
        <v/>
      </c>
      <c r="B972" s="5" t="str">
        <f t="shared" si="64"/>
        <v/>
      </c>
      <c r="C972" s="5" t="str">
        <f t="shared" si="61"/>
        <v/>
      </c>
      <c r="D972" s="14"/>
      <c r="E972" s="15"/>
      <c r="F972" s="3" t="str">
        <f>IF(E972="","",(VLOOKUP(E972,#REF!,2,"FAUX")))</f>
        <v/>
      </c>
      <c r="G972" s="18"/>
      <c r="H972" s="18"/>
      <c r="I972" s="18"/>
      <c r="J972" s="22">
        <f t="shared" si="62"/>
        <v>0</v>
      </c>
      <c r="K972" s="18"/>
      <c r="L972" s="18"/>
      <c r="M972" s="18"/>
      <c r="N972" s="19"/>
    </row>
    <row r="973" spans="1:14" ht="27" customHeight="1">
      <c r="A973" s="2" t="str">
        <f t="shared" si="63"/>
        <v/>
      </c>
      <c r="B973" s="5" t="str">
        <f t="shared" si="64"/>
        <v/>
      </c>
      <c r="C973" s="5" t="str">
        <f t="shared" si="61"/>
        <v/>
      </c>
      <c r="D973" s="14"/>
      <c r="E973" s="15"/>
      <c r="F973" s="3" t="str">
        <f>IF(E973="","",(VLOOKUP(E973,#REF!,2,"FAUX")))</f>
        <v/>
      </c>
      <c r="G973" s="18"/>
      <c r="H973" s="18"/>
      <c r="I973" s="18"/>
      <c r="J973" s="22">
        <f t="shared" si="62"/>
        <v>0</v>
      </c>
      <c r="K973" s="18"/>
      <c r="L973" s="18"/>
      <c r="M973" s="18"/>
      <c r="N973" s="19"/>
    </row>
    <row r="974" spans="1:14" ht="27" customHeight="1">
      <c r="A974" s="2" t="str">
        <f t="shared" si="63"/>
        <v/>
      </c>
      <c r="B974" s="5" t="str">
        <f t="shared" si="64"/>
        <v/>
      </c>
      <c r="C974" s="5" t="str">
        <f t="shared" si="61"/>
        <v/>
      </c>
      <c r="D974" s="14"/>
      <c r="E974" s="15"/>
      <c r="F974" s="3" t="str">
        <f>IF(E974="","",(VLOOKUP(E974,#REF!,2,"FAUX")))</f>
        <v/>
      </c>
      <c r="G974" s="18"/>
      <c r="H974" s="18"/>
      <c r="I974" s="18"/>
      <c r="J974" s="22">
        <f t="shared" si="62"/>
        <v>0</v>
      </c>
      <c r="K974" s="18"/>
      <c r="L974" s="18"/>
      <c r="M974" s="18"/>
      <c r="N974" s="19"/>
    </row>
    <row r="975" spans="1:14" ht="27" customHeight="1">
      <c r="A975" s="2" t="str">
        <f t="shared" si="63"/>
        <v/>
      </c>
      <c r="B975" s="5" t="str">
        <f t="shared" si="64"/>
        <v/>
      </c>
      <c r="C975" s="5" t="str">
        <f t="shared" si="61"/>
        <v/>
      </c>
      <c r="D975" s="14"/>
      <c r="E975" s="15"/>
      <c r="F975" s="3" t="str">
        <f>IF(E975="","",(VLOOKUP(E975,#REF!,2,"FAUX")))</f>
        <v/>
      </c>
      <c r="G975" s="18"/>
      <c r="H975" s="18"/>
      <c r="I975" s="18"/>
      <c r="J975" s="22">
        <f t="shared" si="62"/>
        <v>0</v>
      </c>
      <c r="K975" s="18"/>
      <c r="L975" s="18"/>
      <c r="M975" s="18"/>
      <c r="N975" s="19"/>
    </row>
    <row r="976" spans="1:14" ht="27" customHeight="1">
      <c r="A976" s="2" t="str">
        <f t="shared" si="63"/>
        <v/>
      </c>
      <c r="B976" s="5" t="str">
        <f t="shared" si="64"/>
        <v/>
      </c>
      <c r="C976" s="5" t="str">
        <f t="shared" si="61"/>
        <v/>
      </c>
      <c r="D976" s="14"/>
      <c r="E976" s="15"/>
      <c r="F976" s="3" t="str">
        <f>IF(E976="","",(VLOOKUP(E976,#REF!,2,"FAUX")))</f>
        <v/>
      </c>
      <c r="G976" s="18"/>
      <c r="H976" s="18"/>
      <c r="I976" s="18"/>
      <c r="J976" s="22">
        <f t="shared" si="62"/>
        <v>0</v>
      </c>
      <c r="K976" s="18"/>
      <c r="L976" s="18"/>
      <c r="M976" s="18"/>
      <c r="N976" s="19"/>
    </row>
    <row r="977" spans="1:14" ht="27" customHeight="1">
      <c r="A977" s="2" t="str">
        <f t="shared" si="63"/>
        <v/>
      </c>
      <c r="B977" s="5" t="str">
        <f t="shared" si="64"/>
        <v/>
      </c>
      <c r="C977" s="5" t="str">
        <f t="shared" si="61"/>
        <v/>
      </c>
      <c r="D977" s="14"/>
      <c r="E977" s="15"/>
      <c r="F977" s="3" t="str">
        <f>IF(E977="","",(VLOOKUP(E977,#REF!,2,"FAUX")))</f>
        <v/>
      </c>
      <c r="G977" s="18"/>
      <c r="H977" s="18"/>
      <c r="I977" s="18"/>
      <c r="J977" s="22">
        <f t="shared" si="62"/>
        <v>0</v>
      </c>
      <c r="K977" s="18"/>
      <c r="L977" s="18"/>
      <c r="M977" s="18"/>
      <c r="N977" s="19"/>
    </row>
    <row r="978" spans="1:14" ht="27" customHeight="1">
      <c r="A978" s="2" t="str">
        <f t="shared" si="63"/>
        <v/>
      </c>
      <c r="B978" s="5" t="str">
        <f t="shared" si="64"/>
        <v/>
      </c>
      <c r="C978" s="5" t="str">
        <f t="shared" si="61"/>
        <v/>
      </c>
      <c r="D978" s="14"/>
      <c r="E978" s="15"/>
      <c r="F978" s="3" t="str">
        <f>IF(E978="","",(VLOOKUP(E978,#REF!,2,"FAUX")))</f>
        <v/>
      </c>
      <c r="G978" s="18"/>
      <c r="H978" s="18"/>
      <c r="I978" s="18"/>
      <c r="J978" s="22">
        <f t="shared" si="62"/>
        <v>0</v>
      </c>
      <c r="K978" s="18"/>
      <c r="L978" s="18"/>
      <c r="M978" s="18"/>
      <c r="N978" s="19"/>
    </row>
    <row r="979" spans="1:14" ht="27" customHeight="1">
      <c r="A979" s="2" t="str">
        <f t="shared" si="63"/>
        <v/>
      </c>
      <c r="B979" s="5" t="str">
        <f t="shared" si="64"/>
        <v/>
      </c>
      <c r="C979" s="5" t="str">
        <f t="shared" si="61"/>
        <v/>
      </c>
      <c r="D979" s="14"/>
      <c r="E979" s="15"/>
      <c r="F979" s="3" t="str">
        <f>IF(E979="","",(VLOOKUP(E979,#REF!,2,"FAUX")))</f>
        <v/>
      </c>
      <c r="G979" s="18"/>
      <c r="H979" s="18"/>
      <c r="I979" s="18"/>
      <c r="J979" s="22">
        <f t="shared" si="62"/>
        <v>0</v>
      </c>
      <c r="K979" s="18"/>
      <c r="L979" s="18"/>
      <c r="M979" s="18"/>
      <c r="N979" s="19"/>
    </row>
    <row r="980" spans="1:14" ht="27" customHeight="1">
      <c r="A980" s="2" t="str">
        <f t="shared" si="63"/>
        <v/>
      </c>
      <c r="B980" s="5" t="str">
        <f t="shared" si="64"/>
        <v/>
      </c>
      <c r="C980" s="5" t="str">
        <f t="shared" si="61"/>
        <v/>
      </c>
      <c r="D980" s="14"/>
      <c r="E980" s="15"/>
      <c r="F980" s="3" t="str">
        <f>IF(E980="","",(VLOOKUP(E980,#REF!,2,"FAUX")))</f>
        <v/>
      </c>
      <c r="G980" s="18"/>
      <c r="H980" s="18"/>
      <c r="I980" s="18"/>
      <c r="J980" s="22">
        <f t="shared" si="62"/>
        <v>0</v>
      </c>
      <c r="K980" s="18"/>
      <c r="L980" s="18"/>
      <c r="M980" s="18"/>
      <c r="N980" s="19"/>
    </row>
    <row r="981" spans="1:14" ht="27" customHeight="1">
      <c r="A981" s="2" t="str">
        <f t="shared" si="63"/>
        <v/>
      </c>
      <c r="B981" s="5" t="str">
        <f t="shared" si="64"/>
        <v/>
      </c>
      <c r="C981" s="5" t="str">
        <f t="shared" si="61"/>
        <v/>
      </c>
      <c r="D981" s="14"/>
      <c r="E981" s="15"/>
      <c r="F981" s="3" t="str">
        <f>IF(E981="","",(VLOOKUP(E981,#REF!,2,"FAUX")))</f>
        <v/>
      </c>
      <c r="G981" s="18"/>
      <c r="H981" s="18"/>
      <c r="I981" s="18"/>
      <c r="J981" s="22">
        <f t="shared" si="62"/>
        <v>0</v>
      </c>
      <c r="K981" s="18"/>
      <c r="L981" s="18"/>
      <c r="M981" s="18"/>
      <c r="N981" s="19"/>
    </row>
    <row r="982" spans="1:14" ht="27" customHeight="1">
      <c r="A982" s="2" t="str">
        <f t="shared" si="63"/>
        <v/>
      </c>
      <c r="B982" s="5" t="str">
        <f t="shared" si="64"/>
        <v/>
      </c>
      <c r="C982" s="5" t="str">
        <f t="shared" si="61"/>
        <v/>
      </c>
      <c r="D982" s="14"/>
      <c r="E982" s="15"/>
      <c r="F982" s="3" t="str">
        <f>IF(E982="","",(VLOOKUP(E982,#REF!,2,"FAUX")))</f>
        <v/>
      </c>
      <c r="G982" s="18"/>
      <c r="H982" s="18"/>
      <c r="I982" s="18"/>
      <c r="J982" s="22">
        <f t="shared" si="62"/>
        <v>0</v>
      </c>
      <c r="K982" s="18"/>
      <c r="L982" s="18"/>
      <c r="M982" s="18"/>
      <c r="N982" s="19"/>
    </row>
    <row r="983" spans="1:14" ht="27" customHeight="1">
      <c r="A983" s="2" t="str">
        <f t="shared" si="63"/>
        <v/>
      </c>
      <c r="B983" s="5" t="str">
        <f t="shared" si="64"/>
        <v/>
      </c>
      <c r="C983" s="5" t="str">
        <f t="shared" si="61"/>
        <v/>
      </c>
      <c r="D983" s="14"/>
      <c r="E983" s="15"/>
      <c r="F983" s="3" t="str">
        <f>IF(E983="","",(VLOOKUP(E983,#REF!,2,"FAUX")))</f>
        <v/>
      </c>
      <c r="G983" s="18"/>
      <c r="H983" s="18"/>
      <c r="I983" s="18"/>
      <c r="J983" s="22">
        <f t="shared" si="62"/>
        <v>0</v>
      </c>
      <c r="K983" s="18"/>
      <c r="L983" s="18"/>
      <c r="M983" s="18"/>
      <c r="N983" s="19"/>
    </row>
    <row r="984" spans="1:14" ht="27" customHeight="1">
      <c r="A984" s="2" t="str">
        <f t="shared" si="63"/>
        <v/>
      </c>
      <c r="B984" s="5" t="str">
        <f t="shared" si="64"/>
        <v/>
      </c>
      <c r="C984" s="5" t="str">
        <f t="shared" si="61"/>
        <v/>
      </c>
      <c r="D984" s="14"/>
      <c r="E984" s="15"/>
      <c r="F984" s="3" t="str">
        <f>IF(E984="","",(VLOOKUP(E984,#REF!,2,"FAUX")))</f>
        <v/>
      </c>
      <c r="G984" s="18"/>
      <c r="H984" s="18"/>
      <c r="I984" s="18"/>
      <c r="J984" s="22">
        <f t="shared" si="62"/>
        <v>0</v>
      </c>
      <c r="K984" s="18"/>
      <c r="L984" s="18"/>
      <c r="M984" s="18"/>
      <c r="N984" s="19"/>
    </row>
    <row r="985" spans="1:14" ht="27" customHeight="1">
      <c r="A985" s="2" t="str">
        <f t="shared" si="63"/>
        <v/>
      </c>
      <c r="B985" s="5" t="str">
        <f t="shared" si="64"/>
        <v/>
      </c>
      <c r="C985" s="5" t="str">
        <f t="shared" si="61"/>
        <v/>
      </c>
      <c r="D985" s="14"/>
      <c r="E985" s="15"/>
      <c r="F985" s="3" t="str">
        <f>IF(E985="","",(VLOOKUP(E985,#REF!,2,"FAUX")))</f>
        <v/>
      </c>
      <c r="G985" s="18"/>
      <c r="H985" s="18"/>
      <c r="I985" s="18"/>
      <c r="J985" s="22">
        <f t="shared" si="62"/>
        <v>0</v>
      </c>
      <c r="K985" s="18"/>
      <c r="L985" s="18"/>
      <c r="M985" s="18"/>
      <c r="N985" s="19"/>
    </row>
    <row r="986" spans="1:14" ht="27" customHeight="1">
      <c r="A986" s="2" t="str">
        <f t="shared" si="63"/>
        <v/>
      </c>
      <c r="B986" s="5" t="str">
        <f t="shared" si="64"/>
        <v/>
      </c>
      <c r="C986" s="5" t="str">
        <f t="shared" si="61"/>
        <v/>
      </c>
      <c r="D986" s="14"/>
      <c r="E986" s="15"/>
      <c r="F986" s="3" t="str">
        <f>IF(E986="","",(VLOOKUP(E986,#REF!,2,"FAUX")))</f>
        <v/>
      </c>
      <c r="G986" s="18"/>
      <c r="H986" s="18"/>
      <c r="I986" s="18"/>
      <c r="J986" s="22">
        <f t="shared" si="62"/>
        <v>0</v>
      </c>
      <c r="K986" s="18"/>
      <c r="L986" s="18"/>
      <c r="M986" s="18"/>
      <c r="N986" s="19"/>
    </row>
    <row r="987" spans="1:14" ht="27" customHeight="1">
      <c r="A987" s="2" t="str">
        <f t="shared" si="63"/>
        <v/>
      </c>
      <c r="B987" s="5" t="str">
        <f t="shared" si="64"/>
        <v/>
      </c>
      <c r="C987" s="5" t="str">
        <f t="shared" si="61"/>
        <v/>
      </c>
      <c r="D987" s="14"/>
      <c r="E987" s="15"/>
      <c r="F987" s="3" t="str">
        <f>IF(E987="","",(VLOOKUP(E987,#REF!,2,"FAUX")))</f>
        <v/>
      </c>
      <c r="G987" s="18"/>
      <c r="H987" s="18"/>
      <c r="I987" s="18"/>
      <c r="J987" s="22">
        <f t="shared" si="62"/>
        <v>0</v>
      </c>
      <c r="K987" s="18"/>
      <c r="L987" s="18"/>
      <c r="M987" s="18"/>
      <c r="N987" s="19"/>
    </row>
    <row r="988" spans="1:14" ht="27" customHeight="1">
      <c r="A988" s="2" t="str">
        <f t="shared" si="63"/>
        <v/>
      </c>
      <c r="B988" s="5" t="str">
        <f t="shared" si="64"/>
        <v/>
      </c>
      <c r="C988" s="5" t="str">
        <f t="shared" si="61"/>
        <v/>
      </c>
      <c r="D988" s="14"/>
      <c r="E988" s="15"/>
      <c r="F988" s="3" t="str">
        <f>IF(E988="","",(VLOOKUP(E988,#REF!,2,"FAUX")))</f>
        <v/>
      </c>
      <c r="G988" s="18"/>
      <c r="H988" s="18"/>
      <c r="I988" s="18"/>
      <c r="J988" s="22">
        <f t="shared" si="62"/>
        <v>0</v>
      </c>
      <c r="K988" s="18"/>
      <c r="L988" s="18"/>
      <c r="M988" s="18"/>
      <c r="N988" s="19"/>
    </row>
    <row r="989" spans="1:14" ht="27" customHeight="1">
      <c r="A989" s="2" t="str">
        <f t="shared" si="63"/>
        <v/>
      </c>
      <c r="B989" s="5" t="str">
        <f t="shared" si="64"/>
        <v/>
      </c>
      <c r="C989" s="5" t="str">
        <f t="shared" si="61"/>
        <v/>
      </c>
      <c r="D989" s="14"/>
      <c r="E989" s="15"/>
      <c r="F989" s="3" t="str">
        <f>IF(E989="","",(VLOOKUP(E989,#REF!,2,"FAUX")))</f>
        <v/>
      </c>
      <c r="G989" s="18"/>
      <c r="H989" s="18"/>
      <c r="I989" s="18"/>
      <c r="J989" s="22">
        <f t="shared" si="62"/>
        <v>0</v>
      </c>
      <c r="K989" s="18"/>
      <c r="L989" s="18"/>
      <c r="M989" s="18"/>
      <c r="N989" s="19"/>
    </row>
    <row r="990" spans="1:14" ht="27" customHeight="1">
      <c r="A990" s="2" t="str">
        <f t="shared" si="63"/>
        <v/>
      </c>
      <c r="B990" s="5" t="str">
        <f t="shared" si="64"/>
        <v/>
      </c>
      <c r="C990" s="5" t="str">
        <f t="shared" si="61"/>
        <v/>
      </c>
      <c r="D990" s="14"/>
      <c r="E990" s="15"/>
      <c r="F990" s="3" t="str">
        <f>IF(E990="","",(VLOOKUP(E990,#REF!,2,"FAUX")))</f>
        <v/>
      </c>
      <c r="G990" s="18"/>
      <c r="H990" s="18"/>
      <c r="I990" s="18"/>
      <c r="J990" s="22">
        <f t="shared" si="62"/>
        <v>0</v>
      </c>
      <c r="K990" s="18"/>
      <c r="L990" s="18"/>
      <c r="M990" s="18"/>
      <c r="N990" s="19"/>
    </row>
    <row r="991" spans="1:14" ht="27" customHeight="1">
      <c r="A991" s="2" t="str">
        <f t="shared" si="63"/>
        <v/>
      </c>
      <c r="B991" s="5" t="str">
        <f t="shared" si="64"/>
        <v/>
      </c>
      <c r="C991" s="5" t="str">
        <f t="shared" si="61"/>
        <v/>
      </c>
      <c r="D991" s="14"/>
      <c r="E991" s="15"/>
      <c r="F991" s="3" t="str">
        <f>IF(E991="","",(VLOOKUP(E991,#REF!,2,"FAUX")))</f>
        <v/>
      </c>
      <c r="G991" s="18"/>
      <c r="H991" s="18"/>
      <c r="I991" s="18"/>
      <c r="J991" s="22">
        <f t="shared" si="62"/>
        <v>0</v>
      </c>
      <c r="K991" s="18"/>
      <c r="L991" s="18"/>
      <c r="M991" s="18"/>
      <c r="N991" s="19"/>
    </row>
    <row r="992" spans="1:14" ht="27" customHeight="1">
      <c r="A992" s="2" t="str">
        <f t="shared" si="63"/>
        <v/>
      </c>
      <c r="B992" s="5" t="str">
        <f t="shared" si="64"/>
        <v/>
      </c>
      <c r="C992" s="5" t="str">
        <f t="shared" si="61"/>
        <v/>
      </c>
      <c r="D992" s="14"/>
      <c r="E992" s="15"/>
      <c r="F992" s="3" t="str">
        <f>IF(E992="","",(VLOOKUP(E992,#REF!,2,"FAUX")))</f>
        <v/>
      </c>
      <c r="G992" s="18"/>
      <c r="H992" s="18"/>
      <c r="I992" s="18"/>
      <c r="J992" s="22">
        <f t="shared" si="62"/>
        <v>0</v>
      </c>
      <c r="K992" s="18"/>
      <c r="L992" s="18"/>
      <c r="M992" s="18"/>
      <c r="N992" s="19"/>
    </row>
    <row r="993" spans="1:14" ht="27" customHeight="1">
      <c r="A993" s="2" t="str">
        <f t="shared" si="63"/>
        <v/>
      </c>
      <c r="B993" s="5" t="str">
        <f t="shared" si="64"/>
        <v/>
      </c>
      <c r="C993" s="5" t="str">
        <f t="shared" si="61"/>
        <v/>
      </c>
      <c r="D993" s="14"/>
      <c r="E993" s="15"/>
      <c r="F993" s="3" t="str">
        <f>IF(E993="","",(VLOOKUP(E993,#REF!,2,"FAUX")))</f>
        <v/>
      </c>
      <c r="G993" s="18"/>
      <c r="H993" s="18"/>
      <c r="I993" s="18"/>
      <c r="J993" s="22">
        <f t="shared" si="62"/>
        <v>0</v>
      </c>
      <c r="K993" s="18"/>
      <c r="L993" s="18"/>
      <c r="M993" s="18"/>
      <c r="N993" s="19"/>
    </row>
    <row r="994" spans="1:14" ht="27" customHeight="1">
      <c r="A994" s="2" t="str">
        <f t="shared" si="63"/>
        <v/>
      </c>
      <c r="B994" s="5" t="str">
        <f t="shared" si="64"/>
        <v/>
      </c>
      <c r="C994" s="5" t="str">
        <f t="shared" si="61"/>
        <v/>
      </c>
      <c r="D994" s="14"/>
      <c r="E994" s="15"/>
      <c r="F994" s="3" t="str">
        <f>IF(E994="","",(VLOOKUP(E994,#REF!,2,"FAUX")))</f>
        <v/>
      </c>
      <c r="G994" s="18"/>
      <c r="H994" s="18"/>
      <c r="I994" s="18"/>
      <c r="J994" s="22">
        <f t="shared" si="62"/>
        <v>0</v>
      </c>
      <c r="K994" s="18"/>
      <c r="L994" s="18"/>
      <c r="M994" s="18"/>
      <c r="N994" s="19"/>
    </row>
    <row r="995" spans="1:14" ht="27" customHeight="1">
      <c r="A995" s="2" t="str">
        <f t="shared" si="63"/>
        <v/>
      </c>
      <c r="B995" s="5" t="str">
        <f t="shared" si="64"/>
        <v/>
      </c>
      <c r="C995" s="5" t="str">
        <f t="shared" si="61"/>
        <v/>
      </c>
      <c r="D995" s="14"/>
      <c r="E995" s="15"/>
      <c r="F995" s="3" t="str">
        <f>IF(E995="","",(VLOOKUP(E995,#REF!,2,"FAUX")))</f>
        <v/>
      </c>
      <c r="G995" s="18"/>
      <c r="H995" s="18"/>
      <c r="I995" s="18"/>
      <c r="J995" s="22">
        <f t="shared" si="62"/>
        <v>0</v>
      </c>
      <c r="K995" s="18"/>
      <c r="L995" s="18"/>
      <c r="M995" s="18"/>
      <c r="N995" s="19"/>
    </row>
    <row r="996" spans="1:14" ht="27" customHeight="1">
      <c r="A996" s="2" t="str">
        <f t="shared" si="63"/>
        <v/>
      </c>
      <c r="B996" s="5" t="str">
        <f t="shared" si="64"/>
        <v/>
      </c>
      <c r="C996" s="5" t="str">
        <f t="shared" si="61"/>
        <v/>
      </c>
      <c r="D996" s="14"/>
      <c r="E996" s="15"/>
      <c r="F996" s="3" t="str">
        <f>IF(E996="","",(VLOOKUP(E996,#REF!,2,"FAUX")))</f>
        <v/>
      </c>
      <c r="G996" s="18"/>
      <c r="H996" s="18"/>
      <c r="I996" s="18"/>
      <c r="J996" s="22">
        <f t="shared" si="62"/>
        <v>0</v>
      </c>
      <c r="K996" s="18"/>
      <c r="L996" s="18"/>
      <c r="M996" s="18"/>
      <c r="N996" s="19"/>
    </row>
    <row r="997" spans="1:14" ht="27" customHeight="1">
      <c r="A997" s="2" t="str">
        <f t="shared" si="63"/>
        <v/>
      </c>
      <c r="B997" s="5" t="str">
        <f t="shared" si="64"/>
        <v/>
      </c>
      <c r="C997" s="5" t="str">
        <f t="shared" si="61"/>
        <v/>
      </c>
      <c r="D997" s="14"/>
      <c r="E997" s="15"/>
      <c r="F997" s="3" t="str">
        <f>IF(E997="","",(VLOOKUP(E997,#REF!,2,"FAUX")))</f>
        <v/>
      </c>
      <c r="G997" s="18"/>
      <c r="H997" s="18"/>
      <c r="I997" s="18"/>
      <c r="J997" s="22">
        <f t="shared" si="62"/>
        <v>0</v>
      </c>
      <c r="K997" s="18"/>
      <c r="L997" s="18"/>
      <c r="M997" s="18"/>
      <c r="N997" s="19"/>
    </row>
    <row r="998" spans="1:14" ht="27" customHeight="1">
      <c r="A998" s="2" t="str">
        <f t="shared" si="63"/>
        <v/>
      </c>
      <c r="B998" s="5" t="str">
        <f t="shared" si="64"/>
        <v/>
      </c>
      <c r="C998" s="5" t="str">
        <f t="shared" si="61"/>
        <v/>
      </c>
      <c r="D998" s="14"/>
      <c r="E998" s="15"/>
      <c r="F998" s="3" t="str">
        <f>IF(E998="","",(VLOOKUP(E998,#REF!,2,"FAUX")))</f>
        <v/>
      </c>
      <c r="G998" s="18"/>
      <c r="H998" s="18"/>
      <c r="I998" s="18"/>
      <c r="J998" s="22">
        <f t="shared" si="62"/>
        <v>0</v>
      </c>
      <c r="K998" s="18"/>
      <c r="L998" s="18"/>
      <c r="M998" s="18"/>
      <c r="N998" s="19"/>
    </row>
    <row r="999" spans="1:14" ht="27" customHeight="1">
      <c r="A999" s="2" t="str">
        <f t="shared" si="63"/>
        <v/>
      </c>
      <c r="B999" s="5" t="str">
        <f t="shared" si="64"/>
        <v/>
      </c>
      <c r="C999" s="5" t="str">
        <f t="shared" si="61"/>
        <v/>
      </c>
      <c r="D999" s="14"/>
      <c r="E999" s="15"/>
      <c r="F999" s="3" t="str">
        <f>IF(E999="","",(VLOOKUP(E999,#REF!,2,"FAUX")))</f>
        <v/>
      </c>
      <c r="G999" s="18"/>
      <c r="H999" s="18"/>
      <c r="I999" s="18"/>
      <c r="J999" s="22">
        <f t="shared" si="62"/>
        <v>0</v>
      </c>
      <c r="K999" s="18"/>
      <c r="L999" s="18"/>
      <c r="M999" s="18"/>
      <c r="N999" s="19"/>
    </row>
    <row r="1000" spans="1:14" ht="27" customHeight="1" thickBot="1">
      <c r="A1000" s="2" t="str">
        <f t="shared" si="63"/>
        <v/>
      </c>
      <c r="B1000" s="5" t="str">
        <f t="shared" si="64"/>
        <v/>
      </c>
      <c r="C1000" s="5" t="str">
        <f t="shared" si="61"/>
        <v/>
      </c>
      <c r="D1000" s="16"/>
      <c r="E1000" s="17"/>
      <c r="F1000" s="3" t="str">
        <f>IF(E1000="","",(VLOOKUP(E1000,#REF!,2,"FAUX")))</f>
        <v/>
      </c>
      <c r="G1000" s="20"/>
      <c r="H1000" s="18"/>
      <c r="I1000" s="18"/>
      <c r="J1000" s="22">
        <f t="shared" si="62"/>
        <v>0</v>
      </c>
      <c r="K1000" s="20"/>
      <c r="L1000" s="20"/>
      <c r="M1000" s="20"/>
      <c r="N1000" s="21"/>
    </row>
    <row r="1001" spans="1:14" ht="27" customHeight="1">
      <c r="J1001" s="24">
        <f>SUM(J2:J1000)</f>
        <v>0</v>
      </c>
    </row>
  </sheetData>
  <autoFilter ref="A1:N1001" xr:uid="{00000000-0009-0000-0000-000006000000}"/>
  <phoneticPr fontId="1" type="noConversion"/>
  <dataValidations count="5">
    <dataValidation type="list" allowBlank="1" showInputMessage="1" showErrorMessage="1" sqref="G2:G1000" xr:uid="{00000000-0002-0000-0600-000000000000}">
      <formula1>$Q$2:$Q$3</formula1>
    </dataValidation>
    <dataValidation type="list" allowBlank="1" showInputMessage="1" showErrorMessage="1" sqref="L2:L1000" xr:uid="{00000000-0002-0000-0600-000001000000}">
      <formula1>FOURNISSEUR</formula1>
    </dataValidation>
    <dataValidation type="list" allowBlank="1" showInputMessage="1" showErrorMessage="1" sqref="M2:M1000" xr:uid="{00000000-0002-0000-0600-000002000000}">
      <formula1>CLIENT</formula1>
    </dataValidation>
    <dataValidation type="whole" operator="lessThan" allowBlank="1" showInputMessage="1" showErrorMessage="1" sqref="I2:I1000" xr:uid="{00000000-0002-0000-0600-000003000000}">
      <formula1>30000</formula1>
    </dataValidation>
    <dataValidation type="list" allowBlank="1" showInputMessage="1" showErrorMessage="1" sqref="H2:H1000" xr:uid="{00000000-0002-0000-0600-000004000000}">
      <formula1>$R$2:$R$6</formula1>
    </dataValidation>
  </dataValidations>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EX19"/>
  <sheetViews>
    <sheetView showGridLines="0" workbookViewId="0">
      <pane xSplit="3" ySplit="16" topLeftCell="D17" activePane="bottomRight" state="frozen"/>
      <selection pane="topRight" activeCell="D1" sqref="D1"/>
      <selection pane="bottomLeft" activeCell="A17" sqref="A17"/>
      <selection pane="bottomRight" activeCell="E14" sqref="E14"/>
    </sheetView>
  </sheetViews>
  <sheetFormatPr baseColWidth="10" defaultColWidth="11.42578125" defaultRowHeight="27" customHeight="1"/>
  <cols>
    <col min="1" max="1" width="20.42578125" style="27" customWidth="1"/>
    <col min="2" max="2" width="11.42578125" style="1"/>
    <col min="3" max="3" width="11.85546875" style="1" bestFit="1" customWidth="1"/>
    <col min="4" max="8" width="15.7109375" style="23" customWidth="1"/>
    <col min="9" max="154" width="15.7109375" style="1" customWidth="1"/>
    <col min="155" max="16384" width="11.42578125" style="1"/>
  </cols>
  <sheetData>
    <row r="1" spans="1:154" ht="27" customHeight="1">
      <c r="A1" s="32" t="s">
        <v>0</v>
      </c>
      <c r="B1" s="8"/>
      <c r="C1" s="33" t="s">
        <v>27</v>
      </c>
      <c r="D1" s="34"/>
      <c r="E1" s="34"/>
      <c r="F1" s="34"/>
      <c r="G1" s="34"/>
      <c r="H1" s="34"/>
      <c r="I1" s="34"/>
      <c r="J1" s="34"/>
      <c r="K1" s="34"/>
      <c r="L1" s="34"/>
      <c r="M1" s="34"/>
      <c r="N1" s="34"/>
      <c r="O1" s="34"/>
      <c r="P1" s="34"/>
      <c r="Q1" s="34"/>
      <c r="R1" s="34"/>
      <c r="S1" s="34"/>
      <c r="T1" s="34"/>
      <c r="U1" s="34"/>
      <c r="V1" s="34"/>
      <c r="W1" s="34"/>
      <c r="X1" s="34"/>
      <c r="Y1" s="34"/>
      <c r="Z1" s="34"/>
      <c r="AA1" s="34"/>
      <c r="AB1" s="34"/>
      <c r="AC1" s="34"/>
      <c r="AD1" s="34"/>
      <c r="AE1" s="34"/>
      <c r="AF1" s="34"/>
      <c r="AG1" s="34"/>
      <c r="AH1" s="34"/>
      <c r="AI1" s="34"/>
      <c r="AJ1" s="34"/>
      <c r="AK1" s="34"/>
      <c r="AL1" s="34"/>
      <c r="AM1" s="34"/>
      <c r="AN1" s="34"/>
      <c r="AO1" s="34"/>
      <c r="AP1" s="34"/>
      <c r="AQ1" s="34"/>
      <c r="AR1" s="34"/>
      <c r="AS1" s="34"/>
      <c r="AT1" s="34"/>
      <c r="AU1" s="34"/>
      <c r="AV1" s="34"/>
      <c r="AW1" s="34"/>
      <c r="AX1" s="34"/>
      <c r="AY1" s="34"/>
      <c r="AZ1" s="34"/>
      <c r="BA1" s="34"/>
      <c r="BB1" s="34"/>
      <c r="BC1" s="34"/>
      <c r="BD1" s="34"/>
      <c r="BE1" s="34"/>
      <c r="BF1" s="34"/>
      <c r="BG1" s="34"/>
      <c r="BH1" s="34"/>
      <c r="BI1" s="34"/>
      <c r="BJ1" s="34"/>
      <c r="BK1" s="34"/>
      <c r="BL1" s="34"/>
      <c r="BM1" s="34"/>
      <c r="BN1" s="34"/>
      <c r="BO1" s="34"/>
      <c r="BP1" s="34"/>
      <c r="BQ1" s="34"/>
      <c r="BR1" s="34"/>
      <c r="BS1" s="34"/>
      <c r="BT1" s="34"/>
      <c r="BU1" s="34"/>
      <c r="BV1" s="34"/>
      <c r="BW1" s="34"/>
      <c r="BX1" s="34"/>
      <c r="BY1" s="34"/>
      <c r="BZ1" s="34"/>
      <c r="CA1" s="34"/>
      <c r="CB1" s="34"/>
      <c r="CC1" s="34"/>
      <c r="CD1" s="34"/>
      <c r="CE1" s="34"/>
      <c r="CF1" s="34"/>
      <c r="CG1" s="34"/>
      <c r="CH1" s="34"/>
      <c r="CI1" s="34"/>
      <c r="CJ1" s="34"/>
      <c r="CK1" s="34"/>
      <c r="CL1" s="34"/>
      <c r="CM1" s="34"/>
      <c r="CN1" s="34"/>
      <c r="CO1" s="34"/>
      <c r="CP1" s="34"/>
      <c r="CQ1" s="34"/>
      <c r="CR1" s="34"/>
      <c r="CS1" s="34"/>
      <c r="CT1" s="34"/>
      <c r="CU1" s="34"/>
      <c r="CV1" s="34"/>
      <c r="CW1" s="34"/>
      <c r="CX1" s="34"/>
      <c r="CY1" s="34"/>
      <c r="CZ1" s="34"/>
      <c r="DA1" s="34"/>
      <c r="DB1" s="34"/>
      <c r="DC1" s="34"/>
      <c r="DD1" s="34"/>
      <c r="DE1" s="34"/>
      <c r="DF1" s="34"/>
      <c r="DG1" s="34"/>
      <c r="DH1" s="34"/>
      <c r="DI1" s="34"/>
      <c r="DJ1" s="34"/>
      <c r="DK1" s="34"/>
      <c r="DL1" s="34"/>
      <c r="DM1" s="34"/>
      <c r="DN1" s="34"/>
      <c r="DO1" s="34"/>
      <c r="DP1" s="34"/>
      <c r="DQ1" s="34"/>
      <c r="DR1" s="34"/>
      <c r="DS1" s="34"/>
      <c r="DT1" s="34"/>
      <c r="DU1" s="34"/>
      <c r="DV1" s="34"/>
      <c r="DW1" s="34"/>
      <c r="DX1" s="34"/>
      <c r="DY1" s="34"/>
      <c r="DZ1" s="34"/>
      <c r="EA1" s="34"/>
      <c r="EB1" s="34"/>
      <c r="EC1" s="34"/>
      <c r="ED1" s="34"/>
      <c r="EE1" s="34"/>
      <c r="EF1" s="34"/>
      <c r="EG1" s="34"/>
      <c r="EH1" s="34"/>
      <c r="EI1" s="34"/>
      <c r="EJ1" s="34"/>
      <c r="EK1" s="34"/>
      <c r="EL1" s="34"/>
      <c r="EM1" s="34"/>
      <c r="EN1" s="34"/>
      <c r="EO1" s="34"/>
      <c r="EP1" s="34"/>
      <c r="EQ1" s="34"/>
      <c r="ER1" s="34"/>
      <c r="ES1" s="34"/>
      <c r="ET1" s="34"/>
      <c r="EU1" s="34"/>
      <c r="EV1" s="34"/>
      <c r="EW1" s="34"/>
      <c r="EX1" s="34"/>
    </row>
    <row r="2" spans="1:154" s="26" customFormat="1" ht="20.25">
      <c r="A2" s="35" t="s">
        <v>1</v>
      </c>
      <c r="B2" s="36"/>
      <c r="C2" s="36"/>
      <c r="D2" s="51" t="e">
        <f>VLOOKUP(D1,#REF!,2,"FAUX")</f>
        <v>#REF!</v>
      </c>
      <c r="E2" s="51" t="e">
        <f>VLOOKUP(E1,#REF!,2,"FAUX")</f>
        <v>#REF!</v>
      </c>
      <c r="F2" s="51" t="e">
        <f>VLOOKUP(F1,#REF!,2,"FAUX")</f>
        <v>#REF!</v>
      </c>
      <c r="G2" s="51" t="e">
        <f>VLOOKUP(G1,#REF!,2,"FAUX")</f>
        <v>#REF!</v>
      </c>
      <c r="H2" s="51" t="e">
        <f>VLOOKUP(H1,#REF!,2,"FAUX")</f>
        <v>#REF!</v>
      </c>
      <c r="I2" s="51" t="e">
        <f>VLOOKUP(I1,#REF!,2,"FAUX")</f>
        <v>#REF!</v>
      </c>
      <c r="J2" s="51" t="e">
        <f>VLOOKUP(J1,#REF!,2,"FAUX")</f>
        <v>#REF!</v>
      </c>
      <c r="K2" s="51" t="e">
        <f>VLOOKUP(K1,#REF!,2,"FAUX")</f>
        <v>#REF!</v>
      </c>
      <c r="L2" s="51" t="e">
        <f>VLOOKUP(L1,#REF!,2,"FAUX")</f>
        <v>#REF!</v>
      </c>
      <c r="M2" s="51" t="e">
        <f>VLOOKUP(M1,#REF!,2,"FAUX")</f>
        <v>#REF!</v>
      </c>
      <c r="N2" s="51" t="e">
        <f>VLOOKUP(N1,#REF!,2,"FAUX")</f>
        <v>#REF!</v>
      </c>
      <c r="O2" s="51" t="e">
        <f>VLOOKUP(O1,#REF!,2,"FAUX")</f>
        <v>#REF!</v>
      </c>
      <c r="P2" s="51" t="e">
        <f>VLOOKUP(P1,#REF!,2,"FAUX")</f>
        <v>#REF!</v>
      </c>
      <c r="Q2" s="51" t="e">
        <f>VLOOKUP(Q1,#REF!,2,"FAUX")</f>
        <v>#REF!</v>
      </c>
      <c r="R2" s="51" t="e">
        <f>VLOOKUP(R1,#REF!,2,"FAUX")</f>
        <v>#REF!</v>
      </c>
      <c r="S2" s="51" t="e">
        <f>VLOOKUP(S1,#REF!,2,"FAUX")</f>
        <v>#REF!</v>
      </c>
      <c r="T2" s="51" t="e">
        <f>VLOOKUP(T1,#REF!,2,"FAUX")</f>
        <v>#REF!</v>
      </c>
      <c r="U2" s="51" t="e">
        <f>VLOOKUP(U1,#REF!,2,"FAUX")</f>
        <v>#REF!</v>
      </c>
      <c r="V2" s="51" t="e">
        <f>VLOOKUP(V1,#REF!,2,"FAUX")</f>
        <v>#REF!</v>
      </c>
      <c r="W2" s="51" t="e">
        <f>VLOOKUP(W1,#REF!,2,"FAUX")</f>
        <v>#REF!</v>
      </c>
      <c r="X2" s="51" t="e">
        <f>VLOOKUP(X1,#REF!,2,"FAUX")</f>
        <v>#REF!</v>
      </c>
      <c r="Y2" s="51" t="e">
        <f>VLOOKUP(Y1,#REF!,2,"FAUX")</f>
        <v>#REF!</v>
      </c>
      <c r="Z2" s="51" t="e">
        <f>VLOOKUP(Z1,#REF!,2,"FAUX")</f>
        <v>#REF!</v>
      </c>
      <c r="AA2" s="51" t="e">
        <f>VLOOKUP(AA1,#REF!,2,"FAUX")</f>
        <v>#REF!</v>
      </c>
      <c r="AB2" s="51" t="e">
        <f>VLOOKUP(AB1,#REF!,2,"FAUX")</f>
        <v>#REF!</v>
      </c>
      <c r="AC2" s="51" t="e">
        <f>VLOOKUP(AC1,#REF!,2,"FAUX")</f>
        <v>#REF!</v>
      </c>
      <c r="AD2" s="51" t="e">
        <f>VLOOKUP(AD1,#REF!,2,"FAUX")</f>
        <v>#REF!</v>
      </c>
      <c r="AE2" s="51" t="e">
        <f>VLOOKUP(AE1,#REF!,2,"FAUX")</f>
        <v>#REF!</v>
      </c>
      <c r="AF2" s="51" t="e">
        <f>VLOOKUP(AF1,#REF!,2,"FAUX")</f>
        <v>#REF!</v>
      </c>
      <c r="AG2" s="51" t="e">
        <f>VLOOKUP(AG1,#REF!,2,"FAUX")</f>
        <v>#REF!</v>
      </c>
      <c r="AH2" s="51" t="e">
        <f>VLOOKUP(AH1,#REF!,2,"FAUX")</f>
        <v>#REF!</v>
      </c>
      <c r="AI2" s="51" t="e">
        <f>VLOOKUP(AI1,#REF!,2,"FAUX")</f>
        <v>#REF!</v>
      </c>
      <c r="AJ2" s="51" t="e">
        <f>VLOOKUP(AJ1,#REF!,2,"FAUX")</f>
        <v>#REF!</v>
      </c>
      <c r="AK2" s="51" t="e">
        <f>VLOOKUP(AK1,#REF!,2,"FAUX")</f>
        <v>#REF!</v>
      </c>
      <c r="AL2" s="51" t="e">
        <f>VLOOKUP(AL1,#REF!,2,"FAUX")</f>
        <v>#REF!</v>
      </c>
      <c r="AM2" s="51" t="e">
        <f>VLOOKUP(AM1,#REF!,2,"FAUX")</f>
        <v>#REF!</v>
      </c>
      <c r="AN2" s="51" t="e">
        <f>VLOOKUP(AN1,#REF!,2,"FAUX")</f>
        <v>#REF!</v>
      </c>
      <c r="AO2" s="51" t="e">
        <f>VLOOKUP(AO1,#REF!,2,"FAUX")</f>
        <v>#REF!</v>
      </c>
      <c r="AP2" s="51" t="e">
        <f>VLOOKUP(AP1,#REF!,2,"FAUX")</f>
        <v>#REF!</v>
      </c>
      <c r="AQ2" s="51" t="e">
        <f>VLOOKUP(AQ1,#REF!,2,"FAUX")</f>
        <v>#REF!</v>
      </c>
      <c r="AR2" s="51" t="e">
        <f>VLOOKUP(AR1,#REF!,2,"FAUX")</f>
        <v>#REF!</v>
      </c>
      <c r="AS2" s="51" t="e">
        <f>VLOOKUP(AS1,#REF!,2,"FAUX")</f>
        <v>#REF!</v>
      </c>
      <c r="AT2" s="51" t="e">
        <f>VLOOKUP(AT1,#REF!,2,"FAUX")</f>
        <v>#REF!</v>
      </c>
      <c r="AU2" s="51" t="e">
        <f>VLOOKUP(AU1,#REF!,2,"FAUX")</f>
        <v>#REF!</v>
      </c>
      <c r="AV2" s="51" t="e">
        <f>VLOOKUP(AV1,#REF!,2,"FAUX")</f>
        <v>#REF!</v>
      </c>
      <c r="AW2" s="51" t="e">
        <f>VLOOKUP(AW1,#REF!,2,"FAUX")</f>
        <v>#REF!</v>
      </c>
      <c r="AX2" s="51" t="e">
        <f>VLOOKUP(AX1,#REF!,2,"FAUX")</f>
        <v>#REF!</v>
      </c>
      <c r="AY2" s="51" t="e">
        <f>VLOOKUP(AY1,#REF!,2,"FAUX")</f>
        <v>#REF!</v>
      </c>
      <c r="AZ2" s="51" t="e">
        <f>VLOOKUP(AZ1,#REF!,2,"FAUX")</f>
        <v>#REF!</v>
      </c>
      <c r="BA2" s="51" t="e">
        <f>VLOOKUP(BA1,#REF!,2,"FAUX")</f>
        <v>#REF!</v>
      </c>
      <c r="BB2" s="51" t="e">
        <f>VLOOKUP(BB1,#REF!,2,"FAUX")</f>
        <v>#REF!</v>
      </c>
      <c r="BC2" s="51" t="e">
        <f>VLOOKUP(BC1,#REF!,2,"FAUX")</f>
        <v>#REF!</v>
      </c>
      <c r="BD2" s="51" t="e">
        <f>VLOOKUP(BD1,#REF!,2,"FAUX")</f>
        <v>#REF!</v>
      </c>
      <c r="BE2" s="51" t="e">
        <f>VLOOKUP(BE1,#REF!,2,"FAUX")</f>
        <v>#REF!</v>
      </c>
      <c r="BF2" s="51" t="e">
        <f>VLOOKUP(BF1,#REF!,2,"FAUX")</f>
        <v>#REF!</v>
      </c>
      <c r="BG2" s="51" t="e">
        <f>VLOOKUP(BG1,#REF!,2,"FAUX")</f>
        <v>#REF!</v>
      </c>
      <c r="BH2" s="51" t="e">
        <f>VLOOKUP(BH1,#REF!,2,"FAUX")</f>
        <v>#REF!</v>
      </c>
      <c r="BI2" s="51" t="e">
        <f>VLOOKUP(BI1,#REF!,2,"FAUX")</f>
        <v>#REF!</v>
      </c>
      <c r="BJ2" s="51" t="e">
        <f>VLOOKUP(BJ1,#REF!,2,"FAUX")</f>
        <v>#REF!</v>
      </c>
      <c r="BK2" s="51" t="e">
        <f>VLOOKUP(BK1,#REF!,2,"FAUX")</f>
        <v>#REF!</v>
      </c>
      <c r="BL2" s="51" t="e">
        <f>VLOOKUP(BL1,#REF!,2,"FAUX")</f>
        <v>#REF!</v>
      </c>
      <c r="BM2" s="51" t="e">
        <f>VLOOKUP(BM1,#REF!,2,"FAUX")</f>
        <v>#REF!</v>
      </c>
      <c r="BN2" s="51" t="e">
        <f>VLOOKUP(BN1,#REF!,2,"FAUX")</f>
        <v>#REF!</v>
      </c>
      <c r="BO2" s="51" t="e">
        <f>VLOOKUP(BO1,#REF!,2,"FAUX")</f>
        <v>#REF!</v>
      </c>
      <c r="BP2" s="51" t="e">
        <f>VLOOKUP(BP1,#REF!,2,"FAUX")</f>
        <v>#REF!</v>
      </c>
      <c r="BQ2" s="51" t="e">
        <f>VLOOKUP(BQ1,#REF!,2,"FAUX")</f>
        <v>#REF!</v>
      </c>
      <c r="BR2" s="51" t="e">
        <f>VLOOKUP(BR1,#REF!,2,"FAUX")</f>
        <v>#REF!</v>
      </c>
      <c r="BS2" s="51" t="e">
        <f>VLOOKUP(BS1,#REF!,2,"FAUX")</f>
        <v>#REF!</v>
      </c>
      <c r="BT2" s="51" t="e">
        <f>VLOOKUP(BT1,#REF!,2,"FAUX")</f>
        <v>#REF!</v>
      </c>
      <c r="BU2" s="51" t="e">
        <f>VLOOKUP(BU1,#REF!,2,"FAUX")</f>
        <v>#REF!</v>
      </c>
      <c r="BV2" s="51" t="e">
        <f>VLOOKUP(BV1,#REF!,2,"FAUX")</f>
        <v>#REF!</v>
      </c>
      <c r="BW2" s="51" t="e">
        <f>VLOOKUP(BW1,#REF!,2,"FAUX")</f>
        <v>#REF!</v>
      </c>
      <c r="BX2" s="51" t="e">
        <f>VLOOKUP(BX1,#REF!,2,"FAUX")</f>
        <v>#REF!</v>
      </c>
      <c r="BY2" s="51" t="e">
        <f>VLOOKUP(BY1,#REF!,2,"FAUX")</f>
        <v>#REF!</v>
      </c>
      <c r="BZ2" s="51" t="e">
        <f>VLOOKUP(BZ1,#REF!,2,"FAUX")</f>
        <v>#REF!</v>
      </c>
      <c r="CA2" s="51" t="e">
        <f>VLOOKUP(CA1,#REF!,2,"FAUX")</f>
        <v>#REF!</v>
      </c>
      <c r="CB2" s="51" t="e">
        <f>VLOOKUP(CB1,#REF!,2,"FAUX")</f>
        <v>#REF!</v>
      </c>
      <c r="CC2" s="51" t="e">
        <f>VLOOKUP(CC1,#REF!,2,"FAUX")</f>
        <v>#REF!</v>
      </c>
      <c r="CD2" s="51" t="e">
        <f>VLOOKUP(CD1,#REF!,2,"FAUX")</f>
        <v>#REF!</v>
      </c>
      <c r="CE2" s="51" t="e">
        <f>VLOOKUP(CE1,#REF!,2,"FAUX")</f>
        <v>#REF!</v>
      </c>
      <c r="CF2" s="51" t="e">
        <f>VLOOKUP(CF1,#REF!,2,"FAUX")</f>
        <v>#REF!</v>
      </c>
      <c r="CG2" s="51" t="e">
        <f>VLOOKUP(CG1,#REF!,2,"FAUX")</f>
        <v>#REF!</v>
      </c>
      <c r="CH2" s="51" t="e">
        <f>VLOOKUP(CH1,#REF!,2,"FAUX")</f>
        <v>#REF!</v>
      </c>
      <c r="CI2" s="51" t="e">
        <f>VLOOKUP(CI1,#REF!,2,"FAUX")</f>
        <v>#REF!</v>
      </c>
      <c r="CJ2" s="51" t="e">
        <f>VLOOKUP(CJ1,#REF!,2,"FAUX")</f>
        <v>#REF!</v>
      </c>
      <c r="CK2" s="51" t="e">
        <f>VLOOKUP(CK1,#REF!,2,"FAUX")</f>
        <v>#REF!</v>
      </c>
      <c r="CL2" s="51" t="e">
        <f>VLOOKUP(CL1,#REF!,2,"FAUX")</f>
        <v>#REF!</v>
      </c>
      <c r="CM2" s="51" t="e">
        <f>VLOOKUP(CM1,#REF!,2,"FAUX")</f>
        <v>#REF!</v>
      </c>
      <c r="CN2" s="51" t="e">
        <f>VLOOKUP(CN1,#REF!,2,"FAUX")</f>
        <v>#REF!</v>
      </c>
      <c r="CO2" s="51" t="e">
        <f>VLOOKUP(CO1,#REF!,2,"FAUX")</f>
        <v>#REF!</v>
      </c>
      <c r="CP2" s="51" t="e">
        <f>VLOOKUP(CP1,#REF!,2,"FAUX")</f>
        <v>#REF!</v>
      </c>
      <c r="CQ2" s="51" t="e">
        <f>VLOOKUP(CQ1,#REF!,2,"FAUX")</f>
        <v>#REF!</v>
      </c>
      <c r="CR2" s="51" t="e">
        <f>VLOOKUP(CR1,#REF!,2,"FAUX")</f>
        <v>#REF!</v>
      </c>
      <c r="CS2" s="51" t="e">
        <f>VLOOKUP(CS1,#REF!,2,"FAUX")</f>
        <v>#REF!</v>
      </c>
      <c r="CT2" s="51" t="e">
        <f>VLOOKUP(CT1,#REF!,2,"FAUX")</f>
        <v>#REF!</v>
      </c>
      <c r="CU2" s="51" t="e">
        <f>VLOOKUP(CU1,#REF!,2,"FAUX")</f>
        <v>#REF!</v>
      </c>
      <c r="CV2" s="51" t="e">
        <f>VLOOKUP(CV1,#REF!,2,"FAUX")</f>
        <v>#REF!</v>
      </c>
      <c r="CW2" s="51" t="e">
        <f>VLOOKUP(CW1,#REF!,2,"FAUX")</f>
        <v>#REF!</v>
      </c>
      <c r="CX2" s="51" t="e">
        <f>VLOOKUP(CX1,#REF!,2,"FAUX")</f>
        <v>#REF!</v>
      </c>
      <c r="CY2" s="51" t="e">
        <f>VLOOKUP(CY1,#REF!,2,"FAUX")</f>
        <v>#REF!</v>
      </c>
      <c r="CZ2" s="51" t="e">
        <f>VLOOKUP(CZ1,#REF!,2,"FAUX")</f>
        <v>#REF!</v>
      </c>
      <c r="DA2" s="51" t="e">
        <f>VLOOKUP(DA1,#REF!,2,"FAUX")</f>
        <v>#REF!</v>
      </c>
      <c r="DB2" s="51" t="e">
        <f>VLOOKUP(DB1,#REF!,2,"FAUX")</f>
        <v>#REF!</v>
      </c>
      <c r="DC2" s="51" t="e">
        <f>VLOOKUP(DC1,#REF!,2,"FAUX")</f>
        <v>#REF!</v>
      </c>
      <c r="DD2" s="51" t="e">
        <f>VLOOKUP(DD1,#REF!,2,"FAUX")</f>
        <v>#REF!</v>
      </c>
      <c r="DE2" s="51" t="e">
        <f>VLOOKUP(DE1,#REF!,2,"FAUX")</f>
        <v>#REF!</v>
      </c>
      <c r="DF2" s="51" t="e">
        <f>VLOOKUP(DF1,#REF!,2,"FAUX")</f>
        <v>#REF!</v>
      </c>
      <c r="DG2" s="51" t="e">
        <f>VLOOKUP(DG1,#REF!,2,"FAUX")</f>
        <v>#REF!</v>
      </c>
      <c r="DH2" s="51" t="e">
        <f>VLOOKUP(DH1,#REF!,2,"FAUX")</f>
        <v>#REF!</v>
      </c>
      <c r="DI2" s="51" t="e">
        <f>VLOOKUP(DI1,#REF!,2,"FAUX")</f>
        <v>#REF!</v>
      </c>
      <c r="DJ2" s="51" t="e">
        <f>VLOOKUP(DJ1,#REF!,2,"FAUX")</f>
        <v>#REF!</v>
      </c>
      <c r="DK2" s="51" t="e">
        <f>VLOOKUP(DK1,#REF!,2,"FAUX")</f>
        <v>#REF!</v>
      </c>
      <c r="DL2" s="51" t="e">
        <f>VLOOKUP(DL1,#REF!,2,"FAUX")</f>
        <v>#REF!</v>
      </c>
      <c r="DM2" s="51" t="e">
        <f>VLOOKUP(DM1,#REF!,2,"FAUX")</f>
        <v>#REF!</v>
      </c>
      <c r="DN2" s="51" t="e">
        <f>VLOOKUP(DN1,#REF!,2,"FAUX")</f>
        <v>#REF!</v>
      </c>
      <c r="DO2" s="51" t="e">
        <f>VLOOKUP(DO1,#REF!,2,"FAUX")</f>
        <v>#REF!</v>
      </c>
      <c r="DP2" s="51" t="e">
        <f>VLOOKUP(DP1,#REF!,2,"FAUX")</f>
        <v>#REF!</v>
      </c>
      <c r="DQ2" s="51" t="e">
        <f>VLOOKUP(DQ1,#REF!,2,"FAUX")</f>
        <v>#REF!</v>
      </c>
      <c r="DR2" s="51" t="e">
        <f>VLOOKUP(DR1,#REF!,2,"FAUX")</f>
        <v>#REF!</v>
      </c>
      <c r="DS2" s="51" t="e">
        <f>VLOOKUP(DS1,#REF!,2,"FAUX")</f>
        <v>#REF!</v>
      </c>
      <c r="DT2" s="51" t="e">
        <f>VLOOKUP(DT1,#REF!,2,"FAUX")</f>
        <v>#REF!</v>
      </c>
      <c r="DU2" s="51" t="e">
        <f>VLOOKUP(DU1,#REF!,2,"FAUX")</f>
        <v>#REF!</v>
      </c>
      <c r="DV2" s="51" t="e">
        <f>VLOOKUP(DV1,#REF!,2,"FAUX")</f>
        <v>#REF!</v>
      </c>
      <c r="DW2" s="51" t="e">
        <f>VLOOKUP(DW1,#REF!,2,"FAUX")</f>
        <v>#REF!</v>
      </c>
      <c r="DX2" s="51" t="e">
        <f>VLOOKUP(DX1,#REF!,2,"FAUX")</f>
        <v>#REF!</v>
      </c>
      <c r="DY2" s="51" t="e">
        <f>VLOOKUP(DY1,#REF!,2,"FAUX")</f>
        <v>#REF!</v>
      </c>
      <c r="DZ2" s="51" t="e">
        <f>VLOOKUP(DZ1,#REF!,2,"FAUX")</f>
        <v>#REF!</v>
      </c>
      <c r="EA2" s="51" t="e">
        <f>VLOOKUP(EA1,#REF!,2,"FAUX")</f>
        <v>#REF!</v>
      </c>
      <c r="EB2" s="51" t="e">
        <f>VLOOKUP(EB1,#REF!,2,"FAUX")</f>
        <v>#REF!</v>
      </c>
      <c r="EC2" s="51" t="e">
        <f>VLOOKUP(EC1,#REF!,2,"FAUX")</f>
        <v>#REF!</v>
      </c>
      <c r="ED2" s="51" t="e">
        <f>VLOOKUP(ED1,#REF!,2,"FAUX")</f>
        <v>#REF!</v>
      </c>
      <c r="EE2" s="51" t="e">
        <f>VLOOKUP(EE1,#REF!,2,"FAUX")</f>
        <v>#REF!</v>
      </c>
      <c r="EF2" s="51" t="e">
        <f>VLOOKUP(EF1,#REF!,2,"FAUX")</f>
        <v>#REF!</v>
      </c>
      <c r="EG2" s="51" t="e">
        <f>VLOOKUP(EG1,#REF!,2,"FAUX")</f>
        <v>#REF!</v>
      </c>
      <c r="EH2" s="51" t="e">
        <f>VLOOKUP(EH1,#REF!,2,"FAUX")</f>
        <v>#REF!</v>
      </c>
      <c r="EI2" s="51" t="e">
        <f>VLOOKUP(EI1,#REF!,2,"FAUX")</f>
        <v>#REF!</v>
      </c>
      <c r="EJ2" s="51" t="e">
        <f>VLOOKUP(EJ1,#REF!,2,"FAUX")</f>
        <v>#REF!</v>
      </c>
      <c r="EK2" s="51" t="e">
        <f>VLOOKUP(EK1,#REF!,2,"FAUX")</f>
        <v>#REF!</v>
      </c>
      <c r="EL2" s="51" t="e">
        <f>VLOOKUP(EL1,#REF!,2,"FAUX")</f>
        <v>#REF!</v>
      </c>
      <c r="EM2" s="51" t="e">
        <f>VLOOKUP(EM1,#REF!,2,"FAUX")</f>
        <v>#REF!</v>
      </c>
      <c r="EN2" s="51" t="e">
        <f>VLOOKUP(EN1,#REF!,2,"FAUX")</f>
        <v>#REF!</v>
      </c>
      <c r="EO2" s="51" t="e">
        <f>VLOOKUP(EO1,#REF!,2,"FAUX")</f>
        <v>#REF!</v>
      </c>
      <c r="EP2" s="51" t="e">
        <f>VLOOKUP(EP1,#REF!,2,"FAUX")</f>
        <v>#REF!</v>
      </c>
      <c r="EQ2" s="51" t="e">
        <f>VLOOKUP(EQ1,#REF!,2,"FAUX")</f>
        <v>#REF!</v>
      </c>
      <c r="ER2" s="51" t="e">
        <f>VLOOKUP(ER1,#REF!,2,"FAUX")</f>
        <v>#REF!</v>
      </c>
      <c r="ES2" s="51" t="e">
        <f>VLOOKUP(ES1,#REF!,2,"FAUX")</f>
        <v>#REF!</v>
      </c>
      <c r="ET2" s="51" t="e">
        <f>VLOOKUP(ET1,#REF!,2,"FAUX")</f>
        <v>#REF!</v>
      </c>
      <c r="EU2" s="51" t="e">
        <f>VLOOKUP(EU1,#REF!,2,"FAUX")</f>
        <v>#REF!</v>
      </c>
      <c r="EV2" s="51" t="e">
        <f>VLOOKUP(EV1,#REF!,2,"FAUX")</f>
        <v>#REF!</v>
      </c>
      <c r="EW2" s="51" t="e">
        <f>VLOOKUP(EW1,#REF!,2,"FAUX")</f>
        <v>#REF!</v>
      </c>
      <c r="EX2" s="51" t="e">
        <f>VLOOKUP(EX1,#REF!,2,"FAUX")</f>
        <v>#REF!</v>
      </c>
    </row>
    <row r="3" spans="1:154" ht="27" customHeight="1">
      <c r="A3" s="37" t="s">
        <v>24</v>
      </c>
      <c r="B3" s="3"/>
      <c r="C3" s="38">
        <f>SUM(D3:EX3)</f>
        <v>0</v>
      </c>
      <c r="D3" s="39"/>
      <c r="E3" s="39"/>
      <c r="F3" s="39"/>
      <c r="G3" s="39"/>
      <c r="H3" s="77" t="s">
        <v>57</v>
      </c>
      <c r="I3" s="39"/>
      <c r="J3" s="39"/>
      <c r="K3" s="39"/>
      <c r="L3" s="39"/>
      <c r="M3" s="39"/>
      <c r="N3" s="39"/>
      <c r="O3" s="39"/>
      <c r="P3" s="39"/>
      <c r="Q3" s="39"/>
      <c r="R3" s="39"/>
      <c r="S3" s="39"/>
      <c r="T3" s="39"/>
      <c r="U3" s="39"/>
      <c r="V3" s="39"/>
      <c r="W3" s="39"/>
      <c r="X3" s="39"/>
      <c r="Y3" s="39"/>
      <c r="Z3" s="39"/>
      <c r="AA3" s="39"/>
      <c r="AB3" s="39"/>
      <c r="AC3" s="39"/>
      <c r="AD3" s="39"/>
      <c r="AE3" s="39"/>
      <c r="AF3" s="39"/>
      <c r="AG3" s="39"/>
      <c r="AH3" s="39"/>
      <c r="AI3" s="39"/>
      <c r="AJ3" s="39"/>
      <c r="AK3" s="39"/>
      <c r="AL3" s="39"/>
      <c r="AM3" s="39"/>
      <c r="AN3" s="39"/>
      <c r="AO3" s="39"/>
      <c r="AP3" s="39"/>
      <c r="AQ3" s="39"/>
      <c r="AR3" s="39"/>
      <c r="AS3" s="39"/>
      <c r="AT3" s="39"/>
      <c r="AU3" s="39"/>
      <c r="AV3" s="39"/>
      <c r="AW3" s="39"/>
      <c r="AX3" s="39"/>
      <c r="AY3" s="39"/>
      <c r="AZ3" s="39"/>
      <c r="BA3" s="39"/>
      <c r="BB3" s="39"/>
      <c r="BC3" s="39"/>
      <c r="BD3" s="39"/>
      <c r="BE3" s="39"/>
      <c r="BF3" s="39"/>
      <c r="BG3" s="39"/>
      <c r="BH3" s="39"/>
      <c r="BI3" s="39"/>
      <c r="BJ3" s="39"/>
      <c r="BK3" s="39"/>
      <c r="BL3" s="39"/>
      <c r="BM3" s="39"/>
      <c r="BN3" s="39"/>
      <c r="BO3" s="39"/>
      <c r="BP3" s="39"/>
      <c r="BQ3" s="39"/>
      <c r="BR3" s="39"/>
      <c r="BS3" s="39"/>
      <c r="BT3" s="39"/>
      <c r="BU3" s="39"/>
      <c r="BV3" s="39"/>
      <c r="BW3" s="39"/>
      <c r="BX3" s="39"/>
      <c r="BY3" s="39"/>
      <c r="BZ3" s="39"/>
      <c r="CA3" s="39"/>
      <c r="CB3" s="39"/>
      <c r="CC3" s="39"/>
      <c r="CD3" s="39"/>
      <c r="CE3" s="39"/>
      <c r="CF3" s="39"/>
      <c r="CG3" s="39"/>
      <c r="CH3" s="39"/>
      <c r="CI3" s="39"/>
      <c r="CJ3" s="39"/>
      <c r="CK3" s="39"/>
      <c r="CL3" s="39"/>
      <c r="CM3" s="39"/>
      <c r="CN3" s="39"/>
      <c r="CO3" s="39"/>
      <c r="CP3" s="39"/>
      <c r="CQ3" s="39"/>
      <c r="CR3" s="39"/>
      <c r="CS3" s="39"/>
      <c r="CT3" s="39"/>
      <c r="CU3" s="39"/>
      <c r="CV3" s="39"/>
      <c r="CW3" s="39"/>
      <c r="CX3" s="39"/>
      <c r="CY3" s="39"/>
      <c r="CZ3" s="39"/>
      <c r="DA3" s="39"/>
      <c r="DB3" s="39"/>
      <c r="DC3" s="39"/>
      <c r="DD3" s="39"/>
      <c r="DE3" s="39"/>
      <c r="DF3" s="39"/>
      <c r="DG3" s="39"/>
      <c r="DH3" s="39"/>
      <c r="DI3" s="39"/>
      <c r="DJ3" s="39"/>
      <c r="DK3" s="39"/>
      <c r="DL3" s="39"/>
      <c r="DM3" s="39"/>
      <c r="DN3" s="39"/>
      <c r="DO3" s="39"/>
      <c r="DP3" s="39"/>
      <c r="DQ3" s="39"/>
      <c r="DR3" s="39"/>
      <c r="DS3" s="39"/>
      <c r="DT3" s="39"/>
      <c r="DU3" s="39"/>
      <c r="DV3" s="39"/>
      <c r="DW3" s="39"/>
      <c r="DX3" s="39"/>
      <c r="DY3" s="39"/>
      <c r="DZ3" s="39"/>
      <c r="EA3" s="39"/>
      <c r="EB3" s="39"/>
      <c r="EC3" s="39"/>
      <c r="ED3" s="39"/>
      <c r="EE3" s="39"/>
      <c r="EF3" s="39"/>
      <c r="EG3" s="39"/>
      <c r="EH3" s="39"/>
      <c r="EI3" s="39"/>
      <c r="EJ3" s="39"/>
      <c r="EK3" s="39"/>
      <c r="EL3" s="39"/>
      <c r="EM3" s="39"/>
      <c r="EN3" s="39"/>
      <c r="EO3" s="39"/>
      <c r="EP3" s="39"/>
      <c r="EQ3" s="39"/>
      <c r="ER3" s="39"/>
      <c r="ES3" s="39"/>
      <c r="ET3" s="39"/>
      <c r="EU3" s="39"/>
      <c r="EV3" s="39"/>
      <c r="EW3" s="39"/>
      <c r="EX3" s="39"/>
    </row>
    <row r="4" spans="1:154" ht="30" customHeight="1">
      <c r="A4" s="37" t="s">
        <v>25</v>
      </c>
      <c r="B4" s="50" t="str">
        <f>IF(CUMUL_MVTS&lt;&gt;STOCK_MVTS,"Diff.avec cumul mvts","")</f>
        <v/>
      </c>
      <c r="C4" s="38">
        <f>SUM(D4:EX4)</f>
        <v>0</v>
      </c>
      <c r="D4" s="38">
        <f>SUMIF('Journal des mouvements'!$E$2:$E$1000,D1,'Journal des mouvements'!$J$2:$J$1000)</f>
        <v>0</v>
      </c>
      <c r="E4" s="38">
        <f>SUMIF('Journal des mouvements'!$E$2:$E$1000,E1,'Journal des mouvements'!$J$2:$J$1000)</f>
        <v>0</v>
      </c>
      <c r="F4" s="38">
        <f>SUMIF('Journal des mouvements'!$E$2:$E$1000,F1,'Journal des mouvements'!$J$2:$J$1000)</f>
        <v>0</v>
      </c>
      <c r="G4" s="38">
        <f>SUMIF('Journal des mouvements'!$E$2:$E$1000,G1,'Journal des mouvements'!$J$2:$J$1000)</f>
        <v>0</v>
      </c>
      <c r="H4" s="38">
        <f>SUMIF('Journal des mouvements'!$E$2:$E$1000,H1,'Journal des mouvements'!$J$2:$J$1000)</f>
        <v>0</v>
      </c>
      <c r="I4" s="38">
        <f>SUMIF('Journal des mouvements'!$E$2:$E$1000,I1,'Journal des mouvements'!$J$2:$J$1000)</f>
        <v>0</v>
      </c>
      <c r="J4" s="38">
        <f>SUMIF('Journal des mouvements'!$E$2:$E$1000,J1,'Journal des mouvements'!$J$2:$J$1000)</f>
        <v>0</v>
      </c>
      <c r="K4" s="38">
        <f>SUMIF('Journal des mouvements'!$E$2:$E$1000,K1,'Journal des mouvements'!$J$2:$J$1000)</f>
        <v>0</v>
      </c>
      <c r="L4" s="38">
        <f>SUMIF('Journal des mouvements'!$E$2:$E$1000,L1,'Journal des mouvements'!$J$2:$J$1000)</f>
        <v>0</v>
      </c>
      <c r="M4" s="38">
        <f>SUMIF('Journal des mouvements'!$E$2:$E$1000,M1,'Journal des mouvements'!$J$2:$J$1000)</f>
        <v>0</v>
      </c>
      <c r="N4" s="38">
        <f>SUMIF('Journal des mouvements'!$E$2:$E$1000,N1,'Journal des mouvements'!$J$2:$J$1000)</f>
        <v>0</v>
      </c>
      <c r="O4" s="38">
        <f>SUMIF('Journal des mouvements'!$E$2:$E$1000,O1,'Journal des mouvements'!$J$2:$J$1000)</f>
        <v>0</v>
      </c>
      <c r="P4" s="38">
        <f>SUMIF('Journal des mouvements'!$E$2:$E$1000,P1,'Journal des mouvements'!$J$2:$J$1000)</f>
        <v>0</v>
      </c>
      <c r="Q4" s="38">
        <f>SUMIF('Journal des mouvements'!$E$2:$E$1000,Q1,'Journal des mouvements'!$J$2:$J$1000)</f>
        <v>0</v>
      </c>
      <c r="R4" s="38">
        <f>SUMIF('Journal des mouvements'!$E$2:$E$1000,R1,'Journal des mouvements'!$J$2:$J$1000)</f>
        <v>0</v>
      </c>
      <c r="S4" s="38">
        <f>SUMIF('Journal des mouvements'!$E$2:$E$1000,S1,'Journal des mouvements'!$J$2:$J$1000)</f>
        <v>0</v>
      </c>
      <c r="T4" s="38">
        <f>SUMIF('Journal des mouvements'!$E$2:$E$1000,T1,'Journal des mouvements'!$J$2:$J$1000)</f>
        <v>0</v>
      </c>
      <c r="U4" s="38">
        <f>SUMIF('Journal des mouvements'!$E$2:$E$1000,U1,'Journal des mouvements'!$J$2:$J$1000)</f>
        <v>0</v>
      </c>
      <c r="V4" s="38">
        <f>SUMIF('Journal des mouvements'!$E$2:$E$1000,V1,'Journal des mouvements'!$J$2:$J$1000)</f>
        <v>0</v>
      </c>
      <c r="W4" s="38">
        <f>SUMIF('Journal des mouvements'!$E$2:$E$1000,W1,'Journal des mouvements'!$J$2:$J$1000)</f>
        <v>0</v>
      </c>
      <c r="X4" s="38">
        <f>SUMIF('Journal des mouvements'!$E$2:$E$1000,X1,'Journal des mouvements'!$J$2:$J$1000)</f>
        <v>0</v>
      </c>
      <c r="Y4" s="38">
        <f>SUMIF('Journal des mouvements'!$E$2:$E$1000,Y1,'Journal des mouvements'!$J$2:$J$1000)</f>
        <v>0</v>
      </c>
      <c r="Z4" s="38">
        <f>SUMIF('Journal des mouvements'!$E$2:$E$1000,Z1,'Journal des mouvements'!$J$2:$J$1000)</f>
        <v>0</v>
      </c>
      <c r="AA4" s="38">
        <f>SUMIF('Journal des mouvements'!$E$2:$E$1000,AA1,'Journal des mouvements'!$J$2:$J$1000)</f>
        <v>0</v>
      </c>
      <c r="AB4" s="38">
        <f>SUMIF('Journal des mouvements'!$E$2:$E$1000,AB1,'Journal des mouvements'!$J$2:$J$1000)</f>
        <v>0</v>
      </c>
      <c r="AC4" s="38">
        <f>SUMIF('Journal des mouvements'!$E$2:$E$1000,AC1,'Journal des mouvements'!$J$2:$J$1000)</f>
        <v>0</v>
      </c>
      <c r="AD4" s="38">
        <f>SUMIF('Journal des mouvements'!$E$2:$E$1000,AD1,'Journal des mouvements'!$J$2:$J$1000)</f>
        <v>0</v>
      </c>
      <c r="AE4" s="38">
        <f>SUMIF('Journal des mouvements'!$E$2:$E$1000,AE1,'Journal des mouvements'!$J$2:$J$1000)</f>
        <v>0</v>
      </c>
      <c r="AF4" s="38">
        <f>SUMIF('Journal des mouvements'!$E$2:$E$1000,AF1,'Journal des mouvements'!$J$2:$J$1000)</f>
        <v>0</v>
      </c>
      <c r="AG4" s="38">
        <f>SUMIF('Journal des mouvements'!$E$2:$E$1000,AG1,'Journal des mouvements'!$J$2:$J$1000)</f>
        <v>0</v>
      </c>
      <c r="AH4" s="38">
        <f>SUMIF('Journal des mouvements'!$E$2:$E$1000,AH1,'Journal des mouvements'!$J$2:$J$1000)</f>
        <v>0</v>
      </c>
      <c r="AI4" s="38">
        <f>SUMIF('Journal des mouvements'!$E$2:$E$1000,AI1,'Journal des mouvements'!$J$2:$J$1000)</f>
        <v>0</v>
      </c>
      <c r="AJ4" s="38">
        <f>SUMIF('Journal des mouvements'!$E$2:$E$1000,AJ1,'Journal des mouvements'!$J$2:$J$1000)</f>
        <v>0</v>
      </c>
      <c r="AK4" s="38">
        <f>SUMIF('Journal des mouvements'!$E$2:$E$1000,AK1,'Journal des mouvements'!$J$2:$J$1000)</f>
        <v>0</v>
      </c>
      <c r="AL4" s="38">
        <f>SUMIF('Journal des mouvements'!$E$2:$E$1000,AL1,'Journal des mouvements'!$J$2:$J$1000)</f>
        <v>0</v>
      </c>
      <c r="AM4" s="38">
        <f>SUMIF('Journal des mouvements'!$E$2:$E$1000,AM1,'Journal des mouvements'!$J$2:$J$1000)</f>
        <v>0</v>
      </c>
      <c r="AN4" s="38">
        <f>SUMIF('Journal des mouvements'!$E$2:$E$1000,AN1,'Journal des mouvements'!$J$2:$J$1000)</f>
        <v>0</v>
      </c>
      <c r="AO4" s="38">
        <f>SUMIF('Journal des mouvements'!$E$2:$E$1000,AO1,'Journal des mouvements'!$J$2:$J$1000)</f>
        <v>0</v>
      </c>
      <c r="AP4" s="38">
        <f>SUMIF('Journal des mouvements'!$E$2:$E$1000,AP1,'Journal des mouvements'!$J$2:$J$1000)</f>
        <v>0</v>
      </c>
      <c r="AQ4" s="38">
        <f>SUMIF('Journal des mouvements'!$E$2:$E$1000,AQ1,'Journal des mouvements'!$J$2:$J$1000)</f>
        <v>0</v>
      </c>
      <c r="AR4" s="38">
        <f>SUMIF('Journal des mouvements'!$E$2:$E$1000,AR1,'Journal des mouvements'!$J$2:$J$1000)</f>
        <v>0</v>
      </c>
      <c r="AS4" s="38">
        <f>SUMIF('Journal des mouvements'!$E$2:$E$1000,AS1,'Journal des mouvements'!$J$2:$J$1000)</f>
        <v>0</v>
      </c>
      <c r="AT4" s="38">
        <f>SUMIF('Journal des mouvements'!$E$2:$E$1000,AT1,'Journal des mouvements'!$J$2:$J$1000)</f>
        <v>0</v>
      </c>
      <c r="AU4" s="38">
        <f>SUMIF('Journal des mouvements'!$E$2:$E$1000,AU1,'Journal des mouvements'!$J$2:$J$1000)</f>
        <v>0</v>
      </c>
      <c r="AV4" s="38">
        <f>SUMIF('Journal des mouvements'!$E$2:$E$1000,AV1,'Journal des mouvements'!$J$2:$J$1000)</f>
        <v>0</v>
      </c>
      <c r="AW4" s="38">
        <f>SUMIF('Journal des mouvements'!$E$2:$E$1000,AW1,'Journal des mouvements'!$J$2:$J$1000)</f>
        <v>0</v>
      </c>
      <c r="AX4" s="38">
        <f>SUMIF('Journal des mouvements'!$E$2:$E$1000,AX1,'Journal des mouvements'!$J$2:$J$1000)</f>
        <v>0</v>
      </c>
      <c r="AY4" s="38">
        <f>SUMIF('Journal des mouvements'!$E$2:$E$1000,AY1,'Journal des mouvements'!$J$2:$J$1000)</f>
        <v>0</v>
      </c>
      <c r="AZ4" s="38">
        <f>SUMIF('Journal des mouvements'!$E$2:$E$1000,AZ1,'Journal des mouvements'!$J$2:$J$1000)</f>
        <v>0</v>
      </c>
      <c r="BA4" s="38">
        <f>SUMIF('Journal des mouvements'!$E$2:$E$1000,BA1,'Journal des mouvements'!$J$2:$J$1000)</f>
        <v>0</v>
      </c>
      <c r="BB4" s="38">
        <f>SUMIF('Journal des mouvements'!$E$2:$E$1000,BB1,'Journal des mouvements'!$J$2:$J$1000)</f>
        <v>0</v>
      </c>
      <c r="BC4" s="38">
        <f>SUMIF('Journal des mouvements'!$E$2:$E$1000,BC1,'Journal des mouvements'!$J$2:$J$1000)</f>
        <v>0</v>
      </c>
      <c r="BD4" s="38">
        <f>SUMIF('Journal des mouvements'!$E$2:$E$1000,BD1,'Journal des mouvements'!$J$2:$J$1000)</f>
        <v>0</v>
      </c>
      <c r="BE4" s="38">
        <f>SUMIF('Journal des mouvements'!$E$2:$E$1000,BE1,'Journal des mouvements'!$J$2:$J$1000)</f>
        <v>0</v>
      </c>
      <c r="BF4" s="38">
        <f>SUMIF('Journal des mouvements'!$E$2:$E$1000,BF1,'Journal des mouvements'!$J$2:$J$1000)</f>
        <v>0</v>
      </c>
      <c r="BG4" s="38">
        <f>SUMIF('Journal des mouvements'!$E$2:$E$1000,BG1,'Journal des mouvements'!$J$2:$J$1000)</f>
        <v>0</v>
      </c>
      <c r="BH4" s="38">
        <f>SUMIF('Journal des mouvements'!$E$2:$E$1000,BH1,'Journal des mouvements'!$J$2:$J$1000)</f>
        <v>0</v>
      </c>
      <c r="BI4" s="38">
        <f>SUMIF('Journal des mouvements'!$E$2:$E$1000,BI1,'Journal des mouvements'!$J$2:$J$1000)</f>
        <v>0</v>
      </c>
      <c r="BJ4" s="38">
        <f>SUMIF('Journal des mouvements'!$E$2:$E$1000,BJ1,'Journal des mouvements'!$J$2:$J$1000)</f>
        <v>0</v>
      </c>
      <c r="BK4" s="38">
        <f>SUMIF('Journal des mouvements'!$E$2:$E$1000,BK1,'Journal des mouvements'!$J$2:$J$1000)</f>
        <v>0</v>
      </c>
      <c r="BL4" s="38">
        <f>SUMIF('Journal des mouvements'!$E$2:$E$1000,BL1,'Journal des mouvements'!$J$2:$J$1000)</f>
        <v>0</v>
      </c>
      <c r="BM4" s="38">
        <f>SUMIF('Journal des mouvements'!$E$2:$E$1000,BM1,'Journal des mouvements'!$J$2:$J$1000)</f>
        <v>0</v>
      </c>
      <c r="BN4" s="38">
        <f>SUMIF('Journal des mouvements'!$E$2:$E$1000,BN1,'Journal des mouvements'!$J$2:$J$1000)</f>
        <v>0</v>
      </c>
      <c r="BO4" s="38">
        <f>SUMIF('Journal des mouvements'!$E$2:$E$1000,BO1,'Journal des mouvements'!$J$2:$J$1000)</f>
        <v>0</v>
      </c>
      <c r="BP4" s="38">
        <f>SUMIF('Journal des mouvements'!$E$2:$E$1000,BP1,'Journal des mouvements'!$J$2:$J$1000)</f>
        <v>0</v>
      </c>
      <c r="BQ4" s="38">
        <f>SUMIF('Journal des mouvements'!$E$2:$E$1000,BQ1,'Journal des mouvements'!$J$2:$J$1000)</f>
        <v>0</v>
      </c>
      <c r="BR4" s="38">
        <f>SUMIF('Journal des mouvements'!$E$2:$E$1000,BR1,'Journal des mouvements'!$J$2:$J$1000)</f>
        <v>0</v>
      </c>
      <c r="BS4" s="38">
        <f>SUMIF('Journal des mouvements'!$E$2:$E$1000,BS1,'Journal des mouvements'!$J$2:$J$1000)</f>
        <v>0</v>
      </c>
      <c r="BT4" s="38">
        <f>SUMIF('Journal des mouvements'!$E$2:$E$1000,BT1,'Journal des mouvements'!$J$2:$J$1000)</f>
        <v>0</v>
      </c>
      <c r="BU4" s="38">
        <f>SUMIF('Journal des mouvements'!$E$2:$E$1000,BU1,'Journal des mouvements'!$J$2:$J$1000)</f>
        <v>0</v>
      </c>
      <c r="BV4" s="38">
        <f>SUMIF('Journal des mouvements'!$E$2:$E$1000,BV1,'Journal des mouvements'!$J$2:$J$1000)</f>
        <v>0</v>
      </c>
      <c r="BW4" s="38">
        <f>SUMIF('Journal des mouvements'!$E$2:$E$1000,BW1,'Journal des mouvements'!$J$2:$J$1000)</f>
        <v>0</v>
      </c>
      <c r="BX4" s="38">
        <f>SUMIF('Journal des mouvements'!$E$2:$E$1000,BX1,'Journal des mouvements'!$J$2:$J$1000)</f>
        <v>0</v>
      </c>
      <c r="BY4" s="38">
        <f>SUMIF('Journal des mouvements'!$E$2:$E$1000,BY1,'Journal des mouvements'!$J$2:$J$1000)</f>
        <v>0</v>
      </c>
      <c r="BZ4" s="38">
        <f>SUMIF('Journal des mouvements'!$E$2:$E$1000,BZ1,'Journal des mouvements'!$J$2:$J$1000)</f>
        <v>0</v>
      </c>
      <c r="CA4" s="38">
        <f>SUMIF('Journal des mouvements'!$E$2:$E$1000,CA1,'Journal des mouvements'!$J$2:$J$1000)</f>
        <v>0</v>
      </c>
      <c r="CB4" s="38">
        <f>SUMIF('Journal des mouvements'!$E$2:$E$1000,CB1,'Journal des mouvements'!$J$2:$J$1000)</f>
        <v>0</v>
      </c>
      <c r="CC4" s="38">
        <f>SUMIF('Journal des mouvements'!$E$2:$E$1000,CC1,'Journal des mouvements'!$J$2:$J$1000)</f>
        <v>0</v>
      </c>
      <c r="CD4" s="38">
        <f>SUMIF('Journal des mouvements'!$E$2:$E$1000,CD1,'Journal des mouvements'!$J$2:$J$1000)</f>
        <v>0</v>
      </c>
      <c r="CE4" s="38">
        <f>SUMIF('Journal des mouvements'!$E$2:$E$1000,CE1,'Journal des mouvements'!$J$2:$J$1000)</f>
        <v>0</v>
      </c>
      <c r="CF4" s="38">
        <f>SUMIF('Journal des mouvements'!$E$2:$E$1000,CF1,'Journal des mouvements'!$J$2:$J$1000)</f>
        <v>0</v>
      </c>
      <c r="CG4" s="38">
        <f>SUMIF('Journal des mouvements'!$E$2:$E$1000,CG1,'Journal des mouvements'!$J$2:$J$1000)</f>
        <v>0</v>
      </c>
      <c r="CH4" s="38">
        <f>SUMIF('Journal des mouvements'!$E$2:$E$1000,CH1,'Journal des mouvements'!$J$2:$J$1000)</f>
        <v>0</v>
      </c>
      <c r="CI4" s="38">
        <f>SUMIF('Journal des mouvements'!$E$2:$E$1000,CI1,'Journal des mouvements'!$J$2:$J$1000)</f>
        <v>0</v>
      </c>
      <c r="CJ4" s="38">
        <f>SUMIF('Journal des mouvements'!$E$2:$E$1000,CJ1,'Journal des mouvements'!$J$2:$J$1000)</f>
        <v>0</v>
      </c>
      <c r="CK4" s="38">
        <f>SUMIF('Journal des mouvements'!$E$2:$E$1000,CK1,'Journal des mouvements'!$J$2:$J$1000)</f>
        <v>0</v>
      </c>
      <c r="CL4" s="38">
        <f>SUMIF('Journal des mouvements'!$E$2:$E$1000,CL1,'Journal des mouvements'!$J$2:$J$1000)</f>
        <v>0</v>
      </c>
      <c r="CM4" s="38">
        <f>SUMIF('Journal des mouvements'!$E$2:$E$1000,CM1,'Journal des mouvements'!$J$2:$J$1000)</f>
        <v>0</v>
      </c>
      <c r="CN4" s="38">
        <f>SUMIF('Journal des mouvements'!$E$2:$E$1000,CN1,'Journal des mouvements'!$J$2:$J$1000)</f>
        <v>0</v>
      </c>
      <c r="CO4" s="38">
        <f>SUMIF('Journal des mouvements'!$E$2:$E$1000,CO1,'Journal des mouvements'!$J$2:$J$1000)</f>
        <v>0</v>
      </c>
      <c r="CP4" s="38">
        <f>SUMIF('Journal des mouvements'!$E$2:$E$1000,CP1,'Journal des mouvements'!$J$2:$J$1000)</f>
        <v>0</v>
      </c>
      <c r="CQ4" s="38">
        <f>SUMIF('Journal des mouvements'!$E$2:$E$1000,CQ1,'Journal des mouvements'!$J$2:$J$1000)</f>
        <v>0</v>
      </c>
      <c r="CR4" s="38">
        <f>SUMIF('Journal des mouvements'!$E$2:$E$1000,CR1,'Journal des mouvements'!$J$2:$J$1000)</f>
        <v>0</v>
      </c>
      <c r="CS4" s="38">
        <f>SUMIF('Journal des mouvements'!$E$2:$E$1000,CS1,'Journal des mouvements'!$J$2:$J$1000)</f>
        <v>0</v>
      </c>
      <c r="CT4" s="38">
        <f>SUMIF('Journal des mouvements'!$E$2:$E$1000,CT1,'Journal des mouvements'!$J$2:$J$1000)</f>
        <v>0</v>
      </c>
      <c r="CU4" s="38">
        <f>SUMIF('Journal des mouvements'!$E$2:$E$1000,CU1,'Journal des mouvements'!$J$2:$J$1000)</f>
        <v>0</v>
      </c>
      <c r="CV4" s="38">
        <f>SUMIF('Journal des mouvements'!$E$2:$E$1000,CV1,'Journal des mouvements'!$J$2:$J$1000)</f>
        <v>0</v>
      </c>
      <c r="CW4" s="38">
        <f>SUMIF('Journal des mouvements'!$E$2:$E$1000,CW1,'Journal des mouvements'!$J$2:$J$1000)</f>
        <v>0</v>
      </c>
      <c r="CX4" s="38">
        <f>SUMIF('Journal des mouvements'!$E$2:$E$1000,CX1,'Journal des mouvements'!$J$2:$J$1000)</f>
        <v>0</v>
      </c>
      <c r="CY4" s="38">
        <f>SUMIF('Journal des mouvements'!$E$2:$E$1000,CY1,'Journal des mouvements'!$J$2:$J$1000)</f>
        <v>0</v>
      </c>
      <c r="CZ4" s="38">
        <f>SUMIF('Journal des mouvements'!$E$2:$E$1000,CZ1,'Journal des mouvements'!$J$2:$J$1000)</f>
        <v>0</v>
      </c>
      <c r="DA4" s="38">
        <f>SUMIF('Journal des mouvements'!$E$2:$E$1000,DA1,'Journal des mouvements'!$J$2:$J$1000)</f>
        <v>0</v>
      </c>
      <c r="DB4" s="38">
        <f>SUMIF('Journal des mouvements'!$E$2:$E$1000,DB1,'Journal des mouvements'!$J$2:$J$1000)</f>
        <v>0</v>
      </c>
      <c r="DC4" s="38">
        <f>SUMIF('Journal des mouvements'!$E$2:$E$1000,DC1,'Journal des mouvements'!$J$2:$J$1000)</f>
        <v>0</v>
      </c>
      <c r="DD4" s="38">
        <f>SUMIF('Journal des mouvements'!$E$2:$E$1000,DD1,'Journal des mouvements'!$J$2:$J$1000)</f>
        <v>0</v>
      </c>
      <c r="DE4" s="38">
        <f>SUMIF('Journal des mouvements'!$E$2:$E$1000,DE1,'Journal des mouvements'!$J$2:$J$1000)</f>
        <v>0</v>
      </c>
      <c r="DF4" s="38">
        <f>SUMIF('Journal des mouvements'!$E$2:$E$1000,DF1,'Journal des mouvements'!$J$2:$J$1000)</f>
        <v>0</v>
      </c>
      <c r="DG4" s="38">
        <f>SUMIF('Journal des mouvements'!$E$2:$E$1000,DG1,'Journal des mouvements'!$J$2:$J$1000)</f>
        <v>0</v>
      </c>
      <c r="DH4" s="38">
        <f>SUMIF('Journal des mouvements'!$E$2:$E$1000,DH1,'Journal des mouvements'!$J$2:$J$1000)</f>
        <v>0</v>
      </c>
      <c r="DI4" s="38">
        <f>SUMIF('Journal des mouvements'!$E$2:$E$1000,DI1,'Journal des mouvements'!$J$2:$J$1000)</f>
        <v>0</v>
      </c>
      <c r="DJ4" s="38">
        <f>SUMIF('Journal des mouvements'!$E$2:$E$1000,DJ1,'Journal des mouvements'!$J$2:$J$1000)</f>
        <v>0</v>
      </c>
      <c r="DK4" s="38">
        <f>SUMIF('Journal des mouvements'!$E$2:$E$1000,DK1,'Journal des mouvements'!$J$2:$J$1000)</f>
        <v>0</v>
      </c>
      <c r="DL4" s="38">
        <f>SUMIF('Journal des mouvements'!$E$2:$E$1000,DL1,'Journal des mouvements'!$J$2:$J$1000)</f>
        <v>0</v>
      </c>
      <c r="DM4" s="38">
        <f>SUMIF('Journal des mouvements'!$E$2:$E$1000,DM1,'Journal des mouvements'!$J$2:$J$1000)</f>
        <v>0</v>
      </c>
      <c r="DN4" s="38">
        <f>SUMIF('Journal des mouvements'!$E$2:$E$1000,DN1,'Journal des mouvements'!$J$2:$J$1000)</f>
        <v>0</v>
      </c>
      <c r="DO4" s="38">
        <f>SUMIF('Journal des mouvements'!$E$2:$E$1000,DO1,'Journal des mouvements'!$J$2:$J$1000)</f>
        <v>0</v>
      </c>
      <c r="DP4" s="38">
        <f>SUMIF('Journal des mouvements'!$E$2:$E$1000,DP1,'Journal des mouvements'!$J$2:$J$1000)</f>
        <v>0</v>
      </c>
      <c r="DQ4" s="38">
        <f>SUMIF('Journal des mouvements'!$E$2:$E$1000,DQ1,'Journal des mouvements'!$J$2:$J$1000)</f>
        <v>0</v>
      </c>
      <c r="DR4" s="38">
        <f>SUMIF('Journal des mouvements'!$E$2:$E$1000,DR1,'Journal des mouvements'!$J$2:$J$1000)</f>
        <v>0</v>
      </c>
      <c r="DS4" s="38">
        <f>SUMIF('Journal des mouvements'!$E$2:$E$1000,DS1,'Journal des mouvements'!$J$2:$J$1000)</f>
        <v>0</v>
      </c>
      <c r="DT4" s="38">
        <f>SUMIF('Journal des mouvements'!$E$2:$E$1000,DT1,'Journal des mouvements'!$J$2:$J$1000)</f>
        <v>0</v>
      </c>
      <c r="DU4" s="38">
        <f>SUMIF('Journal des mouvements'!$E$2:$E$1000,DU1,'Journal des mouvements'!$J$2:$J$1000)</f>
        <v>0</v>
      </c>
      <c r="DV4" s="38">
        <f>SUMIF('Journal des mouvements'!$E$2:$E$1000,DV1,'Journal des mouvements'!$J$2:$J$1000)</f>
        <v>0</v>
      </c>
      <c r="DW4" s="38">
        <f>SUMIF('Journal des mouvements'!$E$2:$E$1000,DW1,'Journal des mouvements'!$J$2:$J$1000)</f>
        <v>0</v>
      </c>
      <c r="DX4" s="38">
        <f>SUMIF('Journal des mouvements'!$E$2:$E$1000,DX1,'Journal des mouvements'!$J$2:$J$1000)</f>
        <v>0</v>
      </c>
      <c r="DY4" s="38">
        <f>SUMIF('Journal des mouvements'!$E$2:$E$1000,DY1,'Journal des mouvements'!$J$2:$J$1000)</f>
        <v>0</v>
      </c>
      <c r="DZ4" s="38">
        <f>SUMIF('Journal des mouvements'!$E$2:$E$1000,DZ1,'Journal des mouvements'!$J$2:$J$1000)</f>
        <v>0</v>
      </c>
      <c r="EA4" s="38">
        <f>SUMIF('Journal des mouvements'!$E$2:$E$1000,EA1,'Journal des mouvements'!$J$2:$J$1000)</f>
        <v>0</v>
      </c>
      <c r="EB4" s="38">
        <f>SUMIF('Journal des mouvements'!$E$2:$E$1000,EB1,'Journal des mouvements'!$J$2:$J$1000)</f>
        <v>0</v>
      </c>
      <c r="EC4" s="38">
        <f>SUMIF('Journal des mouvements'!$E$2:$E$1000,EC1,'Journal des mouvements'!$J$2:$J$1000)</f>
        <v>0</v>
      </c>
      <c r="ED4" s="38">
        <f>SUMIF('Journal des mouvements'!$E$2:$E$1000,ED1,'Journal des mouvements'!$J$2:$J$1000)</f>
        <v>0</v>
      </c>
      <c r="EE4" s="38">
        <f>SUMIF('Journal des mouvements'!$E$2:$E$1000,EE1,'Journal des mouvements'!$J$2:$J$1000)</f>
        <v>0</v>
      </c>
      <c r="EF4" s="38">
        <f>SUMIF('Journal des mouvements'!$E$2:$E$1000,EF1,'Journal des mouvements'!$J$2:$J$1000)</f>
        <v>0</v>
      </c>
      <c r="EG4" s="38">
        <f>SUMIF('Journal des mouvements'!$E$2:$E$1000,EG1,'Journal des mouvements'!$J$2:$J$1000)</f>
        <v>0</v>
      </c>
      <c r="EH4" s="38">
        <f>SUMIF('Journal des mouvements'!$E$2:$E$1000,EH1,'Journal des mouvements'!$J$2:$J$1000)</f>
        <v>0</v>
      </c>
      <c r="EI4" s="38">
        <f>SUMIF('Journal des mouvements'!$E$2:$E$1000,EI1,'Journal des mouvements'!$J$2:$J$1000)</f>
        <v>0</v>
      </c>
      <c r="EJ4" s="38">
        <f>SUMIF('Journal des mouvements'!$E$2:$E$1000,EJ1,'Journal des mouvements'!$J$2:$J$1000)</f>
        <v>0</v>
      </c>
      <c r="EK4" s="38">
        <f>SUMIF('Journal des mouvements'!$E$2:$E$1000,EK1,'Journal des mouvements'!$J$2:$J$1000)</f>
        <v>0</v>
      </c>
      <c r="EL4" s="38">
        <f>SUMIF('Journal des mouvements'!$E$2:$E$1000,EL1,'Journal des mouvements'!$J$2:$J$1000)</f>
        <v>0</v>
      </c>
      <c r="EM4" s="38">
        <f>SUMIF('Journal des mouvements'!$E$2:$E$1000,EM1,'Journal des mouvements'!$J$2:$J$1000)</f>
        <v>0</v>
      </c>
      <c r="EN4" s="38">
        <f>SUMIF('Journal des mouvements'!$E$2:$E$1000,EN1,'Journal des mouvements'!$J$2:$J$1000)</f>
        <v>0</v>
      </c>
      <c r="EO4" s="38">
        <f>SUMIF('Journal des mouvements'!$E$2:$E$1000,EO1,'Journal des mouvements'!$J$2:$J$1000)</f>
        <v>0</v>
      </c>
      <c r="EP4" s="38">
        <f>SUMIF('Journal des mouvements'!$E$2:$E$1000,EP1,'Journal des mouvements'!$J$2:$J$1000)</f>
        <v>0</v>
      </c>
      <c r="EQ4" s="38">
        <f>SUMIF('Journal des mouvements'!$E$2:$E$1000,EQ1,'Journal des mouvements'!$J$2:$J$1000)</f>
        <v>0</v>
      </c>
      <c r="ER4" s="38">
        <f>SUMIF('Journal des mouvements'!$E$2:$E$1000,ER1,'Journal des mouvements'!$J$2:$J$1000)</f>
        <v>0</v>
      </c>
      <c r="ES4" s="38">
        <f>SUMIF('Journal des mouvements'!$E$2:$E$1000,ES1,'Journal des mouvements'!$J$2:$J$1000)</f>
        <v>0</v>
      </c>
      <c r="ET4" s="38">
        <f>SUMIF('Journal des mouvements'!$E$2:$E$1000,ET1,'Journal des mouvements'!$J$2:$J$1000)</f>
        <v>0</v>
      </c>
      <c r="EU4" s="38">
        <f>SUMIF('Journal des mouvements'!$E$2:$E$1000,EU1,'Journal des mouvements'!$J$2:$J$1000)</f>
        <v>0</v>
      </c>
      <c r="EV4" s="38">
        <f>SUMIF('Journal des mouvements'!$E$2:$E$1000,EV1,'Journal des mouvements'!$J$2:$J$1000)</f>
        <v>0</v>
      </c>
      <c r="EW4" s="38">
        <f>SUMIF('Journal des mouvements'!$E$2:$E$1000,EW1,'Journal des mouvements'!$J$2:$J$1000)</f>
        <v>0</v>
      </c>
      <c r="EX4" s="38">
        <f>SUMIF('Journal des mouvements'!$E$2:$E$1000,EX1,'Journal des mouvements'!$J$2:$J$1000)</f>
        <v>0</v>
      </c>
    </row>
    <row r="5" spans="1:154" ht="27" customHeight="1">
      <c r="A5" s="37" t="s">
        <v>26</v>
      </c>
      <c r="B5" s="40">
        <f>MAX('Journal des mouvements'!D:D)</f>
        <v>0</v>
      </c>
      <c r="C5" s="38" t="e">
        <f>SUM(D5:EX5)</f>
        <v>#VALUE!</v>
      </c>
      <c r="D5" s="38">
        <f>D3+D4</f>
        <v>0</v>
      </c>
      <c r="E5" s="38">
        <f t="shared" ref="E5:N5" si="0">E3+E4</f>
        <v>0</v>
      </c>
      <c r="F5" s="38">
        <f t="shared" si="0"/>
        <v>0</v>
      </c>
      <c r="G5" s="38">
        <f t="shared" si="0"/>
        <v>0</v>
      </c>
      <c r="H5" s="38" t="e">
        <f t="shared" si="0"/>
        <v>#VALUE!</v>
      </c>
      <c r="I5" s="38">
        <f t="shared" si="0"/>
        <v>0</v>
      </c>
      <c r="J5" s="38">
        <f t="shared" si="0"/>
        <v>0</v>
      </c>
      <c r="K5" s="38">
        <f t="shared" si="0"/>
        <v>0</v>
      </c>
      <c r="L5" s="38">
        <f t="shared" si="0"/>
        <v>0</v>
      </c>
      <c r="M5" s="38">
        <f t="shared" si="0"/>
        <v>0</v>
      </c>
      <c r="N5" s="38">
        <f t="shared" si="0"/>
        <v>0</v>
      </c>
      <c r="O5" s="38">
        <f t="shared" ref="O5:AT5" si="1">O3+O4</f>
        <v>0</v>
      </c>
      <c r="P5" s="38">
        <f t="shared" si="1"/>
        <v>0</v>
      </c>
      <c r="Q5" s="38">
        <f t="shared" si="1"/>
        <v>0</v>
      </c>
      <c r="R5" s="38">
        <f t="shared" si="1"/>
        <v>0</v>
      </c>
      <c r="S5" s="38">
        <f t="shared" si="1"/>
        <v>0</v>
      </c>
      <c r="T5" s="38">
        <f t="shared" si="1"/>
        <v>0</v>
      </c>
      <c r="U5" s="38">
        <f t="shared" si="1"/>
        <v>0</v>
      </c>
      <c r="V5" s="38">
        <f t="shared" si="1"/>
        <v>0</v>
      </c>
      <c r="W5" s="38">
        <f t="shared" si="1"/>
        <v>0</v>
      </c>
      <c r="X5" s="38">
        <f t="shared" si="1"/>
        <v>0</v>
      </c>
      <c r="Y5" s="38">
        <f t="shared" si="1"/>
        <v>0</v>
      </c>
      <c r="Z5" s="38">
        <f t="shared" si="1"/>
        <v>0</v>
      </c>
      <c r="AA5" s="38">
        <f t="shared" si="1"/>
        <v>0</v>
      </c>
      <c r="AB5" s="38">
        <f t="shared" si="1"/>
        <v>0</v>
      </c>
      <c r="AC5" s="38">
        <f t="shared" si="1"/>
        <v>0</v>
      </c>
      <c r="AD5" s="38">
        <f t="shared" si="1"/>
        <v>0</v>
      </c>
      <c r="AE5" s="38">
        <f t="shared" si="1"/>
        <v>0</v>
      </c>
      <c r="AF5" s="38">
        <f t="shared" si="1"/>
        <v>0</v>
      </c>
      <c r="AG5" s="38">
        <f t="shared" si="1"/>
        <v>0</v>
      </c>
      <c r="AH5" s="38">
        <f t="shared" si="1"/>
        <v>0</v>
      </c>
      <c r="AI5" s="38">
        <f t="shared" si="1"/>
        <v>0</v>
      </c>
      <c r="AJ5" s="38">
        <f t="shared" si="1"/>
        <v>0</v>
      </c>
      <c r="AK5" s="38">
        <f t="shared" si="1"/>
        <v>0</v>
      </c>
      <c r="AL5" s="38">
        <f t="shared" si="1"/>
        <v>0</v>
      </c>
      <c r="AM5" s="38">
        <f t="shared" si="1"/>
        <v>0</v>
      </c>
      <c r="AN5" s="38">
        <f t="shared" si="1"/>
        <v>0</v>
      </c>
      <c r="AO5" s="38">
        <f t="shared" si="1"/>
        <v>0</v>
      </c>
      <c r="AP5" s="38">
        <f t="shared" si="1"/>
        <v>0</v>
      </c>
      <c r="AQ5" s="38">
        <f t="shared" si="1"/>
        <v>0</v>
      </c>
      <c r="AR5" s="38">
        <f t="shared" si="1"/>
        <v>0</v>
      </c>
      <c r="AS5" s="38">
        <f t="shared" si="1"/>
        <v>0</v>
      </c>
      <c r="AT5" s="38">
        <f t="shared" si="1"/>
        <v>0</v>
      </c>
      <c r="AU5" s="38">
        <f t="shared" ref="AU5:BZ5" si="2">AU3+AU4</f>
        <v>0</v>
      </c>
      <c r="AV5" s="38">
        <f t="shared" si="2"/>
        <v>0</v>
      </c>
      <c r="AW5" s="38">
        <f t="shared" si="2"/>
        <v>0</v>
      </c>
      <c r="AX5" s="38">
        <f t="shared" si="2"/>
        <v>0</v>
      </c>
      <c r="AY5" s="38">
        <f t="shared" si="2"/>
        <v>0</v>
      </c>
      <c r="AZ5" s="38">
        <f t="shared" si="2"/>
        <v>0</v>
      </c>
      <c r="BA5" s="38">
        <f t="shared" si="2"/>
        <v>0</v>
      </c>
      <c r="BB5" s="38">
        <f t="shared" si="2"/>
        <v>0</v>
      </c>
      <c r="BC5" s="38">
        <f t="shared" si="2"/>
        <v>0</v>
      </c>
      <c r="BD5" s="38">
        <f t="shared" si="2"/>
        <v>0</v>
      </c>
      <c r="BE5" s="38">
        <f t="shared" si="2"/>
        <v>0</v>
      </c>
      <c r="BF5" s="38">
        <f t="shared" si="2"/>
        <v>0</v>
      </c>
      <c r="BG5" s="38">
        <f t="shared" si="2"/>
        <v>0</v>
      </c>
      <c r="BH5" s="38">
        <f t="shared" si="2"/>
        <v>0</v>
      </c>
      <c r="BI5" s="38">
        <f t="shared" si="2"/>
        <v>0</v>
      </c>
      <c r="BJ5" s="38">
        <f t="shared" si="2"/>
        <v>0</v>
      </c>
      <c r="BK5" s="38">
        <f t="shared" si="2"/>
        <v>0</v>
      </c>
      <c r="BL5" s="38">
        <f t="shared" si="2"/>
        <v>0</v>
      </c>
      <c r="BM5" s="38">
        <f t="shared" si="2"/>
        <v>0</v>
      </c>
      <c r="BN5" s="38">
        <f t="shared" si="2"/>
        <v>0</v>
      </c>
      <c r="BO5" s="38">
        <f t="shared" si="2"/>
        <v>0</v>
      </c>
      <c r="BP5" s="38">
        <f t="shared" si="2"/>
        <v>0</v>
      </c>
      <c r="BQ5" s="38">
        <f t="shared" si="2"/>
        <v>0</v>
      </c>
      <c r="BR5" s="38">
        <f t="shared" si="2"/>
        <v>0</v>
      </c>
      <c r="BS5" s="38">
        <f t="shared" si="2"/>
        <v>0</v>
      </c>
      <c r="BT5" s="38">
        <f t="shared" si="2"/>
        <v>0</v>
      </c>
      <c r="BU5" s="38">
        <f t="shared" si="2"/>
        <v>0</v>
      </c>
      <c r="BV5" s="38">
        <f t="shared" si="2"/>
        <v>0</v>
      </c>
      <c r="BW5" s="38">
        <f t="shared" si="2"/>
        <v>0</v>
      </c>
      <c r="BX5" s="38">
        <f t="shared" si="2"/>
        <v>0</v>
      </c>
      <c r="BY5" s="38">
        <f t="shared" si="2"/>
        <v>0</v>
      </c>
      <c r="BZ5" s="38">
        <f t="shared" si="2"/>
        <v>0</v>
      </c>
      <c r="CA5" s="38">
        <f t="shared" ref="CA5:DF5" si="3">CA3+CA4</f>
        <v>0</v>
      </c>
      <c r="CB5" s="38">
        <f t="shared" si="3"/>
        <v>0</v>
      </c>
      <c r="CC5" s="38">
        <f t="shared" si="3"/>
        <v>0</v>
      </c>
      <c r="CD5" s="38">
        <f t="shared" si="3"/>
        <v>0</v>
      </c>
      <c r="CE5" s="38">
        <f t="shared" si="3"/>
        <v>0</v>
      </c>
      <c r="CF5" s="38">
        <f t="shared" si="3"/>
        <v>0</v>
      </c>
      <c r="CG5" s="38">
        <f t="shared" si="3"/>
        <v>0</v>
      </c>
      <c r="CH5" s="38">
        <f t="shared" si="3"/>
        <v>0</v>
      </c>
      <c r="CI5" s="38">
        <f t="shared" si="3"/>
        <v>0</v>
      </c>
      <c r="CJ5" s="38">
        <f t="shared" si="3"/>
        <v>0</v>
      </c>
      <c r="CK5" s="38">
        <f t="shared" si="3"/>
        <v>0</v>
      </c>
      <c r="CL5" s="38">
        <f t="shared" si="3"/>
        <v>0</v>
      </c>
      <c r="CM5" s="38">
        <f t="shared" si="3"/>
        <v>0</v>
      </c>
      <c r="CN5" s="38">
        <f t="shared" si="3"/>
        <v>0</v>
      </c>
      <c r="CO5" s="38">
        <f t="shared" si="3"/>
        <v>0</v>
      </c>
      <c r="CP5" s="38">
        <f t="shared" si="3"/>
        <v>0</v>
      </c>
      <c r="CQ5" s="38">
        <f t="shared" si="3"/>
        <v>0</v>
      </c>
      <c r="CR5" s="38">
        <f t="shared" si="3"/>
        <v>0</v>
      </c>
      <c r="CS5" s="38">
        <f t="shared" si="3"/>
        <v>0</v>
      </c>
      <c r="CT5" s="38">
        <f t="shared" si="3"/>
        <v>0</v>
      </c>
      <c r="CU5" s="38">
        <f t="shared" si="3"/>
        <v>0</v>
      </c>
      <c r="CV5" s="38">
        <f t="shared" si="3"/>
        <v>0</v>
      </c>
      <c r="CW5" s="38">
        <f t="shared" si="3"/>
        <v>0</v>
      </c>
      <c r="CX5" s="38">
        <f t="shared" si="3"/>
        <v>0</v>
      </c>
      <c r="CY5" s="38">
        <f t="shared" si="3"/>
        <v>0</v>
      </c>
      <c r="CZ5" s="38">
        <f t="shared" si="3"/>
        <v>0</v>
      </c>
      <c r="DA5" s="38">
        <f t="shared" si="3"/>
        <v>0</v>
      </c>
      <c r="DB5" s="38">
        <f t="shared" si="3"/>
        <v>0</v>
      </c>
      <c r="DC5" s="38">
        <f t="shared" si="3"/>
        <v>0</v>
      </c>
      <c r="DD5" s="38">
        <f t="shared" si="3"/>
        <v>0</v>
      </c>
      <c r="DE5" s="38">
        <f t="shared" si="3"/>
        <v>0</v>
      </c>
      <c r="DF5" s="38">
        <f t="shared" si="3"/>
        <v>0</v>
      </c>
      <c r="DG5" s="38">
        <f t="shared" ref="DG5:EL5" si="4">DG3+DG4</f>
        <v>0</v>
      </c>
      <c r="DH5" s="38">
        <f t="shared" si="4"/>
        <v>0</v>
      </c>
      <c r="DI5" s="38">
        <f t="shared" si="4"/>
        <v>0</v>
      </c>
      <c r="DJ5" s="38">
        <f t="shared" si="4"/>
        <v>0</v>
      </c>
      <c r="DK5" s="38">
        <f t="shared" si="4"/>
        <v>0</v>
      </c>
      <c r="DL5" s="38">
        <f t="shared" si="4"/>
        <v>0</v>
      </c>
      <c r="DM5" s="38">
        <f t="shared" si="4"/>
        <v>0</v>
      </c>
      <c r="DN5" s="38">
        <f t="shared" si="4"/>
        <v>0</v>
      </c>
      <c r="DO5" s="38">
        <f t="shared" si="4"/>
        <v>0</v>
      </c>
      <c r="DP5" s="38">
        <f t="shared" si="4"/>
        <v>0</v>
      </c>
      <c r="DQ5" s="38">
        <f t="shared" si="4"/>
        <v>0</v>
      </c>
      <c r="DR5" s="38">
        <f t="shared" si="4"/>
        <v>0</v>
      </c>
      <c r="DS5" s="38">
        <f t="shared" si="4"/>
        <v>0</v>
      </c>
      <c r="DT5" s="38">
        <f t="shared" si="4"/>
        <v>0</v>
      </c>
      <c r="DU5" s="38">
        <f t="shared" si="4"/>
        <v>0</v>
      </c>
      <c r="DV5" s="38">
        <f t="shared" si="4"/>
        <v>0</v>
      </c>
      <c r="DW5" s="38">
        <f t="shared" si="4"/>
        <v>0</v>
      </c>
      <c r="DX5" s="38">
        <f t="shared" si="4"/>
        <v>0</v>
      </c>
      <c r="DY5" s="38">
        <f t="shared" si="4"/>
        <v>0</v>
      </c>
      <c r="DZ5" s="38">
        <f t="shared" si="4"/>
        <v>0</v>
      </c>
      <c r="EA5" s="38">
        <f t="shared" si="4"/>
        <v>0</v>
      </c>
      <c r="EB5" s="38">
        <f t="shared" si="4"/>
        <v>0</v>
      </c>
      <c r="EC5" s="38">
        <f t="shared" si="4"/>
        <v>0</v>
      </c>
      <c r="ED5" s="38">
        <f t="shared" si="4"/>
        <v>0</v>
      </c>
      <c r="EE5" s="38">
        <f t="shared" si="4"/>
        <v>0</v>
      </c>
      <c r="EF5" s="38">
        <f t="shared" si="4"/>
        <v>0</v>
      </c>
      <c r="EG5" s="38">
        <f t="shared" si="4"/>
        <v>0</v>
      </c>
      <c r="EH5" s="38">
        <f t="shared" si="4"/>
        <v>0</v>
      </c>
      <c r="EI5" s="38">
        <f t="shared" si="4"/>
        <v>0</v>
      </c>
      <c r="EJ5" s="38">
        <f t="shared" si="4"/>
        <v>0</v>
      </c>
      <c r="EK5" s="38">
        <f t="shared" si="4"/>
        <v>0</v>
      </c>
      <c r="EL5" s="38">
        <f t="shared" si="4"/>
        <v>0</v>
      </c>
      <c r="EM5" s="38">
        <f t="shared" ref="EM5:EX5" si="5">EM3+EM4</f>
        <v>0</v>
      </c>
      <c r="EN5" s="38">
        <f t="shared" si="5"/>
        <v>0</v>
      </c>
      <c r="EO5" s="38">
        <f t="shared" si="5"/>
        <v>0</v>
      </c>
      <c r="EP5" s="38">
        <f t="shared" si="5"/>
        <v>0</v>
      </c>
      <c r="EQ5" s="38">
        <f t="shared" si="5"/>
        <v>0</v>
      </c>
      <c r="ER5" s="38">
        <f t="shared" si="5"/>
        <v>0</v>
      </c>
      <c r="ES5" s="38">
        <f t="shared" si="5"/>
        <v>0</v>
      </c>
      <c r="ET5" s="38">
        <f t="shared" si="5"/>
        <v>0</v>
      </c>
      <c r="EU5" s="38">
        <f t="shared" si="5"/>
        <v>0</v>
      </c>
      <c r="EV5" s="38">
        <f t="shared" si="5"/>
        <v>0</v>
      </c>
      <c r="EW5" s="38">
        <f t="shared" si="5"/>
        <v>0</v>
      </c>
      <c r="EX5" s="38">
        <f t="shared" si="5"/>
        <v>0</v>
      </c>
    </row>
    <row r="6" spans="1:154" ht="11.25" customHeight="1">
      <c r="A6" s="41"/>
      <c r="B6" s="3"/>
      <c r="C6" s="38"/>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c r="AW6" s="42"/>
      <c r="AX6" s="42"/>
      <c r="AY6" s="42"/>
      <c r="AZ6" s="42"/>
      <c r="BA6" s="42"/>
      <c r="BB6" s="42"/>
      <c r="BC6" s="42"/>
      <c r="BD6" s="42"/>
      <c r="BE6" s="42"/>
      <c r="BF6" s="42"/>
      <c r="BG6" s="42"/>
      <c r="BH6" s="42"/>
      <c r="BI6" s="42"/>
      <c r="BJ6" s="42"/>
      <c r="BK6" s="42"/>
      <c r="BL6" s="42"/>
      <c r="BM6" s="42"/>
      <c r="BN6" s="42"/>
      <c r="BO6" s="42"/>
      <c r="BP6" s="42"/>
      <c r="BQ6" s="42"/>
      <c r="BR6" s="42"/>
      <c r="BS6" s="42"/>
      <c r="BT6" s="42"/>
      <c r="BU6" s="42"/>
      <c r="BV6" s="42"/>
      <c r="BW6" s="42"/>
      <c r="BX6" s="42"/>
      <c r="BY6" s="42"/>
      <c r="BZ6" s="42"/>
      <c r="CA6" s="42"/>
      <c r="CB6" s="42"/>
      <c r="CC6" s="42"/>
      <c r="CD6" s="42"/>
      <c r="CE6" s="42"/>
      <c r="CF6" s="42"/>
      <c r="CG6" s="42"/>
      <c r="CH6" s="42"/>
      <c r="CI6" s="42"/>
      <c r="CJ6" s="42"/>
      <c r="CK6" s="42"/>
      <c r="CL6" s="42"/>
      <c r="CM6" s="42"/>
      <c r="CN6" s="42"/>
      <c r="CO6" s="42"/>
      <c r="CP6" s="42"/>
      <c r="CQ6" s="42"/>
      <c r="CR6" s="42"/>
      <c r="CS6" s="42"/>
      <c r="CT6" s="42"/>
      <c r="CU6" s="42"/>
      <c r="CV6" s="42"/>
      <c r="CW6" s="42"/>
      <c r="CX6" s="42"/>
      <c r="CY6" s="42"/>
      <c r="CZ6" s="42"/>
      <c r="DA6" s="42"/>
      <c r="DB6" s="42"/>
      <c r="DC6" s="42"/>
      <c r="DD6" s="42"/>
      <c r="DE6" s="42"/>
      <c r="DF6" s="42"/>
      <c r="DG6" s="42"/>
      <c r="DH6" s="42"/>
      <c r="DI6" s="42"/>
      <c r="DJ6" s="42"/>
      <c r="DK6" s="42"/>
      <c r="DL6" s="42"/>
      <c r="DM6" s="42"/>
      <c r="DN6" s="42"/>
      <c r="DO6" s="42"/>
      <c r="DP6" s="42"/>
      <c r="DQ6" s="42"/>
      <c r="DR6" s="42"/>
      <c r="DS6" s="42"/>
      <c r="DT6" s="42"/>
      <c r="DU6" s="42"/>
      <c r="DV6" s="42"/>
      <c r="DW6" s="42"/>
      <c r="DX6" s="42"/>
      <c r="DY6" s="42"/>
      <c r="DZ6" s="42"/>
      <c r="EA6" s="42"/>
      <c r="EB6" s="42"/>
      <c r="EC6" s="42"/>
      <c r="ED6" s="42"/>
      <c r="EE6" s="42"/>
      <c r="EF6" s="42"/>
      <c r="EG6" s="42"/>
      <c r="EH6" s="42"/>
      <c r="EI6" s="42"/>
      <c r="EJ6" s="42"/>
      <c r="EK6" s="42"/>
      <c r="EL6" s="42"/>
      <c r="EM6" s="42"/>
      <c r="EN6" s="42"/>
      <c r="EO6" s="42"/>
      <c r="EP6" s="42"/>
      <c r="EQ6" s="42"/>
      <c r="ER6" s="42"/>
      <c r="ES6" s="42"/>
      <c r="ET6" s="42"/>
      <c r="EU6" s="42"/>
      <c r="EV6" s="42"/>
      <c r="EW6" s="42"/>
      <c r="EX6" s="42"/>
    </row>
    <row r="7" spans="1:154" ht="27" customHeight="1">
      <c r="A7" s="37" t="s">
        <v>28</v>
      </c>
      <c r="B7" s="3"/>
      <c r="C7" s="38"/>
      <c r="D7" s="43"/>
      <c r="E7" s="43"/>
      <c r="F7" s="43"/>
      <c r="G7" s="43"/>
      <c r="H7" s="43"/>
      <c r="I7" s="43"/>
      <c r="J7" s="43"/>
      <c r="K7" s="43"/>
      <c r="L7" s="43"/>
      <c r="M7" s="43"/>
      <c r="N7" s="43"/>
      <c r="O7" s="43"/>
      <c r="P7" s="43"/>
      <c r="Q7" s="43"/>
      <c r="R7" s="43"/>
      <c r="S7" s="43"/>
      <c r="T7" s="43"/>
      <c r="U7" s="43"/>
      <c r="V7" s="43"/>
      <c r="W7" s="43"/>
      <c r="X7" s="43"/>
      <c r="Y7" s="43"/>
      <c r="Z7" s="43"/>
      <c r="AA7" s="43"/>
      <c r="AB7" s="43"/>
      <c r="AC7" s="43"/>
      <c r="AD7" s="43"/>
      <c r="AE7" s="43"/>
      <c r="AF7" s="43"/>
      <c r="AG7" s="43"/>
      <c r="AH7" s="43"/>
      <c r="AI7" s="43"/>
      <c r="AJ7" s="43"/>
      <c r="AK7" s="43"/>
      <c r="AL7" s="43"/>
      <c r="AM7" s="43"/>
      <c r="AN7" s="43"/>
      <c r="AO7" s="43"/>
      <c r="AP7" s="43"/>
      <c r="AQ7" s="43"/>
      <c r="AR7" s="43"/>
      <c r="AS7" s="43"/>
      <c r="AT7" s="43"/>
      <c r="AU7" s="43"/>
      <c r="AV7" s="43"/>
      <c r="AW7" s="43"/>
      <c r="AX7" s="43"/>
      <c r="AY7" s="43"/>
      <c r="AZ7" s="43"/>
      <c r="BA7" s="43"/>
      <c r="BB7" s="43"/>
      <c r="BC7" s="43"/>
      <c r="BD7" s="43"/>
      <c r="BE7" s="43"/>
      <c r="BF7" s="43"/>
      <c r="BG7" s="43"/>
      <c r="BH7" s="43"/>
      <c r="BI7" s="43"/>
      <c r="BJ7" s="43"/>
      <c r="BK7" s="43"/>
      <c r="BL7" s="43"/>
      <c r="BM7" s="43"/>
      <c r="BN7" s="43"/>
      <c r="BO7" s="43"/>
      <c r="BP7" s="43"/>
      <c r="BQ7" s="43"/>
      <c r="BR7" s="43"/>
      <c r="BS7" s="43"/>
      <c r="BT7" s="43"/>
      <c r="BU7" s="43"/>
      <c r="BV7" s="43"/>
      <c r="BW7" s="43"/>
      <c r="BX7" s="43"/>
      <c r="BY7" s="43"/>
      <c r="BZ7" s="43"/>
      <c r="CA7" s="43"/>
      <c r="CB7" s="43"/>
      <c r="CC7" s="43"/>
      <c r="CD7" s="43"/>
      <c r="CE7" s="43"/>
      <c r="CF7" s="43"/>
      <c r="CG7" s="43"/>
      <c r="CH7" s="43"/>
      <c r="CI7" s="43"/>
      <c r="CJ7" s="43"/>
      <c r="CK7" s="43"/>
      <c r="CL7" s="43"/>
      <c r="CM7" s="43"/>
      <c r="CN7" s="43"/>
      <c r="CO7" s="43"/>
      <c r="CP7" s="43"/>
      <c r="CQ7" s="43"/>
      <c r="CR7" s="43"/>
      <c r="CS7" s="43"/>
      <c r="CT7" s="43"/>
      <c r="CU7" s="43"/>
      <c r="CV7" s="43"/>
      <c r="CW7" s="43"/>
      <c r="CX7" s="43"/>
      <c r="CY7" s="43"/>
      <c r="CZ7" s="43"/>
      <c r="DA7" s="43"/>
      <c r="DB7" s="43"/>
      <c r="DC7" s="43"/>
      <c r="DD7" s="43"/>
      <c r="DE7" s="43"/>
      <c r="DF7" s="43"/>
      <c r="DG7" s="43"/>
      <c r="DH7" s="43"/>
      <c r="DI7" s="43"/>
      <c r="DJ7" s="43"/>
      <c r="DK7" s="43"/>
      <c r="DL7" s="43"/>
      <c r="DM7" s="43"/>
      <c r="DN7" s="43"/>
      <c r="DO7" s="43"/>
      <c r="DP7" s="43"/>
      <c r="DQ7" s="43"/>
      <c r="DR7" s="43"/>
      <c r="DS7" s="43"/>
      <c r="DT7" s="43"/>
      <c r="DU7" s="43"/>
      <c r="DV7" s="43"/>
      <c r="DW7" s="43"/>
      <c r="DX7" s="43"/>
      <c r="DY7" s="43"/>
      <c r="DZ7" s="43"/>
      <c r="EA7" s="43"/>
      <c r="EB7" s="43"/>
      <c r="EC7" s="43"/>
      <c r="ED7" s="43"/>
      <c r="EE7" s="43"/>
      <c r="EF7" s="43"/>
      <c r="EG7" s="43"/>
      <c r="EH7" s="43"/>
      <c r="EI7" s="43"/>
      <c r="EJ7" s="43"/>
      <c r="EK7" s="43"/>
      <c r="EL7" s="43"/>
      <c r="EM7" s="43"/>
      <c r="EN7" s="43"/>
      <c r="EO7" s="43"/>
      <c r="EP7" s="43"/>
      <c r="EQ7" s="43"/>
      <c r="ER7" s="43"/>
      <c r="ES7" s="43"/>
      <c r="ET7" s="43"/>
      <c r="EU7" s="43"/>
      <c r="EV7" s="43"/>
      <c r="EW7" s="43"/>
      <c r="EX7" s="43"/>
    </row>
    <row r="8" spans="1:154" ht="27" customHeight="1" thickBot="1">
      <c r="A8" s="44" t="s">
        <v>29</v>
      </c>
      <c r="B8" s="6"/>
      <c r="C8" s="45" t="e">
        <f>SUM(D8:EX8)</f>
        <v>#VALUE!</v>
      </c>
      <c r="D8" s="45">
        <f>(D5/1000)*D7</f>
        <v>0</v>
      </c>
      <c r="E8" s="45">
        <f t="shared" ref="E8:N8" si="6">(E5/1000)*E7</f>
        <v>0</v>
      </c>
      <c r="F8" s="45">
        <f t="shared" si="6"/>
        <v>0</v>
      </c>
      <c r="G8" s="45">
        <f t="shared" si="6"/>
        <v>0</v>
      </c>
      <c r="H8" s="45" t="e">
        <f t="shared" si="6"/>
        <v>#VALUE!</v>
      </c>
      <c r="I8" s="45">
        <f t="shared" si="6"/>
        <v>0</v>
      </c>
      <c r="J8" s="45">
        <f t="shared" si="6"/>
        <v>0</v>
      </c>
      <c r="K8" s="45">
        <f t="shared" si="6"/>
        <v>0</v>
      </c>
      <c r="L8" s="45">
        <f t="shared" si="6"/>
        <v>0</v>
      </c>
      <c r="M8" s="45">
        <f t="shared" si="6"/>
        <v>0</v>
      </c>
      <c r="N8" s="45">
        <f t="shared" si="6"/>
        <v>0</v>
      </c>
      <c r="O8" s="45">
        <f t="shared" ref="O8:AT8" si="7">(O5/1000)*O7</f>
        <v>0</v>
      </c>
      <c r="P8" s="45">
        <f t="shared" si="7"/>
        <v>0</v>
      </c>
      <c r="Q8" s="45">
        <f t="shared" si="7"/>
        <v>0</v>
      </c>
      <c r="R8" s="45">
        <f t="shared" si="7"/>
        <v>0</v>
      </c>
      <c r="S8" s="45">
        <f t="shared" si="7"/>
        <v>0</v>
      </c>
      <c r="T8" s="45">
        <f t="shared" si="7"/>
        <v>0</v>
      </c>
      <c r="U8" s="45">
        <f t="shared" si="7"/>
        <v>0</v>
      </c>
      <c r="V8" s="45">
        <f t="shared" si="7"/>
        <v>0</v>
      </c>
      <c r="W8" s="45">
        <f t="shared" si="7"/>
        <v>0</v>
      </c>
      <c r="X8" s="45">
        <f t="shared" si="7"/>
        <v>0</v>
      </c>
      <c r="Y8" s="45">
        <f t="shared" si="7"/>
        <v>0</v>
      </c>
      <c r="Z8" s="45">
        <f t="shared" si="7"/>
        <v>0</v>
      </c>
      <c r="AA8" s="45">
        <f t="shared" si="7"/>
        <v>0</v>
      </c>
      <c r="AB8" s="45">
        <f t="shared" si="7"/>
        <v>0</v>
      </c>
      <c r="AC8" s="45">
        <f t="shared" si="7"/>
        <v>0</v>
      </c>
      <c r="AD8" s="45">
        <f t="shared" si="7"/>
        <v>0</v>
      </c>
      <c r="AE8" s="45">
        <f t="shared" si="7"/>
        <v>0</v>
      </c>
      <c r="AF8" s="45">
        <f t="shared" si="7"/>
        <v>0</v>
      </c>
      <c r="AG8" s="45">
        <f t="shared" si="7"/>
        <v>0</v>
      </c>
      <c r="AH8" s="45">
        <f t="shared" si="7"/>
        <v>0</v>
      </c>
      <c r="AI8" s="45">
        <f t="shared" si="7"/>
        <v>0</v>
      </c>
      <c r="AJ8" s="45">
        <f t="shared" si="7"/>
        <v>0</v>
      </c>
      <c r="AK8" s="45">
        <f t="shared" si="7"/>
        <v>0</v>
      </c>
      <c r="AL8" s="45">
        <f t="shared" si="7"/>
        <v>0</v>
      </c>
      <c r="AM8" s="45">
        <f t="shared" si="7"/>
        <v>0</v>
      </c>
      <c r="AN8" s="45">
        <f t="shared" si="7"/>
        <v>0</v>
      </c>
      <c r="AO8" s="45">
        <f t="shared" si="7"/>
        <v>0</v>
      </c>
      <c r="AP8" s="45">
        <f t="shared" si="7"/>
        <v>0</v>
      </c>
      <c r="AQ8" s="45">
        <f t="shared" si="7"/>
        <v>0</v>
      </c>
      <c r="AR8" s="45">
        <f t="shared" si="7"/>
        <v>0</v>
      </c>
      <c r="AS8" s="45">
        <f t="shared" si="7"/>
        <v>0</v>
      </c>
      <c r="AT8" s="45">
        <f t="shared" si="7"/>
        <v>0</v>
      </c>
      <c r="AU8" s="45">
        <f t="shared" ref="AU8:BZ8" si="8">(AU5/1000)*AU7</f>
        <v>0</v>
      </c>
      <c r="AV8" s="45">
        <f t="shared" si="8"/>
        <v>0</v>
      </c>
      <c r="AW8" s="45">
        <f t="shared" si="8"/>
        <v>0</v>
      </c>
      <c r="AX8" s="45">
        <f t="shared" si="8"/>
        <v>0</v>
      </c>
      <c r="AY8" s="45">
        <f t="shared" si="8"/>
        <v>0</v>
      </c>
      <c r="AZ8" s="45">
        <f t="shared" si="8"/>
        <v>0</v>
      </c>
      <c r="BA8" s="45">
        <f t="shared" si="8"/>
        <v>0</v>
      </c>
      <c r="BB8" s="45">
        <f t="shared" si="8"/>
        <v>0</v>
      </c>
      <c r="BC8" s="45">
        <f t="shared" si="8"/>
        <v>0</v>
      </c>
      <c r="BD8" s="45">
        <f t="shared" si="8"/>
        <v>0</v>
      </c>
      <c r="BE8" s="45">
        <f t="shared" si="8"/>
        <v>0</v>
      </c>
      <c r="BF8" s="45">
        <f t="shared" si="8"/>
        <v>0</v>
      </c>
      <c r="BG8" s="45">
        <f t="shared" si="8"/>
        <v>0</v>
      </c>
      <c r="BH8" s="45">
        <f t="shared" si="8"/>
        <v>0</v>
      </c>
      <c r="BI8" s="45">
        <f t="shared" si="8"/>
        <v>0</v>
      </c>
      <c r="BJ8" s="45">
        <f t="shared" si="8"/>
        <v>0</v>
      </c>
      <c r="BK8" s="45">
        <f t="shared" si="8"/>
        <v>0</v>
      </c>
      <c r="BL8" s="45">
        <f t="shared" si="8"/>
        <v>0</v>
      </c>
      <c r="BM8" s="45">
        <f t="shared" si="8"/>
        <v>0</v>
      </c>
      <c r="BN8" s="45">
        <f t="shared" si="8"/>
        <v>0</v>
      </c>
      <c r="BO8" s="45">
        <f t="shared" si="8"/>
        <v>0</v>
      </c>
      <c r="BP8" s="45">
        <f t="shared" si="8"/>
        <v>0</v>
      </c>
      <c r="BQ8" s="45">
        <f t="shared" si="8"/>
        <v>0</v>
      </c>
      <c r="BR8" s="45">
        <f t="shared" si="8"/>
        <v>0</v>
      </c>
      <c r="BS8" s="45">
        <f t="shared" si="8"/>
        <v>0</v>
      </c>
      <c r="BT8" s="45">
        <f t="shared" si="8"/>
        <v>0</v>
      </c>
      <c r="BU8" s="45">
        <f t="shared" si="8"/>
        <v>0</v>
      </c>
      <c r="BV8" s="45">
        <f t="shared" si="8"/>
        <v>0</v>
      </c>
      <c r="BW8" s="45">
        <f t="shared" si="8"/>
        <v>0</v>
      </c>
      <c r="BX8" s="45">
        <f t="shared" si="8"/>
        <v>0</v>
      </c>
      <c r="BY8" s="45">
        <f t="shared" si="8"/>
        <v>0</v>
      </c>
      <c r="BZ8" s="45">
        <f t="shared" si="8"/>
        <v>0</v>
      </c>
      <c r="CA8" s="45">
        <f t="shared" ref="CA8:DF8" si="9">(CA5/1000)*CA7</f>
        <v>0</v>
      </c>
      <c r="CB8" s="45">
        <f t="shared" si="9"/>
        <v>0</v>
      </c>
      <c r="CC8" s="45">
        <f t="shared" si="9"/>
        <v>0</v>
      </c>
      <c r="CD8" s="45">
        <f t="shared" si="9"/>
        <v>0</v>
      </c>
      <c r="CE8" s="45">
        <f t="shared" si="9"/>
        <v>0</v>
      </c>
      <c r="CF8" s="45">
        <f t="shared" si="9"/>
        <v>0</v>
      </c>
      <c r="CG8" s="45">
        <f t="shared" si="9"/>
        <v>0</v>
      </c>
      <c r="CH8" s="45">
        <f t="shared" si="9"/>
        <v>0</v>
      </c>
      <c r="CI8" s="45">
        <f t="shared" si="9"/>
        <v>0</v>
      </c>
      <c r="CJ8" s="45">
        <f t="shared" si="9"/>
        <v>0</v>
      </c>
      <c r="CK8" s="45">
        <f t="shared" si="9"/>
        <v>0</v>
      </c>
      <c r="CL8" s="45">
        <f t="shared" si="9"/>
        <v>0</v>
      </c>
      <c r="CM8" s="45">
        <f t="shared" si="9"/>
        <v>0</v>
      </c>
      <c r="CN8" s="45">
        <f t="shared" si="9"/>
        <v>0</v>
      </c>
      <c r="CO8" s="45">
        <f t="shared" si="9"/>
        <v>0</v>
      </c>
      <c r="CP8" s="45">
        <f t="shared" si="9"/>
        <v>0</v>
      </c>
      <c r="CQ8" s="45">
        <f t="shared" si="9"/>
        <v>0</v>
      </c>
      <c r="CR8" s="45">
        <f t="shared" si="9"/>
        <v>0</v>
      </c>
      <c r="CS8" s="45">
        <f t="shared" si="9"/>
        <v>0</v>
      </c>
      <c r="CT8" s="45">
        <f t="shared" si="9"/>
        <v>0</v>
      </c>
      <c r="CU8" s="45">
        <f t="shared" si="9"/>
        <v>0</v>
      </c>
      <c r="CV8" s="45">
        <f t="shared" si="9"/>
        <v>0</v>
      </c>
      <c r="CW8" s="45">
        <f t="shared" si="9"/>
        <v>0</v>
      </c>
      <c r="CX8" s="45">
        <f t="shared" si="9"/>
        <v>0</v>
      </c>
      <c r="CY8" s="45">
        <f t="shared" si="9"/>
        <v>0</v>
      </c>
      <c r="CZ8" s="45">
        <f t="shared" si="9"/>
        <v>0</v>
      </c>
      <c r="DA8" s="45">
        <f t="shared" si="9"/>
        <v>0</v>
      </c>
      <c r="DB8" s="45">
        <f t="shared" si="9"/>
        <v>0</v>
      </c>
      <c r="DC8" s="45">
        <f t="shared" si="9"/>
        <v>0</v>
      </c>
      <c r="DD8" s="45">
        <f t="shared" si="9"/>
        <v>0</v>
      </c>
      <c r="DE8" s="45">
        <f t="shared" si="9"/>
        <v>0</v>
      </c>
      <c r="DF8" s="45">
        <f t="shared" si="9"/>
        <v>0</v>
      </c>
      <c r="DG8" s="45">
        <f t="shared" ref="DG8:EL8" si="10">(DG5/1000)*DG7</f>
        <v>0</v>
      </c>
      <c r="DH8" s="45">
        <f t="shared" si="10"/>
        <v>0</v>
      </c>
      <c r="DI8" s="45">
        <f t="shared" si="10"/>
        <v>0</v>
      </c>
      <c r="DJ8" s="45">
        <f t="shared" si="10"/>
        <v>0</v>
      </c>
      <c r="DK8" s="45">
        <f t="shared" si="10"/>
        <v>0</v>
      </c>
      <c r="DL8" s="45">
        <f t="shared" si="10"/>
        <v>0</v>
      </c>
      <c r="DM8" s="45">
        <f t="shared" si="10"/>
        <v>0</v>
      </c>
      <c r="DN8" s="45">
        <f t="shared" si="10"/>
        <v>0</v>
      </c>
      <c r="DO8" s="45">
        <f t="shared" si="10"/>
        <v>0</v>
      </c>
      <c r="DP8" s="45">
        <f t="shared" si="10"/>
        <v>0</v>
      </c>
      <c r="DQ8" s="45">
        <f t="shared" si="10"/>
        <v>0</v>
      </c>
      <c r="DR8" s="45">
        <f t="shared" si="10"/>
        <v>0</v>
      </c>
      <c r="DS8" s="45">
        <f t="shared" si="10"/>
        <v>0</v>
      </c>
      <c r="DT8" s="45">
        <f t="shared" si="10"/>
        <v>0</v>
      </c>
      <c r="DU8" s="45">
        <f t="shared" si="10"/>
        <v>0</v>
      </c>
      <c r="DV8" s="45">
        <f t="shared" si="10"/>
        <v>0</v>
      </c>
      <c r="DW8" s="45">
        <f t="shared" si="10"/>
        <v>0</v>
      </c>
      <c r="DX8" s="45">
        <f t="shared" si="10"/>
        <v>0</v>
      </c>
      <c r="DY8" s="45">
        <f t="shared" si="10"/>
        <v>0</v>
      </c>
      <c r="DZ8" s="45">
        <f t="shared" si="10"/>
        <v>0</v>
      </c>
      <c r="EA8" s="45">
        <f t="shared" si="10"/>
        <v>0</v>
      </c>
      <c r="EB8" s="45">
        <f t="shared" si="10"/>
        <v>0</v>
      </c>
      <c r="EC8" s="45">
        <f t="shared" si="10"/>
        <v>0</v>
      </c>
      <c r="ED8" s="45">
        <f t="shared" si="10"/>
        <v>0</v>
      </c>
      <c r="EE8" s="45">
        <f t="shared" si="10"/>
        <v>0</v>
      </c>
      <c r="EF8" s="45">
        <f t="shared" si="10"/>
        <v>0</v>
      </c>
      <c r="EG8" s="45">
        <f t="shared" si="10"/>
        <v>0</v>
      </c>
      <c r="EH8" s="45">
        <f t="shared" si="10"/>
        <v>0</v>
      </c>
      <c r="EI8" s="45">
        <f t="shared" si="10"/>
        <v>0</v>
      </c>
      <c r="EJ8" s="45">
        <f t="shared" si="10"/>
        <v>0</v>
      </c>
      <c r="EK8" s="45">
        <f t="shared" si="10"/>
        <v>0</v>
      </c>
      <c r="EL8" s="45">
        <f t="shared" si="10"/>
        <v>0</v>
      </c>
      <c r="EM8" s="45">
        <f t="shared" ref="EM8:EX8" si="11">(EM5/1000)*EM7</f>
        <v>0</v>
      </c>
      <c r="EN8" s="45">
        <f t="shared" si="11"/>
        <v>0</v>
      </c>
      <c r="EO8" s="45">
        <f t="shared" si="11"/>
        <v>0</v>
      </c>
      <c r="EP8" s="45">
        <f t="shared" si="11"/>
        <v>0</v>
      </c>
      <c r="EQ8" s="45">
        <f t="shared" si="11"/>
        <v>0</v>
      </c>
      <c r="ER8" s="45">
        <f t="shared" si="11"/>
        <v>0</v>
      </c>
      <c r="ES8" s="45">
        <f t="shared" si="11"/>
        <v>0</v>
      </c>
      <c r="ET8" s="45">
        <f t="shared" si="11"/>
        <v>0</v>
      </c>
      <c r="EU8" s="45">
        <f t="shared" si="11"/>
        <v>0</v>
      </c>
      <c r="EV8" s="45">
        <f t="shared" si="11"/>
        <v>0</v>
      </c>
      <c r="EW8" s="45">
        <f t="shared" si="11"/>
        <v>0</v>
      </c>
      <c r="EX8" s="45">
        <f t="shared" si="11"/>
        <v>0</v>
      </c>
    </row>
    <row r="9" spans="1:154" ht="11.25" customHeight="1"/>
    <row r="10" spans="1:154" ht="27" customHeight="1">
      <c r="A10" s="25" t="s">
        <v>31</v>
      </c>
      <c r="B10" s="28">
        <f>COUNTA(#REF!)</f>
        <v>1</v>
      </c>
      <c r="C10" s="81" t="str">
        <f>IF(B11&lt;&gt;B10,"Incohérence Nbre article stock / Nbre article fichier","")</f>
        <v>Incohérence Nbre article stock / Nbre article fichier</v>
      </c>
      <c r="D10" s="81"/>
    </row>
    <row r="11" spans="1:154" ht="27" customHeight="1">
      <c r="A11" s="25" t="s">
        <v>30</v>
      </c>
      <c r="B11" s="28">
        <f>COUNTA(D1:EX1)</f>
        <v>0</v>
      </c>
      <c r="C11" s="81"/>
      <c r="D11" s="81"/>
    </row>
    <row r="12" spans="1:154" s="30" customFormat="1" ht="7.5" customHeight="1">
      <c r="A12" s="29"/>
      <c r="D12" s="31"/>
      <c r="E12" s="31"/>
      <c r="F12" s="31"/>
      <c r="G12" s="31"/>
      <c r="H12" s="31"/>
    </row>
    <row r="13" spans="1:154" ht="27" customHeight="1">
      <c r="A13" s="46" t="s">
        <v>32</v>
      </c>
      <c r="B13" s="47" t="s">
        <v>0</v>
      </c>
      <c r="C13" s="48"/>
    </row>
    <row r="14" spans="1:154" ht="27" customHeight="1">
      <c r="A14" s="49" t="s">
        <v>1</v>
      </c>
      <c r="B14" s="82" t="e">
        <f>HLOOKUP($C$13,$D$1:$EX$8,2,"FAUX")</f>
        <v>#N/A</v>
      </c>
      <c r="C14" s="82"/>
    </row>
    <row r="15" spans="1:154" ht="27" customHeight="1">
      <c r="A15" s="49" t="s">
        <v>33</v>
      </c>
      <c r="B15" s="83" t="e">
        <f>HLOOKUP(C13,$D$1:$EX$8,5,"FAUX")</f>
        <v>#N/A</v>
      </c>
      <c r="C15" s="83"/>
    </row>
    <row r="16" spans="1:154" ht="27" customHeight="1">
      <c r="A16" s="49" t="s">
        <v>34</v>
      </c>
      <c r="B16" s="84" t="e">
        <f>HLOOKUP(C13,$D$1:$EX$8,8,"FAUX")</f>
        <v>#N/A</v>
      </c>
      <c r="C16" s="84"/>
    </row>
    <row r="19" spans="2:3" ht="27" customHeight="1">
      <c r="B19" s="80"/>
      <c r="C19" s="80"/>
    </row>
  </sheetData>
  <mergeCells count="5">
    <mergeCell ref="B19:C19"/>
    <mergeCell ref="C10:D11"/>
    <mergeCell ref="B14:C14"/>
    <mergeCell ref="B15:C15"/>
    <mergeCell ref="B16:C16"/>
  </mergeCells>
  <phoneticPr fontId="1" type="noConversion"/>
  <conditionalFormatting sqref="C10:D11 B4">
    <cfRule type="cellIs" dxfId="3" priority="1" stopIfTrue="1" operator="notEqual">
      <formula>""</formula>
    </cfRule>
  </conditionalFormatting>
  <conditionalFormatting sqref="C4">
    <cfRule type="cellIs" dxfId="2" priority="2" stopIfTrue="1" operator="notEqual">
      <formula>CUMUL_MVTS</formula>
    </cfRule>
  </conditionalFormatting>
  <conditionalFormatting sqref="D1:EX1 D3:EX3 D7:EX7">
    <cfRule type="cellIs" dxfId="1" priority="3" stopIfTrue="1" operator="notEqual">
      <formula>""</formula>
    </cfRule>
  </conditionalFormatting>
  <conditionalFormatting sqref="B16:C16">
    <cfRule type="cellIs" dxfId="0" priority="4" stopIfTrue="1" operator="lessThan">
      <formula>0</formula>
    </cfRule>
  </conditionalFormatting>
  <dataValidations count="1">
    <dataValidation type="decimal" operator="greaterThan" allowBlank="1" showInputMessage="1" showErrorMessage="1" sqref="D7:EX7" xr:uid="{00000000-0002-0000-0700-000000000000}">
      <formula1>0</formula1>
    </dataValidation>
  </dataValidations>
  <pageMargins left="0.78740157499999996" right="0.78740157499999996" top="0.984251969" bottom="0.984251969" header="0.4921259845" footer="0.4921259845"/>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A2:H17"/>
  <sheetViews>
    <sheetView showGridLines="0" workbookViewId="0">
      <selection activeCell="M9" sqref="M9"/>
    </sheetView>
  </sheetViews>
  <sheetFormatPr baseColWidth="10" defaultRowHeight="12.75"/>
  <cols>
    <col min="1" max="1" width="16.28515625" customWidth="1"/>
    <col min="2" max="2" width="7" customWidth="1"/>
    <col min="5" max="5" width="10.42578125" customWidth="1"/>
    <col min="6" max="6" width="7.5703125" customWidth="1"/>
    <col min="8" max="8" width="16.42578125" customWidth="1"/>
  </cols>
  <sheetData>
    <row r="2" spans="1:8" ht="15.75">
      <c r="A2" s="54"/>
    </row>
    <row r="3" spans="1:8" ht="15.75">
      <c r="A3" s="54"/>
    </row>
    <row r="4" spans="1:8" ht="15.75">
      <c r="A4" s="54"/>
    </row>
    <row r="5" spans="1:8" ht="15.75">
      <c r="A5" s="54"/>
    </row>
    <row r="6" spans="1:8" ht="15.75">
      <c r="A6" s="54"/>
    </row>
    <row r="7" spans="1:8" ht="30.75" customHeight="1">
      <c r="A7" s="53" t="s">
        <v>36</v>
      </c>
      <c r="B7" s="86" t="s">
        <v>37</v>
      </c>
      <c r="C7" s="86"/>
      <c r="D7" s="86"/>
      <c r="E7" s="86"/>
      <c r="F7" s="86"/>
      <c r="G7" s="86"/>
      <c r="H7" s="86"/>
    </row>
    <row r="8" spans="1:8" ht="30.75" customHeight="1">
      <c r="B8" s="87" t="s">
        <v>38</v>
      </c>
      <c r="C8" s="87"/>
      <c r="D8" s="87"/>
      <c r="E8" s="87"/>
      <c r="F8" s="87"/>
      <c r="G8" s="87"/>
      <c r="H8" s="87"/>
    </row>
    <row r="9" spans="1:8" ht="30.75" customHeight="1">
      <c r="B9" s="85" t="s">
        <v>39</v>
      </c>
      <c r="C9" s="85"/>
      <c r="D9" s="85"/>
      <c r="E9" s="85"/>
      <c r="F9" s="85"/>
      <c r="G9" s="85"/>
      <c r="H9" s="85"/>
    </row>
    <row r="10" spans="1:8" ht="53.25" customHeight="1">
      <c r="B10" s="85" t="s">
        <v>40</v>
      </c>
      <c r="C10" s="85"/>
      <c r="D10" s="85"/>
      <c r="E10" s="85"/>
      <c r="F10" s="85"/>
      <c r="G10" s="85"/>
      <c r="H10" s="85"/>
    </row>
    <row r="11" spans="1:8" ht="17.25" customHeight="1">
      <c r="B11" s="85" t="s">
        <v>41</v>
      </c>
      <c r="C11" s="85"/>
      <c r="D11" s="85"/>
      <c r="E11" s="85"/>
      <c r="F11" s="85"/>
      <c r="G11" s="85"/>
      <c r="H11" s="85"/>
    </row>
    <row r="12" spans="1:8" ht="40.5" customHeight="1">
      <c r="B12" s="85" t="s">
        <v>42</v>
      </c>
      <c r="C12" s="85"/>
      <c r="D12" s="85"/>
      <c r="E12" s="85"/>
      <c r="F12" s="85"/>
      <c r="G12" s="85"/>
      <c r="H12" s="85"/>
    </row>
    <row r="13" spans="1:8" ht="198.75" customHeight="1">
      <c r="B13" s="85" t="s">
        <v>43</v>
      </c>
      <c r="C13" s="85"/>
      <c r="D13" s="85"/>
      <c r="E13" s="85"/>
      <c r="F13" s="85"/>
      <c r="G13" s="85"/>
      <c r="H13" s="85"/>
    </row>
    <row r="14" spans="1:8" ht="61.5" customHeight="1">
      <c r="B14" s="85" t="s">
        <v>44</v>
      </c>
      <c r="C14" s="85"/>
      <c r="D14" s="85"/>
      <c r="E14" s="85"/>
      <c r="F14" s="85"/>
      <c r="G14" s="85"/>
      <c r="H14" s="85"/>
    </row>
    <row r="15" spans="1:8" ht="51" customHeight="1">
      <c r="B15" s="85" t="s">
        <v>45</v>
      </c>
      <c r="C15" s="85"/>
      <c r="D15" s="85"/>
      <c r="E15" s="85"/>
      <c r="F15" s="85"/>
      <c r="G15" s="85"/>
      <c r="H15" s="85"/>
    </row>
    <row r="16" spans="1:8" ht="19.5" customHeight="1">
      <c r="B16" s="85" t="s">
        <v>46</v>
      </c>
      <c r="C16" s="85"/>
      <c r="D16" s="85"/>
      <c r="E16" s="85"/>
      <c r="F16" s="85"/>
      <c r="G16" s="85"/>
      <c r="H16" s="85"/>
    </row>
    <row r="17" spans="2:8" ht="58.5" customHeight="1">
      <c r="B17" s="85" t="s">
        <v>47</v>
      </c>
      <c r="C17" s="85"/>
      <c r="D17" s="85"/>
      <c r="E17" s="85"/>
      <c r="F17" s="85"/>
      <c r="G17" s="85"/>
      <c r="H17" s="85"/>
    </row>
  </sheetData>
  <mergeCells count="11">
    <mergeCell ref="B12:H12"/>
    <mergeCell ref="B7:H7"/>
    <mergeCell ref="B8:H8"/>
    <mergeCell ref="B9:H9"/>
    <mergeCell ref="B10:H10"/>
    <mergeCell ref="B11:H11"/>
    <mergeCell ref="B13:H13"/>
    <mergeCell ref="B14:H14"/>
    <mergeCell ref="B15:H15"/>
    <mergeCell ref="B16:H16"/>
    <mergeCell ref="B17:H17"/>
  </mergeCells>
  <pageMargins left="0.74803149606299213" right="0" top="0.62992125984251968" bottom="0.43307086614173229" header="0.51181102362204722" footer="0.27559055118110237"/>
  <pageSetup paperSize="9" orientation="portrait"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9"/>
  <dimension ref="A1:K18"/>
  <sheetViews>
    <sheetView tabSelected="1" zoomScale="85" zoomScaleNormal="85" workbookViewId="0">
      <selection activeCell="K27" sqref="K27"/>
    </sheetView>
  </sheetViews>
  <sheetFormatPr baseColWidth="10" defaultRowHeight="12.75"/>
  <cols>
    <col min="1" max="1" width="22.42578125" bestFit="1" customWidth="1"/>
    <col min="2" max="2" width="25.5703125" bestFit="1" customWidth="1"/>
    <col min="3" max="3" width="25.85546875" bestFit="1" customWidth="1"/>
    <col min="4" max="4" width="17.42578125" bestFit="1" customWidth="1"/>
    <col min="5" max="5" width="25.85546875" bestFit="1" customWidth="1"/>
    <col min="6" max="6" width="17.42578125" bestFit="1" customWidth="1"/>
    <col min="7" max="7" width="25.85546875" bestFit="1" customWidth="1"/>
    <col min="8" max="8" width="17.42578125" bestFit="1" customWidth="1"/>
    <col min="9" max="9" width="25.85546875" bestFit="1" customWidth="1"/>
    <col min="10" max="10" width="22.7109375" bestFit="1" customWidth="1"/>
    <col min="11" max="11" width="31" bestFit="1" customWidth="1"/>
    <col min="12" max="12" width="22.42578125" bestFit="1" customWidth="1"/>
    <col min="13" max="13" width="30.42578125" bestFit="1" customWidth="1"/>
    <col min="14" max="14" width="17.140625" bestFit="1" customWidth="1"/>
    <col min="15" max="15" width="25.140625" bestFit="1" customWidth="1"/>
    <col min="16" max="16" width="22.42578125" bestFit="1" customWidth="1"/>
    <col min="17" max="17" width="30.42578125" bestFit="1" customWidth="1"/>
  </cols>
  <sheetData>
    <row r="1" spans="1:11">
      <c r="A1" s="55" t="s">
        <v>9</v>
      </c>
      <c r="B1" s="79" t="s">
        <v>50</v>
      </c>
    </row>
    <row r="3" spans="1:11">
      <c r="B3" s="55" t="s">
        <v>58</v>
      </c>
    </row>
    <row r="4" spans="1:11">
      <c r="B4" s="79">
        <v>2015</v>
      </c>
      <c r="D4" s="79">
        <v>2016</v>
      </c>
      <c r="F4" s="79">
        <v>2017</v>
      </c>
      <c r="H4" s="79">
        <v>2018</v>
      </c>
      <c r="J4" s="79" t="s">
        <v>53</v>
      </c>
      <c r="K4" s="79" t="s">
        <v>54</v>
      </c>
    </row>
    <row r="5" spans="1:11">
      <c r="A5" s="55" t="s">
        <v>59</v>
      </c>
      <c r="B5" s="79" t="s">
        <v>51</v>
      </c>
      <c r="C5" s="79" t="s">
        <v>52</v>
      </c>
      <c r="D5" s="79" t="s">
        <v>51</v>
      </c>
      <c r="E5" s="79" t="s">
        <v>52</v>
      </c>
      <c r="F5" s="79" t="s">
        <v>51</v>
      </c>
      <c r="G5" s="79" t="s">
        <v>52</v>
      </c>
      <c r="H5" s="79" t="s">
        <v>51</v>
      </c>
      <c r="I5" s="79" t="s">
        <v>52</v>
      </c>
    </row>
    <row r="6" spans="1:11">
      <c r="A6" s="78">
        <v>1</v>
      </c>
      <c r="B6" s="56">
        <v>52404.320999999996</v>
      </c>
      <c r="C6" s="56">
        <v>19122.478459999998</v>
      </c>
      <c r="D6" s="56">
        <v>111754.79999999999</v>
      </c>
      <c r="E6" s="56">
        <v>31930.583519999996</v>
      </c>
      <c r="F6" s="56">
        <v>172844.56</v>
      </c>
      <c r="G6" s="56">
        <v>30321.689209999993</v>
      </c>
      <c r="H6" s="56">
        <v>227168.20999999996</v>
      </c>
      <c r="I6" s="56">
        <v>50671.849999999991</v>
      </c>
      <c r="J6" s="56">
        <v>564171.89099999995</v>
      </c>
      <c r="K6" s="56">
        <v>132046.60118999999</v>
      </c>
    </row>
    <row r="7" spans="1:11">
      <c r="A7" s="78">
        <v>2</v>
      </c>
      <c r="B7" s="56">
        <v>76803.890000000014</v>
      </c>
      <c r="C7" s="56">
        <v>21686.596049999993</v>
      </c>
      <c r="D7" s="56">
        <v>57902.589999999989</v>
      </c>
      <c r="E7" s="56">
        <v>24447.093049999999</v>
      </c>
      <c r="F7" s="56">
        <v>181966.59000000003</v>
      </c>
      <c r="G7" s="56">
        <v>32855.527220000004</v>
      </c>
      <c r="H7" s="56"/>
      <c r="I7" s="56"/>
      <c r="J7" s="56">
        <v>316673.07000000007</v>
      </c>
      <c r="K7" s="56">
        <v>78989.216319999992</v>
      </c>
    </row>
    <row r="8" spans="1:11">
      <c r="A8" s="78">
        <v>3</v>
      </c>
      <c r="B8" s="56">
        <v>54560.800000000003</v>
      </c>
      <c r="C8" s="56">
        <v>24621.688319999997</v>
      </c>
      <c r="D8" s="56">
        <v>96919.56</v>
      </c>
      <c r="E8" s="56">
        <v>31729.241069999996</v>
      </c>
      <c r="F8" s="56">
        <v>212157.02000000005</v>
      </c>
      <c r="G8" s="56">
        <v>35471.887999999999</v>
      </c>
      <c r="H8" s="56"/>
      <c r="I8" s="56"/>
      <c r="J8" s="56">
        <v>363637.38</v>
      </c>
      <c r="K8" s="56">
        <v>91822.817389999982</v>
      </c>
    </row>
    <row r="9" spans="1:11">
      <c r="A9" s="78">
        <v>4</v>
      </c>
      <c r="B9" s="56">
        <v>101624.54000000001</v>
      </c>
      <c r="C9" s="56">
        <v>39413.524799999992</v>
      </c>
      <c r="D9" s="56">
        <v>59423.8</v>
      </c>
      <c r="E9" s="56">
        <v>20914.021799999995</v>
      </c>
      <c r="F9" s="56">
        <v>226037.21000000002</v>
      </c>
      <c r="G9" s="56">
        <v>30808.659999999989</v>
      </c>
      <c r="H9" s="56"/>
      <c r="I9" s="56"/>
      <c r="J9" s="56">
        <v>387085.55000000005</v>
      </c>
      <c r="K9" s="56">
        <v>91136.206599999976</v>
      </c>
    </row>
    <row r="10" spans="1:11">
      <c r="A10" s="78">
        <v>5</v>
      </c>
      <c r="B10" s="56">
        <v>68026.900000000009</v>
      </c>
      <c r="C10" s="56">
        <v>25158.029379999996</v>
      </c>
      <c r="D10" s="56">
        <v>84015.300000000032</v>
      </c>
      <c r="E10" s="56">
        <v>23472.412019999992</v>
      </c>
      <c r="F10" s="56">
        <v>253876.66999999998</v>
      </c>
      <c r="G10" s="56">
        <v>37250.509999999995</v>
      </c>
      <c r="H10" s="56"/>
      <c r="I10" s="56"/>
      <c r="J10" s="56">
        <v>405918.87</v>
      </c>
      <c r="K10" s="56">
        <v>85880.951399999991</v>
      </c>
    </row>
    <row r="11" spans="1:11">
      <c r="A11" s="78">
        <v>6</v>
      </c>
      <c r="B11" s="56">
        <v>92281.450000000012</v>
      </c>
      <c r="C11" s="56">
        <v>26398.948820000001</v>
      </c>
      <c r="D11" s="56">
        <v>88575.360000000001</v>
      </c>
      <c r="E11" s="56">
        <v>22722.899520000003</v>
      </c>
      <c r="F11" s="56">
        <v>180747.69000000009</v>
      </c>
      <c r="G11" s="56">
        <v>32043.120000000017</v>
      </c>
      <c r="H11" s="56"/>
      <c r="I11" s="56"/>
      <c r="J11" s="56">
        <v>361604.50000000012</v>
      </c>
      <c r="K11" s="56">
        <v>81164.968340000021</v>
      </c>
    </row>
    <row r="12" spans="1:11">
      <c r="A12" s="78">
        <v>7</v>
      </c>
      <c r="B12" s="56">
        <v>77660.619999999981</v>
      </c>
      <c r="C12" s="56">
        <v>25292.528640000008</v>
      </c>
      <c r="D12" s="56">
        <v>91689.53</v>
      </c>
      <c r="E12" s="56">
        <v>25762.050729999999</v>
      </c>
      <c r="F12" s="56">
        <v>165592.94999999995</v>
      </c>
      <c r="G12" s="56">
        <v>34057.5</v>
      </c>
      <c r="H12" s="56"/>
      <c r="I12" s="56"/>
      <c r="J12" s="56">
        <v>334943.09999999992</v>
      </c>
      <c r="K12" s="56">
        <v>85112.079370000007</v>
      </c>
    </row>
    <row r="13" spans="1:11">
      <c r="A13" s="78">
        <v>8</v>
      </c>
      <c r="B13" s="56">
        <v>39897.179999999993</v>
      </c>
      <c r="C13" s="56">
        <v>17681.733099999998</v>
      </c>
      <c r="D13" s="56">
        <v>111102.22999999998</v>
      </c>
      <c r="E13" s="56">
        <v>24754.240000000013</v>
      </c>
      <c r="F13" s="56">
        <v>167691.65000000002</v>
      </c>
      <c r="G13" s="56">
        <v>31951.260000000013</v>
      </c>
      <c r="H13" s="56"/>
      <c r="I13" s="56"/>
      <c r="J13" s="56">
        <v>318691.06</v>
      </c>
      <c r="K13" s="56">
        <v>74387.233100000027</v>
      </c>
    </row>
    <row r="14" spans="1:11">
      <c r="A14" s="78">
        <v>9</v>
      </c>
      <c r="B14" s="56">
        <v>95352.05</v>
      </c>
      <c r="C14" s="56">
        <v>22778.348550000002</v>
      </c>
      <c r="D14" s="56">
        <v>150074.30200000005</v>
      </c>
      <c r="E14" s="56">
        <v>38719.667719999983</v>
      </c>
      <c r="F14" s="56">
        <v>318221.19000000006</v>
      </c>
      <c r="G14" s="56">
        <v>60279.93</v>
      </c>
      <c r="H14" s="56"/>
      <c r="I14" s="56"/>
      <c r="J14" s="56">
        <v>563647.54200000013</v>
      </c>
      <c r="K14" s="56">
        <v>121777.94626999999</v>
      </c>
    </row>
    <row r="15" spans="1:11">
      <c r="A15" s="78">
        <v>10</v>
      </c>
      <c r="B15" s="56">
        <v>59971.79</v>
      </c>
      <c r="C15" s="56">
        <v>20208.251809999998</v>
      </c>
      <c r="D15" s="56">
        <v>173662.01</v>
      </c>
      <c r="E15" s="56">
        <v>44168.773530000006</v>
      </c>
      <c r="F15" s="56">
        <v>230872.19</v>
      </c>
      <c r="G15" s="56">
        <v>45832.249999999993</v>
      </c>
      <c r="H15" s="56"/>
      <c r="I15" s="56"/>
      <c r="J15" s="56">
        <v>464505.99</v>
      </c>
      <c r="K15" s="56">
        <v>110209.27533999999</v>
      </c>
    </row>
    <row r="16" spans="1:11">
      <c r="A16" s="78">
        <v>11</v>
      </c>
      <c r="B16" s="56">
        <v>62528.210000000014</v>
      </c>
      <c r="C16" s="56">
        <v>25690.1823</v>
      </c>
      <c r="D16" s="56">
        <v>161888.98000000001</v>
      </c>
      <c r="E16" s="56">
        <v>29131.982529999997</v>
      </c>
      <c r="F16" s="56">
        <v>212592.02</v>
      </c>
      <c r="G16" s="56">
        <v>42666.720000000001</v>
      </c>
      <c r="H16" s="56"/>
      <c r="I16" s="56"/>
      <c r="J16" s="56">
        <v>437009.21</v>
      </c>
      <c r="K16" s="56">
        <v>97488.884829999995</v>
      </c>
    </row>
    <row r="17" spans="1:11">
      <c r="A17" s="78">
        <v>12</v>
      </c>
      <c r="B17" s="56">
        <v>90428.50999999998</v>
      </c>
      <c r="C17" s="56">
        <v>20437.473959999996</v>
      </c>
      <c r="D17" s="56">
        <v>328756.82999999996</v>
      </c>
      <c r="E17" s="56">
        <v>50276.905359999997</v>
      </c>
      <c r="F17" s="56">
        <v>215421.34999999995</v>
      </c>
      <c r="G17" s="56">
        <v>54481.91</v>
      </c>
      <c r="H17" s="56"/>
      <c r="I17" s="56"/>
      <c r="J17" s="56">
        <v>634606.68999999994</v>
      </c>
      <c r="K17" s="56">
        <v>125196.28932</v>
      </c>
    </row>
    <row r="18" spans="1:11">
      <c r="A18" s="78" t="s">
        <v>56</v>
      </c>
      <c r="B18" s="56">
        <v>871540.26100000006</v>
      </c>
      <c r="C18" s="56">
        <v>288489.78418999992</v>
      </c>
      <c r="D18" s="56">
        <v>1515765.2919999999</v>
      </c>
      <c r="E18" s="56">
        <v>368029.87084999995</v>
      </c>
      <c r="F18" s="56">
        <v>2538021.0900000003</v>
      </c>
      <c r="G18" s="56">
        <v>468020.96443000005</v>
      </c>
      <c r="H18" s="56">
        <v>227168.20999999996</v>
      </c>
      <c r="I18" s="56">
        <v>50671.849999999991</v>
      </c>
      <c r="J18" s="56">
        <v>5152494.8530000001</v>
      </c>
      <c r="K18" s="56">
        <v>1175212.4694699999</v>
      </c>
    </row>
  </sheetData>
  <pageMargins left="0.7" right="0.7" top="0.75" bottom="0.75" header="0.3" footer="0.3"/>
  <pageSetup paperSize="9" orientation="portrait" r:id="rId2"/>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18"/>
  <dimension ref="A3:C8"/>
  <sheetViews>
    <sheetView topLeftCell="A34" workbookViewId="0">
      <selection activeCell="E13" sqref="E13"/>
    </sheetView>
  </sheetViews>
  <sheetFormatPr baseColWidth="10" defaultRowHeight="12.75"/>
  <cols>
    <col min="1" max="1" width="21.140625" bestFit="1" customWidth="1"/>
    <col min="2" max="2" width="24" bestFit="1" customWidth="1"/>
    <col min="3" max="3" width="30.42578125" bestFit="1" customWidth="1"/>
    <col min="4" max="4" width="17.140625" bestFit="1" customWidth="1"/>
    <col min="5" max="5" width="25.140625" bestFit="1" customWidth="1"/>
    <col min="6" max="6" width="17.140625" bestFit="1" customWidth="1"/>
    <col min="7" max="7" width="25.140625" bestFit="1" customWidth="1"/>
    <col min="8" max="8" width="17.140625" bestFit="1" customWidth="1"/>
    <col min="9" max="9" width="25.140625" bestFit="1" customWidth="1"/>
    <col min="10" max="10" width="22.42578125" bestFit="1" customWidth="1"/>
    <col min="11" max="11" width="30.42578125" bestFit="1" customWidth="1"/>
    <col min="12" max="12" width="22.42578125" bestFit="1" customWidth="1"/>
    <col min="13" max="13" width="30.42578125" bestFit="1" customWidth="1"/>
    <col min="14" max="14" width="10.140625" customWidth="1"/>
    <col min="15" max="16" width="9" customWidth="1"/>
    <col min="17" max="17" width="6.140625" customWidth="1"/>
    <col min="18" max="18" width="8" customWidth="1"/>
    <col min="19" max="19" width="13.140625" customWidth="1"/>
    <col min="20" max="20" width="8" customWidth="1"/>
    <col min="21" max="21" width="11.140625" customWidth="1"/>
    <col min="22" max="22" width="13.140625" customWidth="1"/>
    <col min="23" max="27" width="9" customWidth="1"/>
    <col min="29" max="29" width="6.140625" customWidth="1"/>
    <col min="30" max="30" width="8" customWidth="1"/>
    <col min="31" max="31" width="11.140625" customWidth="1"/>
    <col min="32" max="32" width="13.140625" bestFit="1" customWidth="1"/>
  </cols>
  <sheetData>
    <row r="3" spans="1:3">
      <c r="A3" s="55" t="s">
        <v>9</v>
      </c>
      <c r="B3" s="79" t="s">
        <v>50</v>
      </c>
    </row>
    <row r="5" spans="1:3">
      <c r="B5" s="55" t="s">
        <v>58</v>
      </c>
    </row>
    <row r="6" spans="1:3">
      <c r="B6" s="79" t="s">
        <v>53</v>
      </c>
      <c r="C6" s="79" t="s">
        <v>54</v>
      </c>
    </row>
    <row r="7" spans="1:3">
      <c r="A7" s="55" t="s">
        <v>59</v>
      </c>
    </row>
    <row r="8" spans="1:3">
      <c r="A8" s="78" t="s">
        <v>56</v>
      </c>
      <c r="B8" s="56"/>
      <c r="C8" s="56"/>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20"/>
  <dimension ref="A1:G22"/>
  <sheetViews>
    <sheetView workbookViewId="0">
      <selection activeCell="F18" sqref="F18"/>
    </sheetView>
  </sheetViews>
  <sheetFormatPr baseColWidth="10" defaultColWidth="11.42578125" defaultRowHeight="15"/>
  <cols>
    <col min="1" max="1" width="21.85546875" style="59" bestFit="1" customWidth="1"/>
    <col min="2" max="2" width="40" style="59" customWidth="1"/>
    <col min="3" max="3" width="9" style="59" bestFit="1" customWidth="1"/>
    <col min="4" max="4" width="19" style="59" customWidth="1"/>
    <col min="5" max="5" width="11.42578125" style="59"/>
    <col min="6" max="6" width="23.7109375" style="59" customWidth="1"/>
    <col min="7" max="16384" width="11.42578125" style="59"/>
  </cols>
  <sheetData>
    <row r="1" spans="1:7" ht="18">
      <c r="A1" s="58" t="s">
        <v>48</v>
      </c>
      <c r="C1" s="60" t="s">
        <v>6</v>
      </c>
      <c r="D1" s="61">
        <v>40626</v>
      </c>
      <c r="F1" s="59" t="s">
        <v>4</v>
      </c>
      <c r="G1" s="66">
        <v>400003</v>
      </c>
    </row>
    <row r="2" spans="1:7" ht="18.75">
      <c r="A2" s="62" t="s">
        <v>61</v>
      </c>
    </row>
    <row r="3" spans="1:7" ht="18.75">
      <c r="A3" s="62" t="s">
        <v>49</v>
      </c>
    </row>
    <row r="4" spans="1:7" ht="18.75">
      <c r="A4" s="62" t="s">
        <v>62</v>
      </c>
    </row>
    <row r="5" spans="1:7" ht="15.75" thickBot="1"/>
    <row r="6" spans="1:7" ht="37.5" customHeight="1" thickBot="1">
      <c r="A6" s="95" t="s">
        <v>63</v>
      </c>
      <c r="B6" s="96"/>
      <c r="C6" s="96"/>
      <c r="D6" s="97"/>
    </row>
    <row r="8" spans="1:7" ht="24" customHeight="1">
      <c r="A8" s="63" t="s">
        <v>3</v>
      </c>
      <c r="B8" s="63" t="s">
        <v>86</v>
      </c>
      <c r="C8" s="63" t="s">
        <v>2</v>
      </c>
      <c r="D8" s="63" t="s">
        <v>87</v>
      </c>
    </row>
    <row r="9" spans="1:7" ht="24" customHeight="1">
      <c r="A9" s="63" t="s">
        <v>60</v>
      </c>
      <c r="B9" s="94"/>
      <c r="C9" s="94"/>
      <c r="D9" s="94"/>
    </row>
    <row r="10" spans="1:7" ht="24" customHeight="1">
      <c r="A10" s="63" t="s">
        <v>64</v>
      </c>
      <c r="B10" s="94"/>
      <c r="C10" s="94"/>
      <c r="D10" s="94"/>
    </row>
    <row r="11" spans="1:7" ht="24" customHeight="1">
      <c r="A11" s="63" t="s">
        <v>65</v>
      </c>
      <c r="B11" s="94"/>
      <c r="C11" s="94"/>
      <c r="D11" s="94"/>
    </row>
    <row r="12" spans="1:7" ht="24" customHeight="1">
      <c r="A12" s="63" t="s">
        <v>5</v>
      </c>
      <c r="B12" s="94"/>
      <c r="C12" s="94"/>
      <c r="D12" s="94"/>
    </row>
    <row r="13" spans="1:7" ht="24" customHeight="1">
      <c r="A13" s="63" t="s">
        <v>35</v>
      </c>
      <c r="B13" s="94"/>
      <c r="C13" s="94"/>
      <c r="D13" s="94"/>
    </row>
    <row r="15" spans="1:7" ht="18" customHeight="1">
      <c r="A15" s="88" t="s">
        <v>66</v>
      </c>
      <c r="B15" s="89"/>
      <c r="C15" s="89"/>
      <c r="D15" s="90"/>
    </row>
    <row r="17" spans="1:6" ht="90.75" customHeight="1">
      <c r="A17" s="91" t="s">
        <v>67</v>
      </c>
      <c r="B17" s="91"/>
      <c r="C17" s="91"/>
      <c r="D17" s="91"/>
    </row>
    <row r="18" spans="1:6" ht="78" customHeight="1">
      <c r="A18" s="92" t="s">
        <v>72</v>
      </c>
      <c r="B18" s="92"/>
      <c r="C18" s="92"/>
      <c r="D18" s="92"/>
    </row>
    <row r="19" spans="1:6" ht="87" customHeight="1">
      <c r="A19" s="93" t="s">
        <v>68</v>
      </c>
      <c r="B19" s="93"/>
      <c r="C19" s="93"/>
      <c r="D19" s="93"/>
      <c r="F19" s="67"/>
    </row>
    <row r="20" spans="1:6" ht="102" customHeight="1">
      <c r="A20" s="93" t="s">
        <v>69</v>
      </c>
      <c r="B20" s="93"/>
      <c r="C20" s="93"/>
      <c r="D20" s="93"/>
    </row>
    <row r="21" spans="1:6" ht="48" customHeight="1">
      <c r="C21" s="64"/>
      <c r="D21" s="65" t="s">
        <v>70</v>
      </c>
    </row>
    <row r="22" spans="1:6">
      <c r="D22" s="60" t="s">
        <v>71</v>
      </c>
    </row>
  </sheetData>
  <mergeCells count="11">
    <mergeCell ref="B13:D13"/>
    <mergeCell ref="A6:D6"/>
    <mergeCell ref="B9:D9"/>
    <mergeCell ref="B10:D10"/>
    <mergeCell ref="B11:D11"/>
    <mergeCell ref="B12:D12"/>
    <mergeCell ref="A15:D15"/>
    <mergeCell ref="A17:D17"/>
    <mergeCell ref="A18:D18"/>
    <mergeCell ref="A19:D19"/>
    <mergeCell ref="A20:D20"/>
  </mergeCells>
  <printOptions horizontalCentered="1"/>
  <pageMargins left="0.31496062992125984" right="0.31496062992125984" top="0.74803149606299213" bottom="0.74803149606299213" header="0.31496062992125984" footer="0.31496062992125984"/>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21"/>
  <dimension ref="A1:J52"/>
  <sheetViews>
    <sheetView topLeftCell="E16" workbookViewId="0">
      <selection activeCell="J25" sqref="J25"/>
    </sheetView>
  </sheetViews>
  <sheetFormatPr baseColWidth="10" defaultRowHeight="12.75"/>
  <cols>
    <col min="1" max="3" width="13.140625" style="57" customWidth="1"/>
    <col min="4" max="5" width="13.140625" style="52" customWidth="1"/>
    <col min="6" max="6" width="13.140625" style="57" customWidth="1"/>
    <col min="7" max="7" width="2" style="57" customWidth="1"/>
    <col min="8" max="8" width="5.85546875" customWidth="1"/>
    <col min="9" max="9" width="21.140625" customWidth="1"/>
    <col min="10" max="10" width="20.5703125" customWidth="1"/>
  </cols>
  <sheetData>
    <row r="1" spans="1:10" ht="24.75" customHeight="1">
      <c r="A1" s="70" t="s">
        <v>75</v>
      </c>
      <c r="B1" s="70" t="s">
        <v>55</v>
      </c>
      <c r="C1" s="70" t="s">
        <v>76</v>
      </c>
      <c r="D1" s="71" t="s">
        <v>74</v>
      </c>
      <c r="E1" s="71" t="s">
        <v>73</v>
      </c>
      <c r="F1" s="70" t="s">
        <v>77</v>
      </c>
      <c r="G1" s="73"/>
      <c r="I1" s="55" t="s">
        <v>74</v>
      </c>
      <c r="J1" s="76" t="s">
        <v>50</v>
      </c>
    </row>
    <row r="2" spans="1:10">
      <c r="A2" s="72" t="e">
        <f>SUMIF(#REF!,'Marge € tonne'!E2,#REF!)</f>
        <v>#REF!</v>
      </c>
      <c r="B2" s="72" t="e">
        <f>SUMIF(#REF!,'Marge € tonne'!E2,#REF!)</f>
        <v>#REF!</v>
      </c>
      <c r="C2" s="72" t="e">
        <f>SUMIF(#REF!,'Marge € tonne'!E2,#REF!)</f>
        <v>#REF!</v>
      </c>
      <c r="D2" s="68" t="s">
        <v>78</v>
      </c>
      <c r="E2" s="68">
        <v>200901</v>
      </c>
      <c r="F2" s="69" t="e">
        <f>C2/B2</f>
        <v>#REF!</v>
      </c>
      <c r="G2" s="74"/>
    </row>
    <row r="3" spans="1:10">
      <c r="A3" s="72" t="e">
        <f>SUMIF(#REF!,'Marge € tonne'!E3,#REF!)</f>
        <v>#REF!</v>
      </c>
      <c r="B3" s="72" t="e">
        <f>SUMIF(#REF!,'Marge € tonne'!E3,#REF!)</f>
        <v>#REF!</v>
      </c>
      <c r="C3" s="72" t="e">
        <f>SUMIF(#REF!,'Marge € tonne'!E3,#REF!)</f>
        <v>#REF!</v>
      </c>
      <c r="D3" s="68" t="s">
        <v>78</v>
      </c>
      <c r="E3" s="68">
        <v>200902</v>
      </c>
      <c r="F3" s="69" t="e">
        <f t="shared" ref="F3:F46" si="0">C3/B3</f>
        <v>#REF!</v>
      </c>
      <c r="G3" s="74"/>
      <c r="I3" s="55" t="s">
        <v>59</v>
      </c>
      <c r="J3" t="s">
        <v>82</v>
      </c>
    </row>
    <row r="4" spans="1:10">
      <c r="A4" s="72" t="e">
        <f>SUMIF(#REF!,'Marge € tonne'!E4,#REF!)</f>
        <v>#REF!</v>
      </c>
      <c r="B4" s="72" t="e">
        <f>SUMIF(#REF!,'Marge € tonne'!E4,#REF!)</f>
        <v>#REF!</v>
      </c>
      <c r="C4" s="72" t="e">
        <f>SUMIF(#REF!,'Marge € tonne'!E4,#REF!)</f>
        <v>#REF!</v>
      </c>
      <c r="D4" s="68" t="s">
        <v>78</v>
      </c>
      <c r="E4" s="68">
        <v>200903</v>
      </c>
      <c r="F4" s="69" t="e">
        <f t="shared" si="0"/>
        <v>#REF!</v>
      </c>
      <c r="G4" s="74"/>
      <c r="I4" s="75">
        <v>200901</v>
      </c>
      <c r="J4" s="57">
        <v>282.90858725761768</v>
      </c>
    </row>
    <row r="5" spans="1:10">
      <c r="A5" s="72" t="e">
        <f>SUMIF(#REF!,'Marge € tonne'!E5,#REF!)</f>
        <v>#REF!</v>
      </c>
      <c r="B5" s="72" t="e">
        <f>SUMIF(#REF!,'Marge € tonne'!E5,#REF!)</f>
        <v>#REF!</v>
      </c>
      <c r="C5" s="72" t="e">
        <f>SUMIF(#REF!,'Marge € tonne'!E5,#REF!)</f>
        <v>#REF!</v>
      </c>
      <c r="D5" s="68" t="s">
        <v>78</v>
      </c>
      <c r="E5" s="68">
        <v>200904</v>
      </c>
      <c r="F5" s="69" t="e">
        <f t="shared" si="0"/>
        <v>#REF!</v>
      </c>
      <c r="G5" s="74"/>
      <c r="I5" s="75">
        <v>200902</v>
      </c>
      <c r="J5" s="57">
        <v>67.584987033878321</v>
      </c>
    </row>
    <row r="6" spans="1:10">
      <c r="A6" s="72" t="e">
        <f>SUMIF(#REF!,'Marge € tonne'!E6,#REF!)</f>
        <v>#REF!</v>
      </c>
      <c r="B6" s="72" t="e">
        <f>SUMIF(#REF!,'Marge € tonne'!E6,#REF!)</f>
        <v>#REF!</v>
      </c>
      <c r="C6" s="72" t="e">
        <f>SUMIF(#REF!,'Marge € tonne'!E6,#REF!)</f>
        <v>#REF!</v>
      </c>
      <c r="D6" s="68" t="s">
        <v>78</v>
      </c>
      <c r="E6" s="68">
        <v>200905</v>
      </c>
      <c r="F6" s="69" t="e">
        <f t="shared" si="0"/>
        <v>#REF!</v>
      </c>
      <c r="G6" s="74"/>
      <c r="I6" s="75">
        <v>200903</v>
      </c>
      <c r="J6" s="57">
        <v>85.505829059699579</v>
      </c>
    </row>
    <row r="7" spans="1:10">
      <c r="A7" s="72" t="e">
        <f>SUMIF(#REF!,'Marge € tonne'!E7,#REF!)</f>
        <v>#REF!</v>
      </c>
      <c r="B7" s="72" t="e">
        <f>SUMIF(#REF!,'Marge € tonne'!E7,#REF!)</f>
        <v>#REF!</v>
      </c>
      <c r="C7" s="72" t="e">
        <f>SUMIF(#REF!,'Marge € tonne'!E7,#REF!)</f>
        <v>#REF!</v>
      </c>
      <c r="D7" s="68" t="s">
        <v>78</v>
      </c>
      <c r="E7" s="68">
        <v>200906</v>
      </c>
      <c r="F7" s="69" t="e">
        <f t="shared" si="0"/>
        <v>#REF!</v>
      </c>
      <c r="G7" s="74"/>
      <c r="I7" s="75">
        <v>200904</v>
      </c>
      <c r="J7" s="57">
        <v>137.13219329775259</v>
      </c>
    </row>
    <row r="8" spans="1:10">
      <c r="A8" s="72" t="e">
        <f>SUMIF(#REF!,'Marge € tonne'!E8,#REF!)</f>
        <v>#REF!</v>
      </c>
      <c r="B8" s="72" t="e">
        <f>SUMIF(#REF!,'Marge € tonne'!E8,#REF!)</f>
        <v>#REF!</v>
      </c>
      <c r="C8" s="72" t="e">
        <f>SUMIF(#REF!,'Marge € tonne'!E8,#REF!)</f>
        <v>#REF!</v>
      </c>
      <c r="D8" s="68" t="s">
        <v>78</v>
      </c>
      <c r="E8" s="68">
        <v>200907</v>
      </c>
      <c r="F8" s="69" t="e">
        <f t="shared" si="0"/>
        <v>#REF!</v>
      </c>
      <c r="G8" s="74"/>
      <c r="I8" s="75">
        <v>200905</v>
      </c>
      <c r="J8" s="57">
        <v>84.383980144404319</v>
      </c>
    </row>
    <row r="9" spans="1:10">
      <c r="A9" s="72" t="e">
        <f>SUMIF(#REF!,'Marge € tonne'!E9,#REF!)</f>
        <v>#REF!</v>
      </c>
      <c r="B9" s="72" t="e">
        <f>SUMIF(#REF!,'Marge € tonne'!E9,#REF!)</f>
        <v>#REF!</v>
      </c>
      <c r="C9" s="72" t="e">
        <f>SUMIF(#REF!,'Marge € tonne'!E9,#REF!)</f>
        <v>#REF!</v>
      </c>
      <c r="D9" s="68" t="s">
        <v>78</v>
      </c>
      <c r="E9" s="68">
        <v>200908</v>
      </c>
      <c r="F9" s="69" t="e">
        <f t="shared" si="0"/>
        <v>#REF!</v>
      </c>
      <c r="G9" s="74"/>
      <c r="I9" s="75">
        <v>200906</v>
      </c>
      <c r="J9" s="57">
        <v>75.88054043662666</v>
      </c>
    </row>
    <row r="10" spans="1:10">
      <c r="A10" s="72" t="e">
        <f>SUMIF(#REF!,'Marge € tonne'!E10,#REF!)</f>
        <v>#REF!</v>
      </c>
      <c r="B10" s="72" t="e">
        <f>SUMIF(#REF!,'Marge € tonne'!E10,#REF!)</f>
        <v>#REF!</v>
      </c>
      <c r="C10" s="72" t="e">
        <f>SUMIF(#REF!,'Marge € tonne'!E10,#REF!)</f>
        <v>#REF!</v>
      </c>
      <c r="D10" s="68" t="s">
        <v>78</v>
      </c>
      <c r="E10" s="68">
        <v>200909</v>
      </c>
      <c r="F10" s="69" t="e">
        <f t="shared" si="0"/>
        <v>#REF!</v>
      </c>
      <c r="G10" s="74"/>
      <c r="I10" s="75">
        <v>200907</v>
      </c>
      <c r="J10" s="57">
        <v>106.14152352033327</v>
      </c>
    </row>
    <row r="11" spans="1:10">
      <c r="A11" s="72" t="e">
        <f>SUMIF(#REF!,'Marge € tonne'!E11,#REF!)</f>
        <v>#REF!</v>
      </c>
      <c r="B11" s="72" t="e">
        <f>SUMIF(#REF!,'Marge € tonne'!E11,#REF!)</f>
        <v>#REF!</v>
      </c>
      <c r="C11" s="72" t="e">
        <f>SUMIF(#REF!,'Marge € tonne'!E11,#REF!)</f>
        <v>#REF!</v>
      </c>
      <c r="D11" s="68" t="s">
        <v>79</v>
      </c>
      <c r="E11" s="68">
        <v>200910</v>
      </c>
      <c r="F11" s="69" t="e">
        <f t="shared" si="0"/>
        <v>#REF!</v>
      </c>
      <c r="G11" s="74"/>
      <c r="I11" s="75">
        <v>200908</v>
      </c>
      <c r="J11" s="57">
        <v>18.946455829643682</v>
      </c>
    </row>
    <row r="12" spans="1:10">
      <c r="A12" s="72" t="e">
        <f>SUMIF(#REF!,'Marge € tonne'!E12,#REF!)</f>
        <v>#REF!</v>
      </c>
      <c r="B12" s="72" t="e">
        <f>SUMIF(#REF!,'Marge € tonne'!E12,#REF!)</f>
        <v>#REF!</v>
      </c>
      <c r="C12" s="72" t="e">
        <f>SUMIF(#REF!,'Marge € tonne'!E12,#REF!)</f>
        <v>#REF!</v>
      </c>
      <c r="D12" s="68" t="s">
        <v>79</v>
      </c>
      <c r="E12" s="68">
        <v>200911</v>
      </c>
      <c r="F12" s="69" t="e">
        <f t="shared" si="0"/>
        <v>#REF!</v>
      </c>
      <c r="G12" s="74"/>
      <c r="I12" s="75">
        <v>200909</v>
      </c>
      <c r="J12" s="57">
        <v>25.956387319842939</v>
      </c>
    </row>
    <row r="13" spans="1:10">
      <c r="A13" s="72" t="e">
        <f>SUMIF(#REF!,'Marge € tonne'!E13,#REF!)</f>
        <v>#REF!</v>
      </c>
      <c r="B13" s="72" t="e">
        <f>SUMIF(#REF!,'Marge € tonne'!E13,#REF!)</f>
        <v>#REF!</v>
      </c>
      <c r="C13" s="72" t="e">
        <f>SUMIF(#REF!,'Marge € tonne'!E13,#REF!)</f>
        <v>#REF!</v>
      </c>
      <c r="D13" s="68" t="s">
        <v>79</v>
      </c>
      <c r="E13" s="68">
        <v>200912</v>
      </c>
      <c r="F13" s="69" t="e">
        <f t="shared" si="0"/>
        <v>#REF!</v>
      </c>
      <c r="G13" s="74"/>
      <c r="I13" s="75">
        <v>200910</v>
      </c>
      <c r="J13" s="57">
        <v>32.518215346184661</v>
      </c>
    </row>
    <row r="14" spans="1:10">
      <c r="A14" s="72" t="e">
        <f>SUMIF(#REF!,'Marge € tonne'!E14,#REF!)</f>
        <v>#REF!</v>
      </c>
      <c r="B14" s="72" t="e">
        <f>SUMIF(#REF!,'Marge € tonne'!E14,#REF!)</f>
        <v>#REF!</v>
      </c>
      <c r="C14" s="72" t="e">
        <f>SUMIF(#REF!,'Marge € tonne'!E14,#REF!)</f>
        <v>#REF!</v>
      </c>
      <c r="D14" s="68" t="s">
        <v>79</v>
      </c>
      <c r="E14" s="68">
        <v>201001</v>
      </c>
      <c r="F14" s="69" t="e">
        <f t="shared" si="0"/>
        <v>#REF!</v>
      </c>
      <c r="G14" s="74"/>
      <c r="I14" s="75">
        <v>200911</v>
      </c>
      <c r="J14" s="57">
        <v>30.739035172350256</v>
      </c>
    </row>
    <row r="15" spans="1:10">
      <c r="A15" s="72" t="e">
        <f>SUMIF(#REF!,'Marge € tonne'!E15,#REF!)</f>
        <v>#REF!</v>
      </c>
      <c r="B15" s="72" t="e">
        <f>SUMIF(#REF!,'Marge € tonne'!E15,#REF!)</f>
        <v>#REF!</v>
      </c>
      <c r="C15" s="72" t="e">
        <f>SUMIF(#REF!,'Marge € tonne'!E15,#REF!)</f>
        <v>#REF!</v>
      </c>
      <c r="D15" s="68" t="s">
        <v>79</v>
      </c>
      <c r="E15" s="68">
        <v>201002</v>
      </c>
      <c r="F15" s="69" t="e">
        <f t="shared" si="0"/>
        <v>#REF!</v>
      </c>
      <c r="G15" s="74"/>
      <c r="I15" s="75">
        <v>200912</v>
      </c>
      <c r="J15" s="57">
        <v>39.973835627178048</v>
      </c>
    </row>
    <row r="16" spans="1:10">
      <c r="A16" s="72" t="e">
        <f>SUMIF(#REF!,'Marge € tonne'!E16,#REF!)</f>
        <v>#REF!</v>
      </c>
      <c r="B16" s="72" t="e">
        <f>SUMIF(#REF!,'Marge € tonne'!E16,#REF!)</f>
        <v>#REF!</v>
      </c>
      <c r="C16" s="72" t="e">
        <f>SUMIF(#REF!,'Marge € tonne'!E16,#REF!)</f>
        <v>#REF!</v>
      </c>
      <c r="D16" s="68" t="s">
        <v>79</v>
      </c>
      <c r="E16" s="68">
        <v>201003</v>
      </c>
      <c r="F16" s="69" t="e">
        <f t="shared" si="0"/>
        <v>#REF!</v>
      </c>
      <c r="G16" s="74"/>
      <c r="I16" s="75">
        <v>201001</v>
      </c>
      <c r="J16" s="57">
        <v>24.410642433894658</v>
      </c>
    </row>
    <row r="17" spans="1:10">
      <c r="A17" s="72" t="e">
        <f>SUMIF(#REF!,'Marge € tonne'!E17,#REF!)</f>
        <v>#REF!</v>
      </c>
      <c r="B17" s="72" t="e">
        <f>SUMIF(#REF!,'Marge € tonne'!E17,#REF!)</f>
        <v>#REF!</v>
      </c>
      <c r="C17" s="72" t="e">
        <f>SUMIF(#REF!,'Marge € tonne'!E17,#REF!)</f>
        <v>#REF!</v>
      </c>
      <c r="D17" s="68" t="s">
        <v>79</v>
      </c>
      <c r="E17" s="68">
        <v>201004</v>
      </c>
      <c r="F17" s="69" t="e">
        <f t="shared" si="0"/>
        <v>#REF!</v>
      </c>
      <c r="G17" s="74"/>
      <c r="I17" s="75">
        <v>201002</v>
      </c>
      <c r="J17" s="57">
        <v>32.260628356055278</v>
      </c>
    </row>
    <row r="18" spans="1:10">
      <c r="A18" s="72" t="e">
        <f>SUMIF(#REF!,'Marge € tonne'!E18,#REF!)</f>
        <v>#REF!</v>
      </c>
      <c r="B18" s="72" t="e">
        <f>SUMIF(#REF!,'Marge € tonne'!E18,#REF!)</f>
        <v>#REF!</v>
      </c>
      <c r="C18" s="72" t="e">
        <f>SUMIF(#REF!,'Marge € tonne'!E18,#REF!)</f>
        <v>#REF!</v>
      </c>
      <c r="D18" s="68" t="s">
        <v>79</v>
      </c>
      <c r="E18" s="68">
        <v>201005</v>
      </c>
      <c r="F18" s="69" t="e">
        <f t="shared" si="0"/>
        <v>#REF!</v>
      </c>
      <c r="G18" s="74"/>
      <c r="I18" s="75">
        <v>201003</v>
      </c>
      <c r="J18" s="57">
        <v>36.596195676594427</v>
      </c>
    </row>
    <row r="19" spans="1:10">
      <c r="A19" s="72" t="e">
        <f>SUMIF(#REF!,'Marge € tonne'!E19,#REF!)</f>
        <v>#REF!</v>
      </c>
      <c r="B19" s="72" t="e">
        <f>SUMIF(#REF!,'Marge € tonne'!E19,#REF!)</f>
        <v>#REF!</v>
      </c>
      <c r="C19" s="72" t="e">
        <f>SUMIF(#REF!,'Marge € tonne'!E19,#REF!)</f>
        <v>#REF!</v>
      </c>
      <c r="D19" s="68" t="s">
        <v>79</v>
      </c>
      <c r="E19" s="68">
        <v>201006</v>
      </c>
      <c r="F19" s="69" t="e">
        <f t="shared" si="0"/>
        <v>#REF!</v>
      </c>
      <c r="G19" s="74"/>
      <c r="I19" s="75">
        <v>201004</v>
      </c>
      <c r="J19" s="57">
        <v>34.62567156171896</v>
      </c>
    </row>
    <row r="20" spans="1:10">
      <c r="A20" s="72" t="e">
        <f>SUMIF(#REF!,'Marge € tonne'!E20,#REF!)</f>
        <v>#REF!</v>
      </c>
      <c r="B20" s="72" t="e">
        <f>SUMIF(#REF!,'Marge € tonne'!E20,#REF!)</f>
        <v>#REF!</v>
      </c>
      <c r="C20" s="72" t="e">
        <f>SUMIF(#REF!,'Marge € tonne'!E20,#REF!)</f>
        <v>#REF!</v>
      </c>
      <c r="D20" s="68" t="s">
        <v>79</v>
      </c>
      <c r="E20" s="68">
        <v>201007</v>
      </c>
      <c r="F20" s="69" t="e">
        <f t="shared" si="0"/>
        <v>#REF!</v>
      </c>
      <c r="G20" s="74"/>
      <c r="I20" s="75">
        <v>201005</v>
      </c>
      <c r="J20" s="57">
        <v>33.895150843309594</v>
      </c>
    </row>
    <row r="21" spans="1:10">
      <c r="A21" s="72" t="e">
        <f>SUMIF(#REF!,'Marge € tonne'!E21,#REF!)</f>
        <v>#REF!</v>
      </c>
      <c r="B21" s="72" t="e">
        <f>SUMIF(#REF!,'Marge € tonne'!E21,#REF!)</f>
        <v>#REF!</v>
      </c>
      <c r="C21" s="72" t="e">
        <f>SUMIF(#REF!,'Marge € tonne'!E21,#REF!)</f>
        <v>#REF!</v>
      </c>
      <c r="D21" s="68" t="s">
        <v>79</v>
      </c>
      <c r="E21" s="68">
        <v>201008</v>
      </c>
      <c r="F21" s="69" t="e">
        <f t="shared" si="0"/>
        <v>#REF!</v>
      </c>
      <c r="G21" s="74"/>
      <c r="I21" s="75">
        <v>201006</v>
      </c>
      <c r="J21" s="57">
        <v>52.829121050222362</v>
      </c>
    </row>
    <row r="22" spans="1:10">
      <c r="A22" s="72" t="e">
        <f>SUMIF(#REF!,'Marge € tonne'!E22,#REF!)</f>
        <v>#REF!</v>
      </c>
      <c r="B22" s="72" t="e">
        <f>SUMIF(#REF!,'Marge € tonne'!E22,#REF!)</f>
        <v>#REF!</v>
      </c>
      <c r="C22" s="72" t="e">
        <f>SUMIF(#REF!,'Marge € tonne'!E22,#REF!)</f>
        <v>#REF!</v>
      </c>
      <c r="D22" s="68" t="s">
        <v>79</v>
      </c>
      <c r="E22" s="68">
        <v>201009</v>
      </c>
      <c r="F22" s="69" t="e">
        <f t="shared" si="0"/>
        <v>#REF!</v>
      </c>
      <c r="G22" s="74"/>
      <c r="I22" s="75">
        <v>201007</v>
      </c>
      <c r="J22" s="57">
        <v>43.812807288255733</v>
      </c>
    </row>
    <row r="23" spans="1:10">
      <c r="A23" s="72" t="e">
        <f>SUMIF(#REF!,'Marge € tonne'!E23,#REF!)</f>
        <v>#REF!</v>
      </c>
      <c r="B23" s="72" t="e">
        <f>SUMIF(#REF!,'Marge € tonne'!E23,#REF!)</f>
        <v>#REF!</v>
      </c>
      <c r="C23" s="72" t="e">
        <f>SUMIF(#REF!,'Marge € tonne'!E23,#REF!)</f>
        <v>#REF!</v>
      </c>
      <c r="D23" s="68" t="s">
        <v>80</v>
      </c>
      <c r="E23" s="68">
        <v>201010</v>
      </c>
      <c r="F23" s="69" t="e">
        <f t="shared" si="0"/>
        <v>#REF!</v>
      </c>
      <c r="G23" s="74"/>
      <c r="I23" s="75">
        <v>201008</v>
      </c>
      <c r="J23" s="57">
        <v>27.933133318915516</v>
      </c>
    </row>
    <row r="24" spans="1:10">
      <c r="A24" s="72" t="e">
        <f>SUMIF(#REF!,'Marge € tonne'!E24,#REF!)</f>
        <v>#REF!</v>
      </c>
      <c r="B24" s="72" t="e">
        <f>SUMIF(#REF!,'Marge € tonne'!E24,#REF!)</f>
        <v>#REF!</v>
      </c>
      <c r="C24" s="72" t="e">
        <f>SUMIF(#REF!,'Marge € tonne'!E24,#REF!)</f>
        <v>#REF!</v>
      </c>
      <c r="D24" s="68" t="s">
        <v>80</v>
      </c>
      <c r="E24" s="68">
        <v>201011</v>
      </c>
      <c r="F24" s="69" t="e">
        <f t="shared" si="0"/>
        <v>#REF!</v>
      </c>
      <c r="G24" s="74"/>
      <c r="I24" s="75">
        <v>201009</v>
      </c>
      <c r="J24" s="57">
        <v>41.361795787629411</v>
      </c>
    </row>
    <row r="25" spans="1:10">
      <c r="A25" s="72" t="e">
        <f>SUMIF(#REF!,'Marge € tonne'!E25,#REF!)</f>
        <v>#REF!</v>
      </c>
      <c r="B25" s="72" t="e">
        <f>SUMIF(#REF!,'Marge € tonne'!E25,#REF!)</f>
        <v>#REF!</v>
      </c>
      <c r="C25" s="72" t="e">
        <f>SUMIF(#REF!,'Marge € tonne'!E25,#REF!)</f>
        <v>#REF!</v>
      </c>
      <c r="D25" s="68" t="s">
        <v>80</v>
      </c>
      <c r="E25" s="68">
        <v>201012</v>
      </c>
      <c r="F25" s="69" t="e">
        <f t="shared" si="0"/>
        <v>#REF!</v>
      </c>
      <c r="G25" s="74"/>
      <c r="I25" s="75">
        <v>201010</v>
      </c>
      <c r="J25" s="57">
        <v>34.705686182051871</v>
      </c>
    </row>
    <row r="26" spans="1:10">
      <c r="A26" s="72" t="e">
        <f>SUMIF(#REF!,'Marge € tonne'!E26,#REF!)</f>
        <v>#REF!</v>
      </c>
      <c r="B26" s="72" t="e">
        <f>SUMIF(#REF!,'Marge € tonne'!E26,#REF!)</f>
        <v>#REF!</v>
      </c>
      <c r="C26" s="72" t="e">
        <f>SUMIF(#REF!,'Marge € tonne'!E26,#REF!)</f>
        <v>#REF!</v>
      </c>
      <c r="D26" s="68" t="s">
        <v>80</v>
      </c>
      <c r="E26" s="68">
        <v>201101</v>
      </c>
      <c r="F26" s="69" t="e">
        <f t="shared" si="0"/>
        <v>#REF!</v>
      </c>
      <c r="G26" s="74"/>
      <c r="I26" s="75">
        <v>201011</v>
      </c>
      <c r="J26" s="57">
        <v>43.936751937446772</v>
      </c>
    </row>
    <row r="27" spans="1:10">
      <c r="A27" s="72" t="e">
        <f>SUMIF(#REF!,'Marge € tonne'!E27,#REF!)</f>
        <v>#REF!</v>
      </c>
      <c r="B27" s="72" t="e">
        <f>SUMIF(#REF!,'Marge € tonne'!E27,#REF!)</f>
        <v>#REF!</v>
      </c>
      <c r="C27" s="72" t="e">
        <f>SUMIF(#REF!,'Marge € tonne'!E27,#REF!)</f>
        <v>#REF!</v>
      </c>
      <c r="D27" s="68" t="s">
        <v>80</v>
      </c>
      <c r="E27" s="68">
        <v>201102</v>
      </c>
      <c r="F27" s="69" t="e">
        <f t="shared" si="0"/>
        <v>#REF!</v>
      </c>
      <c r="G27" s="74"/>
      <c r="I27" s="75">
        <v>201012</v>
      </c>
      <c r="J27" s="57">
        <v>40.760505264353164</v>
      </c>
    </row>
    <row r="28" spans="1:10">
      <c r="A28" s="72" t="e">
        <f>SUMIF(#REF!,'Marge € tonne'!E28,#REF!)</f>
        <v>#REF!</v>
      </c>
      <c r="B28" s="72" t="e">
        <f>SUMIF(#REF!,'Marge € tonne'!E28,#REF!)</f>
        <v>#REF!</v>
      </c>
      <c r="C28" s="72" t="e">
        <f>SUMIF(#REF!,'Marge € tonne'!E28,#REF!)</f>
        <v>#REF!</v>
      </c>
      <c r="D28" s="68" t="s">
        <v>80</v>
      </c>
      <c r="E28" s="68">
        <v>201103</v>
      </c>
      <c r="F28" s="69" t="e">
        <f t="shared" si="0"/>
        <v>#REF!</v>
      </c>
      <c r="G28" s="74"/>
      <c r="I28" s="75">
        <v>201101</v>
      </c>
      <c r="J28" s="57">
        <v>39.078122631557669</v>
      </c>
    </row>
    <row r="29" spans="1:10">
      <c r="A29" s="72" t="e">
        <f>SUMIF(#REF!,'Marge € tonne'!E29,#REF!)</f>
        <v>#REF!</v>
      </c>
      <c r="B29" s="72" t="e">
        <f>SUMIF(#REF!,'Marge € tonne'!E29,#REF!)</f>
        <v>#REF!</v>
      </c>
      <c r="C29" s="72" t="e">
        <f>SUMIF(#REF!,'Marge € tonne'!E29,#REF!)</f>
        <v>#REF!</v>
      </c>
      <c r="D29" s="68" t="s">
        <v>80</v>
      </c>
      <c r="E29" s="68">
        <v>201104</v>
      </c>
      <c r="F29" s="69" t="e">
        <f t="shared" si="0"/>
        <v>#REF!</v>
      </c>
      <c r="G29" s="74"/>
      <c r="I29" s="75">
        <v>201102</v>
      </c>
      <c r="J29" s="57">
        <v>43.814932259766401</v>
      </c>
    </row>
    <row r="30" spans="1:10">
      <c r="A30" s="72" t="e">
        <f>SUMIF(#REF!,'Marge € tonne'!E30,#REF!)</f>
        <v>#REF!</v>
      </c>
      <c r="B30" s="72" t="e">
        <f>SUMIF(#REF!,'Marge € tonne'!E30,#REF!)</f>
        <v>#REF!</v>
      </c>
      <c r="C30" s="72" t="e">
        <f>SUMIF(#REF!,'Marge € tonne'!E30,#REF!)</f>
        <v>#REF!</v>
      </c>
      <c r="D30" s="68" t="s">
        <v>80</v>
      </c>
      <c r="E30" s="68">
        <v>201105</v>
      </c>
      <c r="F30" s="69" t="e">
        <f t="shared" si="0"/>
        <v>#REF!</v>
      </c>
      <c r="G30" s="74"/>
      <c r="I30" s="75">
        <v>201103</v>
      </c>
      <c r="J30" s="57">
        <v>53.703022016713014</v>
      </c>
    </row>
    <row r="31" spans="1:10">
      <c r="A31" s="72" t="e">
        <f>SUMIF(#REF!,'Marge € tonne'!E31,#REF!)</f>
        <v>#REF!</v>
      </c>
      <c r="B31" s="72" t="e">
        <f>SUMIF(#REF!,'Marge € tonne'!E31,#REF!)</f>
        <v>#REF!</v>
      </c>
      <c r="C31" s="72" t="e">
        <f>SUMIF(#REF!,'Marge € tonne'!E31,#REF!)</f>
        <v>#REF!</v>
      </c>
      <c r="D31" s="68" t="s">
        <v>80</v>
      </c>
      <c r="E31" s="68">
        <v>201106</v>
      </c>
      <c r="F31" s="69" t="e">
        <f t="shared" si="0"/>
        <v>#REF!</v>
      </c>
      <c r="G31" s="74"/>
      <c r="I31" s="75">
        <v>201104</v>
      </c>
      <c r="J31" s="57">
        <v>46.146463942320757</v>
      </c>
    </row>
    <row r="32" spans="1:10">
      <c r="A32" s="72" t="e">
        <f>SUMIF(#REF!,'Marge € tonne'!E32,#REF!)</f>
        <v>#REF!</v>
      </c>
      <c r="B32" s="72" t="e">
        <f>SUMIF(#REF!,'Marge € tonne'!E32,#REF!)</f>
        <v>#REF!</v>
      </c>
      <c r="C32" s="72" t="e">
        <f>SUMIF(#REF!,'Marge € tonne'!E32,#REF!)</f>
        <v>#REF!</v>
      </c>
      <c r="D32" s="68" t="s">
        <v>80</v>
      </c>
      <c r="E32" s="68">
        <v>201107</v>
      </c>
      <c r="F32" s="69" t="e">
        <f t="shared" si="0"/>
        <v>#REF!</v>
      </c>
      <c r="G32" s="74"/>
      <c r="I32" s="75">
        <v>201105</v>
      </c>
      <c r="J32" s="57">
        <v>37.148285454328189</v>
      </c>
    </row>
    <row r="33" spans="1:10">
      <c r="A33" s="72" t="e">
        <f>SUMIF(#REF!,'Marge € tonne'!E33,#REF!)</f>
        <v>#REF!</v>
      </c>
      <c r="B33" s="72" t="e">
        <f>SUMIF(#REF!,'Marge € tonne'!E33,#REF!)</f>
        <v>#REF!</v>
      </c>
      <c r="C33" s="72" t="e">
        <f>SUMIF(#REF!,'Marge € tonne'!E33,#REF!)</f>
        <v>#REF!</v>
      </c>
      <c r="D33" s="68" t="s">
        <v>80</v>
      </c>
      <c r="E33" s="68">
        <v>201108</v>
      </c>
      <c r="F33" s="69" t="e">
        <f t="shared" si="0"/>
        <v>#REF!</v>
      </c>
      <c r="G33" s="74"/>
      <c r="I33" s="75">
        <v>201106</v>
      </c>
      <c r="J33" s="57">
        <v>44.638506541307059</v>
      </c>
    </row>
    <row r="34" spans="1:10">
      <c r="A34" s="72" t="e">
        <f>SUMIF(#REF!,'Marge € tonne'!E34,#REF!)</f>
        <v>#REF!</v>
      </c>
      <c r="B34" s="72" t="e">
        <f>SUMIF(#REF!,'Marge € tonne'!E34,#REF!)</f>
        <v>#REF!</v>
      </c>
      <c r="C34" s="72" t="e">
        <f>SUMIF(#REF!,'Marge € tonne'!E34,#REF!)</f>
        <v>#REF!</v>
      </c>
      <c r="D34" s="68" t="s">
        <v>80</v>
      </c>
      <c r="E34" s="68">
        <v>201109</v>
      </c>
      <c r="F34" s="69" t="e">
        <f t="shared" si="0"/>
        <v>#REF!</v>
      </c>
      <c r="G34" s="74"/>
      <c r="I34" s="75">
        <v>201107</v>
      </c>
      <c r="J34" s="57">
        <v>35.543912972679962</v>
      </c>
    </row>
    <row r="35" spans="1:10">
      <c r="A35" s="72" t="e">
        <f>SUMIF(#REF!,'Marge € tonne'!E35,#REF!)</f>
        <v>#REF!</v>
      </c>
      <c r="B35" s="72" t="e">
        <f>SUMIF(#REF!,'Marge € tonne'!E35,#REF!)</f>
        <v>#REF!</v>
      </c>
      <c r="C35" s="72" t="e">
        <f>SUMIF(#REF!,'Marge € tonne'!E35,#REF!)</f>
        <v>#REF!</v>
      </c>
      <c r="D35" s="68" t="s">
        <v>81</v>
      </c>
      <c r="E35" s="68">
        <v>201110</v>
      </c>
      <c r="F35" s="69" t="e">
        <f t="shared" si="0"/>
        <v>#REF!</v>
      </c>
      <c r="G35" s="74"/>
      <c r="I35" s="75">
        <v>201108</v>
      </c>
      <c r="J35" s="57">
        <v>40.998090416191779</v>
      </c>
    </row>
    <row r="36" spans="1:10">
      <c r="A36" s="72" t="e">
        <f>SUMIF(#REF!,'Marge € tonne'!E36,#REF!)</f>
        <v>#REF!</v>
      </c>
      <c r="B36" s="72" t="e">
        <f>SUMIF(#REF!,'Marge € tonne'!E36,#REF!)</f>
        <v>#REF!</v>
      </c>
      <c r="C36" s="72" t="e">
        <f>SUMIF(#REF!,'Marge € tonne'!E36,#REF!)</f>
        <v>#REF!</v>
      </c>
      <c r="D36" s="68" t="s">
        <v>81</v>
      </c>
      <c r="E36" s="68">
        <v>201111</v>
      </c>
      <c r="F36" s="69" t="e">
        <f t="shared" si="0"/>
        <v>#REF!</v>
      </c>
      <c r="G36" s="74"/>
      <c r="I36" s="75">
        <v>201109</v>
      </c>
      <c r="J36" s="57">
        <v>39.008399972921573</v>
      </c>
    </row>
    <row r="37" spans="1:10">
      <c r="A37" s="72" t="e">
        <f>SUMIF(#REF!,'Marge € tonne'!E37,#REF!)</f>
        <v>#REF!</v>
      </c>
      <c r="B37" s="72" t="e">
        <f>SUMIF(#REF!,'Marge € tonne'!E37,#REF!)</f>
        <v>#REF!</v>
      </c>
      <c r="C37" s="72" t="e">
        <f>SUMIF(#REF!,'Marge € tonne'!E37,#REF!)</f>
        <v>#REF!</v>
      </c>
      <c r="D37" s="68" t="s">
        <v>81</v>
      </c>
      <c r="E37" s="68">
        <v>201112</v>
      </c>
      <c r="F37" s="69" t="e">
        <f t="shared" si="0"/>
        <v>#REF!</v>
      </c>
      <c r="G37" s="74"/>
      <c r="I37" s="75">
        <v>201110</v>
      </c>
      <c r="J37" s="57">
        <v>37.767759863246766</v>
      </c>
    </row>
    <row r="38" spans="1:10">
      <c r="A38" s="72" t="e">
        <f>SUMIF(#REF!,'Marge € tonne'!E38,#REF!)</f>
        <v>#REF!</v>
      </c>
      <c r="B38" s="72" t="e">
        <f>SUMIF(#REF!,'Marge € tonne'!E38,#REF!)</f>
        <v>#REF!</v>
      </c>
      <c r="C38" s="72" t="e">
        <f>SUMIF(#REF!,'Marge € tonne'!E38,#REF!)</f>
        <v>#REF!</v>
      </c>
      <c r="D38" s="68" t="s">
        <v>81</v>
      </c>
      <c r="E38" s="68">
        <v>201201</v>
      </c>
      <c r="F38" s="69" t="e">
        <f t="shared" si="0"/>
        <v>#REF!</v>
      </c>
      <c r="G38" s="74"/>
      <c r="I38" s="75">
        <v>201111</v>
      </c>
      <c r="J38" s="57">
        <v>59.967121596512534</v>
      </c>
    </row>
    <row r="39" spans="1:10">
      <c r="A39" s="72" t="e">
        <f>SUMIF(#REF!,'Marge € tonne'!E39,#REF!)</f>
        <v>#REF!</v>
      </c>
      <c r="B39" s="72" t="e">
        <f>SUMIF(#REF!,'Marge € tonne'!E39,#REF!)</f>
        <v>#REF!</v>
      </c>
      <c r="C39" s="72" t="e">
        <f>SUMIF(#REF!,'Marge € tonne'!E39,#REF!)</f>
        <v>#REF!</v>
      </c>
      <c r="D39" s="68" t="s">
        <v>81</v>
      </c>
      <c r="E39" s="68">
        <v>201202</v>
      </c>
      <c r="F39" s="69" t="e">
        <f t="shared" si="0"/>
        <v>#REF!</v>
      </c>
      <c r="G39" s="74"/>
      <c r="I39" s="75">
        <v>201112</v>
      </c>
      <c r="J39" s="57">
        <v>56.030409251916907</v>
      </c>
    </row>
    <row r="40" spans="1:10">
      <c r="A40" s="72" t="e">
        <f>SUMIF(#REF!,'Marge € tonne'!E40,#REF!)</f>
        <v>#REF!</v>
      </c>
      <c r="B40" s="72" t="e">
        <f>SUMIF(#REF!,'Marge € tonne'!E40,#REF!)</f>
        <v>#REF!</v>
      </c>
      <c r="C40" s="72" t="e">
        <f>SUMIF(#REF!,'Marge € tonne'!E40,#REF!)</f>
        <v>#REF!</v>
      </c>
      <c r="D40" s="68" t="s">
        <v>81</v>
      </c>
      <c r="E40" s="68">
        <v>201203</v>
      </c>
      <c r="F40" s="69" t="e">
        <f t="shared" si="0"/>
        <v>#REF!</v>
      </c>
      <c r="G40" s="74"/>
      <c r="I40" s="75">
        <v>201201</v>
      </c>
      <c r="J40" s="57">
        <v>47.344716366871815</v>
      </c>
    </row>
    <row r="41" spans="1:10">
      <c r="A41" s="72" t="e">
        <f>SUMIF(#REF!,'Marge € tonne'!E41,#REF!)</f>
        <v>#REF!</v>
      </c>
      <c r="B41" s="72" t="e">
        <f>SUMIF(#REF!,'Marge € tonne'!E41,#REF!)</f>
        <v>#REF!</v>
      </c>
      <c r="C41" s="72" t="e">
        <f>SUMIF(#REF!,'Marge € tonne'!E41,#REF!)</f>
        <v>#REF!</v>
      </c>
      <c r="D41" s="68" t="s">
        <v>81</v>
      </c>
      <c r="E41" s="68">
        <v>201204</v>
      </c>
      <c r="F41" s="69" t="e">
        <f t="shared" si="0"/>
        <v>#REF!</v>
      </c>
      <c r="G41" s="74"/>
      <c r="I41" s="75">
        <v>201202</v>
      </c>
      <c r="J41" s="57">
        <v>69.114466311051999</v>
      </c>
    </row>
    <row r="42" spans="1:10">
      <c r="A42" s="72" t="e">
        <f>SUMIF(#REF!,'Marge € tonne'!E42,#REF!)</f>
        <v>#REF!</v>
      </c>
      <c r="B42" s="72" t="e">
        <f>SUMIF(#REF!,'Marge € tonne'!E42,#REF!)</f>
        <v>#REF!</v>
      </c>
      <c r="C42" s="72" t="e">
        <f>SUMIF(#REF!,'Marge € tonne'!E42,#REF!)</f>
        <v>#REF!</v>
      </c>
      <c r="D42" s="68" t="s">
        <v>81</v>
      </c>
      <c r="E42" s="68">
        <v>201205</v>
      </c>
      <c r="F42" s="69" t="e">
        <f t="shared" si="0"/>
        <v>#REF!</v>
      </c>
      <c r="G42" s="74"/>
      <c r="I42" s="75">
        <v>201203</v>
      </c>
      <c r="J42" s="57">
        <v>18.648840849789266</v>
      </c>
    </row>
    <row r="43" spans="1:10">
      <c r="A43" s="72" t="e">
        <f>SUMIF(#REF!,'Marge € tonne'!E43,#REF!)</f>
        <v>#REF!</v>
      </c>
      <c r="B43" s="72" t="e">
        <f>SUMIF(#REF!,'Marge € tonne'!E43,#REF!)</f>
        <v>#REF!</v>
      </c>
      <c r="C43" s="72" t="e">
        <f>SUMIF(#REF!,'Marge € tonne'!E43,#REF!)</f>
        <v>#REF!</v>
      </c>
      <c r="D43" s="68" t="s">
        <v>81</v>
      </c>
      <c r="E43" s="68">
        <v>201206</v>
      </c>
      <c r="F43" s="69" t="e">
        <f t="shared" si="0"/>
        <v>#REF!</v>
      </c>
      <c r="G43" s="74"/>
      <c r="I43" s="75">
        <v>201204</v>
      </c>
      <c r="J43" s="57">
        <v>35.19844527960278</v>
      </c>
    </row>
    <row r="44" spans="1:10">
      <c r="A44" s="72" t="e">
        <f>SUMIF(#REF!,'Marge € tonne'!E44,#REF!)</f>
        <v>#REF!</v>
      </c>
      <c r="B44" s="72" t="e">
        <f>SUMIF(#REF!,'Marge € tonne'!E44,#REF!)</f>
        <v>#REF!</v>
      </c>
      <c r="C44" s="72" t="e">
        <f>SUMIF(#REF!,'Marge € tonne'!E44,#REF!)</f>
        <v>#REF!</v>
      </c>
      <c r="D44" s="68" t="s">
        <v>81</v>
      </c>
      <c r="E44" s="68">
        <v>201207</v>
      </c>
      <c r="F44" s="69" t="e">
        <f t="shared" si="0"/>
        <v>#REF!</v>
      </c>
      <c r="G44" s="74"/>
      <c r="I44" s="75">
        <v>201205</v>
      </c>
      <c r="J44" s="57">
        <v>41.54600327391779</v>
      </c>
    </row>
    <row r="45" spans="1:10">
      <c r="A45" s="72" t="e">
        <f>SUMIF(#REF!,'Marge € tonne'!E45,#REF!)</f>
        <v>#REF!</v>
      </c>
      <c r="B45" s="72" t="e">
        <f>SUMIF(#REF!,'Marge € tonne'!E45,#REF!)</f>
        <v>#REF!</v>
      </c>
      <c r="C45" s="72" t="e">
        <f>SUMIF(#REF!,'Marge € tonne'!E45,#REF!)</f>
        <v>#REF!</v>
      </c>
      <c r="D45" s="68" t="s">
        <v>81</v>
      </c>
      <c r="E45" s="68">
        <v>201208</v>
      </c>
      <c r="F45" s="69" t="e">
        <f t="shared" si="0"/>
        <v>#REF!</v>
      </c>
      <c r="G45" s="74"/>
      <c r="I45" s="75">
        <v>201206</v>
      </c>
      <c r="J45" s="57">
        <v>39.529956578987438</v>
      </c>
    </row>
    <row r="46" spans="1:10">
      <c r="A46" s="72" t="e">
        <f>SUMIF(#REF!,'Marge € tonne'!E46,#REF!)</f>
        <v>#REF!</v>
      </c>
      <c r="B46" s="72" t="e">
        <f>SUMIF(#REF!,'Marge € tonne'!E46,#REF!)</f>
        <v>#REF!</v>
      </c>
      <c r="C46" s="72" t="e">
        <f>SUMIF(#REF!,'Marge € tonne'!E46,#REF!)</f>
        <v>#REF!</v>
      </c>
      <c r="D46" s="68" t="s">
        <v>81</v>
      </c>
      <c r="E46" s="68">
        <v>201209</v>
      </c>
      <c r="F46" s="69" t="e">
        <f t="shared" si="0"/>
        <v>#REF!</v>
      </c>
      <c r="G46" s="74"/>
      <c r="I46" s="75">
        <v>201207</v>
      </c>
      <c r="J46" s="57">
        <v>36.262935266324753</v>
      </c>
    </row>
    <row r="47" spans="1:10">
      <c r="A47" s="72" t="e">
        <f>SUMIF(#REF!,'Marge € tonne'!E47,#REF!)</f>
        <v>#REF!</v>
      </c>
      <c r="B47" s="72" t="e">
        <f>SUMIF(#REF!,'Marge € tonne'!E47,#REF!)</f>
        <v>#REF!</v>
      </c>
      <c r="C47" s="72" t="e">
        <f>SUMIF(#REF!,'Marge € tonne'!E47,#REF!)</f>
        <v>#REF!</v>
      </c>
      <c r="D47" s="68" t="s">
        <v>83</v>
      </c>
      <c r="E47" s="68">
        <v>201210</v>
      </c>
      <c r="F47" s="69" t="e">
        <f>C47/B47</f>
        <v>#REF!</v>
      </c>
      <c r="G47" s="74"/>
      <c r="I47" s="75">
        <v>201208</v>
      </c>
      <c r="J47" s="57">
        <v>31.402264713898404</v>
      </c>
    </row>
    <row r="48" spans="1:10">
      <c r="A48" s="72" t="e">
        <f>SUMIF(#REF!,'Marge € tonne'!E48,#REF!)</f>
        <v>#REF!</v>
      </c>
      <c r="B48" s="72" t="e">
        <f>SUMIF(#REF!,'Marge € tonne'!E48,#REF!)</f>
        <v>#REF!</v>
      </c>
      <c r="C48" s="72" t="e">
        <f>SUMIF(#REF!,'Marge € tonne'!E48,#REF!)</f>
        <v>#REF!</v>
      </c>
      <c r="D48" s="68" t="s">
        <v>84</v>
      </c>
      <c r="E48" s="68">
        <v>201211</v>
      </c>
      <c r="F48" s="69" t="e">
        <f>C48/B48</f>
        <v>#REF!</v>
      </c>
      <c r="G48" s="74"/>
      <c r="I48" s="75">
        <v>201209</v>
      </c>
      <c r="J48" s="57">
        <v>39.337273710161696</v>
      </c>
    </row>
    <row r="49" spans="1:10">
      <c r="A49" s="72" t="e">
        <f>SUMIF(#REF!,'Marge € tonne'!E49,#REF!)</f>
        <v>#REF!</v>
      </c>
      <c r="B49" s="72" t="e">
        <f>SUMIF(#REF!,'Marge € tonne'!E49,#REF!)</f>
        <v>#REF!</v>
      </c>
      <c r="C49" s="72" t="e">
        <f>SUMIF(#REF!,'Marge € tonne'!E49,#REF!)</f>
        <v>#REF!</v>
      </c>
      <c r="D49" s="68" t="s">
        <v>85</v>
      </c>
      <c r="E49" s="68">
        <v>201212</v>
      </c>
      <c r="F49" s="69" t="e">
        <f>C49/B49</f>
        <v>#REF!</v>
      </c>
      <c r="G49" s="74"/>
      <c r="I49" s="75">
        <v>201210</v>
      </c>
      <c r="J49" s="57">
        <v>32.434451307076557</v>
      </c>
    </row>
    <row r="50" spans="1:10">
      <c r="I50" s="75">
        <v>201211</v>
      </c>
      <c r="J50" s="57">
        <v>43.7250395080884</v>
      </c>
    </row>
    <row r="51" spans="1:10">
      <c r="I51" s="75">
        <v>201212</v>
      </c>
      <c r="J51" s="57">
        <v>48.92833713866866</v>
      </c>
    </row>
    <row r="52" spans="1:10">
      <c r="I52" s="75" t="s">
        <v>56</v>
      </c>
      <c r="J52" s="57">
        <v>2452.117416969862</v>
      </c>
    </row>
  </sheetData>
  <pageMargins left="0.7" right="0.7" top="0.75" bottom="0.75" header="0.3" footer="0.3"/>
  <pageSetup paperSize="9" orientation="portrait" r:id="rId2"/>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Feuil3"/>
  <dimension ref="A1"/>
  <sheetViews>
    <sheetView workbookViewId="0"/>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Journal des mouvements</vt:lpstr>
      <vt:lpstr>Stocks</vt:lpstr>
      <vt:lpstr>RUFRA</vt:lpstr>
      <vt:lpstr>Graphe 2012-2017</vt:lpstr>
      <vt:lpstr>Graphe 2009-2012</vt:lpstr>
      <vt:lpstr>Offre Devis</vt:lpstr>
      <vt:lpstr>Marge € tonne</vt:lpstr>
      <vt:lpstr>Feuil1</vt:lpstr>
      <vt:lpstr>CUMUL_MVTS</vt:lpstr>
      <vt:lpstr>STOCK_MVTS</vt:lpstr>
      <vt:lpstr>'Offre Devis'!Zone_d_impression</vt:lpstr>
      <vt:lpstr>Stocks!Zone_d_impression</vt:lpstr>
    </vt:vector>
  </TitlesOfParts>
  <Company>Sanders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Didier CHAUVEAU</dc:creator>
  <cp:lastModifiedBy>Didier CHAUVEAU</cp:lastModifiedBy>
  <cp:lastPrinted>2018-02-20T11:07:33Z</cp:lastPrinted>
  <dcterms:created xsi:type="dcterms:W3CDTF">2008-11-10T20:50:41Z</dcterms:created>
  <dcterms:modified xsi:type="dcterms:W3CDTF">2018-03-05T17:29:54Z</dcterms:modified>
</cp:coreProperties>
</file>