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480" yWindow="108" windowWidth="22116" windowHeight="8940"/>
  </bookViews>
  <sheets>
    <sheet name="TCD" sheetId="4" r:id="rId1"/>
    <sheet name="detail facturation 2017" sheetId="1" r:id="rId2"/>
    <sheet name="Feuil2" sheetId="2" r:id="rId3"/>
    <sheet name="Feuil3" sheetId="3" r:id="rId4"/>
  </sheets>
  <calcPr calcId="145621"/>
  <pivotCaches>
    <pivotCache cacheId="16" r:id="rId5"/>
  </pivotCaches>
</workbook>
</file>

<file path=xl/calcChain.xml><?xml version="1.0" encoding="utf-8"?>
<calcChain xmlns="http://schemas.openxmlformats.org/spreadsheetml/2006/main">
  <c r="L7" i="4" l="1"/>
  <c r="L8" i="4"/>
  <c r="L9" i="4"/>
  <c r="L10" i="4"/>
  <c r="L11" i="4"/>
  <c r="L12" i="4"/>
  <c r="L13" i="4"/>
  <c r="L14" i="4"/>
  <c r="L15" i="4"/>
  <c r="L16" i="4"/>
  <c r="L17" i="4"/>
  <c r="L18" i="4"/>
  <c r="L19" i="4"/>
  <c r="L6" i="4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D5" i="1" l="1"/>
  <c r="E12" i="1"/>
  <c r="G6" i="1"/>
  <c r="J6" i="1" s="1"/>
  <c r="F6" i="1"/>
  <c r="G5" i="1"/>
  <c r="J5" i="1" s="1"/>
  <c r="F5" i="1"/>
  <c r="G4" i="1"/>
  <c r="J4" i="1" s="1"/>
  <c r="F4" i="1"/>
  <c r="L4" i="1" s="1"/>
  <c r="L5" i="1" l="1"/>
  <c r="L6" i="1"/>
  <c r="G12" i="1"/>
  <c r="J12" i="1" s="1"/>
  <c r="F12" i="1"/>
  <c r="L12" i="1" s="1"/>
  <c r="F9" i="1"/>
  <c r="L9" i="1" s="1"/>
  <c r="G9" i="1"/>
  <c r="J9" i="1" s="1"/>
  <c r="E7" i="1" l="1"/>
  <c r="F7" i="1" l="1"/>
  <c r="L7" i="1" s="1"/>
  <c r="E10" i="1"/>
  <c r="G7" i="1"/>
  <c r="J7" i="1" s="1"/>
  <c r="G10" i="1" l="1"/>
  <c r="J10" i="1" s="1"/>
  <c r="F10" i="1"/>
  <c r="L10" i="1" s="1"/>
  <c r="E13" i="1"/>
  <c r="G13" i="1" l="1"/>
  <c r="J13" i="1" s="1"/>
  <c r="F13" i="1"/>
  <c r="L13" i="1" s="1"/>
  <c r="E8" i="1" l="1"/>
  <c r="G8" i="1" l="1"/>
  <c r="J8" i="1" s="1"/>
  <c r="F8" i="1"/>
  <c r="L8" i="1" s="1"/>
  <c r="E14" i="1" l="1"/>
  <c r="E15" i="1" s="1"/>
  <c r="G11" i="1"/>
  <c r="J11" i="1" s="1"/>
  <c r="F11" i="1"/>
  <c r="L11" i="1" s="1"/>
  <c r="G15" i="1" l="1"/>
  <c r="J15" i="1" s="1"/>
  <c r="F15" i="1"/>
  <c r="L15" i="1" s="1"/>
  <c r="E16" i="1"/>
  <c r="G14" i="1"/>
  <c r="J14" i="1" s="1"/>
  <c r="F14" i="1"/>
  <c r="L14" i="1" s="1"/>
  <c r="F16" i="1" l="1"/>
  <c r="L16" i="1" s="1"/>
  <c r="G16" i="1"/>
  <c r="J16" i="1" s="1"/>
  <c r="E17" i="1"/>
  <c r="E18" i="1" s="1"/>
  <c r="G18" i="1" l="1"/>
  <c r="J18" i="1" s="1"/>
  <c r="F18" i="1"/>
  <c r="L18" i="1" s="1"/>
  <c r="E19" i="1"/>
  <c r="G17" i="1"/>
  <c r="J17" i="1" s="1"/>
  <c r="F17" i="1"/>
  <c r="L17" i="1" s="1"/>
  <c r="F19" i="1" l="1"/>
  <c r="L19" i="1" s="1"/>
  <c r="G19" i="1"/>
  <c r="J19" i="1" s="1"/>
  <c r="E20" i="1"/>
  <c r="E21" i="1" l="1"/>
  <c r="G20" i="1"/>
  <c r="J20" i="1" s="1"/>
  <c r="F20" i="1"/>
  <c r="L20" i="1" s="1"/>
  <c r="G21" i="1" l="1"/>
  <c r="J21" i="1" s="1"/>
  <c r="F21" i="1"/>
  <c r="L21" i="1" s="1"/>
  <c r="E22" i="1"/>
  <c r="G22" i="1" l="1"/>
  <c r="J22" i="1" s="1"/>
  <c r="F22" i="1"/>
  <c r="L22" i="1" s="1"/>
  <c r="E23" i="1"/>
  <c r="E24" i="1" l="1"/>
  <c r="F23" i="1"/>
  <c r="L23" i="1" s="1"/>
  <c r="G23" i="1"/>
  <c r="J23" i="1" s="1"/>
  <c r="G24" i="1" l="1"/>
  <c r="J24" i="1" s="1"/>
  <c r="F24" i="1"/>
  <c r="L24" i="1" s="1"/>
  <c r="E25" i="1"/>
  <c r="F25" i="1" l="1"/>
  <c r="L25" i="1" s="1"/>
  <c r="G25" i="1"/>
  <c r="J25" i="1" s="1"/>
  <c r="E26" i="1"/>
  <c r="E27" i="1" l="1"/>
  <c r="G26" i="1"/>
  <c r="J26" i="1" s="1"/>
  <c r="F26" i="1"/>
  <c r="L26" i="1" s="1"/>
  <c r="G27" i="1" l="1"/>
  <c r="J27" i="1" s="1"/>
  <c r="F27" i="1"/>
  <c r="L27" i="1" s="1"/>
  <c r="E28" i="1"/>
  <c r="E29" i="1" l="1"/>
  <c r="F28" i="1"/>
  <c r="L28" i="1" s="1"/>
  <c r="G28" i="1"/>
  <c r="J28" i="1" s="1"/>
  <c r="F29" i="1" l="1"/>
  <c r="L29" i="1" s="1"/>
  <c r="G29" i="1"/>
  <c r="J29" i="1" s="1"/>
  <c r="E30" i="1"/>
  <c r="G30" i="1" l="1"/>
  <c r="J30" i="1" s="1"/>
  <c r="F30" i="1"/>
  <c r="L30" i="1" s="1"/>
  <c r="E31" i="1"/>
  <c r="E32" i="1" l="1"/>
  <c r="G31" i="1"/>
  <c r="J31" i="1" s="1"/>
  <c r="F31" i="1"/>
  <c r="L31" i="1" s="1"/>
  <c r="G32" i="1" l="1"/>
  <c r="J32" i="1" s="1"/>
  <c r="F32" i="1"/>
  <c r="L32" i="1" s="1"/>
  <c r="E33" i="1"/>
  <c r="F33" i="1" l="1"/>
  <c r="L33" i="1" s="1"/>
  <c r="G33" i="1"/>
  <c r="J33" i="1" s="1"/>
  <c r="E34" i="1"/>
  <c r="E35" i="1" l="1"/>
  <c r="G34" i="1"/>
  <c r="J34" i="1" s="1"/>
  <c r="F34" i="1"/>
  <c r="L34" i="1" s="1"/>
  <c r="F35" i="1" l="1"/>
  <c r="L35" i="1" s="1"/>
  <c r="G35" i="1"/>
  <c r="J35" i="1" s="1"/>
  <c r="E36" i="1"/>
  <c r="F36" i="1" l="1"/>
  <c r="L36" i="1" s="1"/>
  <c r="G36" i="1"/>
  <c r="J36" i="1" s="1"/>
  <c r="E37" i="1"/>
  <c r="E38" i="1" l="1"/>
  <c r="G37" i="1"/>
  <c r="J37" i="1" s="1"/>
  <c r="F37" i="1"/>
  <c r="L37" i="1" s="1"/>
  <c r="G38" i="1" l="1"/>
  <c r="J38" i="1" s="1"/>
  <c r="F38" i="1"/>
  <c r="L38" i="1" s="1"/>
  <c r="E39" i="1"/>
  <c r="E40" i="1" l="1"/>
  <c r="G39" i="1"/>
  <c r="J39" i="1" s="1"/>
  <c r="F39" i="1"/>
  <c r="L39" i="1" s="1"/>
  <c r="F40" i="1" l="1"/>
  <c r="L40" i="1" s="1"/>
  <c r="G40" i="1"/>
  <c r="J40" i="1" s="1"/>
  <c r="E41" i="1"/>
  <c r="F41" i="1" l="1"/>
  <c r="L41" i="1" s="1"/>
  <c r="G41" i="1"/>
  <c r="J41" i="1" s="1"/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</calcChain>
</file>

<file path=xl/sharedStrings.xml><?xml version="1.0" encoding="utf-8"?>
<sst xmlns="http://schemas.openxmlformats.org/spreadsheetml/2006/main" count="176" uniqueCount="56">
  <si>
    <t xml:space="preserve">N° Client </t>
  </si>
  <si>
    <t>Nom Client</t>
  </si>
  <si>
    <t>N° Facture</t>
  </si>
  <si>
    <t>Date facture</t>
  </si>
  <si>
    <t>mois facturation</t>
  </si>
  <si>
    <t>Echeance</t>
  </si>
  <si>
    <t>Montant</t>
  </si>
  <si>
    <t>Pierre SAS</t>
  </si>
  <si>
    <t>PAUL SAS</t>
  </si>
  <si>
    <t>JACQUES SARL</t>
  </si>
  <si>
    <t>JULIEN EURL</t>
  </si>
  <si>
    <t>JEROME SARL</t>
  </si>
  <si>
    <t>SYLVIE SAS</t>
  </si>
  <si>
    <t>MAYOTTE SAS</t>
  </si>
  <si>
    <t>VALENCE SAS</t>
  </si>
  <si>
    <t>BARCELONA EURL</t>
  </si>
  <si>
    <t>MAHE SAS</t>
  </si>
  <si>
    <t>N° Clients</t>
  </si>
  <si>
    <t>Nb de mois de facturation</t>
  </si>
  <si>
    <t>VENICE SAS</t>
  </si>
  <si>
    <t>NYC SAS</t>
  </si>
  <si>
    <t>ROMANCIA SARL</t>
  </si>
  <si>
    <t>Unique</t>
  </si>
  <si>
    <t>Somme de Unique</t>
  </si>
  <si>
    <t>Total général</t>
  </si>
  <si>
    <t xml:space="preserve">Situation au </t>
  </si>
  <si>
    <t>Nb jrs retard</t>
  </si>
  <si>
    <t>Répartition encours</t>
  </si>
  <si>
    <t>Retard</t>
  </si>
  <si>
    <t>Courant</t>
  </si>
  <si>
    <t xml:space="preserve">Répartition </t>
  </si>
  <si>
    <t>de 1 à 10</t>
  </si>
  <si>
    <t>de 11 à 20</t>
  </si>
  <si>
    <t>de 21 à 30</t>
  </si>
  <si>
    <t>de 31 à 60</t>
  </si>
  <si>
    <t xml:space="preserve">de 61 à 90 </t>
  </si>
  <si>
    <t xml:space="preserve">Plus de 90 </t>
  </si>
  <si>
    <t>Clients</t>
  </si>
  <si>
    <t>1 - JULIEN EURL</t>
  </si>
  <si>
    <t>10 - BARCELONA EURL</t>
  </si>
  <si>
    <t>11 - JACQUES SARL</t>
  </si>
  <si>
    <t>12 - SYLVIE SAS</t>
  </si>
  <si>
    <t>13 - ROMANCIA SARL</t>
  </si>
  <si>
    <t>2 - MAYOTTE SAS</t>
  </si>
  <si>
    <t>3 - Pierre SAS</t>
  </si>
  <si>
    <t>4 - NYC SAS</t>
  </si>
  <si>
    <t>5 - PAUL SAS</t>
  </si>
  <si>
    <t>6 - MAHE SAS</t>
  </si>
  <si>
    <t>7 - VENICE SAS</t>
  </si>
  <si>
    <t>8 - JEROME SARL</t>
  </si>
  <si>
    <t>9 - VALENCE SAS</t>
  </si>
  <si>
    <t>Somme de Montant</t>
  </si>
  <si>
    <t>Total Retard</t>
  </si>
  <si>
    <t xml:space="preserve"> </t>
  </si>
  <si>
    <t xml:space="preserve">Total  </t>
  </si>
  <si>
    <t>Taux de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</si>
</sst>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mm"/>
    <numFmt numFmtId="166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43" fontId="0" fillId="0" borderId="0" xfId="1" applyFont="1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166" fontId="0" fillId="0" borderId="0" xfId="1" applyNumberFormat="1" applyFont="1"/>
    <xf numFmtId="4" fontId="0" fillId="0" borderId="0" xfId="0" applyNumberFormat="1"/>
    <xf numFmtId="10" fontId="0" fillId="0" borderId="0" xfId="2" applyNumberFormat="1" applyFont="1"/>
  </cellXfs>
  <cellStyles count="3">
    <cellStyle name="Milliers" xfId="1" builtinId="3"/>
    <cellStyle name="Normal" xfId="0" builtinId="0"/>
    <cellStyle name="Pourcentage" xfId="2" builtinId="5"/>
  </cellStyles>
  <dxfs count="9">
    <dxf>
      <numFmt numFmtId="0" formatCode="General"/>
    </dxf>
    <dxf>
      <numFmt numFmtId="19" formatCode="dd/mm/yyyy"/>
    </dxf>
    <dxf>
      <numFmt numFmtId="19" formatCode="dd/mm/yyyy"/>
    </dxf>
    <dxf>
      <numFmt numFmtId="166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oit" refreshedDate="43153.877762731485" createdVersion="4" refreshedVersion="4" minRefreshableVersion="3" recordCount="38">
  <cacheSource type="worksheet">
    <worksheetSource name="Tableau1"/>
  </cacheSource>
  <cacheFields count="12">
    <cacheField name="N° Client " numFmtId="0">
      <sharedItems containsSemiMixedTypes="0" containsString="0" containsNumber="1" containsInteger="1" minValue="1" maxValue="13" count="13">
        <n v="1"/>
        <n v="2"/>
        <n v="3"/>
        <n v="4"/>
        <n v="5"/>
        <n v="6"/>
        <n v="7"/>
        <n v="8"/>
        <n v="9"/>
        <n v="10"/>
        <n v="11"/>
        <n v="12"/>
        <n v="13"/>
      </sharedItems>
    </cacheField>
    <cacheField name="Nom Client" numFmtId="0">
      <sharedItems count="13">
        <s v="JULIEN EURL"/>
        <s v="MAYOTTE SAS"/>
        <s v="Pierre SAS"/>
        <s v="NYC SAS"/>
        <s v="PAUL SAS"/>
        <s v="MAHE SAS"/>
        <s v="VENICE SAS"/>
        <s v="JEROME SARL"/>
        <s v="VALENCE SAS"/>
        <s v="BARCELONA EURL"/>
        <s v="JACQUES SARL"/>
        <s v="SYLVIE SAS"/>
        <s v="ROMANCIA SARL"/>
      </sharedItems>
    </cacheField>
    <cacheField name="Clients" numFmtId="0">
      <sharedItems count="13">
        <s v="1 - JULIEN EURL"/>
        <s v="2 - MAYOTTE SAS"/>
        <s v="3 - Pierre SAS"/>
        <s v="4 - NYC SAS"/>
        <s v="5 - PAUL SAS"/>
        <s v="6 - MAHE SAS"/>
        <s v="7 - VENICE SAS"/>
        <s v="8 - JEROME SARL"/>
        <s v="9 - VALENCE SAS"/>
        <s v="10 - BARCELONA EURL"/>
        <s v="11 - JACQUES SARL"/>
        <s v="12 - SYLVIE SAS"/>
        <s v="13 - ROMANCIA SARL"/>
      </sharedItems>
    </cacheField>
    <cacheField name="N° Facture" numFmtId="0">
      <sharedItems containsSemiMixedTypes="0" containsString="0" containsNumber="1" containsInteger="1" minValue="1" maxValue="38"/>
    </cacheField>
    <cacheField name="Date facture" numFmtId="14">
      <sharedItems containsSemiMixedTypes="0" containsNonDate="0" containsDate="1" containsString="0" minDate="2017-01-02T00:00:00" maxDate="2018-03-28T00:00:00"/>
    </cacheField>
    <cacheField name="mois facturation" numFmtId="0">
      <sharedItems containsSemiMixedTypes="0" containsString="0" containsNumber="1" containsInteger="1" minValue="1" maxValue="12"/>
    </cacheField>
    <cacheField name="Echeance" numFmtId="14">
      <sharedItems containsSemiMixedTypes="0" containsNonDate="0" containsDate="1" containsString="0" minDate="2017-02-16T00:00:00" maxDate="2018-05-12T00:00:00"/>
    </cacheField>
    <cacheField name="Répartition encours" numFmtId="14">
      <sharedItems count="2">
        <s v="Retard"/>
        <s v="Courant"/>
      </sharedItems>
    </cacheField>
    <cacheField name="Répartition " numFmtId="14">
      <sharedItems count="7">
        <s v="Plus de 90 "/>
        <s v="de 61 à 90 "/>
        <s v="de 31 à 60"/>
        <s v="de 21 à 30"/>
        <s v="de 11 à 20"/>
        <s v="de 1 à 10"/>
        <s v="Courant"/>
      </sharedItems>
    </cacheField>
    <cacheField name="Nb jrs retard" numFmtId="166">
      <sharedItems containsSemiMixedTypes="0" containsString="0" containsNumber="1" containsInteger="1" minValue="-100" maxValue="349"/>
    </cacheField>
    <cacheField name="Montant" numFmtId="43">
      <sharedItems containsSemiMixedTypes="0" containsString="0" containsNumber="1" containsInteger="1" minValue="100" maxValue="165000"/>
    </cacheField>
    <cacheField name="Unique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x v="0"/>
    <x v="0"/>
    <x v="0"/>
    <n v="1"/>
    <d v="2017-01-02T00:00:00"/>
    <n v="1"/>
    <d v="2017-02-16T00:00:00"/>
    <x v="0"/>
    <x v="0"/>
    <n v="349"/>
    <n v="100"/>
    <n v="1"/>
  </r>
  <r>
    <x v="0"/>
    <x v="0"/>
    <x v="0"/>
    <n v="2"/>
    <d v="2017-01-02T00:00:00"/>
    <n v="1"/>
    <d v="2017-02-16T00:00:00"/>
    <x v="0"/>
    <x v="0"/>
    <n v="349"/>
    <n v="100"/>
    <n v="0"/>
  </r>
  <r>
    <x v="0"/>
    <x v="0"/>
    <x v="0"/>
    <n v="3"/>
    <d v="2017-02-02T00:00:00"/>
    <n v="2"/>
    <d v="2017-03-19T00:00:00"/>
    <x v="0"/>
    <x v="0"/>
    <n v="318"/>
    <n v="100"/>
    <n v="1"/>
  </r>
  <r>
    <x v="0"/>
    <x v="0"/>
    <x v="0"/>
    <n v="4"/>
    <d v="2017-02-12T00:00:00"/>
    <n v="2"/>
    <d v="2017-03-29T00:00:00"/>
    <x v="0"/>
    <x v="0"/>
    <n v="308"/>
    <n v="100"/>
    <n v="0"/>
  </r>
  <r>
    <x v="0"/>
    <x v="0"/>
    <x v="0"/>
    <n v="5"/>
    <d v="2017-02-22T00:00:00"/>
    <n v="2"/>
    <d v="2017-04-08T00:00:00"/>
    <x v="0"/>
    <x v="0"/>
    <n v="298"/>
    <n v="100"/>
    <n v="0"/>
  </r>
  <r>
    <x v="1"/>
    <x v="1"/>
    <x v="1"/>
    <n v="6"/>
    <d v="2017-01-15T00:00:00"/>
    <n v="1"/>
    <d v="2017-03-01T00:00:00"/>
    <x v="0"/>
    <x v="0"/>
    <n v="336"/>
    <n v="200"/>
    <n v="1"/>
  </r>
  <r>
    <x v="1"/>
    <x v="1"/>
    <x v="1"/>
    <n v="7"/>
    <d v="2017-01-25T00:00:00"/>
    <n v="1"/>
    <d v="2017-03-11T00:00:00"/>
    <x v="0"/>
    <x v="0"/>
    <n v="326"/>
    <n v="200"/>
    <n v="0"/>
  </r>
  <r>
    <x v="1"/>
    <x v="1"/>
    <x v="1"/>
    <n v="8"/>
    <d v="2017-05-31T00:00:00"/>
    <n v="5"/>
    <d v="2017-07-15T00:00:00"/>
    <x v="0"/>
    <x v="0"/>
    <n v="200"/>
    <n v="200"/>
    <n v="1"/>
  </r>
  <r>
    <x v="2"/>
    <x v="2"/>
    <x v="2"/>
    <n v="9"/>
    <d v="2017-06-10T00:00:00"/>
    <n v="6"/>
    <d v="2017-07-25T00:00:00"/>
    <x v="0"/>
    <x v="0"/>
    <n v="190"/>
    <n v="250"/>
    <n v="1"/>
  </r>
  <r>
    <x v="2"/>
    <x v="2"/>
    <x v="2"/>
    <n v="10"/>
    <d v="2017-06-20T00:00:00"/>
    <n v="6"/>
    <d v="2017-08-04T00:00:00"/>
    <x v="0"/>
    <x v="0"/>
    <n v="180"/>
    <n v="250"/>
    <n v="0"/>
  </r>
  <r>
    <x v="2"/>
    <x v="2"/>
    <x v="2"/>
    <n v="11"/>
    <d v="2017-06-30T00:00:00"/>
    <n v="6"/>
    <d v="2017-08-14T00:00:00"/>
    <x v="0"/>
    <x v="0"/>
    <n v="170"/>
    <n v="250"/>
    <n v="0"/>
  </r>
  <r>
    <x v="3"/>
    <x v="3"/>
    <x v="3"/>
    <n v="12"/>
    <d v="2017-07-10T00:00:00"/>
    <n v="7"/>
    <d v="2017-08-24T00:00:00"/>
    <x v="0"/>
    <x v="0"/>
    <n v="160"/>
    <n v="318"/>
    <n v="1"/>
  </r>
  <r>
    <x v="3"/>
    <x v="3"/>
    <x v="3"/>
    <n v="13"/>
    <d v="2017-07-20T00:00:00"/>
    <n v="7"/>
    <d v="2017-09-03T00:00:00"/>
    <x v="0"/>
    <x v="0"/>
    <n v="150"/>
    <n v="318"/>
    <n v="0"/>
  </r>
  <r>
    <x v="3"/>
    <x v="3"/>
    <x v="3"/>
    <n v="14"/>
    <d v="2017-07-30T00:00:00"/>
    <n v="7"/>
    <d v="2017-09-13T00:00:00"/>
    <x v="0"/>
    <x v="0"/>
    <n v="140"/>
    <n v="318"/>
    <n v="0"/>
  </r>
  <r>
    <x v="4"/>
    <x v="4"/>
    <x v="4"/>
    <n v="15"/>
    <d v="2017-08-09T00:00:00"/>
    <n v="8"/>
    <d v="2017-09-23T00:00:00"/>
    <x v="0"/>
    <x v="0"/>
    <n v="130"/>
    <n v="568"/>
    <n v="1"/>
  </r>
  <r>
    <x v="4"/>
    <x v="4"/>
    <x v="4"/>
    <n v="16"/>
    <d v="2017-08-19T00:00:00"/>
    <n v="8"/>
    <d v="2017-10-03T00:00:00"/>
    <x v="0"/>
    <x v="0"/>
    <n v="120"/>
    <n v="568"/>
    <n v="0"/>
  </r>
  <r>
    <x v="4"/>
    <x v="4"/>
    <x v="4"/>
    <n v="17"/>
    <d v="2017-08-29T00:00:00"/>
    <n v="8"/>
    <d v="2017-10-13T00:00:00"/>
    <x v="0"/>
    <x v="0"/>
    <n v="110"/>
    <n v="568"/>
    <n v="0"/>
  </r>
  <r>
    <x v="5"/>
    <x v="5"/>
    <x v="5"/>
    <n v="18"/>
    <d v="2017-09-08T00:00:00"/>
    <n v="9"/>
    <d v="2017-10-23T00:00:00"/>
    <x v="0"/>
    <x v="0"/>
    <n v="100"/>
    <n v="10256"/>
    <n v="1"/>
  </r>
  <r>
    <x v="5"/>
    <x v="5"/>
    <x v="5"/>
    <n v="19"/>
    <d v="2017-09-18T00:00:00"/>
    <n v="9"/>
    <d v="2017-11-02T00:00:00"/>
    <x v="0"/>
    <x v="1"/>
    <n v="90"/>
    <n v="10256"/>
    <n v="0"/>
  </r>
  <r>
    <x v="5"/>
    <x v="5"/>
    <x v="5"/>
    <n v="20"/>
    <d v="2017-09-28T00:00:00"/>
    <n v="9"/>
    <d v="2017-11-12T00:00:00"/>
    <x v="0"/>
    <x v="1"/>
    <n v="80"/>
    <n v="10256"/>
    <n v="0"/>
  </r>
  <r>
    <x v="6"/>
    <x v="6"/>
    <x v="6"/>
    <n v="21"/>
    <d v="2017-10-08T00:00:00"/>
    <n v="10"/>
    <d v="2017-11-22T00:00:00"/>
    <x v="0"/>
    <x v="1"/>
    <n v="70"/>
    <n v="1257"/>
    <n v="1"/>
  </r>
  <r>
    <x v="6"/>
    <x v="6"/>
    <x v="6"/>
    <n v="22"/>
    <d v="2017-10-18T00:00:00"/>
    <n v="10"/>
    <d v="2017-12-02T00:00:00"/>
    <x v="0"/>
    <x v="2"/>
    <n v="60"/>
    <n v="1257"/>
    <n v="0"/>
  </r>
  <r>
    <x v="6"/>
    <x v="6"/>
    <x v="6"/>
    <n v="23"/>
    <d v="2017-10-28T00:00:00"/>
    <n v="10"/>
    <d v="2017-12-12T00:00:00"/>
    <x v="0"/>
    <x v="2"/>
    <n v="50"/>
    <n v="1257"/>
    <n v="0"/>
  </r>
  <r>
    <x v="7"/>
    <x v="7"/>
    <x v="7"/>
    <n v="24"/>
    <d v="2017-11-07T00:00:00"/>
    <n v="11"/>
    <d v="2017-12-22T00:00:00"/>
    <x v="0"/>
    <x v="2"/>
    <n v="40"/>
    <n v="256"/>
    <n v="1"/>
  </r>
  <r>
    <x v="7"/>
    <x v="7"/>
    <x v="7"/>
    <n v="25"/>
    <d v="2017-11-17T00:00:00"/>
    <n v="11"/>
    <d v="2018-01-01T00:00:00"/>
    <x v="0"/>
    <x v="3"/>
    <n v="30"/>
    <n v="256"/>
    <n v="0"/>
  </r>
  <r>
    <x v="8"/>
    <x v="8"/>
    <x v="8"/>
    <n v="26"/>
    <d v="2017-11-27T00:00:00"/>
    <n v="11"/>
    <d v="2018-01-11T00:00:00"/>
    <x v="0"/>
    <x v="4"/>
    <n v="20"/>
    <n v="5689"/>
    <n v="1"/>
  </r>
  <r>
    <x v="8"/>
    <x v="8"/>
    <x v="8"/>
    <n v="27"/>
    <d v="2017-12-07T00:00:00"/>
    <n v="12"/>
    <d v="2018-01-21T00:00:00"/>
    <x v="0"/>
    <x v="5"/>
    <n v="10"/>
    <n v="5689"/>
    <n v="1"/>
  </r>
  <r>
    <x v="8"/>
    <x v="8"/>
    <x v="8"/>
    <n v="28"/>
    <d v="2017-12-17T00:00:00"/>
    <n v="12"/>
    <d v="2018-01-31T00:00:00"/>
    <x v="1"/>
    <x v="6"/>
    <n v="0"/>
    <n v="5689"/>
    <n v="0"/>
  </r>
  <r>
    <x v="9"/>
    <x v="9"/>
    <x v="9"/>
    <n v="29"/>
    <d v="2017-12-27T00:00:00"/>
    <n v="12"/>
    <d v="2018-02-10T00:00:00"/>
    <x v="1"/>
    <x v="6"/>
    <n v="-10"/>
    <n v="4582"/>
    <n v="1"/>
  </r>
  <r>
    <x v="9"/>
    <x v="9"/>
    <x v="9"/>
    <n v="30"/>
    <d v="2018-01-06T00:00:00"/>
    <n v="1"/>
    <d v="2018-02-20T00:00:00"/>
    <x v="1"/>
    <x v="6"/>
    <n v="-20"/>
    <n v="4582"/>
    <n v="1"/>
  </r>
  <r>
    <x v="9"/>
    <x v="9"/>
    <x v="9"/>
    <n v="31"/>
    <d v="2018-01-16T00:00:00"/>
    <n v="1"/>
    <d v="2018-03-02T00:00:00"/>
    <x v="1"/>
    <x v="6"/>
    <n v="-30"/>
    <n v="4582"/>
    <n v="0"/>
  </r>
  <r>
    <x v="10"/>
    <x v="10"/>
    <x v="10"/>
    <n v="32"/>
    <d v="2018-01-26T00:00:00"/>
    <n v="1"/>
    <d v="2018-03-12T00:00:00"/>
    <x v="1"/>
    <x v="6"/>
    <n v="-40"/>
    <n v="257"/>
    <n v="1"/>
  </r>
  <r>
    <x v="10"/>
    <x v="10"/>
    <x v="10"/>
    <n v="33"/>
    <d v="2018-02-05T00:00:00"/>
    <n v="2"/>
    <d v="2018-03-22T00:00:00"/>
    <x v="1"/>
    <x v="6"/>
    <n v="-50"/>
    <n v="257"/>
    <n v="1"/>
  </r>
  <r>
    <x v="10"/>
    <x v="10"/>
    <x v="10"/>
    <n v="34"/>
    <d v="2018-02-15T00:00:00"/>
    <n v="2"/>
    <d v="2018-04-01T00:00:00"/>
    <x v="1"/>
    <x v="6"/>
    <n v="-60"/>
    <n v="257"/>
    <n v="0"/>
  </r>
  <r>
    <x v="11"/>
    <x v="11"/>
    <x v="11"/>
    <n v="35"/>
    <d v="2018-02-25T00:00:00"/>
    <n v="2"/>
    <d v="2018-04-11T00:00:00"/>
    <x v="1"/>
    <x v="6"/>
    <n v="-70"/>
    <n v="15000"/>
    <n v="1"/>
  </r>
  <r>
    <x v="11"/>
    <x v="11"/>
    <x v="11"/>
    <n v="36"/>
    <d v="2018-03-07T00:00:00"/>
    <n v="3"/>
    <d v="2018-04-21T00:00:00"/>
    <x v="1"/>
    <x v="6"/>
    <n v="-80"/>
    <n v="165000"/>
    <n v="1"/>
  </r>
  <r>
    <x v="12"/>
    <x v="12"/>
    <x v="12"/>
    <n v="37"/>
    <d v="2018-03-17T00:00:00"/>
    <n v="3"/>
    <d v="2018-05-01T00:00:00"/>
    <x v="1"/>
    <x v="6"/>
    <n v="-90"/>
    <n v="4596"/>
    <n v="1"/>
  </r>
  <r>
    <x v="12"/>
    <x v="12"/>
    <x v="12"/>
    <n v="38"/>
    <d v="2018-03-27T00:00:00"/>
    <n v="3"/>
    <d v="2018-05-11T00:00:00"/>
    <x v="1"/>
    <x v="6"/>
    <n v="-100"/>
    <n v="459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K19" firstHeaderRow="1" firstDataRow="3" firstDataCol="1"/>
  <pivotFields count="12">
    <pivotField compact="0" outline="0" showAll="0"/>
    <pivotField compact="0" outline="0" showAll="0"/>
    <pivotField axis="axisRow" compact="0" outline="0" showAll="0" sortType="descending">
      <items count="14">
        <item x="0"/>
        <item x="9"/>
        <item x="10"/>
        <item x="11"/>
        <item x="12"/>
        <item x="1"/>
        <item x="2"/>
        <item x="3"/>
        <item x="4"/>
        <item x="5"/>
        <item x="6"/>
        <item x="7"/>
        <item x="8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7" count="1" selected="0" defaultSubtotal="1">
              <x v="1"/>
            </reference>
          </references>
        </pivotArea>
      </autoSortScope>
    </pivotField>
    <pivotField compact="0" outline="0" showAll="0"/>
    <pivotField compact="0" numFmtId="14" outline="0" showAll="0"/>
    <pivotField compact="0" outline="0" showAll="0"/>
    <pivotField compact="0" numFmtId="14" outline="0" showAll="0"/>
    <pivotField axis="axisCol" compact="0" outline="0" showAll="0">
      <items count="3">
        <item n=" " x="1"/>
        <item x="0"/>
        <item t="default"/>
      </items>
    </pivotField>
    <pivotField name=" " axis="axisCol" compact="0" outline="0" showAll="0">
      <items count="8">
        <item x="6"/>
        <item x="5"/>
        <item x="4"/>
        <item x="3"/>
        <item x="2"/>
        <item x="1"/>
        <item x="0"/>
        <item t="default"/>
      </items>
    </pivotField>
    <pivotField compact="0" numFmtId="166" outline="0" showAll="0"/>
    <pivotField dataField="1" compact="0" numFmtId="43" outline="0" showAll="0"/>
    <pivotField compact="0" outline="0" showAll="0"/>
  </pivotFields>
  <rowFields count="1">
    <field x="2"/>
  </rowFields>
  <rowItems count="14">
    <i>
      <x v="9"/>
    </i>
    <i>
      <x v="12"/>
    </i>
    <i>
      <x v="10"/>
    </i>
    <i>
      <x v="8"/>
    </i>
    <i>
      <x v="7"/>
    </i>
    <i>
      <x v="6"/>
    </i>
    <i>
      <x v="5"/>
    </i>
    <i>
      <x v="11"/>
    </i>
    <i>
      <x/>
    </i>
    <i>
      <x v="4"/>
    </i>
    <i>
      <x v="1"/>
    </i>
    <i>
      <x v="2"/>
    </i>
    <i>
      <x v="3"/>
    </i>
    <i t="grand">
      <x/>
    </i>
  </rowItems>
  <colFields count="2">
    <field x="7"/>
    <field x="8"/>
  </colFields>
  <colItems count="10">
    <i>
      <x/>
      <x/>
    </i>
    <i t="default"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t="default">
      <x v="1"/>
    </i>
    <i t="grand">
      <x/>
    </i>
  </colItems>
  <dataFields count="1">
    <dataField name="Somme de Montant" fld="10" baseField="2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6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>
  <location ref="E1:G14" firstHeaderRow="1" firstDataRow="1" firstDataCol="2"/>
  <pivotFields count="12"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compact="0" outline="0" showAll="0" defaultSubtotal="0">
      <items count="13">
        <item x="9"/>
        <item x="10"/>
        <item x="7"/>
        <item x="0"/>
        <item x="5"/>
        <item x="1"/>
        <item x="3"/>
        <item x="4"/>
        <item x="2"/>
        <item x="12"/>
        <item x="11"/>
        <item x="8"/>
        <item x="6"/>
      </items>
    </pivotField>
    <pivotField compact="0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compact="0" numFmtId="166" outline="0" showAll="0" defaultSubtotal="0"/>
    <pivotField compact="0" numFmtId="43" outline="0" showAll="0" defaultSubtotal="0"/>
    <pivotField dataField="1" compact="0" outline="0" showAll="0" defaultSubtotal="0"/>
  </pivotFields>
  <rowFields count="2">
    <field x="0"/>
    <field x="1"/>
  </rowFields>
  <rowItems count="13">
    <i>
      <x/>
      <x v="3"/>
    </i>
    <i>
      <x v="1"/>
      <x v="5"/>
    </i>
    <i>
      <x v="2"/>
      <x v="8"/>
    </i>
    <i>
      <x v="3"/>
      <x v="6"/>
    </i>
    <i>
      <x v="4"/>
      <x v="7"/>
    </i>
    <i>
      <x v="5"/>
      <x v="4"/>
    </i>
    <i>
      <x v="6"/>
      <x v="12"/>
    </i>
    <i>
      <x v="7"/>
      <x v="2"/>
    </i>
    <i>
      <x v="8"/>
      <x v="11"/>
    </i>
    <i>
      <x v="9"/>
      <x/>
    </i>
    <i>
      <x v="10"/>
      <x v="1"/>
    </i>
    <i>
      <x v="11"/>
      <x v="10"/>
    </i>
    <i>
      <x v="12"/>
      <x v="9"/>
    </i>
  </rowItems>
  <colItems count="1">
    <i/>
  </colItems>
  <dataFields count="1">
    <dataField name="Somme de Unique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L41" totalsRowShown="0">
  <autoFilter ref="A3:L41"/>
  <sortState ref="A2:H39">
    <sortCondition ref="A2"/>
  </sortState>
  <tableColumns count="12">
    <tableColumn id="5" name="N° Client "/>
    <tableColumn id="6" name="Nom Client"/>
    <tableColumn id="10" name="Clients" dataDxfId="0">
      <calculatedColumnFormula>Tableau1[[#This Row],[N° Client ]]&amp;" - "&amp;Tableau1[[#This Row],[Nom Client]]</calculatedColumnFormula>
    </tableColumn>
    <tableColumn id="7" name="N° Facture">
      <calculatedColumnFormula>+D3+1</calculatedColumnFormula>
    </tableColumn>
    <tableColumn id="8" name="Date facture" dataDxfId="8">
      <calculatedColumnFormula>+E3+10</calculatedColumnFormula>
    </tableColumn>
    <tableColumn id="13" name="mois facturation" dataDxfId="7">
      <calculatedColumnFormula>MONTH(Tableau1[[#This Row],[Date facture]])</calculatedColumnFormula>
    </tableColumn>
    <tableColumn id="9" name="Echeance" dataDxfId="5">
      <calculatedColumnFormula>+E4+45</calculatedColumnFormula>
    </tableColumn>
    <tableColumn id="3" name="Répartition encours" dataDxfId="2"/>
    <tableColumn id="4" name="Répartition " dataDxfId="1"/>
    <tableColumn id="2" name="Nb jrs retard" dataDxfId="3" dataCellStyle="Milliers">
      <calculatedColumnFormula>+$D$1-Tableau1[[#This Row],[Echeance]]</calculatedColumnFormula>
    </tableColumn>
    <tableColumn id="11" name="Montant" dataDxfId="4" dataCellStyle="Milliers"/>
    <tableColumn id="1" name="Unique" dataDxfId="6">
      <calculatedColumnFormula>IF(COUNTIFS($B$4:$B4,Tableau1[[#This Row],[Nom Client]],$F$4:F4,Tableau1[[#This Row],[mois facturation]])&gt;1,0,1)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9"/>
  <sheetViews>
    <sheetView tabSelected="1" workbookViewId="0">
      <selection activeCell="L6" sqref="L6"/>
    </sheetView>
  </sheetViews>
  <sheetFormatPr baseColWidth="10" defaultRowHeight="14.4" x14ac:dyDescent="0.3"/>
  <cols>
    <col min="1" max="1" width="19.5546875" bestFit="1" customWidth="1"/>
    <col min="2" max="2" width="19.77734375" customWidth="1"/>
    <col min="3" max="3" width="13" customWidth="1"/>
    <col min="4" max="9" width="9.88671875" customWidth="1"/>
    <col min="10" max="10" width="11.21875" customWidth="1"/>
    <col min="11" max="11" width="11.88671875" bestFit="1" customWidth="1"/>
  </cols>
  <sheetData>
    <row r="3" spans="1:12" x14ac:dyDescent="0.3">
      <c r="A3" s="5" t="s">
        <v>51</v>
      </c>
      <c r="B3" s="5" t="s">
        <v>27</v>
      </c>
      <c r="C3" s="5" t="s">
        <v>53</v>
      </c>
    </row>
    <row r="4" spans="1:12" x14ac:dyDescent="0.3">
      <c r="B4" t="s">
        <v>53</v>
      </c>
      <c r="C4" t="s">
        <v>54</v>
      </c>
      <c r="D4" t="s">
        <v>28</v>
      </c>
      <c r="J4" t="s">
        <v>52</v>
      </c>
      <c r="K4" t="s">
        <v>24</v>
      </c>
      <c r="L4" t="s">
        <v>55</v>
      </c>
    </row>
    <row r="5" spans="1:12" x14ac:dyDescent="0.3">
      <c r="A5" s="5" t="s">
        <v>37</v>
      </c>
      <c r="B5" t="s">
        <v>29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</row>
    <row r="6" spans="1:12" x14ac:dyDescent="0.3">
      <c r="A6" t="s">
        <v>47</v>
      </c>
      <c r="B6" s="7"/>
      <c r="C6" s="7"/>
      <c r="D6" s="7"/>
      <c r="E6" s="7"/>
      <c r="F6" s="7"/>
      <c r="G6" s="7"/>
      <c r="H6" s="7">
        <v>20512</v>
      </c>
      <c r="I6" s="7">
        <v>10256</v>
      </c>
      <c r="J6" s="7">
        <v>30768</v>
      </c>
      <c r="K6" s="7">
        <v>30768</v>
      </c>
      <c r="L6" s="8">
        <f>J6/K6</f>
        <v>1</v>
      </c>
    </row>
    <row r="7" spans="1:12" x14ac:dyDescent="0.3">
      <c r="A7" t="s">
        <v>50</v>
      </c>
      <c r="B7" s="7">
        <v>5689</v>
      </c>
      <c r="C7" s="7">
        <v>5689</v>
      </c>
      <c r="D7" s="7">
        <v>5689</v>
      </c>
      <c r="E7" s="7">
        <v>5689</v>
      </c>
      <c r="F7" s="7"/>
      <c r="G7" s="7"/>
      <c r="H7" s="7"/>
      <c r="I7" s="7"/>
      <c r="J7" s="7">
        <v>11378</v>
      </c>
      <c r="K7" s="7">
        <v>17067</v>
      </c>
      <c r="L7" s="8">
        <f t="shared" ref="L7:L19" si="0">J7/K7</f>
        <v>0.66666666666666663</v>
      </c>
    </row>
    <row r="8" spans="1:12" x14ac:dyDescent="0.3">
      <c r="A8" t="s">
        <v>48</v>
      </c>
      <c r="B8" s="7"/>
      <c r="C8" s="7"/>
      <c r="D8" s="7"/>
      <c r="E8" s="7"/>
      <c r="F8" s="7"/>
      <c r="G8" s="7">
        <v>2514</v>
      </c>
      <c r="H8" s="7">
        <v>1257</v>
      </c>
      <c r="I8" s="7"/>
      <c r="J8" s="7">
        <v>3771</v>
      </c>
      <c r="K8" s="7">
        <v>3771</v>
      </c>
      <c r="L8" s="8">
        <f t="shared" si="0"/>
        <v>1</v>
      </c>
    </row>
    <row r="9" spans="1:12" x14ac:dyDescent="0.3">
      <c r="A9" t="s">
        <v>46</v>
      </c>
      <c r="B9" s="7"/>
      <c r="C9" s="7"/>
      <c r="D9" s="7"/>
      <c r="E9" s="7"/>
      <c r="F9" s="7"/>
      <c r="G9" s="7"/>
      <c r="H9" s="7"/>
      <c r="I9" s="7">
        <v>1704</v>
      </c>
      <c r="J9" s="7">
        <v>1704</v>
      </c>
      <c r="K9" s="7">
        <v>1704</v>
      </c>
      <c r="L9" s="8">
        <f t="shared" si="0"/>
        <v>1</v>
      </c>
    </row>
    <row r="10" spans="1:12" x14ac:dyDescent="0.3">
      <c r="A10" t="s">
        <v>45</v>
      </c>
      <c r="B10" s="7"/>
      <c r="C10" s="7"/>
      <c r="D10" s="7"/>
      <c r="E10" s="7"/>
      <c r="F10" s="7"/>
      <c r="G10" s="7"/>
      <c r="H10" s="7"/>
      <c r="I10" s="7">
        <v>954</v>
      </c>
      <c r="J10" s="7">
        <v>954</v>
      </c>
      <c r="K10" s="7">
        <v>954</v>
      </c>
      <c r="L10" s="8">
        <f t="shared" si="0"/>
        <v>1</v>
      </c>
    </row>
    <row r="11" spans="1:12" x14ac:dyDescent="0.3">
      <c r="A11" t="s">
        <v>44</v>
      </c>
      <c r="B11" s="7"/>
      <c r="C11" s="7"/>
      <c r="D11" s="7"/>
      <c r="E11" s="7"/>
      <c r="F11" s="7"/>
      <c r="G11" s="7"/>
      <c r="H11" s="7"/>
      <c r="I11" s="7">
        <v>750</v>
      </c>
      <c r="J11" s="7">
        <v>750</v>
      </c>
      <c r="K11" s="7">
        <v>750</v>
      </c>
      <c r="L11" s="8">
        <f t="shared" si="0"/>
        <v>1</v>
      </c>
    </row>
    <row r="12" spans="1:12" x14ac:dyDescent="0.3">
      <c r="A12" t="s">
        <v>43</v>
      </c>
      <c r="B12" s="7"/>
      <c r="C12" s="7"/>
      <c r="D12" s="7"/>
      <c r="E12" s="7"/>
      <c r="F12" s="7"/>
      <c r="G12" s="7"/>
      <c r="H12" s="7"/>
      <c r="I12" s="7">
        <v>600</v>
      </c>
      <c r="J12" s="7">
        <v>600</v>
      </c>
      <c r="K12" s="7">
        <v>600</v>
      </c>
      <c r="L12" s="8">
        <f t="shared" si="0"/>
        <v>1</v>
      </c>
    </row>
    <row r="13" spans="1:12" x14ac:dyDescent="0.3">
      <c r="A13" t="s">
        <v>49</v>
      </c>
      <c r="B13" s="7"/>
      <c r="C13" s="7"/>
      <c r="D13" s="7"/>
      <c r="E13" s="7"/>
      <c r="F13" s="7">
        <v>256</v>
      </c>
      <c r="G13" s="7">
        <v>256</v>
      </c>
      <c r="H13" s="7"/>
      <c r="I13" s="7"/>
      <c r="J13" s="7">
        <v>512</v>
      </c>
      <c r="K13" s="7">
        <v>512</v>
      </c>
      <c r="L13" s="8">
        <f t="shared" si="0"/>
        <v>1</v>
      </c>
    </row>
    <row r="14" spans="1:12" x14ac:dyDescent="0.3">
      <c r="A14" t="s">
        <v>38</v>
      </c>
      <c r="B14" s="7"/>
      <c r="C14" s="7"/>
      <c r="D14" s="7"/>
      <c r="E14" s="7"/>
      <c r="F14" s="7"/>
      <c r="G14" s="7"/>
      <c r="H14" s="7"/>
      <c r="I14" s="7">
        <v>500</v>
      </c>
      <c r="J14" s="7">
        <v>500</v>
      </c>
      <c r="K14" s="7">
        <v>500</v>
      </c>
      <c r="L14" s="8">
        <f t="shared" si="0"/>
        <v>1</v>
      </c>
    </row>
    <row r="15" spans="1:12" x14ac:dyDescent="0.3">
      <c r="A15" t="s">
        <v>42</v>
      </c>
      <c r="B15" s="7">
        <v>9192</v>
      </c>
      <c r="C15" s="7">
        <v>9192</v>
      </c>
      <c r="D15" s="7"/>
      <c r="E15" s="7"/>
      <c r="F15" s="7"/>
      <c r="G15" s="7"/>
      <c r="H15" s="7"/>
      <c r="I15" s="7"/>
      <c r="J15" s="7"/>
      <c r="K15" s="7">
        <v>9192</v>
      </c>
      <c r="L15" s="8">
        <f t="shared" si="0"/>
        <v>0</v>
      </c>
    </row>
    <row r="16" spans="1:12" x14ac:dyDescent="0.3">
      <c r="A16" t="s">
        <v>39</v>
      </c>
      <c r="B16" s="7">
        <v>13746</v>
      </c>
      <c r="C16" s="7">
        <v>13746</v>
      </c>
      <c r="D16" s="7"/>
      <c r="E16" s="7"/>
      <c r="F16" s="7"/>
      <c r="G16" s="7"/>
      <c r="H16" s="7"/>
      <c r="I16" s="7"/>
      <c r="J16" s="7"/>
      <c r="K16" s="7">
        <v>13746</v>
      </c>
      <c r="L16" s="8">
        <f t="shared" si="0"/>
        <v>0</v>
      </c>
    </row>
    <row r="17" spans="1:12" x14ac:dyDescent="0.3">
      <c r="A17" t="s">
        <v>40</v>
      </c>
      <c r="B17" s="7">
        <v>771</v>
      </c>
      <c r="C17" s="7">
        <v>771</v>
      </c>
      <c r="D17" s="7"/>
      <c r="E17" s="7"/>
      <c r="F17" s="7"/>
      <c r="G17" s="7"/>
      <c r="H17" s="7"/>
      <c r="I17" s="7"/>
      <c r="J17" s="7"/>
      <c r="K17" s="7">
        <v>771</v>
      </c>
      <c r="L17" s="8">
        <f t="shared" si="0"/>
        <v>0</v>
      </c>
    </row>
    <row r="18" spans="1:12" x14ac:dyDescent="0.3">
      <c r="A18" t="s">
        <v>41</v>
      </c>
      <c r="B18" s="7">
        <v>180000</v>
      </c>
      <c r="C18" s="7">
        <v>180000</v>
      </c>
      <c r="D18" s="7"/>
      <c r="E18" s="7"/>
      <c r="F18" s="7"/>
      <c r="G18" s="7"/>
      <c r="H18" s="7"/>
      <c r="I18" s="7"/>
      <c r="J18" s="7"/>
      <c r="K18" s="7">
        <v>180000</v>
      </c>
      <c r="L18" s="8">
        <f t="shared" si="0"/>
        <v>0</v>
      </c>
    </row>
    <row r="19" spans="1:12" x14ac:dyDescent="0.3">
      <c r="A19" t="s">
        <v>24</v>
      </c>
      <c r="B19" s="7">
        <v>209398</v>
      </c>
      <c r="C19" s="7">
        <v>209398</v>
      </c>
      <c r="D19" s="7">
        <v>5689</v>
      </c>
      <c r="E19" s="7">
        <v>5689</v>
      </c>
      <c r="F19" s="7">
        <v>256</v>
      </c>
      <c r="G19" s="7">
        <v>2770</v>
      </c>
      <c r="H19" s="7">
        <v>21769</v>
      </c>
      <c r="I19" s="7">
        <v>14764</v>
      </c>
      <c r="J19" s="7">
        <v>50937</v>
      </c>
      <c r="K19" s="7">
        <v>260335</v>
      </c>
      <c r="L19" s="8">
        <f t="shared" si="0"/>
        <v>0.19565943880000769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3" workbookViewId="0">
      <selection activeCell="C6" sqref="C6"/>
    </sheetView>
  </sheetViews>
  <sheetFormatPr baseColWidth="10" defaultRowHeight="14.4" x14ac:dyDescent="0.3"/>
  <cols>
    <col min="2" max="2" width="23.33203125" bestFit="1" customWidth="1"/>
    <col min="3" max="3" width="23.33203125" customWidth="1"/>
    <col min="5" max="5" width="13.109375" customWidth="1"/>
    <col min="6" max="6" width="13.109375" style="1" customWidth="1"/>
    <col min="8" max="8" width="19.77734375" bestFit="1" customWidth="1"/>
    <col min="9" max="9" width="19.77734375" customWidth="1"/>
    <col min="10" max="10" width="11.5546875" style="6"/>
    <col min="11" max="11" width="12.6640625" bestFit="1" customWidth="1"/>
  </cols>
  <sheetData>
    <row r="1" spans="1:12" x14ac:dyDescent="0.3">
      <c r="B1" t="s">
        <v>25</v>
      </c>
      <c r="D1" s="3">
        <v>43131</v>
      </c>
    </row>
    <row r="3" spans="1:12" x14ac:dyDescent="0.3">
      <c r="A3" t="s">
        <v>0</v>
      </c>
      <c r="B3" t="s">
        <v>1</v>
      </c>
      <c r="C3" t="s">
        <v>37</v>
      </c>
      <c r="D3" t="s">
        <v>2</v>
      </c>
      <c r="E3" t="s">
        <v>3</v>
      </c>
      <c r="F3" s="1" t="s">
        <v>4</v>
      </c>
      <c r="G3" t="s">
        <v>5</v>
      </c>
      <c r="H3" t="s">
        <v>27</v>
      </c>
      <c r="I3" t="s">
        <v>30</v>
      </c>
      <c r="J3" s="6" t="s">
        <v>26</v>
      </c>
      <c r="K3" s="2" t="s">
        <v>6</v>
      </c>
      <c r="L3" t="s">
        <v>22</v>
      </c>
    </row>
    <row r="4" spans="1:12" x14ac:dyDescent="0.3">
      <c r="A4">
        <v>1</v>
      </c>
      <c r="B4" t="s">
        <v>10</v>
      </c>
      <c r="C4" t="str">
        <f>Tableau1[[#This Row],[N° Client ]]&amp;" - "&amp;Tableau1[[#This Row],[Nom Client]]</f>
        <v>1 - JULIEN EURL</v>
      </c>
      <c r="D4">
        <v>1</v>
      </c>
      <c r="E4" s="3">
        <v>42737</v>
      </c>
      <c r="F4" s="4">
        <f>MONTH(Tableau1[[#This Row],[Date facture]])</f>
        <v>1</v>
      </c>
      <c r="G4" s="3">
        <f>+E4+45</f>
        <v>42782</v>
      </c>
      <c r="H4" s="3" t="s">
        <v>28</v>
      </c>
      <c r="I4" s="3" t="s">
        <v>36</v>
      </c>
      <c r="J4" s="6">
        <f>+$D$1-Tableau1[[#This Row],[Echeance]]</f>
        <v>349</v>
      </c>
      <c r="K4" s="2">
        <v>100</v>
      </c>
      <c r="L4">
        <f>IF(COUNTIFS($B$4:$B4,Tableau1[[#This Row],[Nom Client]],$F$4:F4,Tableau1[[#This Row],[mois facturation]])&gt;1,0,1)</f>
        <v>1</v>
      </c>
    </row>
    <row r="5" spans="1:12" x14ac:dyDescent="0.3">
      <c r="A5">
        <v>1</v>
      </c>
      <c r="B5" t="s">
        <v>10</v>
      </c>
      <c r="C5" t="str">
        <f>Tableau1[[#This Row],[N° Client ]]&amp;" - "&amp;Tableau1[[#This Row],[Nom Client]]</f>
        <v>1 - JULIEN EURL</v>
      </c>
      <c r="D5">
        <f>+D4+1</f>
        <v>2</v>
      </c>
      <c r="E5" s="3">
        <v>42737</v>
      </c>
      <c r="F5" s="4">
        <f>MONTH(Tableau1[[#This Row],[Date facture]])</f>
        <v>1</v>
      </c>
      <c r="G5" s="3">
        <f>+E5+45</f>
        <v>42782</v>
      </c>
      <c r="H5" s="3" t="s">
        <v>28</v>
      </c>
      <c r="I5" s="3" t="s">
        <v>36</v>
      </c>
      <c r="J5" s="6">
        <f>+$D$1-Tableau1[[#This Row],[Echeance]]</f>
        <v>349</v>
      </c>
      <c r="K5" s="2">
        <v>100</v>
      </c>
      <c r="L5">
        <f>IF(COUNTIFS($B$4:$B5,Tableau1[[#This Row],[Nom Client]],$F$4:F5,Tableau1[[#This Row],[mois facturation]])&gt;1,0,1)</f>
        <v>0</v>
      </c>
    </row>
    <row r="6" spans="1:12" x14ac:dyDescent="0.3">
      <c r="A6">
        <v>1</v>
      </c>
      <c r="B6" t="s">
        <v>10</v>
      </c>
      <c r="C6" t="str">
        <f>Tableau1[[#This Row],[N° Client ]]&amp;" - "&amp;Tableau1[[#This Row],[Nom Client]]</f>
        <v>1 - JULIEN EURL</v>
      </c>
      <c r="D6">
        <f>+D5+1</f>
        <v>3</v>
      </c>
      <c r="E6" s="3">
        <v>42768</v>
      </c>
      <c r="F6" s="4">
        <f>MONTH(Tableau1[[#This Row],[Date facture]])</f>
        <v>2</v>
      </c>
      <c r="G6" s="3">
        <f>+E6+45</f>
        <v>42813</v>
      </c>
      <c r="H6" s="3" t="s">
        <v>28</v>
      </c>
      <c r="I6" s="3" t="s">
        <v>36</v>
      </c>
      <c r="J6" s="6">
        <f>+$D$1-Tableau1[[#This Row],[Echeance]]</f>
        <v>318</v>
      </c>
      <c r="K6" s="2">
        <v>100</v>
      </c>
      <c r="L6">
        <f>IF(COUNTIFS($B$4:$B6,Tableau1[[#This Row],[Nom Client]],$F$4:F6,Tableau1[[#This Row],[mois facturation]])&gt;1,0,1)</f>
        <v>1</v>
      </c>
    </row>
    <row r="7" spans="1:12" x14ac:dyDescent="0.3">
      <c r="A7">
        <v>1</v>
      </c>
      <c r="B7" t="s">
        <v>10</v>
      </c>
      <c r="C7" t="str">
        <f>Tableau1[[#This Row],[N° Client ]]&amp;" - "&amp;Tableau1[[#This Row],[Nom Client]]</f>
        <v>1 - JULIEN EURL</v>
      </c>
      <c r="D7">
        <f>+D6+1</f>
        <v>4</v>
      </c>
      <c r="E7" s="3">
        <f>+E6+10</f>
        <v>42778</v>
      </c>
      <c r="F7" s="4">
        <f>MONTH(Tableau1[[#This Row],[Date facture]])</f>
        <v>2</v>
      </c>
      <c r="G7" s="3">
        <f>+E7+45</f>
        <v>42823</v>
      </c>
      <c r="H7" s="3" t="s">
        <v>28</v>
      </c>
      <c r="I7" s="3" t="s">
        <v>36</v>
      </c>
      <c r="J7" s="6">
        <f>+$D$1-Tableau1[[#This Row],[Echeance]]</f>
        <v>308</v>
      </c>
      <c r="K7" s="2">
        <v>100</v>
      </c>
      <c r="L7">
        <f>IF(COUNTIFS($B$4:$B7,Tableau1[[#This Row],[Nom Client]],$F$4:F7,Tableau1[[#This Row],[mois facturation]])&gt;1,0,1)</f>
        <v>0</v>
      </c>
    </row>
    <row r="8" spans="1:12" x14ac:dyDescent="0.3">
      <c r="A8">
        <v>1</v>
      </c>
      <c r="B8" t="s">
        <v>10</v>
      </c>
      <c r="C8" t="str">
        <f>Tableau1[[#This Row],[N° Client ]]&amp;" - "&amp;Tableau1[[#This Row],[Nom Client]]</f>
        <v>1 - JULIEN EURL</v>
      </c>
      <c r="D8">
        <f>+D7+1</f>
        <v>5</v>
      </c>
      <c r="E8" s="3">
        <f>+E7+10</f>
        <v>42788</v>
      </c>
      <c r="F8" s="4">
        <f>MONTH(Tableau1[[#This Row],[Date facture]])</f>
        <v>2</v>
      </c>
      <c r="G8" s="3">
        <f>+E8+45</f>
        <v>42833</v>
      </c>
      <c r="H8" s="3" t="s">
        <v>28</v>
      </c>
      <c r="I8" s="3" t="s">
        <v>36</v>
      </c>
      <c r="J8" s="6">
        <f>+$D$1-Tableau1[[#This Row],[Echeance]]</f>
        <v>298</v>
      </c>
      <c r="K8" s="2">
        <v>100</v>
      </c>
      <c r="L8">
        <f>IF(COUNTIFS($B$4:$B8,Tableau1[[#This Row],[Nom Client]],$F$4:F8,Tableau1[[#This Row],[mois facturation]])&gt;1,0,1)</f>
        <v>0</v>
      </c>
    </row>
    <row r="9" spans="1:12" x14ac:dyDescent="0.3">
      <c r="A9">
        <v>2</v>
      </c>
      <c r="B9" t="s">
        <v>13</v>
      </c>
      <c r="C9" t="str">
        <f>Tableau1[[#This Row],[N° Client ]]&amp;" - "&amp;Tableau1[[#This Row],[Nom Client]]</f>
        <v>2 - MAYOTTE SAS</v>
      </c>
      <c r="D9">
        <f>+D8+1</f>
        <v>6</v>
      </c>
      <c r="E9" s="3">
        <v>42750</v>
      </c>
      <c r="F9" s="4">
        <f>MONTH(Tableau1[[#This Row],[Date facture]])</f>
        <v>1</v>
      </c>
      <c r="G9" s="3">
        <f>+E9+45</f>
        <v>42795</v>
      </c>
      <c r="H9" s="3" t="s">
        <v>28</v>
      </c>
      <c r="I9" s="3" t="s">
        <v>36</v>
      </c>
      <c r="J9" s="6">
        <f>+$D$1-Tableau1[[#This Row],[Echeance]]</f>
        <v>336</v>
      </c>
      <c r="K9" s="2">
        <v>200</v>
      </c>
      <c r="L9">
        <f>IF(COUNTIFS($B$4:$B9,Tableau1[[#This Row],[Nom Client]],$F$4:F9,Tableau1[[#This Row],[mois facturation]])&gt;1,0,1)</f>
        <v>1</v>
      </c>
    </row>
    <row r="10" spans="1:12" x14ac:dyDescent="0.3">
      <c r="A10">
        <v>2</v>
      </c>
      <c r="B10" t="s">
        <v>13</v>
      </c>
      <c r="C10" t="str">
        <f>Tableau1[[#This Row],[N° Client ]]&amp;" - "&amp;Tableau1[[#This Row],[Nom Client]]</f>
        <v>2 - MAYOTTE SAS</v>
      </c>
      <c r="D10">
        <f>+D9+1</f>
        <v>7</v>
      </c>
      <c r="E10" s="3">
        <f>+E9+10</f>
        <v>42760</v>
      </c>
      <c r="F10" s="4">
        <f>MONTH(Tableau1[[#This Row],[Date facture]])</f>
        <v>1</v>
      </c>
      <c r="G10" s="3">
        <f>+E10+45</f>
        <v>42805</v>
      </c>
      <c r="H10" s="3" t="s">
        <v>28</v>
      </c>
      <c r="I10" s="3" t="s">
        <v>36</v>
      </c>
      <c r="J10" s="6">
        <f>+$D$1-Tableau1[[#This Row],[Echeance]]</f>
        <v>326</v>
      </c>
      <c r="K10" s="2">
        <v>200</v>
      </c>
      <c r="L10">
        <f>IF(COUNTIFS($B$4:$B10,Tableau1[[#This Row],[Nom Client]],$F$4:F10,Tableau1[[#This Row],[mois facturation]])&gt;1,0,1)</f>
        <v>0</v>
      </c>
    </row>
    <row r="11" spans="1:12" x14ac:dyDescent="0.3">
      <c r="A11">
        <v>2</v>
      </c>
      <c r="B11" t="s">
        <v>13</v>
      </c>
      <c r="C11" t="str">
        <f>Tableau1[[#This Row],[N° Client ]]&amp;" - "&amp;Tableau1[[#This Row],[Nom Client]]</f>
        <v>2 - MAYOTTE SAS</v>
      </c>
      <c r="D11">
        <f>+D10+1</f>
        <v>8</v>
      </c>
      <c r="E11" s="3">
        <v>42886</v>
      </c>
      <c r="F11" s="4">
        <f>MONTH(Tableau1[[#This Row],[Date facture]])</f>
        <v>5</v>
      </c>
      <c r="G11" s="3">
        <f>+E11+45</f>
        <v>42931</v>
      </c>
      <c r="H11" s="3" t="s">
        <v>28</v>
      </c>
      <c r="I11" s="3" t="s">
        <v>36</v>
      </c>
      <c r="J11" s="6">
        <f>+$D$1-Tableau1[[#This Row],[Echeance]]</f>
        <v>200</v>
      </c>
      <c r="K11" s="2">
        <v>200</v>
      </c>
      <c r="L11">
        <f>IF(COUNTIFS($B$4:$B11,Tableau1[[#This Row],[Nom Client]],$F$4:F11,Tableau1[[#This Row],[mois facturation]])&gt;1,0,1)</f>
        <v>1</v>
      </c>
    </row>
    <row r="12" spans="1:12" x14ac:dyDescent="0.3">
      <c r="A12">
        <v>3</v>
      </c>
      <c r="B12" t="s">
        <v>7</v>
      </c>
      <c r="C12" t="str">
        <f>Tableau1[[#This Row],[N° Client ]]&amp;" - "&amp;Tableau1[[#This Row],[Nom Client]]</f>
        <v>3 - Pierre SAS</v>
      </c>
      <c r="D12">
        <f>+D11+1</f>
        <v>9</v>
      </c>
      <c r="E12" s="3">
        <f>+E11+10</f>
        <v>42896</v>
      </c>
      <c r="F12" s="4">
        <f>MONTH(Tableau1[[#This Row],[Date facture]])</f>
        <v>6</v>
      </c>
      <c r="G12" s="3">
        <f>+E12+45</f>
        <v>42941</v>
      </c>
      <c r="H12" s="3" t="s">
        <v>28</v>
      </c>
      <c r="I12" s="3" t="s">
        <v>36</v>
      </c>
      <c r="J12" s="6">
        <f>+$D$1-Tableau1[[#This Row],[Echeance]]</f>
        <v>190</v>
      </c>
      <c r="K12" s="2">
        <v>250</v>
      </c>
      <c r="L12">
        <f>IF(COUNTIFS($B$4:$B12,Tableau1[[#This Row],[Nom Client]],$F$4:F12,Tableau1[[#This Row],[mois facturation]])&gt;1,0,1)</f>
        <v>1</v>
      </c>
    </row>
    <row r="13" spans="1:12" x14ac:dyDescent="0.3">
      <c r="A13">
        <v>3</v>
      </c>
      <c r="B13" t="s">
        <v>7</v>
      </c>
      <c r="C13" t="str">
        <f>Tableau1[[#This Row],[N° Client ]]&amp;" - "&amp;Tableau1[[#This Row],[Nom Client]]</f>
        <v>3 - Pierre SAS</v>
      </c>
      <c r="D13">
        <f>+D12+1</f>
        <v>10</v>
      </c>
      <c r="E13" s="3">
        <f>+E12+10</f>
        <v>42906</v>
      </c>
      <c r="F13" s="4">
        <f>MONTH(Tableau1[[#This Row],[Date facture]])</f>
        <v>6</v>
      </c>
      <c r="G13" s="3">
        <f>+E13+45</f>
        <v>42951</v>
      </c>
      <c r="H13" s="3" t="s">
        <v>28</v>
      </c>
      <c r="I13" s="3" t="s">
        <v>36</v>
      </c>
      <c r="J13" s="6">
        <f>+$D$1-Tableau1[[#This Row],[Echeance]]</f>
        <v>180</v>
      </c>
      <c r="K13" s="2">
        <v>250</v>
      </c>
      <c r="L13">
        <f>IF(COUNTIFS($B$4:$B13,Tableau1[[#This Row],[Nom Client]],$F$4:F13,Tableau1[[#This Row],[mois facturation]])&gt;1,0,1)</f>
        <v>0</v>
      </c>
    </row>
    <row r="14" spans="1:12" x14ac:dyDescent="0.3">
      <c r="A14">
        <v>3</v>
      </c>
      <c r="B14" t="s">
        <v>7</v>
      </c>
      <c r="C14" t="str">
        <f>Tableau1[[#This Row],[N° Client ]]&amp;" - "&amp;Tableau1[[#This Row],[Nom Client]]</f>
        <v>3 - Pierre SAS</v>
      </c>
      <c r="D14">
        <f>+D13+1</f>
        <v>11</v>
      </c>
      <c r="E14" s="3">
        <f>+E13+10</f>
        <v>42916</v>
      </c>
      <c r="F14" s="4">
        <f>MONTH(Tableau1[[#This Row],[Date facture]])</f>
        <v>6</v>
      </c>
      <c r="G14" s="3">
        <f>+E14+45</f>
        <v>42961</v>
      </c>
      <c r="H14" s="3" t="s">
        <v>28</v>
      </c>
      <c r="I14" s="3" t="s">
        <v>36</v>
      </c>
      <c r="J14" s="6">
        <f>+$D$1-Tableau1[[#This Row],[Echeance]]</f>
        <v>170</v>
      </c>
      <c r="K14" s="2">
        <v>250</v>
      </c>
      <c r="L14">
        <f>IF(COUNTIFS($B$4:$B14,Tableau1[[#This Row],[Nom Client]],$F$4:F14,Tableau1[[#This Row],[mois facturation]])&gt;1,0,1)</f>
        <v>0</v>
      </c>
    </row>
    <row r="15" spans="1:12" x14ac:dyDescent="0.3">
      <c r="A15">
        <v>4</v>
      </c>
      <c r="B15" t="s">
        <v>20</v>
      </c>
      <c r="C15" t="str">
        <f>Tableau1[[#This Row],[N° Client ]]&amp;" - "&amp;Tableau1[[#This Row],[Nom Client]]</f>
        <v>4 - NYC SAS</v>
      </c>
      <c r="D15">
        <f>+D14+1</f>
        <v>12</v>
      </c>
      <c r="E15" s="3">
        <f>+E14+10</f>
        <v>42926</v>
      </c>
      <c r="F15" s="4">
        <f>MONTH(Tableau1[[#This Row],[Date facture]])</f>
        <v>7</v>
      </c>
      <c r="G15" s="3">
        <f>+E15+45</f>
        <v>42971</v>
      </c>
      <c r="H15" s="3" t="s">
        <v>28</v>
      </c>
      <c r="I15" s="3" t="s">
        <v>36</v>
      </c>
      <c r="J15" s="6">
        <f>+$D$1-Tableau1[[#This Row],[Echeance]]</f>
        <v>160</v>
      </c>
      <c r="K15" s="2">
        <v>318</v>
      </c>
      <c r="L15">
        <f>IF(COUNTIFS($B$4:$B15,Tableau1[[#This Row],[Nom Client]],$F$4:F15,Tableau1[[#This Row],[mois facturation]])&gt;1,0,1)</f>
        <v>1</v>
      </c>
    </row>
    <row r="16" spans="1:12" x14ac:dyDescent="0.3">
      <c r="A16">
        <v>4</v>
      </c>
      <c r="B16" t="s">
        <v>20</v>
      </c>
      <c r="C16" t="str">
        <f>Tableau1[[#This Row],[N° Client ]]&amp;" - "&amp;Tableau1[[#This Row],[Nom Client]]</f>
        <v>4 - NYC SAS</v>
      </c>
      <c r="D16">
        <f>+D15+1</f>
        <v>13</v>
      </c>
      <c r="E16" s="3">
        <f>+E15+10</f>
        <v>42936</v>
      </c>
      <c r="F16" s="4">
        <f>MONTH(Tableau1[[#This Row],[Date facture]])</f>
        <v>7</v>
      </c>
      <c r="G16" s="3">
        <f>+E16+45</f>
        <v>42981</v>
      </c>
      <c r="H16" s="3" t="s">
        <v>28</v>
      </c>
      <c r="I16" s="3" t="s">
        <v>36</v>
      </c>
      <c r="J16" s="6">
        <f>+$D$1-Tableau1[[#This Row],[Echeance]]</f>
        <v>150</v>
      </c>
      <c r="K16" s="2">
        <v>318</v>
      </c>
      <c r="L16">
        <f>IF(COUNTIFS($B$4:$B16,Tableau1[[#This Row],[Nom Client]],$F$4:F16,Tableau1[[#This Row],[mois facturation]])&gt;1,0,1)</f>
        <v>0</v>
      </c>
    </row>
    <row r="17" spans="1:12" x14ac:dyDescent="0.3">
      <c r="A17">
        <v>4</v>
      </c>
      <c r="B17" t="s">
        <v>20</v>
      </c>
      <c r="C17" t="str">
        <f>Tableau1[[#This Row],[N° Client ]]&amp;" - "&amp;Tableau1[[#This Row],[Nom Client]]</f>
        <v>4 - NYC SAS</v>
      </c>
      <c r="D17">
        <f>+D16+1</f>
        <v>14</v>
      </c>
      <c r="E17" s="3">
        <f>+E16+10</f>
        <v>42946</v>
      </c>
      <c r="F17" s="4">
        <f>MONTH(Tableau1[[#This Row],[Date facture]])</f>
        <v>7</v>
      </c>
      <c r="G17" s="3">
        <f>+E17+45</f>
        <v>42991</v>
      </c>
      <c r="H17" s="3" t="s">
        <v>28</v>
      </c>
      <c r="I17" s="3" t="s">
        <v>36</v>
      </c>
      <c r="J17" s="6">
        <f>+$D$1-Tableau1[[#This Row],[Echeance]]</f>
        <v>140</v>
      </c>
      <c r="K17" s="2">
        <v>318</v>
      </c>
      <c r="L17">
        <f>IF(COUNTIFS($B$4:$B17,Tableau1[[#This Row],[Nom Client]],$F$4:F17,Tableau1[[#This Row],[mois facturation]])&gt;1,0,1)</f>
        <v>0</v>
      </c>
    </row>
    <row r="18" spans="1:12" x14ac:dyDescent="0.3">
      <c r="A18">
        <v>5</v>
      </c>
      <c r="B18" t="s">
        <v>8</v>
      </c>
      <c r="C18" t="str">
        <f>Tableau1[[#This Row],[N° Client ]]&amp;" - "&amp;Tableau1[[#This Row],[Nom Client]]</f>
        <v>5 - PAUL SAS</v>
      </c>
      <c r="D18">
        <f>+D17+1</f>
        <v>15</v>
      </c>
      <c r="E18" s="3">
        <f>+E17+10</f>
        <v>42956</v>
      </c>
      <c r="F18" s="4">
        <f>MONTH(Tableau1[[#This Row],[Date facture]])</f>
        <v>8</v>
      </c>
      <c r="G18" s="3">
        <f>+E18+45</f>
        <v>43001</v>
      </c>
      <c r="H18" s="3" t="s">
        <v>28</v>
      </c>
      <c r="I18" s="3" t="s">
        <v>36</v>
      </c>
      <c r="J18" s="6">
        <f>+$D$1-Tableau1[[#This Row],[Echeance]]</f>
        <v>130</v>
      </c>
      <c r="K18" s="2">
        <v>568</v>
      </c>
      <c r="L18">
        <f>IF(COUNTIFS($B$4:$B18,Tableau1[[#This Row],[Nom Client]],$F$4:F18,Tableau1[[#This Row],[mois facturation]])&gt;1,0,1)</f>
        <v>1</v>
      </c>
    </row>
    <row r="19" spans="1:12" x14ac:dyDescent="0.3">
      <c r="A19">
        <v>5</v>
      </c>
      <c r="B19" t="s">
        <v>8</v>
      </c>
      <c r="C19" t="str">
        <f>Tableau1[[#This Row],[N° Client ]]&amp;" - "&amp;Tableau1[[#This Row],[Nom Client]]</f>
        <v>5 - PAUL SAS</v>
      </c>
      <c r="D19">
        <f>+D18+1</f>
        <v>16</v>
      </c>
      <c r="E19" s="3">
        <f>+E18+10</f>
        <v>42966</v>
      </c>
      <c r="F19" s="4">
        <f>MONTH(Tableau1[[#This Row],[Date facture]])</f>
        <v>8</v>
      </c>
      <c r="G19" s="3">
        <f>+E19+45</f>
        <v>43011</v>
      </c>
      <c r="H19" s="3" t="s">
        <v>28</v>
      </c>
      <c r="I19" s="3" t="s">
        <v>36</v>
      </c>
      <c r="J19" s="6">
        <f>+$D$1-Tableau1[[#This Row],[Echeance]]</f>
        <v>120</v>
      </c>
      <c r="K19" s="2">
        <v>568</v>
      </c>
      <c r="L19">
        <f>IF(COUNTIFS($B$4:$B19,Tableau1[[#This Row],[Nom Client]],$F$4:F19,Tableau1[[#This Row],[mois facturation]])&gt;1,0,1)</f>
        <v>0</v>
      </c>
    </row>
    <row r="20" spans="1:12" x14ac:dyDescent="0.3">
      <c r="A20">
        <v>5</v>
      </c>
      <c r="B20" t="s">
        <v>8</v>
      </c>
      <c r="C20" t="str">
        <f>Tableau1[[#This Row],[N° Client ]]&amp;" - "&amp;Tableau1[[#This Row],[Nom Client]]</f>
        <v>5 - PAUL SAS</v>
      </c>
      <c r="D20">
        <f>+D19+1</f>
        <v>17</v>
      </c>
      <c r="E20" s="3">
        <f>+E19+10</f>
        <v>42976</v>
      </c>
      <c r="F20" s="4">
        <f>MONTH(Tableau1[[#This Row],[Date facture]])</f>
        <v>8</v>
      </c>
      <c r="G20" s="3">
        <f>+E20+45</f>
        <v>43021</v>
      </c>
      <c r="H20" s="3" t="s">
        <v>28</v>
      </c>
      <c r="I20" s="3" t="s">
        <v>36</v>
      </c>
      <c r="J20" s="6">
        <f>+$D$1-Tableau1[[#This Row],[Echeance]]</f>
        <v>110</v>
      </c>
      <c r="K20" s="2">
        <v>568</v>
      </c>
      <c r="L20">
        <f>IF(COUNTIFS($B$4:$B20,Tableau1[[#This Row],[Nom Client]],$F$4:F20,Tableau1[[#This Row],[mois facturation]])&gt;1,0,1)</f>
        <v>0</v>
      </c>
    </row>
    <row r="21" spans="1:12" x14ac:dyDescent="0.3">
      <c r="A21">
        <v>6</v>
      </c>
      <c r="B21" t="s">
        <v>16</v>
      </c>
      <c r="C21" t="str">
        <f>Tableau1[[#This Row],[N° Client ]]&amp;" - "&amp;Tableau1[[#This Row],[Nom Client]]</f>
        <v>6 - MAHE SAS</v>
      </c>
      <c r="D21">
        <f>+D20+1</f>
        <v>18</v>
      </c>
      <c r="E21" s="3">
        <f>+E20+10</f>
        <v>42986</v>
      </c>
      <c r="F21" s="4">
        <f>MONTH(Tableau1[[#This Row],[Date facture]])</f>
        <v>9</v>
      </c>
      <c r="G21" s="3">
        <f>+E21+45</f>
        <v>43031</v>
      </c>
      <c r="H21" s="3" t="s">
        <v>28</v>
      </c>
      <c r="I21" s="3" t="s">
        <v>36</v>
      </c>
      <c r="J21" s="6">
        <f>+$D$1-Tableau1[[#This Row],[Echeance]]</f>
        <v>100</v>
      </c>
      <c r="K21" s="2">
        <v>10256</v>
      </c>
      <c r="L21">
        <f>IF(COUNTIFS($B$4:$B21,Tableau1[[#This Row],[Nom Client]],$F$4:F21,Tableau1[[#This Row],[mois facturation]])&gt;1,0,1)</f>
        <v>1</v>
      </c>
    </row>
    <row r="22" spans="1:12" x14ac:dyDescent="0.3">
      <c r="A22">
        <v>6</v>
      </c>
      <c r="B22" t="s">
        <v>16</v>
      </c>
      <c r="C22" t="str">
        <f>Tableau1[[#This Row],[N° Client ]]&amp;" - "&amp;Tableau1[[#This Row],[Nom Client]]</f>
        <v>6 - MAHE SAS</v>
      </c>
      <c r="D22">
        <f>+D21+1</f>
        <v>19</v>
      </c>
      <c r="E22" s="3">
        <f>+E21+10</f>
        <v>42996</v>
      </c>
      <c r="F22" s="4">
        <f>MONTH(Tableau1[[#This Row],[Date facture]])</f>
        <v>9</v>
      </c>
      <c r="G22" s="3">
        <f>+E22+45</f>
        <v>43041</v>
      </c>
      <c r="H22" s="3" t="s">
        <v>28</v>
      </c>
      <c r="I22" s="3" t="s">
        <v>35</v>
      </c>
      <c r="J22" s="6">
        <f>+$D$1-Tableau1[[#This Row],[Echeance]]</f>
        <v>90</v>
      </c>
      <c r="K22" s="2">
        <v>10256</v>
      </c>
      <c r="L22">
        <f>IF(COUNTIFS($B$4:$B22,Tableau1[[#This Row],[Nom Client]],$F$4:F22,Tableau1[[#This Row],[mois facturation]])&gt;1,0,1)</f>
        <v>0</v>
      </c>
    </row>
    <row r="23" spans="1:12" x14ac:dyDescent="0.3">
      <c r="A23">
        <v>6</v>
      </c>
      <c r="B23" t="s">
        <v>16</v>
      </c>
      <c r="C23" t="str">
        <f>Tableau1[[#This Row],[N° Client ]]&amp;" - "&amp;Tableau1[[#This Row],[Nom Client]]</f>
        <v>6 - MAHE SAS</v>
      </c>
      <c r="D23">
        <f>+D22+1</f>
        <v>20</v>
      </c>
      <c r="E23" s="3">
        <f>+E22+10</f>
        <v>43006</v>
      </c>
      <c r="F23" s="4">
        <f>MONTH(Tableau1[[#This Row],[Date facture]])</f>
        <v>9</v>
      </c>
      <c r="G23" s="3">
        <f>+E23+45</f>
        <v>43051</v>
      </c>
      <c r="H23" s="3" t="s">
        <v>28</v>
      </c>
      <c r="I23" s="3" t="s">
        <v>35</v>
      </c>
      <c r="J23" s="6">
        <f>+$D$1-Tableau1[[#This Row],[Echeance]]</f>
        <v>80</v>
      </c>
      <c r="K23" s="2">
        <v>10256</v>
      </c>
      <c r="L23">
        <f>IF(COUNTIFS($B$4:$B23,Tableau1[[#This Row],[Nom Client]],$F$4:F23,Tableau1[[#This Row],[mois facturation]])&gt;1,0,1)</f>
        <v>0</v>
      </c>
    </row>
    <row r="24" spans="1:12" x14ac:dyDescent="0.3">
      <c r="A24">
        <v>7</v>
      </c>
      <c r="B24" t="s">
        <v>19</v>
      </c>
      <c r="C24" t="str">
        <f>Tableau1[[#This Row],[N° Client ]]&amp;" - "&amp;Tableau1[[#This Row],[Nom Client]]</f>
        <v>7 - VENICE SAS</v>
      </c>
      <c r="D24">
        <f>+D23+1</f>
        <v>21</v>
      </c>
      <c r="E24" s="3">
        <f>+E23+10</f>
        <v>43016</v>
      </c>
      <c r="F24" s="4">
        <f>MONTH(Tableau1[[#This Row],[Date facture]])</f>
        <v>10</v>
      </c>
      <c r="G24" s="3">
        <f>+E24+45</f>
        <v>43061</v>
      </c>
      <c r="H24" s="3" t="s">
        <v>28</v>
      </c>
      <c r="I24" s="3" t="s">
        <v>35</v>
      </c>
      <c r="J24" s="6">
        <f>+$D$1-Tableau1[[#This Row],[Echeance]]</f>
        <v>70</v>
      </c>
      <c r="K24" s="2">
        <v>1257</v>
      </c>
      <c r="L24">
        <f>IF(COUNTIFS($B$4:$B24,Tableau1[[#This Row],[Nom Client]],$F$4:F24,Tableau1[[#This Row],[mois facturation]])&gt;1,0,1)</f>
        <v>1</v>
      </c>
    </row>
    <row r="25" spans="1:12" x14ac:dyDescent="0.3">
      <c r="A25">
        <v>7</v>
      </c>
      <c r="B25" t="s">
        <v>19</v>
      </c>
      <c r="C25" t="str">
        <f>Tableau1[[#This Row],[N° Client ]]&amp;" - "&amp;Tableau1[[#This Row],[Nom Client]]</f>
        <v>7 - VENICE SAS</v>
      </c>
      <c r="D25">
        <f>+D24+1</f>
        <v>22</v>
      </c>
      <c r="E25" s="3">
        <f>+E24+10</f>
        <v>43026</v>
      </c>
      <c r="F25" s="4">
        <f>MONTH(Tableau1[[#This Row],[Date facture]])</f>
        <v>10</v>
      </c>
      <c r="G25" s="3">
        <f>+E25+45</f>
        <v>43071</v>
      </c>
      <c r="H25" s="3" t="s">
        <v>28</v>
      </c>
      <c r="I25" s="3" t="s">
        <v>34</v>
      </c>
      <c r="J25" s="6">
        <f>+$D$1-Tableau1[[#This Row],[Echeance]]</f>
        <v>60</v>
      </c>
      <c r="K25" s="2">
        <v>1257</v>
      </c>
      <c r="L25">
        <f>IF(COUNTIFS($B$4:$B25,Tableau1[[#This Row],[Nom Client]],$F$4:F25,Tableau1[[#This Row],[mois facturation]])&gt;1,0,1)</f>
        <v>0</v>
      </c>
    </row>
    <row r="26" spans="1:12" x14ac:dyDescent="0.3">
      <c r="A26">
        <v>7</v>
      </c>
      <c r="B26" t="s">
        <v>19</v>
      </c>
      <c r="C26" t="str">
        <f>Tableau1[[#This Row],[N° Client ]]&amp;" - "&amp;Tableau1[[#This Row],[Nom Client]]</f>
        <v>7 - VENICE SAS</v>
      </c>
      <c r="D26">
        <f>+D25+1</f>
        <v>23</v>
      </c>
      <c r="E26" s="3">
        <f>+E25+10</f>
        <v>43036</v>
      </c>
      <c r="F26" s="4">
        <f>MONTH(Tableau1[[#This Row],[Date facture]])</f>
        <v>10</v>
      </c>
      <c r="G26" s="3">
        <f>+E26+45</f>
        <v>43081</v>
      </c>
      <c r="H26" s="3" t="s">
        <v>28</v>
      </c>
      <c r="I26" s="3" t="s">
        <v>34</v>
      </c>
      <c r="J26" s="6">
        <f>+$D$1-Tableau1[[#This Row],[Echeance]]</f>
        <v>50</v>
      </c>
      <c r="K26" s="2">
        <v>1257</v>
      </c>
      <c r="L26">
        <f>IF(COUNTIFS($B$4:$B26,Tableau1[[#This Row],[Nom Client]],$F$4:F26,Tableau1[[#This Row],[mois facturation]])&gt;1,0,1)</f>
        <v>0</v>
      </c>
    </row>
    <row r="27" spans="1:12" x14ac:dyDescent="0.3">
      <c r="A27">
        <v>8</v>
      </c>
      <c r="B27" t="s">
        <v>11</v>
      </c>
      <c r="C27" t="str">
        <f>Tableau1[[#This Row],[N° Client ]]&amp;" - "&amp;Tableau1[[#This Row],[Nom Client]]</f>
        <v>8 - JEROME SARL</v>
      </c>
      <c r="D27">
        <f>+D26+1</f>
        <v>24</v>
      </c>
      <c r="E27" s="3">
        <f>+E26+10</f>
        <v>43046</v>
      </c>
      <c r="F27" s="4">
        <f>MONTH(Tableau1[[#This Row],[Date facture]])</f>
        <v>11</v>
      </c>
      <c r="G27" s="3">
        <f>+E27+45</f>
        <v>43091</v>
      </c>
      <c r="H27" s="3" t="s">
        <v>28</v>
      </c>
      <c r="I27" s="3" t="s">
        <v>34</v>
      </c>
      <c r="J27" s="6">
        <f>+$D$1-Tableau1[[#This Row],[Echeance]]</f>
        <v>40</v>
      </c>
      <c r="K27" s="2">
        <v>256</v>
      </c>
      <c r="L27">
        <f>IF(COUNTIFS($B$4:$B27,Tableau1[[#This Row],[Nom Client]],$F$4:F27,Tableau1[[#This Row],[mois facturation]])&gt;1,0,1)</f>
        <v>1</v>
      </c>
    </row>
    <row r="28" spans="1:12" x14ac:dyDescent="0.3">
      <c r="A28">
        <v>8</v>
      </c>
      <c r="B28" t="s">
        <v>11</v>
      </c>
      <c r="C28" t="str">
        <f>Tableau1[[#This Row],[N° Client ]]&amp;" - "&amp;Tableau1[[#This Row],[Nom Client]]</f>
        <v>8 - JEROME SARL</v>
      </c>
      <c r="D28">
        <f>+D27+1</f>
        <v>25</v>
      </c>
      <c r="E28" s="3">
        <f>+E27+10</f>
        <v>43056</v>
      </c>
      <c r="F28" s="4">
        <f>MONTH(Tableau1[[#This Row],[Date facture]])</f>
        <v>11</v>
      </c>
      <c r="G28" s="3">
        <f>+E28+45</f>
        <v>43101</v>
      </c>
      <c r="H28" s="3" t="s">
        <v>28</v>
      </c>
      <c r="I28" s="3" t="s">
        <v>33</v>
      </c>
      <c r="J28" s="6">
        <f>+$D$1-Tableau1[[#This Row],[Echeance]]</f>
        <v>30</v>
      </c>
      <c r="K28" s="2">
        <v>256</v>
      </c>
      <c r="L28">
        <f>IF(COUNTIFS($B$4:$B28,Tableau1[[#This Row],[Nom Client]],$F$4:F28,Tableau1[[#This Row],[mois facturation]])&gt;1,0,1)</f>
        <v>0</v>
      </c>
    </row>
    <row r="29" spans="1:12" x14ac:dyDescent="0.3">
      <c r="A29">
        <v>9</v>
      </c>
      <c r="B29" t="s">
        <v>14</v>
      </c>
      <c r="C29" t="str">
        <f>Tableau1[[#This Row],[N° Client ]]&amp;" - "&amp;Tableau1[[#This Row],[Nom Client]]</f>
        <v>9 - VALENCE SAS</v>
      </c>
      <c r="D29">
        <f>+D28+1</f>
        <v>26</v>
      </c>
      <c r="E29" s="3">
        <f>+E28+10</f>
        <v>43066</v>
      </c>
      <c r="F29" s="4">
        <f>MONTH(Tableau1[[#This Row],[Date facture]])</f>
        <v>11</v>
      </c>
      <c r="G29" s="3">
        <f>+E29+45</f>
        <v>43111</v>
      </c>
      <c r="H29" s="3" t="s">
        <v>28</v>
      </c>
      <c r="I29" s="3" t="s">
        <v>32</v>
      </c>
      <c r="J29" s="6">
        <f>+$D$1-Tableau1[[#This Row],[Echeance]]</f>
        <v>20</v>
      </c>
      <c r="K29" s="2">
        <v>5689</v>
      </c>
      <c r="L29">
        <f>IF(COUNTIFS($B$4:$B29,Tableau1[[#This Row],[Nom Client]],$F$4:F29,Tableau1[[#This Row],[mois facturation]])&gt;1,0,1)</f>
        <v>1</v>
      </c>
    </row>
    <row r="30" spans="1:12" x14ac:dyDescent="0.3">
      <c r="A30">
        <v>9</v>
      </c>
      <c r="B30" t="s">
        <v>14</v>
      </c>
      <c r="C30" t="str">
        <f>Tableau1[[#This Row],[N° Client ]]&amp;" - "&amp;Tableau1[[#This Row],[Nom Client]]</f>
        <v>9 - VALENCE SAS</v>
      </c>
      <c r="D30">
        <f>+D29+1</f>
        <v>27</v>
      </c>
      <c r="E30" s="3">
        <f>+E29+10</f>
        <v>43076</v>
      </c>
      <c r="F30" s="4">
        <f>MONTH(Tableau1[[#This Row],[Date facture]])</f>
        <v>12</v>
      </c>
      <c r="G30" s="3">
        <f>+E30+45</f>
        <v>43121</v>
      </c>
      <c r="H30" s="3" t="s">
        <v>28</v>
      </c>
      <c r="I30" s="3" t="s">
        <v>31</v>
      </c>
      <c r="J30" s="6">
        <f>+$D$1-Tableau1[[#This Row],[Echeance]]</f>
        <v>10</v>
      </c>
      <c r="K30" s="2">
        <v>5689</v>
      </c>
      <c r="L30">
        <f>IF(COUNTIFS($B$4:$B30,Tableau1[[#This Row],[Nom Client]],$F$4:F30,Tableau1[[#This Row],[mois facturation]])&gt;1,0,1)</f>
        <v>1</v>
      </c>
    </row>
    <row r="31" spans="1:12" x14ac:dyDescent="0.3">
      <c r="A31">
        <v>9</v>
      </c>
      <c r="B31" t="s">
        <v>14</v>
      </c>
      <c r="C31" t="str">
        <f>Tableau1[[#This Row],[N° Client ]]&amp;" - "&amp;Tableau1[[#This Row],[Nom Client]]</f>
        <v>9 - VALENCE SAS</v>
      </c>
      <c r="D31">
        <f>+D30+1</f>
        <v>28</v>
      </c>
      <c r="E31" s="3">
        <f>+E30+10</f>
        <v>43086</v>
      </c>
      <c r="F31" s="4">
        <f>MONTH(Tableau1[[#This Row],[Date facture]])</f>
        <v>12</v>
      </c>
      <c r="G31" s="3">
        <f>+E31+45</f>
        <v>43131</v>
      </c>
      <c r="H31" s="3" t="s">
        <v>29</v>
      </c>
      <c r="I31" s="3" t="s">
        <v>29</v>
      </c>
      <c r="J31" s="6">
        <f>+$D$1-Tableau1[[#This Row],[Echeance]]</f>
        <v>0</v>
      </c>
      <c r="K31" s="2">
        <v>5689</v>
      </c>
      <c r="L31">
        <f>IF(COUNTIFS($B$4:$B31,Tableau1[[#This Row],[Nom Client]],$F$4:F31,Tableau1[[#This Row],[mois facturation]])&gt;1,0,1)</f>
        <v>0</v>
      </c>
    </row>
    <row r="32" spans="1:12" x14ac:dyDescent="0.3">
      <c r="A32">
        <v>10</v>
      </c>
      <c r="B32" t="s">
        <v>15</v>
      </c>
      <c r="C32" t="str">
        <f>Tableau1[[#This Row],[N° Client ]]&amp;" - "&amp;Tableau1[[#This Row],[Nom Client]]</f>
        <v>10 - BARCELONA EURL</v>
      </c>
      <c r="D32">
        <f>+D31+1</f>
        <v>29</v>
      </c>
      <c r="E32" s="3">
        <f>+E31+10</f>
        <v>43096</v>
      </c>
      <c r="F32" s="4">
        <f>MONTH(Tableau1[[#This Row],[Date facture]])</f>
        <v>12</v>
      </c>
      <c r="G32" s="3">
        <f>+E32+45</f>
        <v>43141</v>
      </c>
      <c r="H32" s="3" t="s">
        <v>29</v>
      </c>
      <c r="I32" s="3" t="s">
        <v>29</v>
      </c>
      <c r="J32" s="6">
        <f>+$D$1-Tableau1[[#This Row],[Echeance]]</f>
        <v>-10</v>
      </c>
      <c r="K32" s="2">
        <v>4582</v>
      </c>
      <c r="L32">
        <f>IF(COUNTIFS($B$4:$B32,Tableau1[[#This Row],[Nom Client]],$F$4:F32,Tableau1[[#This Row],[mois facturation]])&gt;1,0,1)</f>
        <v>1</v>
      </c>
    </row>
    <row r="33" spans="1:12" x14ac:dyDescent="0.3">
      <c r="A33">
        <v>10</v>
      </c>
      <c r="B33" t="s">
        <v>15</v>
      </c>
      <c r="C33" t="str">
        <f>Tableau1[[#This Row],[N° Client ]]&amp;" - "&amp;Tableau1[[#This Row],[Nom Client]]</f>
        <v>10 - BARCELONA EURL</v>
      </c>
      <c r="D33">
        <f>+D32+1</f>
        <v>30</v>
      </c>
      <c r="E33" s="3">
        <f>+E32+10</f>
        <v>43106</v>
      </c>
      <c r="F33" s="4">
        <f>MONTH(Tableau1[[#This Row],[Date facture]])</f>
        <v>1</v>
      </c>
      <c r="G33" s="3">
        <f>+E33+45</f>
        <v>43151</v>
      </c>
      <c r="H33" s="3" t="s">
        <v>29</v>
      </c>
      <c r="I33" s="3" t="s">
        <v>29</v>
      </c>
      <c r="J33" s="6">
        <f>+$D$1-Tableau1[[#This Row],[Echeance]]</f>
        <v>-20</v>
      </c>
      <c r="K33" s="2">
        <v>4582</v>
      </c>
      <c r="L33">
        <f>IF(COUNTIFS($B$4:$B33,Tableau1[[#This Row],[Nom Client]],$F$4:F33,Tableau1[[#This Row],[mois facturation]])&gt;1,0,1)</f>
        <v>1</v>
      </c>
    </row>
    <row r="34" spans="1:12" x14ac:dyDescent="0.3">
      <c r="A34">
        <v>10</v>
      </c>
      <c r="B34" t="s">
        <v>15</v>
      </c>
      <c r="C34" t="str">
        <f>Tableau1[[#This Row],[N° Client ]]&amp;" - "&amp;Tableau1[[#This Row],[Nom Client]]</f>
        <v>10 - BARCELONA EURL</v>
      </c>
      <c r="D34">
        <f>+D33+1</f>
        <v>31</v>
      </c>
      <c r="E34" s="3">
        <f>+E33+10</f>
        <v>43116</v>
      </c>
      <c r="F34" s="4">
        <f>MONTH(Tableau1[[#This Row],[Date facture]])</f>
        <v>1</v>
      </c>
      <c r="G34" s="3">
        <f>+E34+45</f>
        <v>43161</v>
      </c>
      <c r="H34" s="3" t="s">
        <v>29</v>
      </c>
      <c r="I34" s="3" t="s">
        <v>29</v>
      </c>
      <c r="J34" s="6">
        <f>+$D$1-Tableau1[[#This Row],[Echeance]]</f>
        <v>-30</v>
      </c>
      <c r="K34" s="2">
        <v>4582</v>
      </c>
      <c r="L34">
        <f>IF(COUNTIFS($B$4:$B34,Tableau1[[#This Row],[Nom Client]],$F$4:F34,Tableau1[[#This Row],[mois facturation]])&gt;1,0,1)</f>
        <v>0</v>
      </c>
    </row>
    <row r="35" spans="1:12" x14ac:dyDescent="0.3">
      <c r="A35">
        <v>11</v>
      </c>
      <c r="B35" t="s">
        <v>9</v>
      </c>
      <c r="C35" t="str">
        <f>Tableau1[[#This Row],[N° Client ]]&amp;" - "&amp;Tableau1[[#This Row],[Nom Client]]</f>
        <v>11 - JACQUES SARL</v>
      </c>
      <c r="D35">
        <f>+D34+1</f>
        <v>32</v>
      </c>
      <c r="E35" s="3">
        <f>+E34+10</f>
        <v>43126</v>
      </c>
      <c r="F35" s="4">
        <f>MONTH(Tableau1[[#This Row],[Date facture]])</f>
        <v>1</v>
      </c>
      <c r="G35" s="3">
        <f>+E35+45</f>
        <v>43171</v>
      </c>
      <c r="H35" s="3" t="s">
        <v>29</v>
      </c>
      <c r="I35" s="3" t="s">
        <v>29</v>
      </c>
      <c r="J35" s="6">
        <f>+$D$1-Tableau1[[#This Row],[Echeance]]</f>
        <v>-40</v>
      </c>
      <c r="K35" s="2">
        <v>257</v>
      </c>
      <c r="L35">
        <f>IF(COUNTIFS($B$4:$B35,Tableau1[[#This Row],[Nom Client]],$F$4:F35,Tableau1[[#This Row],[mois facturation]])&gt;1,0,1)</f>
        <v>1</v>
      </c>
    </row>
    <row r="36" spans="1:12" x14ac:dyDescent="0.3">
      <c r="A36">
        <v>11</v>
      </c>
      <c r="B36" t="s">
        <v>9</v>
      </c>
      <c r="C36" t="str">
        <f>Tableau1[[#This Row],[N° Client ]]&amp;" - "&amp;Tableau1[[#This Row],[Nom Client]]</f>
        <v>11 - JACQUES SARL</v>
      </c>
      <c r="D36">
        <f>+D35+1</f>
        <v>33</v>
      </c>
      <c r="E36" s="3">
        <f>+E35+10</f>
        <v>43136</v>
      </c>
      <c r="F36" s="4">
        <f>MONTH(Tableau1[[#This Row],[Date facture]])</f>
        <v>2</v>
      </c>
      <c r="G36" s="3">
        <f>+E36+45</f>
        <v>43181</v>
      </c>
      <c r="H36" s="3" t="s">
        <v>29</v>
      </c>
      <c r="I36" s="3" t="s">
        <v>29</v>
      </c>
      <c r="J36" s="6">
        <f>+$D$1-Tableau1[[#This Row],[Echeance]]</f>
        <v>-50</v>
      </c>
      <c r="K36" s="2">
        <v>257</v>
      </c>
      <c r="L36">
        <f>IF(COUNTIFS($B$4:$B36,Tableau1[[#This Row],[Nom Client]],$F$4:F36,Tableau1[[#This Row],[mois facturation]])&gt;1,0,1)</f>
        <v>1</v>
      </c>
    </row>
    <row r="37" spans="1:12" x14ac:dyDescent="0.3">
      <c r="A37">
        <v>11</v>
      </c>
      <c r="B37" t="s">
        <v>9</v>
      </c>
      <c r="C37" t="str">
        <f>Tableau1[[#This Row],[N° Client ]]&amp;" - "&amp;Tableau1[[#This Row],[Nom Client]]</f>
        <v>11 - JACQUES SARL</v>
      </c>
      <c r="D37">
        <f>+D36+1</f>
        <v>34</v>
      </c>
      <c r="E37" s="3">
        <f>+E36+10</f>
        <v>43146</v>
      </c>
      <c r="F37" s="4">
        <f>MONTH(Tableau1[[#This Row],[Date facture]])</f>
        <v>2</v>
      </c>
      <c r="G37" s="3">
        <f>+E37+45</f>
        <v>43191</v>
      </c>
      <c r="H37" s="3" t="s">
        <v>29</v>
      </c>
      <c r="I37" s="3" t="s">
        <v>29</v>
      </c>
      <c r="J37" s="6">
        <f>+$D$1-Tableau1[[#This Row],[Echeance]]</f>
        <v>-60</v>
      </c>
      <c r="K37" s="2">
        <v>257</v>
      </c>
      <c r="L37">
        <f>IF(COUNTIFS($B$4:$B37,Tableau1[[#This Row],[Nom Client]],$F$4:F37,Tableau1[[#This Row],[mois facturation]])&gt;1,0,1)</f>
        <v>0</v>
      </c>
    </row>
    <row r="38" spans="1:12" x14ac:dyDescent="0.3">
      <c r="A38">
        <v>12</v>
      </c>
      <c r="B38" t="s">
        <v>12</v>
      </c>
      <c r="C38" t="str">
        <f>Tableau1[[#This Row],[N° Client ]]&amp;" - "&amp;Tableau1[[#This Row],[Nom Client]]</f>
        <v>12 - SYLVIE SAS</v>
      </c>
      <c r="D38">
        <f>+D37+1</f>
        <v>35</v>
      </c>
      <c r="E38" s="3">
        <f>+E37+10</f>
        <v>43156</v>
      </c>
      <c r="F38" s="4">
        <f>MONTH(Tableau1[[#This Row],[Date facture]])</f>
        <v>2</v>
      </c>
      <c r="G38" s="3">
        <f>+E38+45</f>
        <v>43201</v>
      </c>
      <c r="H38" s="3" t="s">
        <v>29</v>
      </c>
      <c r="I38" s="3" t="s">
        <v>29</v>
      </c>
      <c r="J38" s="6">
        <f>+$D$1-Tableau1[[#This Row],[Echeance]]</f>
        <v>-70</v>
      </c>
      <c r="K38" s="2">
        <v>15000</v>
      </c>
      <c r="L38">
        <f>IF(COUNTIFS($B$4:$B38,Tableau1[[#This Row],[Nom Client]],$F$4:F38,Tableau1[[#This Row],[mois facturation]])&gt;1,0,1)</f>
        <v>1</v>
      </c>
    </row>
    <row r="39" spans="1:12" x14ac:dyDescent="0.3">
      <c r="A39">
        <v>12</v>
      </c>
      <c r="B39" t="s">
        <v>12</v>
      </c>
      <c r="C39" t="str">
        <f>Tableau1[[#This Row],[N° Client ]]&amp;" - "&amp;Tableau1[[#This Row],[Nom Client]]</f>
        <v>12 - SYLVIE SAS</v>
      </c>
      <c r="D39">
        <f>+D38+1</f>
        <v>36</v>
      </c>
      <c r="E39" s="3">
        <f>+E38+10</f>
        <v>43166</v>
      </c>
      <c r="F39" s="4">
        <f>MONTH(Tableau1[[#This Row],[Date facture]])</f>
        <v>3</v>
      </c>
      <c r="G39" s="3">
        <f>+E39+45</f>
        <v>43211</v>
      </c>
      <c r="H39" s="3" t="s">
        <v>29</v>
      </c>
      <c r="I39" s="3" t="s">
        <v>29</v>
      </c>
      <c r="J39" s="6">
        <f>+$D$1-Tableau1[[#This Row],[Echeance]]</f>
        <v>-80</v>
      </c>
      <c r="K39" s="2">
        <v>165000</v>
      </c>
      <c r="L39">
        <f>IF(COUNTIFS($B$4:$B39,Tableau1[[#This Row],[Nom Client]],$F$4:F39,Tableau1[[#This Row],[mois facturation]])&gt;1,0,1)</f>
        <v>1</v>
      </c>
    </row>
    <row r="40" spans="1:12" x14ac:dyDescent="0.3">
      <c r="A40">
        <v>13</v>
      </c>
      <c r="B40" t="s">
        <v>21</v>
      </c>
      <c r="C40" t="str">
        <f>Tableau1[[#This Row],[N° Client ]]&amp;" - "&amp;Tableau1[[#This Row],[Nom Client]]</f>
        <v>13 - ROMANCIA SARL</v>
      </c>
      <c r="D40">
        <f>+D39+1</f>
        <v>37</v>
      </c>
      <c r="E40" s="3">
        <f>+E39+10</f>
        <v>43176</v>
      </c>
      <c r="F40" s="4">
        <f>MONTH(Tableau1[[#This Row],[Date facture]])</f>
        <v>3</v>
      </c>
      <c r="G40" s="3">
        <f>+E40+45</f>
        <v>43221</v>
      </c>
      <c r="H40" s="3" t="s">
        <v>29</v>
      </c>
      <c r="I40" s="3" t="s">
        <v>29</v>
      </c>
      <c r="J40" s="6">
        <f>+$D$1-Tableau1[[#This Row],[Echeance]]</f>
        <v>-90</v>
      </c>
      <c r="K40" s="2">
        <v>4596</v>
      </c>
      <c r="L40">
        <f>IF(COUNTIFS($B$4:$B40,Tableau1[[#This Row],[Nom Client]],$F$4:F40,Tableau1[[#This Row],[mois facturation]])&gt;1,0,1)</f>
        <v>1</v>
      </c>
    </row>
    <row r="41" spans="1:12" x14ac:dyDescent="0.3">
      <c r="A41">
        <v>13</v>
      </c>
      <c r="B41" t="s">
        <v>21</v>
      </c>
      <c r="C41" t="str">
        <f>Tableau1[[#This Row],[N° Client ]]&amp;" - "&amp;Tableau1[[#This Row],[Nom Client]]</f>
        <v>13 - ROMANCIA SARL</v>
      </c>
      <c r="D41">
        <f>+D40+1</f>
        <v>38</v>
      </c>
      <c r="E41" s="3">
        <f>+E40+10</f>
        <v>43186</v>
      </c>
      <c r="F41" s="4">
        <f>MONTH(Tableau1[[#This Row],[Date facture]])</f>
        <v>3</v>
      </c>
      <c r="G41" s="3">
        <f>+E41+45</f>
        <v>43231</v>
      </c>
      <c r="H41" s="3" t="s">
        <v>29</v>
      </c>
      <c r="I41" s="3" t="s">
        <v>29</v>
      </c>
      <c r="J41" s="6">
        <f>+$D$1-Tableau1[[#This Row],[Echeance]]</f>
        <v>-100</v>
      </c>
      <c r="K41" s="2">
        <v>4596</v>
      </c>
      <c r="L41">
        <f>IF(COUNTIFS($B$4:$B41,Tableau1[[#This Row],[Nom Client]],$F$4:F41,Tableau1[[#This Row],[mois facturation]])&gt;1,0,1)</f>
        <v>0</v>
      </c>
    </row>
    <row r="42" spans="1:12" x14ac:dyDescent="0.3">
      <c r="K42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0" sqref="B10"/>
    </sheetView>
  </sheetViews>
  <sheetFormatPr baseColWidth="10" defaultRowHeight="14.4" x14ac:dyDescent="0.3"/>
  <cols>
    <col min="2" max="2" width="22.33203125" bestFit="1" customWidth="1"/>
    <col min="5" max="5" width="21" bestFit="1" customWidth="1"/>
    <col min="6" max="6" width="15.88671875" bestFit="1" customWidth="1"/>
    <col min="7" max="7" width="16.6640625" bestFit="1" customWidth="1"/>
  </cols>
  <sheetData>
    <row r="1" spans="1:7" x14ac:dyDescent="0.3">
      <c r="A1" t="s">
        <v>17</v>
      </c>
      <c r="B1" t="s">
        <v>18</v>
      </c>
      <c r="E1" s="5" t="s">
        <v>0</v>
      </c>
      <c r="F1" s="5" t="s">
        <v>1</v>
      </c>
      <c r="G1" t="s">
        <v>23</v>
      </c>
    </row>
    <row r="2" spans="1:7" x14ac:dyDescent="0.3">
      <c r="A2">
        <v>1</v>
      </c>
      <c r="E2">
        <v>1</v>
      </c>
      <c r="F2" t="s">
        <v>10</v>
      </c>
      <c r="G2" s="4">
        <v>2</v>
      </c>
    </row>
    <row r="3" spans="1:7" x14ac:dyDescent="0.3">
      <c r="A3">
        <v>2</v>
      </c>
      <c r="E3">
        <v>2</v>
      </c>
      <c r="F3" t="s">
        <v>13</v>
      </c>
      <c r="G3" s="4">
        <v>2</v>
      </c>
    </row>
    <row r="4" spans="1:7" x14ac:dyDescent="0.3">
      <c r="A4">
        <v>3</v>
      </c>
      <c r="E4">
        <v>3</v>
      </c>
      <c r="F4" t="s">
        <v>7</v>
      </c>
      <c r="G4" s="4">
        <v>1</v>
      </c>
    </row>
    <row r="5" spans="1:7" x14ac:dyDescent="0.3">
      <c r="A5">
        <v>4</v>
      </c>
      <c r="E5">
        <v>4</v>
      </c>
      <c r="F5" t="s">
        <v>20</v>
      </c>
      <c r="G5" s="4">
        <v>1</v>
      </c>
    </row>
    <row r="6" spans="1:7" x14ac:dyDescent="0.3">
      <c r="A6">
        <v>5</v>
      </c>
      <c r="E6">
        <v>5</v>
      </c>
      <c r="F6" t="s">
        <v>8</v>
      </c>
      <c r="G6" s="4">
        <v>1</v>
      </c>
    </row>
    <row r="7" spans="1:7" x14ac:dyDescent="0.3">
      <c r="A7">
        <v>6</v>
      </c>
      <c r="E7">
        <v>6</v>
      </c>
      <c r="F7" t="s">
        <v>16</v>
      </c>
      <c r="G7" s="4">
        <v>1</v>
      </c>
    </row>
    <row r="8" spans="1:7" x14ac:dyDescent="0.3">
      <c r="A8">
        <v>7</v>
      </c>
      <c r="E8">
        <v>7</v>
      </c>
      <c r="F8" t="s">
        <v>19</v>
      </c>
      <c r="G8" s="4">
        <v>1</v>
      </c>
    </row>
    <row r="9" spans="1:7" x14ac:dyDescent="0.3">
      <c r="A9">
        <v>8</v>
      </c>
      <c r="E9">
        <v>8</v>
      </c>
      <c r="F9" t="s">
        <v>11</v>
      </c>
      <c r="G9" s="4">
        <v>1</v>
      </c>
    </row>
    <row r="10" spans="1:7" x14ac:dyDescent="0.3">
      <c r="A10">
        <v>9</v>
      </c>
      <c r="E10">
        <v>9</v>
      </c>
      <c r="F10" t="s">
        <v>14</v>
      </c>
      <c r="G10" s="4">
        <v>2</v>
      </c>
    </row>
    <row r="11" spans="1:7" x14ac:dyDescent="0.3">
      <c r="A11">
        <v>10</v>
      </c>
      <c r="E11">
        <v>10</v>
      </c>
      <c r="F11" t="s">
        <v>15</v>
      </c>
      <c r="G11" s="4">
        <v>2</v>
      </c>
    </row>
    <row r="12" spans="1:7" x14ac:dyDescent="0.3">
      <c r="A12">
        <v>11</v>
      </c>
      <c r="E12">
        <v>11</v>
      </c>
      <c r="F12" t="s">
        <v>9</v>
      </c>
      <c r="G12" s="4">
        <v>2</v>
      </c>
    </row>
    <row r="13" spans="1:7" x14ac:dyDescent="0.3">
      <c r="A13">
        <v>12</v>
      </c>
      <c r="E13">
        <v>12</v>
      </c>
      <c r="F13" t="s">
        <v>12</v>
      </c>
      <c r="G13" s="4">
        <v>2</v>
      </c>
    </row>
    <row r="14" spans="1:7" x14ac:dyDescent="0.3">
      <c r="A14">
        <v>13</v>
      </c>
      <c r="E14">
        <v>13</v>
      </c>
      <c r="F14" t="s">
        <v>21</v>
      </c>
      <c r="G14" s="4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detail facturation 2017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dcterms:created xsi:type="dcterms:W3CDTF">2018-02-22T18:29:50Z</dcterms:created>
  <dcterms:modified xsi:type="dcterms:W3CDTF">2018-02-22T20:12:42Z</dcterms:modified>
</cp:coreProperties>
</file>