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bouchel/Desktop/"/>
    </mc:Choice>
  </mc:AlternateContent>
  <bookViews>
    <workbookView xWindow="0" yWindow="460" windowWidth="28800" windowHeight="16240" tabRatio="500" activeTab="3"/>
  </bookViews>
  <sheets>
    <sheet name="Temps Semaine" sheetId="1" r:id="rId1"/>
    <sheet name="Prépa Hori" sheetId="4" r:id="rId2"/>
    <sheet name="Hebdo" sheetId="2" r:id="rId3"/>
    <sheet name="Opérations mois" sheetId="5" r:id="rId4"/>
    <sheet name="Mensuel" sheetId="6" r:id="rId5"/>
  </sheets>
  <definedNames>
    <definedName name="Choix_mois">Tableau6[Mois]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9" i="5" l="1"/>
  <c r="M10" i="5"/>
  <c r="M11" i="5"/>
  <c r="M12" i="5"/>
  <c r="M13" i="5"/>
  <c r="M14" i="5"/>
  <c r="M15" i="5"/>
  <c r="M16" i="5"/>
  <c r="M17" i="5"/>
  <c r="M18" i="5"/>
  <c r="L9" i="5"/>
  <c r="L10" i="5"/>
  <c r="L11" i="5"/>
  <c r="L12" i="5"/>
  <c r="L13" i="5"/>
  <c r="L14" i="5"/>
  <c r="L15" i="5"/>
  <c r="L16" i="5"/>
  <c r="L17" i="5"/>
  <c r="L18" i="5"/>
  <c r="J9" i="5"/>
  <c r="J10" i="5"/>
  <c r="J11" i="5"/>
  <c r="J12" i="5"/>
  <c r="J13" i="5"/>
  <c r="J14" i="5"/>
  <c r="J15" i="5"/>
  <c r="J16" i="5"/>
  <c r="J17" i="5"/>
  <c r="J18" i="5"/>
  <c r="K9" i="5"/>
  <c r="K10" i="5"/>
  <c r="K11" i="5"/>
  <c r="K12" i="5"/>
  <c r="K13" i="5"/>
  <c r="K14" i="5"/>
  <c r="K15" i="5"/>
  <c r="K16" i="5"/>
  <c r="K17" i="5"/>
  <c r="K18" i="5"/>
  <c r="I9" i="5"/>
  <c r="I10" i="5"/>
  <c r="I11" i="5"/>
  <c r="I12" i="5"/>
  <c r="I13" i="5"/>
  <c r="I14" i="5"/>
  <c r="I15" i="5"/>
  <c r="I16" i="5"/>
  <c r="I17" i="5"/>
  <c r="I18" i="5"/>
  <c r="H9" i="5"/>
  <c r="H10" i="5"/>
  <c r="H11" i="5"/>
  <c r="H12" i="5"/>
  <c r="H13" i="5"/>
  <c r="H14" i="5"/>
  <c r="H15" i="5"/>
  <c r="H16" i="5"/>
  <c r="H17" i="5"/>
  <c r="H18" i="5"/>
  <c r="G9" i="5"/>
  <c r="G10" i="5"/>
  <c r="G11" i="5"/>
  <c r="G12" i="5"/>
  <c r="G13" i="5"/>
  <c r="G14" i="5"/>
  <c r="G15" i="5"/>
  <c r="G16" i="5"/>
  <c r="G17" i="5"/>
  <c r="G18" i="5"/>
  <c r="F9" i="5"/>
  <c r="F10" i="5"/>
  <c r="F11" i="5"/>
  <c r="F12" i="5"/>
  <c r="F13" i="5"/>
  <c r="F14" i="5"/>
  <c r="F15" i="5"/>
  <c r="F16" i="5"/>
  <c r="F17" i="5"/>
  <c r="F18" i="5"/>
  <c r="E9" i="5"/>
  <c r="E10" i="5"/>
  <c r="E11" i="5"/>
  <c r="E12" i="5"/>
  <c r="E13" i="5"/>
  <c r="E14" i="5"/>
  <c r="E15" i="5"/>
  <c r="E16" i="5"/>
  <c r="E17" i="5"/>
  <c r="E18" i="5"/>
  <c r="D9" i="5"/>
  <c r="D10" i="5"/>
  <c r="D11" i="5"/>
  <c r="D12" i="5"/>
  <c r="D13" i="5"/>
  <c r="D14" i="5"/>
  <c r="D15" i="5"/>
  <c r="D16" i="5"/>
  <c r="D17" i="5"/>
  <c r="D18" i="5"/>
  <c r="C18" i="5"/>
  <c r="C9" i="5"/>
  <c r="C10" i="5"/>
  <c r="C11" i="5"/>
  <c r="C12" i="5"/>
  <c r="C13" i="5"/>
  <c r="C14" i="5"/>
  <c r="C15" i="5"/>
  <c r="C16" i="5"/>
  <c r="C17" i="5"/>
  <c r="W18" i="1"/>
  <c r="W17" i="1"/>
  <c r="W16" i="1"/>
  <c r="W15" i="1"/>
  <c r="W13" i="1"/>
  <c r="S12" i="1"/>
  <c r="W14" i="1"/>
  <c r="W12" i="1"/>
  <c r="W11" i="1"/>
  <c r="W10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S11" i="1"/>
  <c r="S10" i="1"/>
</calcChain>
</file>

<file path=xl/sharedStrings.xml><?xml version="1.0" encoding="utf-8"?>
<sst xmlns="http://schemas.openxmlformats.org/spreadsheetml/2006/main" count="158" uniqueCount="111">
  <si>
    <t>Qui</t>
  </si>
  <si>
    <t>Opérations</t>
  </si>
  <si>
    <t>QTE</t>
  </si>
  <si>
    <t>TACK TIME (min)</t>
  </si>
  <si>
    <t>Christophe</t>
  </si>
  <si>
    <t>Michel</t>
  </si>
  <si>
    <t>Boudins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</si>
  <si>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</si>
  <si>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</si>
  <si>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</si>
  <si>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</si>
  <si>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</si>
  <si>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</si>
  <si>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</si>
  <si>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</si>
  <si>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</si>
  <si>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</si>
  <si>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</si>
  <si>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</si>
  <si>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Jour</t>
  </si>
  <si>
    <t>Lundi</t>
  </si>
  <si>
    <t>Mardi</t>
  </si>
  <si>
    <t>Tack Time Théorique</t>
  </si>
  <si>
    <t>Semaine 09</t>
  </si>
  <si>
    <t>Préparation Hori</t>
  </si>
  <si>
    <t>DIB</t>
  </si>
  <si>
    <t xml:space="preserve"> </t>
  </si>
  <si>
    <t>Chronometrage Flux</t>
  </si>
  <si>
    <t>Préparation hori (min)</t>
  </si>
  <si>
    <t>Préparation PVC (min)</t>
  </si>
  <si>
    <t>DIB (min)</t>
  </si>
  <si>
    <t>Chargement camion (min)</t>
  </si>
  <si>
    <t>Déchargement camion (min)</t>
  </si>
  <si>
    <t>Sous-assemblage (min)</t>
  </si>
  <si>
    <t>Boudins (min)</t>
  </si>
  <si>
    <t>Préparation PVC</t>
  </si>
  <si>
    <t>Chute de tôle (min)</t>
  </si>
  <si>
    <t>Réception commande (min)</t>
  </si>
  <si>
    <t>Mercredi</t>
  </si>
  <si>
    <t>Jeudi</t>
  </si>
  <si>
    <t>Vendredi</t>
  </si>
  <si>
    <t>Moyenne</t>
  </si>
  <si>
    <t>Takt Time Hori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</si>
  <si>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</si>
  <si>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</si>
  <si>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</si>
  <si>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</si>
  <si>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</si>
  <si>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</si>
  <si>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</si>
  <si>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</si>
  <si>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</si>
  <si>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</si>
  <si>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</si>
  <si>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</si>
  <si>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</si>
  <si>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</si>
  <si>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</si>
  <si>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</si>
  <si>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</si>
  <si>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</si>
  <si>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</si>
  <si>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</si>
  <si>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</si>
  <si>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</si>
  <si>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</si>
  <si>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</si>
  <si>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</si>
  <si>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</si>
  <si>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</si>
  <si>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</si>
  <si>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</si>
  <si>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</si>
  <si>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</si>
  <si>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</si>
  <si>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</si>
  <si>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</si>
  <si>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</si>
  <si>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</si>
  <si>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</si>
  <si>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</si>
  <si>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</si>
  <si>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</si>
  <si>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</si>
  <si>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</si>
  <si>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</si>
  <si>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</si>
  <si>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Target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</si>
  <si>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</si>
  <si>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</si>
  <si>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</si>
  <si>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</si>
  <si>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</si>
  <si>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</si>
  <si>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</si>
  <si>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</si>
  <si>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</si>
  <si>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</si>
  <si>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Novembre2</t>
  </si>
  <si>
    <t>Aout</t>
  </si>
  <si>
    <t>Fevrier</t>
  </si>
  <si>
    <t>Target Déchargement Camions</t>
  </si>
  <si>
    <t>Décembre</t>
  </si>
  <si>
    <t>Janvier</t>
  </si>
  <si>
    <t>Février</t>
  </si>
  <si>
    <t>Déchargement Camion</t>
  </si>
  <si>
    <t>Chute de tôles</t>
  </si>
  <si>
    <t>Mois</t>
  </si>
  <si>
    <t>Chargement Camion</t>
  </si>
  <si>
    <t>REception commande</t>
  </si>
  <si>
    <t>Sous assemblage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</si>
</sst>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Zapfino"/>
      <family val="4"/>
    </font>
    <font>
      <sz val="48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</borders>
  <cellStyleXfs count="2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9" xfId="0" applyFont="1" applyBorder="1"/>
    <xf numFmtId="0" fontId="1" fillId="0" borderId="8" xfId="0" applyFont="1" applyBorder="1"/>
    <xf numFmtId="0" fontId="1" fillId="0" borderId="1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7" xfId="0" applyFont="1" applyBorder="1"/>
    <xf numFmtId="0" fontId="1" fillId="0" borderId="6" xfId="0" applyFont="1" applyBorder="1" applyAlignment="1">
      <alignment horizontal="center"/>
    </xf>
    <xf numFmtId="0" fontId="1" fillId="0" borderId="3" xfId="0" quotePrefix="1" applyFont="1" applyBorder="1"/>
    <xf numFmtId="0" fontId="1" fillId="0" borderId="5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3" xfId="0" applyFont="1" applyBorder="1"/>
    <xf numFmtId="0" fontId="1" fillId="0" borderId="13" xfId="0" applyFont="1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/>
    <xf numFmtId="0" fontId="2" fillId="0" borderId="1" xfId="0" applyFont="1" applyBorder="1" applyAlignment="1">
      <alignment horizontal="left" vertical="top"/>
    </xf>
    <xf numFmtId="0" fontId="8" fillId="0" borderId="0" xfId="0" applyFont="1"/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8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theme="0"/>
      </font>
      <fill>
        <patternFill>
          <bgColor rgb="FF92D05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'Opérations mois'!$B$9</c:f>
              <c:strCache>
                <c:ptCount val="1"/>
                <c:pt idx="0">
                  <c:v>Déchargement camion (min)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'Opérations mois'!$C$8:$M$8</c:f>
              <c:strCache>
                <c:ptCount val="11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Aout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Novembre2</c:v>
                </c:pt>
                <c:pt idx="10">
                  <c:v>Decembre</c:v>
                </c:pt>
              </c:strCache>
            </c:strRef>
          </c:cat>
          <c:val>
            <c:numRef>
              <c:f>'Opérations mois'!$C$9:$M$9</c:f>
              <c:numCache>
                <c:formatCode>General</c:formatCode>
                <c:ptCount val="11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2965216"/>
        <c:axId val="1661824880"/>
      </c:barChart>
      <c:lineChart>
        <c:grouping val="percentStacked"/>
        <c:varyColors val="0"/>
        <c:ser>
          <c:idx val="1"/>
          <c:order val="1"/>
          <c:tx>
            <c:strRef>
              <c:f>'Opérations mois'!$B$18</c:f>
              <c:strCache>
                <c:ptCount val="1"/>
                <c:pt idx="0">
                  <c:v>Target Déchargement Camions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strRef>
              <c:f>'Opérations mois'!$C$8:$M$8</c:f>
              <c:strCache>
                <c:ptCount val="11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Aout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Novembre2</c:v>
                </c:pt>
                <c:pt idx="10">
                  <c:v>Decembre</c:v>
                </c:pt>
              </c:strCache>
            </c:strRef>
          </c:cat>
          <c:val>
            <c:numRef>
              <c:f>'Opérations mois'!$C$18:$M$18</c:f>
              <c:numCache>
                <c:formatCode>General</c:formatCode>
                <c:ptCount val="11"/>
                <c:pt idx="0">
                  <c:v>45.0</c:v>
                </c:pt>
                <c:pt idx="1">
                  <c:v>45.0</c:v>
                </c:pt>
                <c:pt idx="2">
                  <c:v>45.0</c:v>
                </c:pt>
                <c:pt idx="3">
                  <c:v>45.0</c:v>
                </c:pt>
                <c:pt idx="4">
                  <c:v>45.0</c:v>
                </c:pt>
                <c:pt idx="5">
                  <c:v>45.0</c:v>
                </c:pt>
                <c:pt idx="6">
                  <c:v>45.0</c:v>
                </c:pt>
                <c:pt idx="7">
                  <c:v>45.0</c:v>
                </c:pt>
                <c:pt idx="8">
                  <c:v>45.0</c:v>
                </c:pt>
                <c:pt idx="9">
                  <c:v>45.0</c:v>
                </c:pt>
                <c:pt idx="10">
                  <c:v>45.0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2965216"/>
        <c:axId val="1661824880"/>
      </c:lineChart>
      <c:catAx>
        <c:axId val="1702965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1824880"/>
        <c:crosses val="autoZero"/>
        <c:auto val="1"/>
        <c:lblAlgn val="ctr"/>
        <c:lblOffset val="100"/>
        <c:noMultiLvlLbl val="0"/>
      </c:catAx>
      <c:valAx>
        <c:axId val="166182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2965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412750</xdr:colOff>
      <xdr:row>23</xdr:row>
      <xdr:rowOff>88900</xdr:rowOff>
    </xdr:from>
    <xdr:to>
      <xdr:col>9</xdr:col>
      <xdr:colOff>31750</xdr:colOff>
      <xdr:row>36</xdr:row>
      <xdr:rowOff>190500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C9:T33" totalsRowShown="0" headerRowDxfId="61" dataDxfId="60" headerRowBorderDxfId="80" tableBorderDxfId="81" totalsRowBorderDxfId="79">
  <autoFilter ref="C9:T33"/>
  <tableColumns count="18">
    <tableColumn id="19" name="Jour" dataDxfId="78"/>
    <tableColumn id="1" name="Qui" dataDxfId="77"/>
    <tableColumn id="2" name="Opérations" dataDxfId="76"/>
    <tableColumn id="5" name="QTE" dataDxfId="75"/>
    <tableColumn id="6" name="1" dataDxfId="74"/>
    <tableColumn id="7" name="2" dataDxfId="73"/>
    <tableColumn id="8" name="3" dataDxfId="72"/>
    <tableColumn id="9" name="4" dataDxfId="71"/>
    <tableColumn id="10" name="5" dataDxfId="70"/>
    <tableColumn id="11" name="6" dataDxfId="69"/>
    <tableColumn id="12" name="7" dataDxfId="68"/>
    <tableColumn id="13" name="8" dataDxfId="67"/>
    <tableColumn id="14" name="9" dataDxfId="66"/>
    <tableColumn id="15" name="10" dataDxfId="65"/>
    <tableColumn id="16" name="11" dataDxfId="64"/>
    <tableColumn id="17" name="12" dataDxfId="63"/>
    <tableColumn id="18" name="TACK TIME (min)" dataDxfId="62">
      <calculatedColumnFormula>SUM(G10:R10)/F10</calculatedColumnFormula>
    </tableColumn>
    <tableColumn id="20" name="Tack Time Théorique" dataDxfId="59">
      <calculatedColumnFormula>IF(E10="Chargement camion", 90, IF(E10="Boudins", 14, IF(E10="Déchargement camion", 60, IF(E10="Préparation PVC", 10, IF(E10="Préparation Hori", 30, IF(E10="DIB",20, IF(E10="Chute de tôle", 24, IF(E10="Reception commande", 10, IF(E10="Sous-Assemblage", 25,0)))))))))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8:AU17" totalsRowShown="0">
  <autoFilter ref="B8:AU17"/>
  <tableColumns count="46">
    <tableColumn id="1" name="Opérations"/>
    <tableColumn id="2" name="S09"/>
    <tableColumn id="3" name="S10"/>
    <tableColumn id="4" name="S11"/>
    <tableColumn id="5" name="S12"/>
    <tableColumn id="6" name="S13"/>
    <tableColumn id="7" name="S14"/>
    <tableColumn id="8" name="S15"/>
    <tableColumn id="9" name="S16"/>
    <tableColumn id="10" name="S17"/>
    <tableColumn id="11" name="S18"/>
    <tableColumn id="12" name="S19"/>
    <tableColumn id="13" name="S20"/>
    <tableColumn id="14" name="S21"/>
    <tableColumn id="15" name="S22"/>
    <tableColumn id="16" name="S23"/>
    <tableColumn id="17" name="S24"/>
    <tableColumn id="18" name="S25"/>
    <tableColumn id="19" name="S26"/>
    <tableColumn id="20" name="S27"/>
    <tableColumn id="21" name="S28"/>
    <tableColumn id="22" name="S29"/>
    <tableColumn id="23" name="S30"/>
    <tableColumn id="24" name="S31"/>
    <tableColumn id="25" name="S32"/>
    <tableColumn id="26" name="S33"/>
    <tableColumn id="27" name="S34"/>
    <tableColumn id="28" name="S35"/>
    <tableColumn id="29" name="S36"/>
    <tableColumn id="30" name="S37"/>
    <tableColumn id="31" name="S38"/>
    <tableColumn id="32" name="S39"/>
    <tableColumn id="33" name="S40"/>
    <tableColumn id="34" name="S41"/>
    <tableColumn id="35" name="S42"/>
    <tableColumn id="36" name="S43"/>
    <tableColumn id="37" name="S44"/>
    <tableColumn id="38" name="S45"/>
    <tableColumn id="39" name="S46"/>
    <tableColumn id="40" name="S47"/>
    <tableColumn id="41" name="S48"/>
    <tableColumn id="42" name="S49"/>
    <tableColumn id="43" name="S50"/>
    <tableColumn id="44" name="S51"/>
    <tableColumn id="45" name="S52"/>
    <tableColumn id="46" name="Target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4" name="Tableau35" displayName="Tableau35" ref="B8:M18" totalsRowShown="0">
  <autoFilter ref="B8:M18"/>
  <tableColumns count="12">
    <tableColumn id="1" name="Opérations"/>
    <tableColumn id="3" name="Fevrier" dataDxfId="58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  <tableColumn id="7" name="Mars" dataDxfId="57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  <tableColumn id="11" name="Avril" dataDxfId="56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  <tableColumn id="16" name="Mai" dataDxfId="55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  <tableColumn id="20" name="Juin" dataDxfId="54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  <tableColumn id="24" name="Juillet" dataDxfId="53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  <tableColumn id="29" name="Aout" dataDxfId="52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  <tableColumn id="33" name="Septembre" dataDxfId="50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  <tableColumn id="38" name="Octobre" dataDxfId="51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  <tableColumn id="42" name="Novembre2" dataDxfId="49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  <tableColumn id="45" name="Decembre" dataDxfId="48">
      <calculatedColumnFormula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calculatedColumnFormula>
    </tableColumn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B1:K24" totalsRowShown="0">
  <autoFilter ref="B1:K24"/>
  <tableColumns count="10">
    <tableColumn id="1" name="Mois"/>
    <tableColumn id="2" name="Déchargement Camion"/>
    <tableColumn id="3" name="Chargement Camion"/>
    <tableColumn id="4" name="DIB"/>
    <tableColumn id="5" name="Préparation Hori"/>
    <tableColumn id="6" name="Préparation PVC"/>
    <tableColumn id="7" name="REception commande"/>
    <tableColumn id="8" name="Chute de tôles"/>
    <tableColumn id="9" name="Sous assemblage"/>
    <tableColumn id="10" name="Boudin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C1:W33"/>
  <sheetViews>
    <sheetView topLeftCell="B1" workbookViewId="0">
      <pane ySplit="4" topLeftCell="A8" activePane="bottomLeft" state="frozen"/>
      <selection pane="bottomLeft" activeCell="C4" sqref="C4"/>
    </sheetView>
  </sheetViews>
  <sheetFormatPr baseColWidth="10" defaultRowHeight="16" x14ac:dyDescent="0.2"/>
  <cols>
    <col min="3" max="5" width="19.5" bestFit="1" customWidth="1"/>
    <col min="18" max="18" width="17.6640625" customWidth="1"/>
    <col min="19" max="19" width="17.6640625" bestFit="1" customWidth="1"/>
    <col min="20" max="20" width="21" bestFit="1" customWidth="1"/>
    <col min="22" max="22" width="22.1640625" bestFit="1" customWidth="1"/>
  </cols>
  <sheetData>
    <row r="1" spans="3:23" s="20" customFormat="1" ht="16" customHeight="1" x14ac:dyDescent="0.2">
      <c r="D1" s="21" t="s">
        <v>27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3:23" s="20" customFormat="1" ht="16" customHeight="1" x14ac:dyDescent="0.2"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3:23" s="20" customFormat="1" ht="16" customHeight="1" x14ac:dyDescent="0.2"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3:23" s="20" customFormat="1" ht="16" customHeight="1" x14ac:dyDescent="0.2"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3:23" ht="25" thickBot="1" x14ac:dyDescent="0.25">
      <c r="D5" s="23" t="s">
        <v>23</v>
      </c>
    </row>
    <row r="9" spans="3:23" x14ac:dyDescent="0.2">
      <c r="C9" s="2" t="s">
        <v>19</v>
      </c>
      <c r="D9" s="3" t="s">
        <v>0</v>
      </c>
      <c r="E9" s="4" t="s">
        <v>1</v>
      </c>
      <c r="F9" s="5" t="s">
        <v>2</v>
      </c>
      <c r="G9" s="6" t="s">
        <v>7</v>
      </c>
      <c r="H9" s="2" t="s">
        <v>8</v>
      </c>
      <c r="I9" s="2" t="s">
        <v>9</v>
      </c>
      <c r="J9" s="2" t="s">
        <v>10</v>
      </c>
      <c r="K9" s="2" t="s">
        <v>11</v>
      </c>
      <c r="L9" s="2" t="s">
        <v>12</v>
      </c>
      <c r="M9" s="2" t="s">
        <v>13</v>
      </c>
      <c r="N9" s="2" t="s">
        <v>14</v>
      </c>
      <c r="O9" s="2" t="s">
        <v>15</v>
      </c>
      <c r="P9" s="2" t="s">
        <v>16</v>
      </c>
      <c r="Q9" s="2" t="s">
        <v>17</v>
      </c>
      <c r="R9" s="2" t="s">
        <v>18</v>
      </c>
      <c r="S9" s="7" t="s">
        <v>3</v>
      </c>
      <c r="T9" s="2" t="s">
        <v>22</v>
      </c>
    </row>
    <row r="10" spans="3:23" x14ac:dyDescent="0.2">
      <c r="C10" s="2" t="s">
        <v>20</v>
      </c>
      <c r="D10" s="8" t="s">
        <v>5</v>
      </c>
      <c r="E10" s="9" t="s">
        <v>24</v>
      </c>
      <c r="F10" s="10">
        <v>3</v>
      </c>
      <c r="G10" s="11">
        <v>34</v>
      </c>
      <c r="H10" s="12">
        <v>45</v>
      </c>
      <c r="I10" s="12">
        <v>33</v>
      </c>
      <c r="J10" s="12"/>
      <c r="K10" s="12"/>
      <c r="L10" s="12"/>
      <c r="M10" s="12"/>
      <c r="N10" s="12"/>
      <c r="O10" s="12"/>
      <c r="P10" s="12"/>
      <c r="Q10" s="12"/>
      <c r="R10" s="12"/>
      <c r="S10" s="13">
        <f>SUM(G10:R10)/F10</f>
        <v>37.333333333333336</v>
      </c>
      <c r="T10" s="2">
        <f t="shared" ref="T10:T33" si="0">IF(E10="Chargement camion", 90, IF(E10="Boudins", 14, IF(E10="Déchargement camion", 60, IF(E10="Préparation PVC", 10, IF(E10="Préparation Hori", 30, IF(E10="DIB",20, IF(E10="Chute de tôle", 24, IF(E10="Reception commande", 10, IF(E10="Sous-Assemblage", 25,0)))))))))</f>
        <v>30</v>
      </c>
      <c r="V10" t="s">
        <v>32</v>
      </c>
      <c r="W10">
        <f>SUM(IF(E10="Déchargement camion",S10,0)+(IF(E11="Déchargement camion",S11,0)) + (IF(E12="Déchargment camion", S12, 0)) + (IF(E13="Déchargement camion", S13,0)) + (IF(E14="Déchargement camion", S14,0)) + (IF(E15="Déchargement camion", S15,0)) + (IF(E16="Déchargeent camion", S15, 0)) + (IF(E16="Déchargement camion", S16,)) + (IF(E16="Déchargement camion", S16,0)) + (IF(E17="Déchargement camion", S17,0)) + (IF(E18="Déchargement camion", S18,0)) + (IF(E19="Déchargement camion", S19,0)) + (IF(E20="Déchargement camion", S20, 0)) + (IF(E21="Déchargement camion", S21,0)) + (IF(E22="Déchargement camion", S22, 0)) + (IF(E23="Déchargement camion", S23, 0)) + (IF(E24="Déchargement camion", S24,0)) + (IF(E25="Déchargement camion", S25,0)) + (IF(E26="Déchargement camion",S26,0)) + (IF(E27="Déchargement camion",S27,0)) + (IF(E28="Déchargement camion",S28,0)) + (IF(E29="Déchargement camion", S29,0)) + (IF(E30="Déchargement camion", S30, 0)) + (IF(E31="Déchargement camion", S31,0)) + (IF(E32="Déchargement camion", S32,0)) + (IF(E33="Déchargement camion", S33,0)))</f>
        <v>0</v>
      </c>
    </row>
    <row r="11" spans="3:23" x14ac:dyDescent="0.2">
      <c r="C11" s="2" t="s">
        <v>39</v>
      </c>
      <c r="D11" s="8" t="s">
        <v>4</v>
      </c>
      <c r="E11" s="9" t="s">
        <v>24</v>
      </c>
      <c r="F11" s="14">
        <v>5</v>
      </c>
      <c r="G11" s="11">
        <v>13</v>
      </c>
      <c r="H11" s="12">
        <v>10</v>
      </c>
      <c r="I11" s="12">
        <v>24</v>
      </c>
      <c r="J11" s="12">
        <v>14</v>
      </c>
      <c r="K11" s="12">
        <v>10</v>
      </c>
      <c r="L11" s="12"/>
      <c r="M11" s="12"/>
      <c r="N11" s="12"/>
      <c r="O11" s="12"/>
      <c r="P11" s="12"/>
      <c r="Q11" s="12"/>
      <c r="R11" s="12"/>
      <c r="S11" s="13">
        <f t="shared" ref="S11:S33" si="1">SUM(G11:R11)/F11</f>
        <v>14.2</v>
      </c>
      <c r="T11" s="12">
        <f t="shared" si="0"/>
        <v>30</v>
      </c>
      <c r="V11" t="s">
        <v>31</v>
      </c>
      <c r="W11" s="22">
        <f>SUM(IF(E10="Chargement camion",S10,0)+(IF(E11="Chargement camion",S11,0)) + (IF(E12="Chargment camion", S12, 0)) + (IF(E13="Chargement camion", S13,0)) + (IF(E14="Chargement camion", S14,0)) + (IF(E15="Chargement camion", S15,0)) + (IF(E16="Chargement camion", S15, 0)) + (IF(E16="Chargement camion", S16,)) + (IF(E16="Chargement camion", S16,0)) + (IF(E17="Chargement camion", S17,0)) + (IF(E18="Chargement camion", S18,0)) + (IF(E19="Chargement camion", S19,0)) + (IF(E20="Chargement camion", S20, 0)) + (IF(E21="Chargement camion", S21,0)) + (IF(E22="Chargement camion", S22, 0)) + (IF(E23="Chargement camion", S23, 0)) + (IF(E24="Chargement camion", S24,0)) + (IF(E25="Chargement camion", S25,0)) + (IF(E26="Chargement camion",S26,0)) + (IF(E27="Chargement camion",S27,0)) + (IF(E28="Chargement camion",S28,0)) + (IF(E29="Chargement camion", S29,0)) + (IF(E30="Chargement camion", S30, 0)) + (IF(E31="Chargement camion", S31,0)) + (IF(E32="Chargement camion", S32,0)) + (IF(E33="Chargement camion", S33,0)))</f>
        <v>0</v>
      </c>
    </row>
    <row r="12" spans="3:23" x14ac:dyDescent="0.2">
      <c r="C12" s="2" t="s">
        <v>20</v>
      </c>
      <c r="D12" s="8" t="s">
        <v>4</v>
      </c>
      <c r="E12" s="9" t="s">
        <v>24</v>
      </c>
      <c r="F12" s="14">
        <v>4</v>
      </c>
      <c r="G12" s="11">
        <v>15</v>
      </c>
      <c r="H12" s="12">
        <v>35</v>
      </c>
      <c r="I12" s="12">
        <v>10</v>
      </c>
      <c r="J12" s="12">
        <v>10</v>
      </c>
      <c r="K12" s="12"/>
      <c r="L12" s="12"/>
      <c r="M12" s="12"/>
      <c r="N12" s="12"/>
      <c r="O12" s="12"/>
      <c r="P12" s="12"/>
      <c r="Q12" s="12"/>
      <c r="R12" s="12"/>
      <c r="S12" s="13">
        <f t="shared" si="1"/>
        <v>17.5</v>
      </c>
      <c r="T12" s="12">
        <f t="shared" si="0"/>
        <v>30</v>
      </c>
      <c r="V12" t="s">
        <v>28</v>
      </c>
      <c r="W12" s="22">
        <f>SUM(IF(E10="Préparation Hori",S10,0)+(IF(E11="Préparation Hori",S11,0)) + (IF(E12="Préparation Hori", S12, 0)) + (IF(E13="Préparation Hori", S13,0)) + (IF(E14="Préparation Hori", S14,0)) + (IF(E15="Préparation Hori", S15,0)) + (IF(E16="Préparation Hori", S15, 0)) + (IF(E16="Préparation Hori", S16,)) + (IF(E16="Préparation Hori", S16,0)) + (IF(E17="Préparation Hori", S17,0)) + (IF(E18="Préparation Hori", S18,0)) + (IF(E19="Préparation Hori", S19,0)) + (IF(E20="Préparation Hori", S20, 0)) + (IF(E21="Préparation Hori", S21,0)) + (IF(E22="Préparation Hori", S22, 0)) + (IF(E23="Préparation Hori", S23, 0)) + (IF(E24="Préparation Hori", S24,0)) + (IF(E25="Préparation Hori", S25,0)) + (IF(E26="Préparation Hori",S26,0)) + (IF(E27="Préparation Hori",S27,0)) + (IF(E28="Préparation Hori",S28,0)) + (IF(E29="Préparation Hori", S29,0)) + (IF(E30="Préparation Hori", S30, 0)) + (IF(E31="Préparation Hori", S31,0)) + (IF(E32="Préparation Hori", S32,0)) + (IF(E33="Préparation Hori", S33,0)))</f>
        <v>75.533333333333331</v>
      </c>
    </row>
    <row r="13" spans="3:23" x14ac:dyDescent="0.2">
      <c r="C13" s="2"/>
      <c r="D13" s="8"/>
      <c r="E13" s="9" t="s">
        <v>24</v>
      </c>
      <c r="F13" s="14">
        <v>1</v>
      </c>
      <c r="G13" s="11">
        <v>6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3">
        <f t="shared" si="1"/>
        <v>6</v>
      </c>
      <c r="T13" s="12">
        <f t="shared" si="0"/>
        <v>30</v>
      </c>
      <c r="V13" t="s">
        <v>29</v>
      </c>
      <c r="W13" s="22">
        <f>SUM(IF(E10="Préparation PVC",S10,0)+(IF(E11="Préparation PVC",S11,0)) + (IF(E12="Préparation PVC", S12, 0)) + (IF(E13="Préparation PVC", S13,0)) + (IF(E14="Préparation PVC", S14,0)) + (IF(E15="Préparation PVC", S15,0)) + (IF(E16="Préparation PVC", S15, 0)) + (IF(E16="Préparation PVC", S16,)) + (IF(E16="Préparation PVC", S16,0)) + (IF(E17="Préparation PVC", S17,0)) + (IF(E18="Préparation PVC", S18,0)) + (IF(E19="Préparation PVC", S19,0)) + (IF(E20="Préparation PVC", S20, 0)) + (IF(E21="Préparation PVC", S21,0)) + (IF(E22="Préparation PVC", S22, 0)) + (IF(E23="Préparation PVC", S23, 0)) + (IF(E24="Préparation PVC", S24,0)) + (IF(E25="Préparation PVC", S25,0)) + (IF(E26="Préparation PVC",S26,0)) + (IF(E27="Préparation PVC",S27,0)) + (IF(E28="Préparation PVC",S28,0)) + (IF(E29="Préparation PVC", S29,0)) + (IF(E30="Préparation PVC", S30, 0)) + (IF(E31="Préparation PVC", S31,0)) + (IF(E32="Préparation PVC", S32,0)) + (IF(E33="Préparation PVC", S33,0)))</f>
        <v>0</v>
      </c>
    </row>
    <row r="14" spans="3:23" x14ac:dyDescent="0.2">
      <c r="C14" s="2"/>
      <c r="D14" s="8"/>
      <c r="E14" s="9" t="s">
        <v>24</v>
      </c>
      <c r="F14" s="14">
        <v>2</v>
      </c>
      <c r="G14" s="11">
        <v>1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3">
        <f t="shared" si="1"/>
        <v>0.5</v>
      </c>
      <c r="T14" s="12">
        <f t="shared" si="0"/>
        <v>30</v>
      </c>
      <c r="V14" t="s">
        <v>30</v>
      </c>
      <c r="W14" s="22">
        <f>SUM(IF(E10="DIB",S10,0)+(IF(E11="DIB",S11,0)) + (IF(E12="DIB", S12, 0)) + (IF(E13="DIB", S13,0)) + (IF(E14="DIB", S14,0)) + (IF(E15="DIB", S15,0)) + (IF(E16="DIB", S15, 0)) + (IF(E16="DIB", S16,)) + (IF(E16="DIB", S16,0)) + (IF(E17="DIB", S17,0)) + (IF(E18="DIB", S18,0)) + (IF(E19="DIB", S19,0)) + (IF(E20="DIB", S20, 0)) + (IF(E21="DIB", S21,0)) + (IF(E22="DIB", S22, 0)) + (IF(E23="DIB", S23, 0)) + (IF(E24="DIB", S24,0)) + (IF(E25="DIB", S25,0)) + (IF(E26="DIB",S26,0)) + (IF(E27="DIB",S27,0)) + (IF(E28="DIB",S28,0)) + (IF(E29="DIB", S29,0)) + (IF(E30="DIB", S30, 0)) + (IF(E31="DIB", S31,0)) + (IF(E32="DIB", S32,0)) + (IF(E33="DIB", S33,0)))</f>
        <v>0</v>
      </c>
    </row>
    <row r="15" spans="3:23" x14ac:dyDescent="0.2">
      <c r="C15" s="2"/>
      <c r="D15" s="8"/>
      <c r="E15" s="9"/>
      <c r="F15" s="14"/>
      <c r="G15" s="11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3" t="e">
        <f t="shared" si="1"/>
        <v>#DIV/0!</v>
      </c>
      <c r="T15" s="12">
        <f t="shared" si="0"/>
        <v>0</v>
      </c>
      <c r="V15" t="s">
        <v>33</v>
      </c>
      <c r="W15">
        <f>SUM(IF(E10="Sous-assemblage",S10,0)+(IF(E11="Sous-assemblage",S11,0)) + (IF(E12="Sous-assemblage", S12, 0)) + (IF(E13="Sous-assemblage", S13,0)) + (IF(E14="Sous-assemblage", S14,0)) + (IF(E15="Sous-assemblage", S15,0)) + (IF(E16="Sous-assemblage", S15, 0)) + (IF(E16="Sous-assemblage", S16,)) + (IF(E16="Sous-assemblage", S16,0)) + (IF(E17="Sous-assemblage", S17,0)) + (IF(E18="Sous-assemblage", S18,0)) + (IF(E19="Sous-assemblage", S19,0)) + (IF(E20="Sous-assemblage", S20, 0)) + (IF(E21="Sous-assemblage", S21,0)) + (IF(E22="Sous-assemblage", S22, 0)) + (IF(E23="Sous-assemblage", S23, 0)) + (IF(E24="Sous-assemblage", S24,0)) + (IF(E25="Sous-assemblage", S25,0)) + (IF(E26="Sous-assemblage",S26,0)) + (IF(E27="Sous-assemblage",S27,0)) + (IF(E28="Sous-assemblage",S28,0)) + (IF(E29="Sous-assemblage", S29,0)) + (IF(E30="Sous-assemblage", S30, 0)) + (IF(E31="Sous-assemblage", S31,0)) + (IF(E32="Sous-assemblage", S32,0)) + (IF(E33="Sous-assemblage", S33,0)))</f>
        <v>0</v>
      </c>
    </row>
    <row r="16" spans="3:23" x14ac:dyDescent="0.2">
      <c r="C16" s="2"/>
      <c r="D16" s="8"/>
      <c r="E16" s="9"/>
      <c r="F16" s="14"/>
      <c r="G16" s="11"/>
      <c r="H16" s="12" t="s">
        <v>26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3" t="e">
        <f t="shared" si="1"/>
        <v>#DIV/0!</v>
      </c>
      <c r="T16" s="12">
        <f t="shared" si="0"/>
        <v>0</v>
      </c>
      <c r="V16" t="s">
        <v>34</v>
      </c>
      <c r="W16">
        <f>SUM(IF(E10="Boudins",S10,0)+(IF(E11="Boudins",S11,0)) + (IF(E12="Boudins", S12, 0)) + (IF(E13="Boudins", S13,0)) + (IF(E14="Boudins", S14,0)) + (IF(E15="Boudins", S15,0)) + (IF(E16="Boudins", S15, 0)) + (IF(E16="Boudins", S16,)) + (IF(E16="Boudins", S16,0)) + (IF(E17="Boudins", S17,0)) + (IF(E18="Boudins", S18,0)) + (IF(E19="Boudins", S19,0)) + (IF(E20="Boudins", S20, 0)) + (IF(E21="Boudins", S21,0)) + (IF(E22="Boudins", S22, 0)) + (IF(E23="Boudins", S23, 0)) + (IF(E24="Boudins", S24,0)) + (IF(E25="Boudins", S25,0)) + (IF(E26="Boudins",S26,0)) + (IF(E27="Boudins",S27,0)) + (IF(E28="Boudins",S28,0)) + (IF(E29="Boudins", S29,0)) + (IF(E30="Boudins", S30, 0)) + (IF(E31="Boudins", S31,0)) + (IF(E32="Boudins", S32,0)) + (IF(E33="Boudins", S33,0)))</f>
        <v>0</v>
      </c>
    </row>
    <row r="17" spans="3:23" x14ac:dyDescent="0.2">
      <c r="C17" s="2"/>
      <c r="D17" s="8"/>
      <c r="E17" s="9"/>
      <c r="F17" s="14"/>
      <c r="G17" s="11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3" t="e">
        <f t="shared" si="1"/>
        <v>#DIV/0!</v>
      </c>
      <c r="T17" s="12">
        <f t="shared" si="0"/>
        <v>0</v>
      </c>
      <c r="V17" t="s">
        <v>36</v>
      </c>
      <c r="W17">
        <f>SUM(IF(E10="Chute de tôle",S10,0)+(IF(E11="Chute de tôle",S11,0)) + (IF(E12="Chute de tôle", S12, 0)) + (IF(E13="Chute de tôle", S13,0)) + (IF(E14="Chute de tôle", S14,0)) + (IF(E15="Chute de tôle", S15,0)) + (IF(E16="Chute de tôle", S15, 0)) + (IF(E16="Chute de tôle", S16,)) + (IF(E16="Chute de tôle", S16,0)) + (IF(E17="Chute de tôle", S17,0)) + (IF(E18="Chute de tôle", S18,0)) + (IF(E19="Chute de tôle", S19,0)) + (IF(E20="Chute de tôle", S20, 0)) + (IF(E21="Chute de tôle", S21,0)) + (IF(E22="Chute de tôle", S22, 0)) + (IF(E23="Chute de tôle", S23, 0)) + (IF(E24="Chute de tôle", S24,0)) + (IF(E25="Chute de tôle", S25,0)) + (IF(E26="Chute de tôle",S26,0)) + (IF(E27="Chute de tôle",S27,0)) + (IF(E28="Chute de tôle",S28,0)) + (IF(E29="Chute de tôle", S29,0)) + (IF(E30="Chute de tôle", S30, 0)) + (IF(E31="Chute de tôle", S31,0)) + (IF(E32="Chute de tôle", S32,0)) + (IF(E33="Chute de tôle", S33,0)))</f>
        <v>0</v>
      </c>
    </row>
    <row r="18" spans="3:23" x14ac:dyDescent="0.2">
      <c r="C18" s="2"/>
      <c r="D18" s="8"/>
      <c r="E18" s="9"/>
      <c r="F18" s="14"/>
      <c r="G18" s="11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3" t="e">
        <f t="shared" si="1"/>
        <v>#DIV/0!</v>
      </c>
      <c r="T18" s="12">
        <f t="shared" si="0"/>
        <v>0</v>
      </c>
      <c r="V18" t="s">
        <v>37</v>
      </c>
      <c r="W18">
        <f>SUM(IF(E10="Reception commande",S10,0)+(IF(E11="Reception commande",S11,0)) + (IF(E12="Reception commande", S12, 0)) + (IF(E13="Reception commande", S13,0)) + (IF(E14="Reception commande", S14,0)) + (IF(E15="Reception commande", S15,0)) + (IF(E16="Reception commande", S15, 0)) + (IF(E16="Reception commande", S16,)) + (IF(E16="Reception commande", S16,0)) + (IF(E17="Reception commande", S17,0)) + (IF(E18="Reception commande", S18,0)) + (IF(E19="Reception commande", S19,0)) + (IF(E20="Reception commande", S20, 0)) + (IF(E21="Reception commande", S21,0)) + (IF(E22="Reception commande", S22, 0)) + (IF(E23="Reception commande", S23, 0)) + (IF(E24="Reception commande", S24,0)) + (IF(E25="Reception commande", S25,0)) + (IF(E26="Reception commande",S26,0)) + (IF(E27="Reception commande",S27,0)) + (IF(E28="Reception commande",S28,0)) + (IF(E29="Reception commande", S29,0)) + (IF(E30="Reception commande", S30, 0)) + (IF(E31="Reception commande", S31,0)) + (IF(E32="Reception commande", S32,0)) + (IF(E33="Reception commande", S33,0)))</f>
        <v>0</v>
      </c>
    </row>
    <row r="19" spans="3:23" x14ac:dyDescent="0.2">
      <c r="C19" s="2"/>
      <c r="D19" s="8"/>
      <c r="E19" s="9"/>
      <c r="F19" s="14"/>
      <c r="G19" s="11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3" t="e">
        <f t="shared" si="1"/>
        <v>#DIV/0!</v>
      </c>
      <c r="T19" s="12">
        <f t="shared" si="0"/>
        <v>0</v>
      </c>
    </row>
    <row r="20" spans="3:23" x14ac:dyDescent="0.2">
      <c r="C20" s="2"/>
      <c r="D20" s="8"/>
      <c r="E20" s="9"/>
      <c r="F20" s="14"/>
      <c r="G20" s="11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3" t="e">
        <f t="shared" si="1"/>
        <v>#DIV/0!</v>
      </c>
      <c r="T20" s="12">
        <f t="shared" si="0"/>
        <v>0</v>
      </c>
    </row>
    <row r="21" spans="3:23" x14ac:dyDescent="0.2">
      <c r="C21" s="2"/>
      <c r="D21" s="8"/>
      <c r="E21" s="9"/>
      <c r="F21" s="14"/>
      <c r="G21" s="11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3" t="e">
        <f t="shared" si="1"/>
        <v>#DIV/0!</v>
      </c>
      <c r="T21" s="12">
        <f t="shared" si="0"/>
        <v>0</v>
      </c>
    </row>
    <row r="22" spans="3:23" x14ac:dyDescent="0.2">
      <c r="C22" s="2"/>
      <c r="D22" s="8"/>
      <c r="E22" s="9"/>
      <c r="F22" s="14"/>
      <c r="G22" s="11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3" t="e">
        <f t="shared" si="1"/>
        <v>#DIV/0!</v>
      </c>
      <c r="T22" s="12">
        <f t="shared" si="0"/>
        <v>0</v>
      </c>
    </row>
    <row r="23" spans="3:23" x14ac:dyDescent="0.2">
      <c r="C23" s="2"/>
      <c r="D23" s="8"/>
      <c r="E23" s="9"/>
      <c r="F23" s="14"/>
      <c r="G23" s="11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3" t="e">
        <f t="shared" si="1"/>
        <v>#DIV/0!</v>
      </c>
      <c r="T23" s="12">
        <f t="shared" si="0"/>
        <v>0</v>
      </c>
    </row>
    <row r="24" spans="3:23" x14ac:dyDescent="0.2">
      <c r="C24" s="2"/>
      <c r="D24" s="8"/>
      <c r="E24" s="9"/>
      <c r="F24" s="14"/>
      <c r="G24" s="11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3" t="e">
        <f t="shared" si="1"/>
        <v>#DIV/0!</v>
      </c>
      <c r="T24" s="12">
        <f t="shared" si="0"/>
        <v>0</v>
      </c>
    </row>
    <row r="25" spans="3:23" x14ac:dyDescent="0.2">
      <c r="C25" s="2"/>
      <c r="D25" s="8"/>
      <c r="E25" s="9"/>
      <c r="F25" s="14"/>
      <c r="G25" s="11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3" t="e">
        <f t="shared" si="1"/>
        <v>#DIV/0!</v>
      </c>
      <c r="T25" s="12">
        <f t="shared" si="0"/>
        <v>0</v>
      </c>
    </row>
    <row r="26" spans="3:23" x14ac:dyDescent="0.2">
      <c r="C26" s="2"/>
      <c r="D26" s="8"/>
      <c r="E26" s="9"/>
      <c r="F26" s="14"/>
      <c r="G26" s="11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3" t="e">
        <f t="shared" si="1"/>
        <v>#DIV/0!</v>
      </c>
      <c r="T26" s="12">
        <f t="shared" si="0"/>
        <v>0</v>
      </c>
    </row>
    <row r="27" spans="3:23" x14ac:dyDescent="0.2">
      <c r="C27" s="2"/>
      <c r="D27" s="8"/>
      <c r="E27" s="9"/>
      <c r="F27" s="14"/>
      <c r="G27" s="11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3" t="e">
        <f t="shared" si="1"/>
        <v>#DIV/0!</v>
      </c>
      <c r="T27" s="12">
        <f t="shared" si="0"/>
        <v>0</v>
      </c>
    </row>
    <row r="28" spans="3:23" x14ac:dyDescent="0.2">
      <c r="C28" s="2"/>
      <c r="D28" s="8"/>
      <c r="E28" s="9"/>
      <c r="F28" s="14"/>
      <c r="G28" s="11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3" t="e">
        <f t="shared" si="1"/>
        <v>#DIV/0!</v>
      </c>
      <c r="T28" s="12">
        <f t="shared" si="0"/>
        <v>0</v>
      </c>
    </row>
    <row r="29" spans="3:23" x14ac:dyDescent="0.2">
      <c r="C29" s="2"/>
      <c r="D29" s="8"/>
      <c r="E29" s="9"/>
      <c r="F29" s="14"/>
      <c r="G29" s="11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3" t="e">
        <f t="shared" si="1"/>
        <v>#DIV/0!</v>
      </c>
      <c r="T29" s="12">
        <f t="shared" si="0"/>
        <v>0</v>
      </c>
    </row>
    <row r="30" spans="3:23" x14ac:dyDescent="0.2">
      <c r="C30" s="2"/>
      <c r="D30" s="8"/>
      <c r="E30" s="9"/>
      <c r="F30" s="14"/>
      <c r="G30" s="11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3" t="e">
        <f t="shared" si="1"/>
        <v>#DIV/0!</v>
      </c>
      <c r="T30" s="12">
        <f t="shared" si="0"/>
        <v>0</v>
      </c>
    </row>
    <row r="31" spans="3:23" x14ac:dyDescent="0.2">
      <c r="C31" s="2"/>
      <c r="D31" s="8"/>
      <c r="E31" s="9"/>
      <c r="F31" s="14"/>
      <c r="G31" s="11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3" t="e">
        <f t="shared" si="1"/>
        <v>#DIV/0!</v>
      </c>
      <c r="T31" s="12">
        <f t="shared" si="0"/>
        <v>0</v>
      </c>
    </row>
    <row r="32" spans="3:23" x14ac:dyDescent="0.2">
      <c r="C32" s="2"/>
      <c r="D32" s="8"/>
      <c r="E32" s="9"/>
      <c r="F32" s="14"/>
      <c r="G32" s="11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 t="e">
        <f t="shared" si="1"/>
        <v>#DIV/0!</v>
      </c>
      <c r="T32" s="12">
        <f t="shared" si="0"/>
        <v>0</v>
      </c>
    </row>
    <row r="33" spans="3:20" x14ac:dyDescent="0.2">
      <c r="C33" s="2"/>
      <c r="D33" s="15"/>
      <c r="E33" s="16"/>
      <c r="F33" s="17"/>
      <c r="G33" s="18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3" t="e">
        <f t="shared" si="1"/>
        <v>#DIV/0!</v>
      </c>
      <c r="T33" s="19">
        <f t="shared" si="0"/>
        <v>0</v>
      </c>
    </row>
  </sheetData>
  <mergeCells count="1">
    <mergeCell ref="D1:S4"/>
  </mergeCells>
  <conditionalFormatting sqref="S10:T10 S11:S12 S14:S33">
    <cfRule type="cellIs" dxfId="47" priority="61" operator="lessThan">
      <formula>$T$10</formula>
    </cfRule>
    <cfRule type="cellIs" dxfId="46" priority="62" operator="greaterThan">
      <formula>$T$10</formula>
    </cfRule>
  </conditionalFormatting>
  <conditionalFormatting sqref="S11">
    <cfRule type="cellIs" dxfId="45" priority="59" operator="lessThan">
      <formula>$T$11</formula>
    </cfRule>
    <cfRule type="cellIs" dxfId="44" priority="60" operator="greaterThan">
      <formula>$T$11</formula>
    </cfRule>
  </conditionalFormatting>
  <conditionalFormatting sqref="S12">
    <cfRule type="cellIs" dxfId="43" priority="57" operator="lessThan">
      <formula>$T$12</formula>
    </cfRule>
    <cfRule type="cellIs" dxfId="42" priority="58" operator="greaterThan">
      <formula>$T$12</formula>
    </cfRule>
  </conditionalFormatting>
  <conditionalFormatting sqref="S13">
    <cfRule type="cellIs" dxfId="41" priority="53" operator="lessThan">
      <formula>$T$13</formula>
    </cfRule>
    <cfRule type="cellIs" dxfId="40" priority="55" operator="greaterThan">
      <formula>$T$13</formula>
    </cfRule>
  </conditionalFormatting>
  <conditionalFormatting sqref="S14">
    <cfRule type="cellIs" dxfId="39" priority="51" operator="lessThan">
      <formula>$T$14</formula>
    </cfRule>
    <cfRule type="cellIs" dxfId="38" priority="52" operator="greaterThan">
      <formula>"$T$14"</formula>
    </cfRule>
  </conditionalFormatting>
  <conditionalFormatting sqref="S15">
    <cfRule type="cellIs" dxfId="37" priority="48" operator="lessThan">
      <formula>$T$15</formula>
    </cfRule>
    <cfRule type="cellIs" dxfId="36" priority="50" operator="greaterThan">
      <formula>$T$15</formula>
    </cfRule>
  </conditionalFormatting>
  <conditionalFormatting sqref="S16">
    <cfRule type="cellIs" dxfId="35" priority="45" operator="lessThan">
      <formula>$T$16</formula>
    </cfRule>
    <cfRule type="cellIs" dxfId="34" priority="47" operator="greaterThan">
      <formula>$T$16</formula>
    </cfRule>
  </conditionalFormatting>
  <conditionalFormatting sqref="S17">
    <cfRule type="cellIs" dxfId="33" priority="41" operator="lessThan">
      <formula>$T$17</formula>
    </cfRule>
    <cfRule type="cellIs" dxfId="32" priority="43" operator="greaterThan">
      <formula>$T$17</formula>
    </cfRule>
  </conditionalFormatting>
  <conditionalFormatting sqref="S18">
    <cfRule type="cellIs" dxfId="31" priority="38" operator="lessThan">
      <formula>$T$18</formula>
    </cfRule>
    <cfRule type="cellIs" dxfId="30" priority="40" operator="greaterThan">
      <formula>"$T$18"</formula>
    </cfRule>
  </conditionalFormatting>
  <conditionalFormatting sqref="S19">
    <cfRule type="cellIs" dxfId="29" priority="35" operator="lessThan">
      <formula>$T$19</formula>
    </cfRule>
    <cfRule type="cellIs" dxfId="28" priority="37" operator="greaterThan">
      <formula>"$T$19"</formula>
    </cfRule>
  </conditionalFormatting>
  <conditionalFormatting sqref="S20">
    <cfRule type="cellIs" dxfId="27" priority="32" operator="lessThan">
      <formula>$T$20</formula>
    </cfRule>
    <cfRule type="cellIs" dxfId="26" priority="34" operator="greaterThan">
      <formula>"$T$20"</formula>
    </cfRule>
  </conditionalFormatting>
  <conditionalFormatting sqref="S21">
    <cfRule type="cellIs" dxfId="25" priority="29" operator="lessThan">
      <formula>$T$21</formula>
    </cfRule>
    <cfRule type="cellIs" dxfId="24" priority="31" operator="greaterThan">
      <formula>$T$21</formula>
    </cfRule>
  </conditionalFormatting>
  <conditionalFormatting sqref="S22">
    <cfRule type="cellIs" dxfId="23" priority="27" operator="lessThan">
      <formula>"$T$22"</formula>
    </cfRule>
    <cfRule type="cellIs" dxfId="22" priority="28" operator="greaterThan">
      <formula>"$T$22"</formula>
    </cfRule>
  </conditionalFormatting>
  <conditionalFormatting sqref="S23">
    <cfRule type="cellIs" dxfId="21" priority="24" operator="lessThan">
      <formula>$T$23</formula>
    </cfRule>
    <cfRule type="cellIs" dxfId="20" priority="26" operator="greaterThan">
      <formula>"$T$23"</formula>
    </cfRule>
  </conditionalFormatting>
  <conditionalFormatting sqref="S24">
    <cfRule type="cellIs" dxfId="19" priority="22" operator="lessThan">
      <formula>"$T$24"</formula>
    </cfRule>
    <cfRule type="cellIs" dxfId="18" priority="23" operator="greaterThan">
      <formula>$T$24</formula>
    </cfRule>
  </conditionalFormatting>
  <conditionalFormatting sqref="S25">
    <cfRule type="cellIs" dxfId="17" priority="19" operator="lessThan">
      <formula>$T$25</formula>
    </cfRule>
    <cfRule type="cellIs" dxfId="16" priority="21" operator="greaterThan">
      <formula>"$T$25"</formula>
    </cfRule>
  </conditionalFormatting>
  <conditionalFormatting sqref="S26">
    <cfRule type="cellIs" dxfId="15" priority="17" operator="lessThan">
      <formula>"$T$26"</formula>
    </cfRule>
    <cfRule type="cellIs" dxfId="14" priority="18" operator="greaterThan">
      <formula>"$T$26"</formula>
    </cfRule>
  </conditionalFormatting>
  <conditionalFormatting sqref="S27">
    <cfRule type="cellIs" dxfId="13" priority="14" operator="lessThan">
      <formula>$T$27</formula>
    </cfRule>
    <cfRule type="cellIs" dxfId="12" priority="16" operator="greaterThan">
      <formula>"$T$27"</formula>
    </cfRule>
  </conditionalFormatting>
  <conditionalFormatting sqref="S28">
    <cfRule type="cellIs" dxfId="11" priority="11" operator="lessThan">
      <formula>"$T$28"</formula>
    </cfRule>
    <cfRule type="cellIs" dxfId="10" priority="12" operator="greaterThan">
      <formula>$T$28</formula>
    </cfRule>
  </conditionalFormatting>
  <conditionalFormatting sqref="S29">
    <cfRule type="cellIs" dxfId="9" priority="9" operator="lessThan">
      <formula>"$T$29"</formula>
    </cfRule>
    <cfRule type="cellIs" dxfId="8" priority="10" operator="greaterThan">
      <formula>"$T$29"</formula>
    </cfRule>
  </conditionalFormatting>
  <conditionalFormatting sqref="S30">
    <cfRule type="cellIs" dxfId="7" priority="7" operator="lessThan">
      <formula>"$T$30"</formula>
    </cfRule>
    <cfRule type="cellIs" dxfId="6" priority="8" operator="greaterThan">
      <formula>"$T$30"</formula>
    </cfRule>
  </conditionalFormatting>
  <conditionalFormatting sqref="S31">
    <cfRule type="cellIs" dxfId="5" priority="5" operator="lessThan">
      <formula>"$T$31"</formula>
    </cfRule>
    <cfRule type="cellIs" dxfId="4" priority="6" operator="greaterThan">
      <formula>"$T$31"</formula>
    </cfRule>
  </conditionalFormatting>
  <conditionalFormatting sqref="S32">
    <cfRule type="cellIs" dxfId="3" priority="3" operator="lessThan">
      <formula>"$T$32"</formula>
    </cfRule>
    <cfRule type="cellIs" dxfId="2" priority="4" operator="greaterThan">
      <formula>"$T$32"</formula>
    </cfRule>
  </conditionalFormatting>
  <conditionalFormatting sqref="S33">
    <cfRule type="cellIs" dxfId="1" priority="1" operator="lessThan">
      <formula>"$T$33"</formula>
    </cfRule>
    <cfRule type="cellIs" dxfId="0" priority="2" operator="greaterThan">
      <formula>"$T$33"</formula>
    </cfRule>
  </conditionalFormatting>
  <dataValidations count="3">
    <dataValidation type="list" showInputMessage="1" showErrorMessage="1" sqref="D10:D33">
      <formula1>"Michel,Christopher,Christophe, , "</formula1>
    </dataValidation>
    <dataValidation type="list" allowBlank="1" showInputMessage="1" showErrorMessage="1" sqref="E10:E33">
      <formula1>"Préparation Hori, Préparation PVC, Boudins, Sous-assemblage, Chargement camion, Déchargement camion, Chute de tôle, DIB, Reception commande"</formula1>
    </dataValidation>
    <dataValidation type="list" showInputMessage="1" showErrorMessage="1" sqref="C10:C33">
      <formula1>"Lundi, Mardi, Mercredi, Jeudi, Vendredi"</formula1>
    </dataValidation>
  </dataValidation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H5"/>
  <sheetViews>
    <sheetView workbookViewId="0">
      <selection activeCell="B6" sqref="B6"/>
    </sheetView>
  </sheetViews>
  <sheetFormatPr baseColWidth="10" defaultRowHeight="16" x14ac:dyDescent="0.2"/>
  <cols>
    <col min="2" max="2" width="14.6640625" bestFit="1" customWidth="1"/>
  </cols>
  <sheetData>
    <row r="5" spans="2:8" x14ac:dyDescent="0.2">
      <c r="B5" t="s">
        <v>20</v>
      </c>
      <c r="C5" t="s">
        <v>21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B8:AU17"/>
  <sheetViews>
    <sheetView zoomScale="110" zoomScaleNormal="110" workbookViewId="0">
      <pane xSplit="2" topLeftCell="C1" activePane="topRight" state="frozen"/>
      <selection pane="topRight" activeCell="A8" sqref="A8:XFD17"/>
    </sheetView>
  </sheetViews>
  <sheetFormatPr baseColWidth="10" defaultRowHeight="16" x14ac:dyDescent="0.2"/>
  <cols>
    <col min="2" max="2" width="24.33203125" bestFit="1" customWidth="1"/>
    <col min="3" max="3" width="18.83203125" bestFit="1" customWidth="1"/>
  </cols>
  <sheetData>
    <row r="8" spans="2:47" x14ac:dyDescent="0.2">
      <c r="B8" t="s">
        <v>1</v>
      </c>
      <c r="C8" t="s">
        <v>43</v>
      </c>
      <c r="D8" t="s">
        <v>44</v>
      </c>
      <c r="E8" t="s">
        <v>45</v>
      </c>
      <c r="F8" t="s">
        <v>46</v>
      </c>
      <c r="G8" t="s">
        <v>47</v>
      </c>
      <c r="H8" t="s">
        <v>48</v>
      </c>
      <c r="I8" t="s">
        <v>49</v>
      </c>
      <c r="J8" t="s">
        <v>50</v>
      </c>
      <c r="K8" t="s">
        <v>51</v>
      </c>
      <c r="L8" t="s">
        <v>52</v>
      </c>
      <c r="M8" t="s">
        <v>53</v>
      </c>
      <c r="N8" t="s">
        <v>54</v>
      </c>
      <c r="O8" t="s">
        <v>55</v>
      </c>
      <c r="P8" t="s">
        <v>56</v>
      </c>
      <c r="Q8" t="s">
        <v>57</v>
      </c>
      <c r="R8" t="s">
        <v>58</v>
      </c>
      <c r="S8" t="s">
        <v>59</v>
      </c>
      <c r="T8" t="s">
        <v>60</v>
      </c>
      <c r="U8" t="s">
        <v>61</v>
      </c>
      <c r="V8" t="s">
        <v>62</v>
      </c>
      <c r="W8" t="s">
        <v>63</v>
      </c>
      <c r="X8" t="s">
        <v>64</v>
      </c>
      <c r="Y8" t="s">
        <v>65</v>
      </c>
      <c r="Z8" t="s">
        <v>66</v>
      </c>
      <c r="AA8" t="s">
        <v>67</v>
      </c>
      <c r="AB8" t="s">
        <v>68</v>
      </c>
      <c r="AC8" t="s">
        <v>69</v>
      </c>
      <c r="AD8" t="s">
        <v>70</v>
      </c>
      <c r="AE8" t="s">
        <v>71</v>
      </c>
      <c r="AF8" t="s">
        <v>72</v>
      </c>
      <c r="AG8" t="s">
        <v>73</v>
      </c>
      <c r="AH8" t="s">
        <v>74</v>
      </c>
      <c r="AI8" t="s">
        <v>75</v>
      </c>
      <c r="AJ8" t="s">
        <v>76</v>
      </c>
      <c r="AK8" t="s">
        <v>77</v>
      </c>
      <c r="AL8" t="s">
        <v>78</v>
      </c>
      <c r="AM8" t="s">
        <v>79</v>
      </c>
      <c r="AN8" t="s">
        <v>80</v>
      </c>
      <c r="AO8" t="s">
        <v>81</v>
      </c>
      <c r="AP8" t="s">
        <v>82</v>
      </c>
      <c r="AQ8" t="s">
        <v>83</v>
      </c>
      <c r="AR8" t="s">
        <v>84</v>
      </c>
      <c r="AS8" t="s">
        <v>85</v>
      </c>
      <c r="AT8" t="s">
        <v>86</v>
      </c>
      <c r="AU8" t="s">
        <v>87</v>
      </c>
    </row>
    <row r="9" spans="2:47" x14ac:dyDescent="0.2">
      <c r="B9" t="s">
        <v>32</v>
      </c>
    </row>
    <row r="10" spans="2:47" x14ac:dyDescent="0.2">
      <c r="B10" t="s">
        <v>31</v>
      </c>
    </row>
    <row r="11" spans="2:47" x14ac:dyDescent="0.2">
      <c r="B11" t="s">
        <v>28</v>
      </c>
    </row>
    <row r="12" spans="2:47" x14ac:dyDescent="0.2">
      <c r="B12" t="s">
        <v>29</v>
      </c>
    </row>
    <row r="13" spans="2:47" x14ac:dyDescent="0.2">
      <c r="B13" t="s">
        <v>30</v>
      </c>
    </row>
    <row r="14" spans="2:47" x14ac:dyDescent="0.2">
      <c r="B14" t="s">
        <v>33</v>
      </c>
    </row>
    <row r="15" spans="2:47" x14ac:dyDescent="0.2">
      <c r="B15" t="s">
        <v>34</v>
      </c>
    </row>
    <row r="16" spans="2:47" x14ac:dyDescent="0.2">
      <c r="B16" t="s">
        <v>36</v>
      </c>
    </row>
    <row r="17" spans="2:2" x14ac:dyDescent="0.2">
      <c r="B17" t="s">
        <v>37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O20"/>
  <sheetViews>
    <sheetView tabSelected="1" topLeftCell="A6" workbookViewId="0">
      <selection activeCell="E20" sqref="E20:H20"/>
    </sheetView>
  </sheetViews>
  <sheetFormatPr baseColWidth="10" defaultRowHeight="16" x14ac:dyDescent="0.2"/>
  <cols>
    <col min="2" max="2" width="26.1640625" bestFit="1" customWidth="1"/>
  </cols>
  <sheetData>
    <row r="8" spans="2:15" x14ac:dyDescent="0.2">
      <c r="B8" t="s">
        <v>1</v>
      </c>
      <c r="C8" t="s">
        <v>100</v>
      </c>
      <c r="D8" t="s">
        <v>88</v>
      </c>
      <c r="E8" t="s">
        <v>89</v>
      </c>
      <c r="F8" t="s">
        <v>90</v>
      </c>
      <c r="G8" t="s">
        <v>91</v>
      </c>
      <c r="H8" t="s">
        <v>92</v>
      </c>
      <c r="I8" t="s">
        <v>99</v>
      </c>
      <c r="J8" t="s">
        <v>94</v>
      </c>
      <c r="K8" t="s">
        <v>95</v>
      </c>
      <c r="L8" t="s">
        <v>98</v>
      </c>
      <c r="M8" t="s">
        <v>97</v>
      </c>
    </row>
    <row r="9" spans="2:15" ht="17" x14ac:dyDescent="0.25">
      <c r="B9" t="s">
        <v>32</v>
      </c>
      <c r="C9">
        <f t="shared" ref="C9:C17" si="0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D9">
        <f t="shared" ref="D9:D18" si="1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E9">
        <f t="shared" ref="E9:E18" si="2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F9">
        <f t="shared" ref="F9:F18" si="3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G9">
        <f t="shared" ref="G9:G18" si="4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H9">
        <f t="shared" ref="H9:H18" si="5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I9">
        <f t="shared" ref="I9:I18" si="6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J9">
        <f t="shared" ref="J9:J18" si="7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K9">
        <f t="shared" ref="K9:K18" si="8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L9">
        <f t="shared" ref="L9:L18" si="9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M9">
        <f t="shared" ref="M9:M18" si="10">IF(B9="Target Déchargement Camions",45,IF(B9="Target Chargement Camions",34, IF(B9="Target Préparation Hori", 30, IF(B9="Target Préparation PVC", 20, IF(B9="Target DIB", 20, IF(B9="Target Sous-Assemblage", 46, IF(B9="Target Boudins", 32, IF(B9="Target Chute de tôle", 35, IF(B9="Target Réception commande", 22,0)))))))))</f>
        <v>0</v>
      </c>
      <c r="O9" s="24"/>
    </row>
    <row r="10" spans="2:15" x14ac:dyDescent="0.2">
      <c r="B10" t="s">
        <v>31</v>
      </c>
      <c r="C10">
        <f t="shared" si="0"/>
        <v>0</v>
      </c>
      <c r="D10">
        <f t="shared" si="1"/>
        <v>0</v>
      </c>
      <c r="E10">
        <f t="shared" si="2"/>
        <v>0</v>
      </c>
      <c r="F10">
        <f t="shared" si="3"/>
        <v>0</v>
      </c>
      <c r="G10">
        <f t="shared" si="4"/>
        <v>0</v>
      </c>
      <c r="H10">
        <f t="shared" si="5"/>
        <v>0</v>
      </c>
      <c r="I10">
        <f t="shared" si="6"/>
        <v>0</v>
      </c>
      <c r="J10">
        <f t="shared" si="7"/>
        <v>0</v>
      </c>
      <c r="K10">
        <f t="shared" si="8"/>
        <v>0</v>
      </c>
      <c r="L10">
        <f t="shared" si="9"/>
        <v>0</v>
      </c>
      <c r="M10">
        <f t="shared" si="10"/>
        <v>0</v>
      </c>
    </row>
    <row r="11" spans="2:15" x14ac:dyDescent="0.2">
      <c r="B11" t="s">
        <v>28</v>
      </c>
      <c r="C11">
        <f t="shared" si="0"/>
        <v>0</v>
      </c>
      <c r="D11">
        <f t="shared" si="1"/>
        <v>0</v>
      </c>
      <c r="E11">
        <f t="shared" si="2"/>
        <v>0</v>
      </c>
      <c r="F11">
        <f t="shared" si="3"/>
        <v>0</v>
      </c>
      <c r="G11">
        <f t="shared" si="4"/>
        <v>0</v>
      </c>
      <c r="H11">
        <f t="shared" si="5"/>
        <v>0</v>
      </c>
      <c r="I11">
        <f t="shared" si="6"/>
        <v>0</v>
      </c>
      <c r="J11">
        <f t="shared" si="7"/>
        <v>0</v>
      </c>
      <c r="K11">
        <f t="shared" si="8"/>
        <v>0</v>
      </c>
      <c r="L11">
        <f t="shared" si="9"/>
        <v>0</v>
      </c>
      <c r="M11">
        <f t="shared" si="10"/>
        <v>0</v>
      </c>
    </row>
    <row r="12" spans="2:15" x14ac:dyDescent="0.2">
      <c r="B12" t="s">
        <v>29</v>
      </c>
      <c r="C12">
        <f t="shared" si="0"/>
        <v>0</v>
      </c>
      <c r="D12">
        <f t="shared" si="1"/>
        <v>0</v>
      </c>
      <c r="E12">
        <f t="shared" si="2"/>
        <v>0</v>
      </c>
      <c r="F12">
        <f t="shared" si="3"/>
        <v>0</v>
      </c>
      <c r="G12">
        <f t="shared" si="4"/>
        <v>0</v>
      </c>
      <c r="H12">
        <f t="shared" si="5"/>
        <v>0</v>
      </c>
      <c r="I12">
        <f t="shared" si="6"/>
        <v>0</v>
      </c>
      <c r="J12">
        <f t="shared" si="7"/>
        <v>0</v>
      </c>
      <c r="K12">
        <f t="shared" si="8"/>
        <v>0</v>
      </c>
      <c r="L12">
        <f t="shared" si="9"/>
        <v>0</v>
      </c>
      <c r="M12">
        <f t="shared" si="10"/>
        <v>0</v>
      </c>
    </row>
    <row r="13" spans="2:15" x14ac:dyDescent="0.2">
      <c r="B13" t="s">
        <v>30</v>
      </c>
      <c r="C13">
        <f t="shared" si="0"/>
        <v>0</v>
      </c>
      <c r="D13">
        <f t="shared" si="1"/>
        <v>0</v>
      </c>
      <c r="E13">
        <f t="shared" si="2"/>
        <v>0</v>
      </c>
      <c r="F13">
        <f t="shared" si="3"/>
        <v>0</v>
      </c>
      <c r="G13">
        <f t="shared" si="4"/>
        <v>0</v>
      </c>
      <c r="H13">
        <f t="shared" si="5"/>
        <v>0</v>
      </c>
      <c r="I13">
        <f t="shared" si="6"/>
        <v>0</v>
      </c>
      <c r="J13">
        <f t="shared" si="7"/>
        <v>0</v>
      </c>
      <c r="K13">
        <f t="shared" si="8"/>
        <v>0</v>
      </c>
      <c r="L13">
        <f t="shared" si="9"/>
        <v>0</v>
      </c>
      <c r="M13">
        <f t="shared" si="10"/>
        <v>0</v>
      </c>
    </row>
    <row r="14" spans="2:15" x14ac:dyDescent="0.2">
      <c r="B14" t="s">
        <v>33</v>
      </c>
      <c r="C14">
        <f t="shared" si="0"/>
        <v>0</v>
      </c>
      <c r="D14">
        <f t="shared" si="1"/>
        <v>0</v>
      </c>
      <c r="E14">
        <f t="shared" si="2"/>
        <v>0</v>
      </c>
      <c r="F14">
        <f t="shared" si="3"/>
        <v>0</v>
      </c>
      <c r="G14">
        <f t="shared" si="4"/>
        <v>0</v>
      </c>
      <c r="H14">
        <f t="shared" si="5"/>
        <v>0</v>
      </c>
      <c r="I14">
        <f t="shared" si="6"/>
        <v>0</v>
      </c>
      <c r="J14">
        <f t="shared" si="7"/>
        <v>0</v>
      </c>
      <c r="K14">
        <f t="shared" si="8"/>
        <v>0</v>
      </c>
      <c r="L14">
        <f t="shared" si="9"/>
        <v>0</v>
      </c>
      <c r="M14">
        <f t="shared" si="10"/>
        <v>0</v>
      </c>
    </row>
    <row r="15" spans="2:15" x14ac:dyDescent="0.2">
      <c r="B15" t="s">
        <v>34</v>
      </c>
      <c r="C15">
        <f t="shared" si="0"/>
        <v>0</v>
      </c>
      <c r="D15">
        <f t="shared" si="1"/>
        <v>0</v>
      </c>
      <c r="E15">
        <f t="shared" si="2"/>
        <v>0</v>
      </c>
      <c r="F15">
        <f t="shared" si="3"/>
        <v>0</v>
      </c>
      <c r="G15">
        <f t="shared" si="4"/>
        <v>0</v>
      </c>
      <c r="H15">
        <f t="shared" si="5"/>
        <v>0</v>
      </c>
      <c r="I15">
        <f t="shared" si="6"/>
        <v>0</v>
      </c>
      <c r="J15">
        <f t="shared" si="7"/>
        <v>0</v>
      </c>
      <c r="K15">
        <f t="shared" si="8"/>
        <v>0</v>
      </c>
      <c r="L15">
        <f t="shared" si="9"/>
        <v>0</v>
      </c>
      <c r="M15">
        <f t="shared" si="10"/>
        <v>0</v>
      </c>
    </row>
    <row r="16" spans="2:15" x14ac:dyDescent="0.2">
      <c r="B16" t="s">
        <v>36</v>
      </c>
      <c r="C16">
        <f t="shared" si="0"/>
        <v>0</v>
      </c>
      <c r="D16">
        <f t="shared" si="1"/>
        <v>0</v>
      </c>
      <c r="E16">
        <f t="shared" si="2"/>
        <v>0</v>
      </c>
      <c r="F16">
        <f t="shared" si="3"/>
        <v>0</v>
      </c>
      <c r="G16">
        <f t="shared" si="4"/>
        <v>0</v>
      </c>
      <c r="H16">
        <f t="shared" si="5"/>
        <v>0</v>
      </c>
      <c r="I16">
        <f t="shared" si="6"/>
        <v>0</v>
      </c>
      <c r="J16">
        <f t="shared" si="7"/>
        <v>0</v>
      </c>
      <c r="K16">
        <f t="shared" si="8"/>
        <v>0</v>
      </c>
      <c r="L16">
        <f t="shared" si="9"/>
        <v>0</v>
      </c>
      <c r="M16">
        <f t="shared" si="10"/>
        <v>0</v>
      </c>
    </row>
    <row r="17" spans="2:13" x14ac:dyDescent="0.2">
      <c r="B17" t="s">
        <v>37</v>
      </c>
      <c r="C17">
        <f t="shared" si="0"/>
        <v>0</v>
      </c>
      <c r="D17">
        <f t="shared" si="1"/>
        <v>0</v>
      </c>
      <c r="E17">
        <f t="shared" si="2"/>
        <v>0</v>
      </c>
      <c r="F17">
        <f t="shared" si="3"/>
        <v>0</v>
      </c>
      <c r="G17">
        <f t="shared" si="4"/>
        <v>0</v>
      </c>
      <c r="H17">
        <f t="shared" si="5"/>
        <v>0</v>
      </c>
      <c r="I17">
        <f t="shared" si="6"/>
        <v>0</v>
      </c>
      <c r="J17">
        <f t="shared" si="7"/>
        <v>0</v>
      </c>
      <c r="K17">
        <f t="shared" si="8"/>
        <v>0</v>
      </c>
      <c r="L17">
        <f t="shared" si="9"/>
        <v>0</v>
      </c>
      <c r="M17">
        <f t="shared" si="10"/>
        <v>0</v>
      </c>
    </row>
    <row r="18" spans="2:13" x14ac:dyDescent="0.2">
      <c r="B18" t="s">
        <v>101</v>
      </c>
      <c r="C18">
        <f>IF(B18="Target Déchargement Camions",45,IF(B18="Target Chargement Camions",34, IF(B18="Target Préparation Hori", 30, IF(B18="Target Préparation PVC", 20, IF(B18="Target DIB", 20, IF(B18="Target Sous-Assemblage", 46, IF(B18="Target Boudins", 32, IF(B18="Target Chute de tôle", 35, IF(B18="Target Réception commande", 22,0)))))))))</f>
        <v>45</v>
      </c>
      <c r="D18">
        <f t="shared" si="1"/>
        <v>45</v>
      </c>
      <c r="E18">
        <f t="shared" si="2"/>
        <v>45</v>
      </c>
      <c r="F18">
        <f t="shared" si="3"/>
        <v>45</v>
      </c>
      <c r="G18">
        <f t="shared" si="4"/>
        <v>45</v>
      </c>
      <c r="H18">
        <f t="shared" si="5"/>
        <v>45</v>
      </c>
      <c r="I18">
        <f t="shared" si="6"/>
        <v>45</v>
      </c>
      <c r="J18">
        <f t="shared" si="7"/>
        <v>45</v>
      </c>
      <c r="K18">
        <f t="shared" si="8"/>
        <v>45</v>
      </c>
      <c r="L18">
        <f t="shared" si="9"/>
        <v>45</v>
      </c>
      <c r="M18">
        <f t="shared" si="10"/>
        <v>45</v>
      </c>
    </row>
    <row r="20" spans="2:13" x14ac:dyDescent="0.2">
      <c r="E20" s="1"/>
      <c r="F20" s="1"/>
      <c r="G20" s="1"/>
      <c r="H20" s="1"/>
    </row>
  </sheetData>
  <mergeCells count="1">
    <mergeCell ref="E20:H20"/>
  </mergeCells>
  <dataValidations count="2">
    <dataValidation type="list" showInputMessage="1" showErrorMessage="1" sqref="E20:H20">
      <formula1>"Déchargement Camion, Chargement Camion, Préparation Hori, Préparation PVC, DIB, Sous-assemblage, Boudins, Chute de tôle, Réception commande, , , , "</formula1>
    </dataValidation>
    <dataValidation type="list" showInputMessage="1" showErrorMessage="1" sqref="B18">
      <formula1>"Target Déchargement Camions, Target Chargement Camions, Target Préparation Hori, Target Préparation PVC, Target DIB, Target Sous-Assemblage, Target Boudins, Target Chute de tôle, Target Réception commande"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9"/>
  <sheetViews>
    <sheetView workbookViewId="0">
      <selection activeCell="B2" sqref="B1:K2"/>
    </sheetView>
  </sheetViews>
  <sheetFormatPr baseColWidth="10" defaultRowHeight="16" x14ac:dyDescent="0.2"/>
  <cols>
    <col min="2" max="2" width="11.5" customWidth="1"/>
    <col min="3" max="3" width="22.6640625" customWidth="1"/>
    <col min="4" max="4" width="21.33203125" customWidth="1"/>
    <col min="6" max="6" width="17.5" customWidth="1"/>
    <col min="7" max="7" width="17.33203125" customWidth="1"/>
    <col min="8" max="8" width="21.83203125" customWidth="1"/>
    <col min="9" max="9" width="15.6640625" customWidth="1"/>
    <col min="10" max="10" width="17.83203125" customWidth="1"/>
  </cols>
  <sheetData>
    <row r="1" spans="2:11" x14ac:dyDescent="0.2">
      <c r="B1" t="s">
        <v>107</v>
      </c>
      <c r="C1" t="s">
        <v>105</v>
      </c>
      <c r="D1" t="s">
        <v>108</v>
      </c>
      <c r="E1" t="s">
        <v>25</v>
      </c>
      <c r="F1" t="s">
        <v>24</v>
      </c>
      <c r="G1" t="s">
        <v>35</v>
      </c>
      <c r="H1" t="s">
        <v>109</v>
      </c>
      <c r="I1" t="s">
        <v>106</v>
      </c>
      <c r="J1" t="s">
        <v>110</v>
      </c>
      <c r="K1" t="s">
        <v>6</v>
      </c>
    </row>
    <row r="2" spans="2:11" x14ac:dyDescent="0.2">
      <c r="B2" t="s">
        <v>100</v>
      </c>
      <c r="C2">
        <v>14</v>
      </c>
      <c r="D2">
        <v>34</v>
      </c>
      <c r="E2">
        <v>44</v>
      </c>
    </row>
    <row r="3" spans="2:11" x14ac:dyDescent="0.2">
      <c r="B3" t="s">
        <v>88</v>
      </c>
      <c r="C3">
        <v>22</v>
      </c>
    </row>
    <row r="4" spans="2:11" x14ac:dyDescent="0.2">
      <c r="B4" t="s">
        <v>89</v>
      </c>
      <c r="C4">
        <v>3</v>
      </c>
    </row>
    <row r="5" spans="2:11" x14ac:dyDescent="0.2">
      <c r="B5" t="s">
        <v>90</v>
      </c>
      <c r="C5">
        <v>54</v>
      </c>
    </row>
    <row r="6" spans="2:11" x14ac:dyDescent="0.2">
      <c r="B6" t="s">
        <v>91</v>
      </c>
      <c r="C6">
        <v>2</v>
      </c>
    </row>
    <row r="7" spans="2:11" x14ac:dyDescent="0.2">
      <c r="B7" t="s">
        <v>92</v>
      </c>
      <c r="C7">
        <v>21</v>
      </c>
    </row>
    <row r="8" spans="2:11" x14ac:dyDescent="0.2">
      <c r="B8" t="s">
        <v>93</v>
      </c>
      <c r="C8">
        <v>34</v>
      </c>
    </row>
    <row r="9" spans="2:11" x14ac:dyDescent="0.2">
      <c r="B9" t="s">
        <v>94</v>
      </c>
      <c r="C9">
        <v>54</v>
      </c>
    </row>
    <row r="10" spans="2:11" x14ac:dyDescent="0.2">
      <c r="B10" t="s">
        <v>95</v>
      </c>
      <c r="C10">
        <v>65</v>
      </c>
    </row>
    <row r="11" spans="2:11" x14ac:dyDescent="0.2">
      <c r="B11" t="s">
        <v>96</v>
      </c>
      <c r="C11">
        <v>6</v>
      </c>
    </row>
    <row r="12" spans="2:11" x14ac:dyDescent="0.2">
      <c r="B12" t="s">
        <v>102</v>
      </c>
      <c r="C12">
        <v>8</v>
      </c>
    </row>
    <row r="13" spans="2:11" x14ac:dyDescent="0.2">
      <c r="B13" t="s">
        <v>103</v>
      </c>
      <c r="C13">
        <v>90</v>
      </c>
    </row>
    <row r="14" spans="2:11" x14ac:dyDescent="0.2">
      <c r="B14" t="s">
        <v>104</v>
      </c>
      <c r="C14">
        <v>54</v>
      </c>
    </row>
    <row r="15" spans="2:11" x14ac:dyDescent="0.2">
      <c r="B15" t="s">
        <v>88</v>
      </c>
      <c r="C15">
        <v>35</v>
      </c>
    </row>
    <row r="16" spans="2:11" x14ac:dyDescent="0.2">
      <c r="B16" t="s">
        <v>89</v>
      </c>
      <c r="C16">
        <v>5</v>
      </c>
    </row>
    <row r="17" spans="2:4" x14ac:dyDescent="0.2">
      <c r="B17" t="s">
        <v>90</v>
      </c>
      <c r="C17">
        <v>5</v>
      </c>
    </row>
    <row r="18" spans="2:4" x14ac:dyDescent="0.2">
      <c r="B18" t="s">
        <v>91</v>
      </c>
      <c r="C18">
        <v>4</v>
      </c>
    </row>
    <row r="19" spans="2:4" x14ac:dyDescent="0.2">
      <c r="B19" t="s">
        <v>92</v>
      </c>
      <c r="C19">
        <v>56</v>
      </c>
    </row>
    <row r="20" spans="2:4" x14ac:dyDescent="0.2">
      <c r="B20" t="s">
        <v>93</v>
      </c>
      <c r="C20">
        <v>6</v>
      </c>
    </row>
    <row r="21" spans="2:4" x14ac:dyDescent="0.2">
      <c r="B21" t="s">
        <v>94</v>
      </c>
      <c r="C21">
        <v>678</v>
      </c>
    </row>
    <row r="22" spans="2:4" x14ac:dyDescent="0.2">
      <c r="B22" t="s">
        <v>95</v>
      </c>
      <c r="C22">
        <v>79</v>
      </c>
    </row>
    <row r="23" spans="2:4" x14ac:dyDescent="0.2">
      <c r="B23" t="s">
        <v>96</v>
      </c>
      <c r="C23">
        <v>34</v>
      </c>
    </row>
    <row r="24" spans="2:4" x14ac:dyDescent="0.2">
      <c r="B24" t="s">
        <v>102</v>
      </c>
      <c r="C24">
        <v>89</v>
      </c>
    </row>
    <row r="29" spans="2:4" x14ac:dyDescent="0.2">
      <c r="C29" s="1"/>
      <c r="D29" s="1"/>
    </row>
  </sheetData>
  <mergeCells count="1">
    <mergeCell ref="C29:D29"/>
  </mergeCells>
  <dataValidations count="1">
    <dataValidation type="list" allowBlank="1" showInputMessage="1" showErrorMessage="1" sqref="C29:D29">
      <formula1>"Déchargement Camion, Chagement camion, DIB, Préparation Hori, Reception commande, Chute de tôles, Sous assemblage, Boudins"</formula1>
    </dataValidation>
  </dataValidation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Temps Semaine</vt:lpstr>
      <vt:lpstr>Prépa Hori</vt:lpstr>
      <vt:lpstr>Hebdo</vt:lpstr>
      <vt:lpstr>Opérations mois</vt:lpstr>
      <vt:lpstr>Mensuel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cp:keywords/>
  <dc:description/>
  <cp:lastModifiedBy>Utilisateur de Microsoft Office</cp:lastModifiedBy>
  <dcterms:created xsi:type="dcterms:W3CDTF">2018-02-21T09:47:34Z</dcterms:created>
  <dcterms:modified xsi:type="dcterms:W3CDTF">2018-02-21T15:17:43Z</dcterms:modified>
  <cp:category/>
</cp:coreProperties>
</file>