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macrosheets/sheet1.xml" ContentType="application/vnd.ms-excel.macro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drawings/drawing2.xml" ContentType="application/vnd.openxmlformats-officedocument.drawing+xml"/>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tables/table2.xml" ContentType="application/vnd.openxmlformats-officedocument.spreadsheetml.table+xml"/>
  <Override PartName="/xl/drawings/drawing4.xml" ContentType="application/vnd.openxmlformats-officedocument.drawing+xml"/>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activeX/activeX40.xml" ContentType="application/vnd.ms-office.activeX+xml"/>
  <Override PartName="/xl/activeX/activeX40.bin" ContentType="application/vnd.ms-office.activeX"/>
  <Override PartName="/xl/tables/table3.xml" ContentType="application/vnd.openxmlformats-officedocument.spreadsheetml.table+xml"/>
  <Override PartName="/xl/comments1.xml" ContentType="application/vnd.openxmlformats-officedocument.spreadsheetml.comments+xml"/>
  <Override PartName="/xl/drawings/drawing5.xml" ContentType="application/vnd.openxmlformats-officedocument.drawing+xml"/>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activeX/activeX44.xml" ContentType="application/vnd.ms-office.activeX+xml"/>
  <Override PartName="/xl/activeX/activeX44.bin" ContentType="application/vnd.ms-office.activeX"/>
  <Override PartName="/xl/tables/table4.xml" ContentType="application/vnd.openxmlformats-officedocument.spreadsheetml.table+xml"/>
  <Override PartName="/xl/drawings/drawing6.xml" ContentType="application/vnd.openxmlformats-officedocument.drawing+xml"/>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activeX/activeX52.xml" ContentType="application/vnd.ms-office.activeX+xml"/>
  <Override PartName="/xl/activeX/activeX52.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activeX/activeX57.xml" ContentType="application/vnd.ms-office.activeX+xml"/>
  <Override PartName="/xl/activeX/activeX57.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activeX/activeX63.xml" ContentType="application/vnd.ms-office.activeX+xml"/>
  <Override PartName="/xl/activeX/activeX63.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64.xml" ContentType="application/vnd.ms-office.activeX+xml"/>
  <Override PartName="/xl/activeX/activeX64.bin" ContentType="application/vnd.ms-office.activeX"/>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activeX/activeX65.xml" ContentType="application/vnd.ms-office.activeX+xml"/>
  <Override PartName="/xl/activeX/activeX65.bin" ContentType="application/vnd.ms-office.activeX"/>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11.xml" ContentType="application/vnd.openxmlformats-officedocument.drawing+xml"/>
  <Override PartName="/xl/activeX/activeX66.xml" ContentType="application/vnd.ms-office.activeX+xml"/>
  <Override PartName="/xl/activeX/activeX66.bin" ContentType="application/vnd.ms-office.activeX"/>
  <Override PartName="/xl/comments2.xml" ContentType="application/vnd.openxmlformats-officedocument.spreadsheetml.comments+xml"/>
  <Override PartName="/xl/drawings/drawing12.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0" yWindow="0" windowWidth="20490" windowHeight="8340" tabRatio="916" activeTab="2"/>
  </bookViews>
  <sheets>
    <sheet name="Menu principal" sheetId="2" r:id="rId1"/>
    <sheet name="Macro1" sheetId="15" r:id="rId2"/>
    <sheet name="Nouvel équipement" sheetId="1" r:id="rId3"/>
    <sheet name="Interventions correctives" sheetId="3" r:id="rId4"/>
    <sheet name="Préventif" sheetId="4" r:id="rId5"/>
    <sheet name="Fournisseurs" sheetId="5" r:id="rId6"/>
    <sheet name="Commandes" sheetId="6" r:id="rId7"/>
    <sheet name="Entrée-sortie" sheetId="7" r:id="rId8"/>
    <sheet name="Pièce" sheetId="8" r:id="rId9"/>
    <sheet name="Amortissement dégressif" sheetId="10" r:id="rId10"/>
    <sheet name="Amortissement linéaire" sheetId="14" r:id="rId11"/>
    <sheet name="GestionListe" sheetId="12" r:id="rId12"/>
    <sheet name="GestionListe (2)" sheetId="13" r:id="rId13"/>
  </sheets>
  <definedNames>
    <definedName name="_xlnm._FilterDatabase" localSheetId="3" hidden="1">'Interventions correctives'!#REF!</definedName>
    <definedName name="_xlnm._FilterDatabase" localSheetId="4" hidden="1">Préventif!#REF!</definedName>
  </definedName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C17" i="14" l="1"/>
  <c r="D11" i="14"/>
  <c r="D12" i="14" s="1"/>
  <c r="B17" i="14" l="1"/>
  <c r="D17" i="14" s="1"/>
  <c r="E17" i="14" l="1"/>
  <c r="H17" i="14"/>
  <c r="J17" i="14" s="1"/>
  <c r="B18" i="14"/>
  <c r="D18" i="14" s="1"/>
  <c r="F17" i="14"/>
  <c r="E18" i="14" l="1"/>
  <c r="H18" i="14"/>
  <c r="J18" i="14" s="1"/>
  <c r="C18" i="14"/>
  <c r="F18" i="14" s="1"/>
  <c r="B19" i="14"/>
  <c r="C19" i="14" l="1"/>
  <c r="B20" i="14"/>
  <c r="D19" i="14"/>
  <c r="F19" i="14" l="1"/>
  <c r="H19" i="14"/>
  <c r="J19" i="14" s="1"/>
  <c r="E19" i="14"/>
  <c r="C20" i="14"/>
  <c r="B21" i="14"/>
  <c r="D21" i="14" s="1"/>
  <c r="H21" i="14" s="1"/>
  <c r="J21" i="14" s="1"/>
  <c r="D20" i="14"/>
  <c r="E20" i="14" l="1"/>
  <c r="E21" i="14" s="1"/>
  <c r="H20" i="14"/>
  <c r="J20" i="14" s="1"/>
  <c r="F20" i="14"/>
  <c r="C21" i="14"/>
  <c r="F21" i="14" s="1"/>
  <c r="B22" i="14"/>
  <c r="D22" i="14" l="1"/>
  <c r="C22" i="14"/>
  <c r="B23" i="14"/>
  <c r="C23" i="14" s="1"/>
  <c r="E22" i="14" l="1"/>
  <c r="H22" i="14"/>
  <c r="J22" i="14" s="1"/>
  <c r="F22" i="14"/>
  <c r="D23" i="14"/>
  <c r="H23" i="14" s="1"/>
  <c r="J23" i="14" s="1"/>
  <c r="B24" i="14"/>
  <c r="F24" i="14" s="1"/>
  <c r="E23" i="14"/>
  <c r="F23" i="14"/>
  <c r="E24" i="14" l="1"/>
  <c r="B25" i="14"/>
  <c r="E25" i="14" s="1"/>
  <c r="C24" i="14"/>
  <c r="D24" i="14"/>
  <c r="H24" i="14" s="1"/>
  <c r="J24" i="14" s="1"/>
  <c r="C25" i="14" l="1"/>
  <c r="B26" i="14"/>
  <c r="C26" i="14" s="1"/>
  <c r="D25" i="14"/>
  <c r="H25" i="14" s="1"/>
  <c r="J25" i="14" s="1"/>
  <c r="F25" i="14"/>
  <c r="F26" i="14" l="1"/>
  <c r="B27" i="14"/>
  <c r="B28" i="14" s="1"/>
  <c r="E26" i="14"/>
  <c r="D26" i="14"/>
  <c r="H26" i="14" s="1"/>
  <c r="J26" i="14" s="1"/>
  <c r="F27" i="14" l="1"/>
  <c r="D27" i="14"/>
  <c r="H27" i="14" s="1"/>
  <c r="J27" i="14" s="1"/>
  <c r="C27" i="14"/>
  <c r="E27" i="14"/>
  <c r="F28" i="14"/>
  <c r="B29" i="14"/>
  <c r="E28" i="14"/>
  <c r="D28" i="14"/>
  <c r="H28" i="14" s="1"/>
  <c r="J28" i="14" s="1"/>
  <c r="C28" i="14"/>
  <c r="E29" i="14" l="1"/>
  <c r="D29" i="14"/>
  <c r="H29" i="14" s="1"/>
  <c r="J29" i="14" s="1"/>
  <c r="F29" i="14"/>
  <c r="B30" i="14"/>
  <c r="C29" i="14"/>
  <c r="D30" i="14" l="1"/>
  <c r="H30" i="14" s="1"/>
  <c r="J30" i="14" s="1"/>
  <c r="B31" i="14"/>
  <c r="C30" i="14"/>
  <c r="F30" i="14"/>
  <c r="E30" i="14"/>
  <c r="B32" i="14" l="1"/>
  <c r="C31" i="14"/>
  <c r="F31" i="14"/>
  <c r="D31" i="14"/>
  <c r="H31" i="14" s="1"/>
  <c r="J31" i="14" s="1"/>
  <c r="E31" i="14"/>
  <c r="F32" i="14" l="1"/>
  <c r="C32" i="14"/>
  <c r="E32" i="14"/>
  <c r="D32" i="14"/>
  <c r="H32" i="14" s="1"/>
  <c r="J32" i="14" s="1"/>
  <c r="B33" i="14"/>
  <c r="E33" i="14" l="1"/>
  <c r="D33" i="14"/>
  <c r="H33" i="14" s="1"/>
  <c r="J33" i="14" s="1"/>
  <c r="F33" i="14"/>
  <c r="B34" i="14"/>
  <c r="C33" i="14"/>
  <c r="D34" i="14" l="1"/>
  <c r="H34" i="14" s="1"/>
  <c r="J34" i="14" s="1"/>
  <c r="E34" i="14"/>
  <c r="B35" i="14"/>
  <c r="C34" i="14"/>
  <c r="F34" i="14"/>
  <c r="B36" i="14" l="1"/>
  <c r="C35" i="14"/>
  <c r="F35" i="14"/>
  <c r="E35" i="14"/>
  <c r="D35" i="14"/>
  <c r="H35" i="14" s="1"/>
  <c r="J35" i="14" s="1"/>
  <c r="F36" i="14" l="1"/>
  <c r="B37" i="14"/>
  <c r="E36" i="14"/>
  <c r="C36" i="14"/>
  <c r="D36" i="14"/>
  <c r="H36" i="14" s="1"/>
  <c r="J36" i="14" s="1"/>
  <c r="E37" i="14" l="1"/>
  <c r="D37" i="14"/>
  <c r="H37" i="14" s="1"/>
  <c r="J37" i="14" s="1"/>
  <c r="F37" i="14"/>
  <c r="B38" i="14"/>
  <c r="C37" i="14"/>
  <c r="D38" i="14" l="1"/>
  <c r="B39" i="14"/>
  <c r="C38" i="14"/>
  <c r="F38" i="14"/>
  <c r="E38" i="14"/>
  <c r="B40" i="14" l="1"/>
  <c r="C39" i="14"/>
  <c r="D39" i="14"/>
  <c r="F39" i="14"/>
  <c r="E39" i="14"/>
  <c r="F40" i="14" l="1"/>
  <c r="B41" i="14"/>
  <c r="E40" i="14"/>
  <c r="C40" i="14"/>
  <c r="D40" i="14"/>
  <c r="E41" i="14" l="1"/>
  <c r="D41" i="14"/>
  <c r="B42" i="14"/>
  <c r="C41" i="14"/>
  <c r="F41" i="14"/>
  <c r="D42" i="14" l="1"/>
  <c r="E42" i="14"/>
  <c r="B43" i="14"/>
  <c r="C42" i="14"/>
  <c r="F42" i="14"/>
  <c r="B44" i="14" l="1"/>
  <c r="C43" i="14"/>
  <c r="F43" i="14"/>
  <c r="D43" i="14"/>
  <c r="E43" i="14"/>
  <c r="F44" i="14" l="1"/>
  <c r="B45" i="14"/>
  <c r="E44" i="14"/>
  <c r="D44" i="14"/>
  <c r="C44" i="14"/>
  <c r="E45" i="14" l="1"/>
  <c r="D45" i="14"/>
  <c r="F45" i="14"/>
  <c r="B46" i="14"/>
  <c r="C45" i="14"/>
  <c r="D46" i="14" l="1"/>
  <c r="B47" i="14"/>
  <c r="C46" i="14"/>
  <c r="F46" i="14"/>
  <c r="E46" i="14"/>
  <c r="B48" i="14" l="1"/>
  <c r="C47" i="14"/>
  <c r="D47" i="14"/>
  <c r="F47" i="14"/>
  <c r="E47" i="14"/>
  <c r="F48" i="14" l="1"/>
  <c r="E48" i="14"/>
  <c r="C48" i="14"/>
  <c r="D48" i="14"/>
  <c r="B49" i="14"/>
  <c r="E49" i="14" l="1"/>
  <c r="F49" i="14"/>
  <c r="D49" i="14"/>
  <c r="B50" i="14"/>
  <c r="C49" i="14"/>
  <c r="E50" i="14" l="1"/>
  <c r="D50" i="14"/>
  <c r="F50" i="14"/>
  <c r="C50" i="14"/>
  <c r="B51" i="14"/>
  <c r="D51" i="14" l="1"/>
  <c r="B52" i="14"/>
  <c r="C51" i="14"/>
  <c r="F51" i="14"/>
  <c r="E51" i="14"/>
  <c r="B53" i="14" l="1"/>
  <c r="C52" i="14"/>
  <c r="F52" i="14"/>
  <c r="D52" i="14"/>
  <c r="E52" i="14"/>
  <c r="F53" i="14" l="1"/>
  <c r="E53" i="14"/>
  <c r="B54" i="14"/>
  <c r="D53" i="14"/>
  <c r="C53" i="14"/>
  <c r="E54" i="14" l="1"/>
  <c r="D54" i="14"/>
  <c r="B55" i="14"/>
  <c r="C54" i="14"/>
  <c r="F54" i="14"/>
  <c r="D55" i="14" l="1"/>
  <c r="B56" i="14"/>
  <c r="C55" i="14"/>
  <c r="F55" i="14"/>
  <c r="E55" i="14"/>
  <c r="B57" i="14" l="1"/>
  <c r="C56" i="14"/>
  <c r="F56" i="14"/>
  <c r="E56" i="14"/>
  <c r="D56" i="14"/>
  <c r="F57" i="14" l="1"/>
  <c r="E57" i="14"/>
  <c r="D57" i="14"/>
  <c r="C57" i="14"/>
  <c r="B58" i="14"/>
  <c r="E58" i="14" l="1"/>
  <c r="D58" i="14"/>
  <c r="B59" i="14"/>
  <c r="C58" i="14"/>
  <c r="F58" i="14"/>
  <c r="D59" i="14" l="1"/>
  <c r="B60" i="14"/>
  <c r="C59" i="14"/>
  <c r="F59" i="14"/>
  <c r="E59" i="14"/>
  <c r="B61" i="14" l="1"/>
  <c r="C60" i="14"/>
  <c r="F60" i="14"/>
  <c r="E60" i="14"/>
  <c r="D60" i="14"/>
  <c r="F61" i="14" l="1"/>
  <c r="E61" i="14"/>
  <c r="D61" i="14"/>
  <c r="B62" i="14"/>
  <c r="C61" i="14"/>
  <c r="E62" i="14" l="1"/>
  <c r="D62" i="14"/>
  <c r="B63" i="14"/>
  <c r="C62" i="14"/>
  <c r="F62" i="14"/>
  <c r="D63" i="14" l="1"/>
  <c r="B64" i="14"/>
  <c r="C63" i="14"/>
  <c r="F63" i="14"/>
  <c r="E63" i="14"/>
  <c r="B65" i="14" l="1"/>
  <c r="C64" i="14"/>
  <c r="F64" i="14"/>
  <c r="E64" i="14"/>
  <c r="D64" i="14"/>
  <c r="F65" i="14" l="1"/>
  <c r="E65" i="14"/>
  <c r="D65" i="14"/>
  <c r="B66" i="14"/>
  <c r="C65" i="14"/>
  <c r="E66" i="14" l="1"/>
  <c r="D66" i="14"/>
  <c r="B67" i="14"/>
  <c r="C66" i="14"/>
  <c r="F66" i="14"/>
  <c r="D67" i="14" l="1"/>
  <c r="B68" i="14"/>
  <c r="C67" i="14"/>
  <c r="F67" i="14"/>
  <c r="E67" i="14"/>
  <c r="B69" i="14" l="1"/>
  <c r="C68" i="14"/>
  <c r="F68" i="14"/>
  <c r="E68" i="14"/>
  <c r="D68" i="14"/>
  <c r="F69" i="14" l="1"/>
  <c r="E69" i="14"/>
  <c r="D69" i="14"/>
  <c r="C69" i="14"/>
  <c r="B70" i="14"/>
  <c r="E70" i="14" l="1"/>
  <c r="D70" i="14"/>
  <c r="B71" i="14"/>
  <c r="C70" i="14"/>
  <c r="F70" i="14"/>
  <c r="D71" i="14" l="1"/>
  <c r="B72" i="14"/>
  <c r="C71" i="14"/>
  <c r="F71" i="14"/>
  <c r="E71" i="14"/>
  <c r="B73" i="14" l="1"/>
  <c r="C72" i="14"/>
  <c r="F72" i="14"/>
  <c r="E72" i="14"/>
  <c r="D72" i="14"/>
  <c r="F73" i="14" l="1"/>
  <c r="E73" i="14"/>
  <c r="D73" i="14"/>
  <c r="C73" i="14"/>
  <c r="B74" i="14"/>
  <c r="E74" i="14" l="1"/>
  <c r="D74" i="14"/>
  <c r="B75" i="14"/>
  <c r="C74" i="14"/>
  <c r="F74" i="14"/>
  <c r="D75" i="14" l="1"/>
  <c r="B76" i="14"/>
  <c r="C75" i="14"/>
  <c r="F75" i="14"/>
  <c r="E75" i="14"/>
  <c r="B77" i="14" l="1"/>
  <c r="C76" i="14"/>
  <c r="F76" i="14"/>
  <c r="E76" i="14"/>
  <c r="D76" i="14"/>
  <c r="F77" i="14" l="1"/>
  <c r="E77" i="14"/>
  <c r="D77" i="14"/>
  <c r="B78" i="14"/>
  <c r="C77" i="14"/>
  <c r="E78" i="14" l="1"/>
  <c r="D78" i="14"/>
  <c r="B79" i="14"/>
  <c r="C78" i="14"/>
  <c r="F78" i="14"/>
  <c r="D79" i="14" l="1"/>
  <c r="B80" i="14"/>
  <c r="C79" i="14"/>
  <c r="F79" i="14"/>
  <c r="E79" i="14"/>
  <c r="B81" i="14" l="1"/>
  <c r="C80" i="14"/>
  <c r="F80" i="14"/>
  <c r="E80" i="14"/>
  <c r="D80" i="14"/>
  <c r="F81" i="14" l="1"/>
  <c r="E81" i="14"/>
  <c r="D81" i="14"/>
  <c r="B82" i="14"/>
  <c r="C81" i="14"/>
  <c r="E82" i="14" l="1"/>
  <c r="D82" i="14"/>
  <c r="B83" i="14"/>
  <c r="C82" i="14"/>
  <c r="F82" i="14"/>
  <c r="D83" i="14" l="1"/>
  <c r="B84" i="14"/>
  <c r="C83" i="14"/>
  <c r="F83" i="14"/>
  <c r="E83" i="14"/>
  <c r="B85" i="14" l="1"/>
  <c r="C84" i="14"/>
  <c r="F84" i="14"/>
  <c r="E84" i="14"/>
  <c r="D84" i="14"/>
  <c r="F85" i="14" l="1"/>
  <c r="E85" i="14"/>
  <c r="D85" i="14"/>
  <c r="C85" i="14"/>
  <c r="B86" i="14"/>
  <c r="E86" i="14" l="1"/>
  <c r="D86" i="14"/>
  <c r="B87" i="14"/>
  <c r="C86" i="14"/>
  <c r="F86" i="14"/>
  <c r="D87" i="14" l="1"/>
  <c r="B88" i="14"/>
  <c r="C87" i="14"/>
  <c r="F87" i="14"/>
  <c r="E87" i="14"/>
  <c r="B89" i="14" l="1"/>
  <c r="C88" i="14"/>
  <c r="F88" i="14"/>
  <c r="E88" i="14"/>
  <c r="D88" i="14"/>
  <c r="F89" i="14" l="1"/>
  <c r="E89" i="14"/>
  <c r="D89" i="14"/>
  <c r="B90" i="14"/>
  <c r="C89" i="14"/>
  <c r="E90" i="14" l="1"/>
  <c r="D90" i="14"/>
  <c r="B91" i="14"/>
  <c r="C90" i="14"/>
  <c r="F90" i="14"/>
  <c r="D91" i="14" l="1"/>
  <c r="B92" i="14"/>
  <c r="C91" i="14"/>
  <c r="F91" i="14"/>
  <c r="E91" i="14"/>
  <c r="B93" i="14" l="1"/>
  <c r="C92" i="14"/>
  <c r="F92" i="14"/>
  <c r="E92" i="14"/>
  <c r="D92" i="14"/>
  <c r="F93" i="14" l="1"/>
  <c r="E93" i="14"/>
  <c r="D93" i="14"/>
  <c r="B94" i="14"/>
  <c r="C93" i="14"/>
  <c r="E94" i="14" l="1"/>
  <c r="D94" i="14"/>
  <c r="B95" i="14"/>
  <c r="C94" i="14"/>
  <c r="F94" i="14"/>
  <c r="D95" i="14" l="1"/>
  <c r="B96" i="14"/>
  <c r="C95" i="14"/>
  <c r="F95" i="14"/>
  <c r="E95" i="14"/>
  <c r="B97" i="14" l="1"/>
  <c r="C96" i="14"/>
  <c r="F96" i="14"/>
  <c r="E96" i="14"/>
  <c r="D96" i="14"/>
  <c r="F97" i="14" l="1"/>
  <c r="E97" i="14"/>
  <c r="D97" i="14"/>
  <c r="B98" i="14"/>
  <c r="C97" i="14"/>
  <c r="E98" i="14" l="1"/>
  <c r="D98" i="14"/>
  <c r="B99" i="14"/>
  <c r="C98" i="14"/>
  <c r="F98" i="14"/>
  <c r="D99" i="14" l="1"/>
  <c r="B100" i="14"/>
  <c r="C99" i="14"/>
  <c r="F99" i="14"/>
  <c r="E99" i="14"/>
  <c r="B101" i="14" l="1"/>
  <c r="C100" i="14"/>
  <c r="F100" i="14"/>
  <c r="E100" i="14"/>
  <c r="D100" i="14"/>
  <c r="F101" i="14" l="1"/>
  <c r="E101" i="14"/>
  <c r="D101" i="14"/>
  <c r="C101" i="14"/>
  <c r="B102" i="14"/>
  <c r="E102" i="14" l="1"/>
  <c r="D102" i="14"/>
  <c r="B103" i="14"/>
  <c r="C102" i="14"/>
  <c r="F102" i="14"/>
  <c r="D103" i="14" l="1"/>
  <c r="B104" i="14"/>
  <c r="C103" i="14"/>
  <c r="F103" i="14"/>
  <c r="E103" i="14"/>
  <c r="B105" i="14" l="1"/>
  <c r="C104" i="14"/>
  <c r="F104" i="14"/>
  <c r="E104" i="14"/>
  <c r="D104" i="14"/>
  <c r="F105" i="14" l="1"/>
  <c r="E105" i="14"/>
  <c r="D105" i="14"/>
  <c r="B106" i="14"/>
  <c r="C105" i="14"/>
  <c r="E106" i="14" l="1"/>
  <c r="D106" i="14"/>
  <c r="B107" i="14"/>
  <c r="C106" i="14"/>
  <c r="F106" i="14"/>
  <c r="D107" i="14" l="1"/>
  <c r="B108" i="14"/>
  <c r="C107" i="14"/>
  <c r="F107" i="14"/>
  <c r="E107" i="14"/>
  <c r="B109" i="14" l="1"/>
  <c r="C108" i="14"/>
  <c r="F108" i="14"/>
  <c r="E108" i="14"/>
  <c r="D108" i="14"/>
  <c r="F109" i="14" l="1"/>
  <c r="E109" i="14"/>
  <c r="D109" i="14"/>
  <c r="B110" i="14"/>
  <c r="C109" i="14"/>
  <c r="E110" i="14" l="1"/>
  <c r="D110" i="14"/>
  <c r="B111" i="14"/>
  <c r="C110" i="14"/>
  <c r="F110" i="14"/>
  <c r="D111" i="14" l="1"/>
  <c r="B112" i="14"/>
  <c r="C111" i="14"/>
  <c r="F111" i="14"/>
  <c r="E111" i="14"/>
  <c r="B113" i="14" l="1"/>
  <c r="C112" i="14"/>
  <c r="F112" i="14"/>
  <c r="E112" i="14"/>
  <c r="D112" i="14"/>
  <c r="F113" i="14" l="1"/>
  <c r="E113" i="14"/>
  <c r="D113" i="14"/>
  <c r="B114" i="14"/>
  <c r="C113" i="14"/>
  <c r="E114" i="14" l="1"/>
  <c r="D114" i="14"/>
  <c r="B115" i="14"/>
  <c r="C114" i="14"/>
  <c r="F114" i="14"/>
  <c r="D115" i="14" l="1"/>
  <c r="B116" i="14"/>
  <c r="C115" i="14"/>
  <c r="F115" i="14"/>
  <c r="E115" i="14"/>
  <c r="B117" i="14" l="1"/>
  <c r="C116" i="14"/>
  <c r="F116" i="14"/>
  <c r="E116" i="14"/>
  <c r="D116" i="14"/>
  <c r="F117" i="14" l="1"/>
  <c r="E117" i="14"/>
  <c r="D117" i="14"/>
  <c r="C117" i="14"/>
  <c r="K18" i="4" l="1"/>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K195" i="4"/>
  <c r="K196" i="4"/>
  <c r="K197" i="4"/>
  <c r="K198" i="4"/>
  <c r="K199" i="4"/>
  <c r="K200"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I13" i="4"/>
  <c r="K13" i="4" s="1"/>
  <c r="I14" i="4"/>
  <c r="K14" i="4" s="1"/>
  <c r="I15" i="4"/>
  <c r="K15" i="4" s="1"/>
  <c r="I16" i="4"/>
  <c r="K16" i="4" s="1"/>
  <c r="I17" i="4"/>
  <c r="K17" i="4" s="1"/>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J17" i="4" l="1"/>
  <c r="J16" i="4"/>
  <c r="J15" i="4"/>
  <c r="J14" i="4"/>
  <c r="J13" i="4"/>
  <c r="I12" i="4"/>
  <c r="K12" i="4" s="1"/>
  <c r="J12" i="4" l="1"/>
  <c r="K2" i="2"/>
  <c r="H7" i="4" l="1"/>
  <c r="I7" i="4"/>
  <c r="J7" i="4"/>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K7" authorId="0" shape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comments3.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<sst xmlns="http://schemas.openxmlformats.org/spreadsheetml/2006/main" count="763" uniqueCount="304">
  <si>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</si>
  <si>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</si>
  <si>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</si>
  <si>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</si>
  <si>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</si>
  <si>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</si>
  <si>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</si>
  <si>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</si>
  <si>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</si>
  <si>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</si>
  <si>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</si>
  <si>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</si>
  <si>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</si>
  <si>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</si>
  <si>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</si>
  <si>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</si>
  <si>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</si>
  <si>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</si>
  <si>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</si>
  <si>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</si>
  <si>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</si>
  <si>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</si>
  <si>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</si>
  <si>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</si>
  <si>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</si>
  <si>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</si>
  <si>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</si>
  <si>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</si>
  <si>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</si>
  <si>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</si>
  <si>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</si>
  <si>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</si>
  <si>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</si>
  <si>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</si>
  <si>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</si>
  <si>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</si>
  <si>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</si>
  <si>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</si>
  <si>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</si>
  <si>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</si>
  <si>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</si>
  <si>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</si>
  <si>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</si>
  <si>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</si>
  <si>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</si>
  <si>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</si>
  <si>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</si>
  <si>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</si>
  <si>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</si>
  <si>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</si>
  <si>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</si>
  <si>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</si>
  <si>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</si>
  <si>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</si>
  <si>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</si>
  <si>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</si>
  <si>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</si>
  <si>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</si>
  <si>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</si>
  <si>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</si>
  <si>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</si>
  <si>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</si>
  <si>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</si>
  <si>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</si>
  <si>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</si>
  <si>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</si>
  <si>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</si>
  <si>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</si>
  <si>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</si>
  <si>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</si>
  <si>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</si>
  <si>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</si>
  <si>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</si>
  <si>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</si>
  <si>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</si>
  <si>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</si>
  <si>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</si>
  <si>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</si>
  <si>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</si>
  <si>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</si>
  <si>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</si>
  <si>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</si>
  <si>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</si>
  <si>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</si>
  <si>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</si>
  <si>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</si>
  <si>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</si>
  <si>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</si>
  <si>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</si>
  <si>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</si>
  <si>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</si>
  <si>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</si>
  <si>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</si>
  <si>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</si>
  <si>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</si>
  <si>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</si>
  <si>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</si>
  <si>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</si>
  <si>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</si>
  <si>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</si>
  <si>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</si>
  <si>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</si>
  <si>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</si>
  <si>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</si>
  <si>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</si>
  <si>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</si>
  <si>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</si>
  <si>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</si>
  <si>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</si>
  <si>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</si>
  <si>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</si>
  <si>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</si>
  <si>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</si>
  <si>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</si>
  <si>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</si>
  <si>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</si>
  <si>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Grande surface</t>
  </si>
  <si>
    <t>bdbdbgb</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</si>
  <si>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</si>
  <si>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</si>
  <si>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</si>
  <si>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</si>
  <si>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</si>
  <si>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</si>
  <si>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</si>
  <si>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</si>
  <si>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</si>
  <si>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</si>
  <si>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</si>
  <si>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</si>
  <si>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</si>
  <si>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</si>
  <si>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</si>
  <si>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</si>
  <si>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</si>
  <si>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</si>
  <si>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</si>
  <si>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</si>
  <si>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</si>
  <si>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</si>
  <si>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</si>
  <si>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</si>
  <si>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</si>
  <si>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</si>
  <si>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</si>
  <si>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</si>
  <si>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</si>
  <si>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</si>
  <si>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</si>
  <si>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</si>
  <si>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</si>
  <si>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</si>
  <si>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</si>
  <si>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</si>
  <si>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</si>
  <si>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</si>
  <si>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</si>
  <si>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</si>
  <si>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</si>
  <si>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</si>
  <si>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</si>
  <si>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</si>
  <si>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</si>
  <si>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</si>
  <si>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</si>
  <si>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</si>
  <si>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</si>
  <si>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</si>
  <si>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</si>
  <si>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</si>
  <si>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</si>
  <si>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</si>
  <si>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</si>
  <si>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</si>
  <si>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</si>
  <si>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</si>
  <si>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</si>
  <si>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</si>
  <si>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</si>
  <si>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</si>
  <si>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</si>
  <si>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</si>
  <si>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</si>
  <si>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</si>
  <si>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</si>
  <si>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</si>
  <si>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</si>
  <si>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</si>
  <si>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</si>
  <si>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</si>
  <si>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</si>
  <si>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</si>
  <si>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cscsdvdsv</t>
  </si>
  <si>
    <t>dsvdfvdf</t>
  </si>
  <si>
    <t>dvdfvdv</t>
  </si>
  <si>
    <t>dfvdfvdfvdf</t>
  </si>
  <si>
    <t>entrée</t>
  </si>
  <si>
    <t>Sortie</t>
  </si>
  <si>
    <t>Référence interne de la pièce</t>
  </si>
  <si>
    <t>zefzefegfr</t>
  </si>
  <si>
    <t>gtrgtrgtrg</t>
  </si>
  <si>
    <t>etrhhtrrrth</t>
  </si>
  <si>
    <t>rtgtrgrthtrhthrt</t>
  </si>
  <si>
    <t>regtrh</t>
  </si>
  <si>
    <t>dfhghgf</t>
  </si>
  <si>
    <t>fesgsgeg</t>
  </si>
  <si>
    <t>dfhghhsrf</t>
  </si>
  <si>
    <t>Réparation</t>
  </si>
  <si>
    <t>Nb Jours avant Alerte</t>
  </si>
  <si>
    <t>Semaine à planifier</t>
  </si>
  <si>
    <t>Date à planifier</t>
  </si>
  <si>
    <t>Dépannage</t>
  </si>
  <si>
    <t>Maintenance corrective</t>
  </si>
  <si>
    <t>Maintenance préventive</t>
  </si>
  <si>
    <t>Maintenance améliorative</t>
  </si>
  <si>
    <t>Nbre "OK"</t>
  </si>
  <si>
    <t>Nbre
"A faire"</t>
  </si>
  <si>
    <t>Nbre 
"Retard"</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</si>
  <si>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</si>
  <si>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</si>
  <si>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</si>
  <si>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</si>
  <si>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</si>
  <si>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</si>
  <si>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</si>
  <si>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</si>
  <si>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</si>
  <si>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</si>
  <si>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</si>
  <si>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</si>
  <si>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</si>
  <si>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</si>
  <si>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</si>
  <si>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</si>
  <si>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</si>
  <si>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</si>
  <si>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</si>
  <si>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</si>
  <si>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</si>
  <si>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</si>
  <si>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</si>
  <si>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</si>
  <si>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</si>
  <si>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</si>
  <si>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</si>
  <si>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</si>
  <si>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</si>
  <si>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</si>
  <si>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</si>
  <si>
    <t>Localisations</t>
  </si>
  <si>
    <t>Labo traiteur R24</t>
  </si>
  <si>
    <t>Labo traiteur R26</t>
  </si>
  <si>
    <t>Labo traiteur R20</t>
  </si>
  <si>
    <t>Chambre froide F/L</t>
  </si>
  <si>
    <t>Chambre froide poissonnerie</t>
  </si>
  <si>
    <t>Chambre froide boucherie</t>
  </si>
  <si>
    <t>Labo pâtisserie</t>
  </si>
  <si>
    <t>Labo traiteur R21</t>
  </si>
  <si>
    <t>Labo boulangerie</t>
  </si>
  <si>
    <t>Terrasse</t>
  </si>
  <si>
    <t>Parking</t>
  </si>
  <si>
    <t>Grande réserve</t>
  </si>
  <si>
    <t>mot de passe pour suppression équipement</t>
  </si>
  <si>
    <t>mdpequ</t>
  </si>
  <si>
    <t>Coût de stock</t>
  </si>
  <si>
    <t>Banc réfrigéré</t>
  </si>
  <si>
    <t>CRIOCABIN</t>
  </si>
  <si>
    <t>EMT 6165GK</t>
  </si>
  <si>
    <t>29920492 AO</t>
  </si>
  <si>
    <t>CET1012500435</t>
  </si>
  <si>
    <t>Four à pizza</t>
  </si>
  <si>
    <t>Amitek</t>
  </si>
  <si>
    <t>FORNOPIZZA KS66</t>
  </si>
  <si>
    <t>Présentoire à pizza</t>
  </si>
  <si>
    <t>DOREGRILL</t>
  </si>
  <si>
    <t xml:space="preserve">MPC 75 </t>
  </si>
  <si>
    <t>Rôtissoire</t>
  </si>
  <si>
    <t>N1</t>
  </si>
  <si>
    <t>Informatique</t>
  </si>
  <si>
    <t>Local GE</t>
  </si>
  <si>
    <t>Terrasse technique</t>
  </si>
  <si>
    <t>Local fuel</t>
  </si>
  <si>
    <t>Local PCS</t>
  </si>
  <si>
    <t>Local transfo</t>
  </si>
  <si>
    <t>Electricien</t>
  </si>
  <si>
    <t>Programmation</t>
  </si>
  <si>
    <t>Maintenance préventive planifiée</t>
  </si>
  <si>
    <t>Ok</t>
  </si>
  <si>
    <t>Préventif planifiéN°MP :1</t>
  </si>
  <si>
    <t>IT</t>
  </si>
  <si>
    <t>Maintenance conditionnelle</t>
  </si>
  <si>
    <t>Maintenance opportuniste</t>
  </si>
  <si>
    <t>Maintenance prévisionnelle</t>
  </si>
  <si>
    <t>Maintenance palliative</t>
  </si>
  <si>
    <t>Réglages</t>
  </si>
  <si>
    <t>DÉTAILS DE L'IMMOBILISATION</t>
  </si>
  <si>
    <t>Valeur du bien</t>
  </si>
  <si>
    <t>Date d'acquisition (jj/mm/aaaa)</t>
  </si>
  <si>
    <t>Date de début d'exercice* (jj/mm/aaaa)</t>
  </si>
  <si>
    <t>*Date complète de début d'exercice de l'année d'acquisition de l'immobilisation. Doit être avant la date d'acquisition de l'immobilisation</t>
  </si>
  <si>
    <t>Durée d'utilisation 1ère année</t>
  </si>
  <si>
    <t>Durée d'utilisation dernière année</t>
  </si>
  <si>
    <t>TABLEAU D'AMORTISSEMENT LINÉAIRE</t>
  </si>
  <si>
    <t>Valeur comptable 
Début d'exercice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</si>
</sst>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 #,##0.00_);_(* \(#,##0.00\);_(* &quot;-&quot;??_);_(@_)"/>
    <numFmt numFmtId="165" formatCode="[h]:mm"/>
    <numFmt numFmtId="166" formatCode="[$-F400]h:mm:ss\ AM/PM"/>
    <numFmt numFmtId="167" formatCode="[$-F800]dddd\,\ mmmm\ dd\,\ yyyy"/>
  </numFmts>
  <fonts count="30" x14ac:knownFonts="1">
    <font>
      <sz val="11"/>
      <color theme="1"/>
      <name val="Calibri"/>
      <family val="2"/>
      <scheme val="minor"/>
    </font>
    <font>
      <sz val="12"/>
      <color theme="1"/>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theme="1"/>
      <name val="Calibri"/>
      <family val="2"/>
      <scheme val="minor"/>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10"/>
      <name val="Times New Roman"/>
      <family val="1"/>
    </font>
    <font>
      <b/>
      <sz val="10"/>
      <name val="Times New Roman"/>
      <family val="1"/>
    </font>
    <font>
      <sz val="8"/>
      <color theme="1"/>
      <name val="Times New Roman"/>
      <family val="1"/>
    </font>
    <font>
      <sz val="8"/>
      <color rgb="FF000000"/>
      <name val="Times New Roman"/>
      <family val="1"/>
    </font>
    <font>
      <b/>
      <sz val="12"/>
      <color theme="0"/>
      <name val="Times New Roman"/>
      <family val="1"/>
    </font>
    <font>
      <i/>
      <sz val="10"/>
      <color theme="1"/>
      <name val="Times New Roman"/>
      <family val="1"/>
    </font>
    <font>
      <b/>
      <sz val="8"/>
      <color theme="1"/>
      <name val="Times New Roman"/>
      <family val="1"/>
    </font>
  </fonts>
  <fills count="23">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theme="3" tint="0.79998168889431442"/>
        <bgColor rgb="FF000000"/>
      </patternFill>
    </fill>
    <fill>
      <patternFill patternType="solid">
        <fgColor theme="3" tint="0.79998168889431442"/>
        <bgColor rgb="FFDBEEF3"/>
      </patternFill>
    </fill>
    <fill>
      <patternFill patternType="solid">
        <fgColor rgb="FFFFFF00"/>
        <bgColor indexed="64"/>
      </patternFill>
    </fill>
    <fill>
      <patternFill patternType="solid">
        <fgColor rgb="FFFAF779"/>
        <bgColor indexed="64"/>
      </patternFill>
    </fill>
    <fill>
      <patternFill patternType="solid">
        <fgColor rgb="FF00C000"/>
        <bgColor indexed="64"/>
      </patternFill>
    </fill>
    <fill>
      <patternFill patternType="solid">
        <fgColor rgb="FFFF8000"/>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thin">
        <color indexed="64"/>
      </bottom>
      <diagonal/>
    </border>
    <border>
      <left/>
      <right/>
      <top style="thin">
        <color auto="1"/>
      </top>
      <bottom style="thin">
        <color auto="1"/>
      </bottom>
      <diagonal/>
    </border>
    <border>
      <left style="thin">
        <color auto="1"/>
      </left>
      <right style="thin">
        <color auto="1"/>
      </right>
      <top style="medium">
        <color auto="1"/>
      </top>
      <bottom style="thin">
        <color auto="1"/>
      </bottom>
      <diagonal/>
    </border>
    <border>
      <left style="medium">
        <color auto="1"/>
      </left>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top/>
      <bottom style="thin">
        <color theme="0"/>
      </bottom>
      <diagonal/>
    </border>
    <border>
      <left/>
      <right/>
      <top/>
      <bottom style="thin">
        <color theme="0"/>
      </bottom>
      <diagonal/>
    </border>
  </borders>
  <cellStyleXfs count="7">
    <xf numFmtId="0" fontId="0" fillId="0" borderId="0"/>
    <xf numFmtId="9" fontId="6" fillId="0" borderId="0" applyFont="0" applyFill="0" applyBorder="0" applyAlignment="0" applyProtection="0"/>
    <xf numFmtId="0" fontId="16" fillId="0" borderId="0" applyNumberFormat="0" applyFill="0" applyBorder="0" applyAlignment="0" applyProtection="0">
      <alignment vertical="top"/>
      <protection locked="0"/>
    </xf>
    <xf numFmtId="0" fontId="6" fillId="0" borderId="0"/>
    <xf numFmtId="0" fontId="13" fillId="0" borderId="0"/>
    <xf numFmtId="0" fontId="6" fillId="0" borderId="0"/>
    <xf numFmtId="164" fontId="6" fillId="0" borderId="0" applyFont="0" applyFill="0" applyBorder="0" applyAlignment="0" applyProtection="0"/>
  </cellStyleXfs>
  <cellXfs count="248">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0" fillId="2" borderId="0" xfId="0" applyFill="1"/>
    <xf numFmtId="0" fontId="5" fillId="0" borderId="0" xfId="0" applyFont="1" applyAlignment="1">
      <alignment horizontal="center" vertical="center" wrapText="1"/>
    </xf>
    <xf numFmtId="0" fontId="5" fillId="0" borderId="0" xfId="0" applyFont="1" applyBorder="1" applyAlignment="1">
      <alignment horizontal="center" vertical="center" wrapText="1"/>
    </xf>
    <xf numFmtId="0" fontId="5" fillId="0" borderId="0" xfId="0" applyFont="1" applyFill="1" applyBorder="1" applyAlignment="1">
      <alignment horizontal="center" vertical="center" wrapText="1"/>
    </xf>
    <xf numFmtId="0" fontId="3" fillId="3" borderId="0" xfId="0" applyFont="1" applyFill="1" applyAlignment="1" applyProtection="1">
      <alignment horizontal="center" vertical="center" wrapText="1"/>
      <protection locked="0"/>
    </xf>
    <xf numFmtId="0" fontId="3" fillId="3" borderId="0" xfId="0" applyFont="1" applyFill="1" applyAlignment="1" applyProtection="1">
      <alignment vertical="center" wrapText="1"/>
      <protection locked="0"/>
    </xf>
    <xf numFmtId="9" fontId="3" fillId="3" borderId="0" xfId="1" applyFont="1" applyFill="1" applyAlignment="1" applyProtection="1">
      <alignment horizontal="center" vertical="center" wrapText="1"/>
      <protection locked="0"/>
    </xf>
    <xf numFmtId="0" fontId="3" fillId="3" borderId="1" xfId="0" applyFont="1" applyFill="1" applyBorder="1" applyAlignment="1" applyProtection="1">
      <alignment horizontal="center" vertical="center" wrapText="1"/>
      <protection locked="0"/>
    </xf>
    <xf numFmtId="0" fontId="4" fillId="3" borderId="3" xfId="0" applyFont="1" applyFill="1" applyBorder="1" applyAlignment="1" applyProtection="1">
      <alignment horizontal="center" vertical="center" wrapText="1"/>
      <protection locked="0"/>
    </xf>
    <xf numFmtId="3" fontId="3" fillId="3" borderId="1" xfId="0" applyNumberFormat="1"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wrapText="1"/>
      <protection locked="0"/>
    </xf>
    <xf numFmtId="0" fontId="3" fillId="3" borderId="2" xfId="0" applyFont="1" applyFill="1" applyBorder="1" applyAlignment="1" applyProtection="1">
      <alignment horizontal="center" vertical="center" wrapText="1"/>
      <protection locked="0"/>
    </xf>
    <xf numFmtId="0" fontId="7"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3" fillId="3" borderId="0" xfId="0" applyFont="1" applyFill="1" applyBorder="1" applyAlignment="1" applyProtection="1">
      <alignment horizontal="center" vertical="center" wrapText="1"/>
      <protection locked="0"/>
    </xf>
    <xf numFmtId="0" fontId="3" fillId="3" borderId="1" xfId="0" applyFont="1" applyFill="1" applyBorder="1" applyAlignment="1" applyProtection="1">
      <alignment horizontal="center" vertical="center" wrapText="1"/>
    </xf>
    <xf numFmtId="9" fontId="3" fillId="3" borderId="1" xfId="1"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2" fontId="8" fillId="5"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3" fillId="3" borderId="0" xfId="0" applyFont="1" applyFill="1" applyBorder="1" applyAlignment="1" applyProtection="1">
      <alignment horizontal="center" vertical="center" wrapText="1"/>
    </xf>
    <xf numFmtId="9" fontId="3" fillId="3" borderId="0" xfId="1" applyFont="1" applyFill="1" applyBorder="1" applyAlignment="1" applyProtection="1">
      <alignment horizontal="center" vertical="center" wrapText="1"/>
    </xf>
    <xf numFmtId="0" fontId="3" fillId="3" borderId="0" xfId="0" applyFont="1" applyFill="1" applyAlignment="1" applyProtection="1">
      <alignment horizontal="center" vertical="center" wrapText="1"/>
    </xf>
    <xf numFmtId="9" fontId="3" fillId="3" borderId="0" xfId="1" applyFont="1" applyFill="1" applyAlignment="1" applyProtection="1">
      <alignment horizontal="center" vertical="center" wrapText="1"/>
    </xf>
    <xf numFmtId="14" fontId="5" fillId="0" borderId="0" xfId="0" applyNumberFormat="1" applyFont="1" applyFill="1" applyBorder="1" applyAlignment="1">
      <alignment horizontal="center" vertical="center" wrapText="1"/>
    </xf>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9" fillId="0" borderId="0" xfId="0" applyFont="1"/>
    <xf numFmtId="0" fontId="3" fillId="0" borderId="0" xfId="0" applyFont="1" applyAlignment="1">
      <alignment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wrapText="1"/>
    </xf>
    <xf numFmtId="0" fontId="0" fillId="0" borderId="0" xfId="0" applyBorder="1"/>
    <xf numFmtId="0" fontId="11" fillId="0" borderId="6" xfId="0" applyFont="1" applyFill="1" applyBorder="1"/>
    <xf numFmtId="0" fontId="12" fillId="0" borderId="10" xfId="0" applyFont="1" applyBorder="1" applyAlignment="1">
      <alignment horizontal="center" vertical="center" wrapText="1"/>
    </xf>
    <xf numFmtId="0" fontId="13" fillId="0" borderId="0" xfId="0" applyFont="1" applyAlignment="1">
      <alignment horizontal="center" vertical="center"/>
    </xf>
    <xf numFmtId="0" fontId="12" fillId="0" borderId="10" xfId="0" applyFont="1" applyFill="1" applyBorder="1" applyAlignment="1">
      <alignment horizontal="center" vertical="center"/>
    </xf>
    <xf numFmtId="0" fontId="12" fillId="0" borderId="0" xfId="0" applyFont="1" applyFill="1" applyAlignment="1">
      <alignment horizontal="center" vertical="center"/>
    </xf>
    <xf numFmtId="0" fontId="0" fillId="0" borderId="0" xfId="0" applyFill="1" applyAlignment="1">
      <alignment horizontal="center" vertical="center"/>
    </xf>
    <xf numFmtId="0" fontId="14" fillId="0" borderId="0" xfId="0" applyFont="1" applyBorder="1" applyAlignment="1">
      <alignment horizontal="center" vertical="center"/>
    </xf>
    <xf numFmtId="0" fontId="15" fillId="0" borderId="10" xfId="0" applyFont="1" applyBorder="1" applyAlignment="1">
      <alignment horizontal="center" vertical="center" wrapText="1"/>
    </xf>
    <xf numFmtId="0" fontId="12" fillId="0" borderId="10" xfId="0" applyFont="1" applyBorder="1" applyAlignment="1">
      <alignment horizontal="center" vertical="center"/>
    </xf>
    <xf numFmtId="0" fontId="13" fillId="0" borderId="11" xfId="0" applyFont="1" applyBorder="1" applyAlignment="1">
      <alignment horizontal="center" vertical="center"/>
    </xf>
    <xf numFmtId="0" fontId="11" fillId="0" borderId="12"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0" xfId="0" applyFont="1" applyFill="1" applyAlignment="1">
      <alignment horizontal="center" vertical="center"/>
    </xf>
    <xf numFmtId="0" fontId="0" fillId="0" borderId="7" xfId="0" applyBorder="1" applyAlignment="1">
      <alignment wrapText="1"/>
    </xf>
    <xf numFmtId="0" fontId="14" fillId="0" borderId="8" xfId="0" applyFont="1" applyBorder="1" applyAlignment="1">
      <alignment horizontal="center" vertical="center"/>
    </xf>
    <xf numFmtId="0" fontId="14" fillId="0" borderId="8" xfId="0" applyFont="1" applyFill="1" applyBorder="1"/>
    <xf numFmtId="0" fontId="14" fillId="0" borderId="9" xfId="0" applyFont="1" applyFill="1" applyBorder="1" applyAlignment="1"/>
    <xf numFmtId="0" fontId="12" fillId="0" borderId="14" xfId="0" applyFont="1" applyBorder="1" applyAlignment="1"/>
    <xf numFmtId="0" fontId="12" fillId="0" borderId="14" xfId="0" applyFont="1" applyFill="1" applyBorder="1"/>
    <xf numFmtId="0" fontId="12" fillId="0" borderId="0" xfId="0" applyFont="1" applyFill="1"/>
    <xf numFmtId="0" fontId="12" fillId="0" borderId="15" xfId="0" applyFont="1" applyFill="1" applyBorder="1" applyAlignment="1">
      <alignment horizontal="center" vertical="center"/>
    </xf>
    <xf numFmtId="0" fontId="0" fillId="0" borderId="0" xfId="0" applyFill="1"/>
    <xf numFmtId="0" fontId="13" fillId="0" borderId="0" xfId="0" applyFont="1"/>
    <xf numFmtId="14" fontId="14" fillId="0" borderId="0" xfId="0" applyNumberFormat="1" applyFont="1" applyBorder="1" applyAlignment="1">
      <alignment horizontal="center" vertical="center"/>
    </xf>
    <xf numFmtId="0" fontId="17" fillId="0" borderId="10" xfId="2" applyFont="1" applyBorder="1" applyAlignment="1" applyProtection="1"/>
    <xf numFmtId="0" fontId="14" fillId="3" borderId="0" xfId="0" applyFont="1" applyFill="1"/>
    <xf numFmtId="0" fontId="18" fillId="0" borderId="10" xfId="2" applyFont="1" applyBorder="1" applyAlignment="1" applyProtection="1"/>
    <xf numFmtId="0" fontId="11" fillId="0" borderId="16" xfId="0" applyFont="1" applyFill="1" applyBorder="1"/>
    <xf numFmtId="0" fontId="11" fillId="0" borderId="11" xfId="0" applyFont="1" applyFill="1" applyBorder="1"/>
    <xf numFmtId="0" fontId="11" fillId="0" borderId="0" xfId="0" applyFont="1" applyFill="1"/>
    <xf numFmtId="1" fontId="11" fillId="0" borderId="16" xfId="0" applyNumberFormat="1" applyFont="1" applyFill="1" applyBorder="1"/>
    <xf numFmtId="0" fontId="11" fillId="0" borderId="11" xfId="0" applyFont="1" applyFill="1" applyBorder="1" applyAlignment="1">
      <alignment horizontal="right"/>
    </xf>
    <xf numFmtId="0" fontId="14" fillId="0" borderId="9" xfId="0" applyFont="1" applyBorder="1" applyAlignment="1">
      <alignment horizontal="center" vertical="center"/>
    </xf>
    <xf numFmtId="0" fontId="14" fillId="0" borderId="0" xfId="0" applyFont="1" applyFill="1" applyBorder="1"/>
    <xf numFmtId="0" fontId="14" fillId="0" borderId="0" xfId="0" applyFont="1" applyFill="1" applyBorder="1" applyAlignment="1"/>
    <xf numFmtId="0" fontId="12" fillId="0" borderId="14" xfId="0" applyFont="1" applyFill="1" applyBorder="1" applyAlignment="1">
      <alignment horizontal="center" vertical="center"/>
    </xf>
    <xf numFmtId="0" fontId="0" fillId="0" borderId="11" xfId="0" applyBorder="1"/>
    <xf numFmtId="0" fontId="11" fillId="0" borderId="11" xfId="0" applyFont="1" applyFill="1" applyBorder="1" applyAlignment="1">
      <alignment horizontal="right" vertical="center"/>
    </xf>
    <xf numFmtId="1" fontId="11" fillId="0" borderId="11" xfId="0" applyNumberFormat="1" applyFont="1" applyFill="1" applyBorder="1"/>
    <xf numFmtId="0" fontId="13" fillId="0" borderId="7" xfId="0" applyFont="1" applyBorder="1"/>
    <xf numFmtId="0" fontId="0" fillId="0" borderId="0" xfId="0" applyAlignment="1"/>
    <xf numFmtId="0" fontId="13" fillId="5" borderId="10" xfId="0" applyFont="1" applyFill="1" applyBorder="1" applyAlignment="1">
      <alignment horizontal="center" vertical="center"/>
    </xf>
    <xf numFmtId="0" fontId="15" fillId="0" borderId="0" xfId="0" applyFont="1" applyBorder="1"/>
    <xf numFmtId="0" fontId="12" fillId="0" borderId="0" xfId="0" applyFont="1"/>
    <xf numFmtId="0" fontId="6" fillId="0" borderId="0" xfId="3"/>
    <xf numFmtId="0" fontId="0" fillId="0" borderId="7" xfId="0" applyBorder="1"/>
    <xf numFmtId="0" fontId="12" fillId="0" borderId="14" xfId="0" applyFont="1" applyFill="1" applyBorder="1" applyAlignment="1"/>
    <xf numFmtId="0" fontId="12" fillId="0" borderId="0" xfId="0" applyFont="1" applyFill="1" applyAlignment="1"/>
    <xf numFmtId="0" fontId="0" fillId="0" borderId="0" xfId="0" applyFill="1" applyAlignment="1"/>
    <xf numFmtId="14" fontId="11" fillId="0" borderId="11" xfId="0" applyNumberFormat="1" applyFont="1" applyFill="1" applyBorder="1"/>
    <xf numFmtId="0" fontId="0" fillId="0" borderId="7" xfId="0" applyFill="1" applyBorder="1" applyAlignment="1">
      <alignment wrapText="1"/>
    </xf>
    <xf numFmtId="49" fontId="11" fillId="0" borderId="11" xfId="0" applyNumberFormat="1" applyFont="1" applyFill="1" applyBorder="1"/>
    <xf numFmtId="0" fontId="15" fillId="0" borderId="0" xfId="0" applyFont="1"/>
    <xf numFmtId="0" fontId="13" fillId="0" borderId="7" xfId="0" applyFont="1" applyFill="1" applyBorder="1"/>
    <xf numFmtId="0" fontId="12" fillId="0" borderId="14" xfId="0" applyFont="1" applyBorder="1"/>
    <xf numFmtId="0" fontId="12" fillId="0" borderId="0" xfId="0" applyFont="1" applyFill="1" applyBorder="1" applyAlignment="1"/>
    <xf numFmtId="0" fontId="14" fillId="0" borderId="0" xfId="0" applyFont="1" applyBorder="1" applyAlignment="1"/>
    <xf numFmtId="0" fontId="12" fillId="0" borderId="0" xfId="0" applyFont="1" applyAlignment="1"/>
    <xf numFmtId="0" fontId="12" fillId="0" borderId="14" xfId="0" applyFont="1" applyBorder="1" applyAlignment="1">
      <alignment horizontal="center" vertical="center"/>
    </xf>
    <xf numFmtId="14" fontId="11"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2" fillId="0" borderId="0" xfId="0" applyFont="1" applyBorder="1" applyAlignment="1">
      <alignment horizontal="center" vertical="center"/>
    </xf>
    <xf numFmtId="0" fontId="13" fillId="4" borderId="20" xfId="0" applyFont="1" applyFill="1" applyBorder="1" applyAlignment="1">
      <alignment horizontal="center" vertical="center"/>
    </xf>
    <xf numFmtId="0" fontId="13" fillId="4" borderId="21" xfId="0" applyFont="1" applyFill="1" applyBorder="1" applyAlignment="1">
      <alignment horizontal="center" vertical="center"/>
    </xf>
    <xf numFmtId="0" fontId="13" fillId="4" borderId="22" xfId="0" applyFont="1" applyFill="1" applyBorder="1"/>
    <xf numFmtId="0" fontId="13" fillId="4" borderId="23" xfId="0" applyFont="1" applyFill="1" applyBorder="1"/>
    <xf numFmtId="0" fontId="13" fillId="4" borderId="24" xfId="0" applyFont="1" applyFill="1" applyBorder="1"/>
    <xf numFmtId="0" fontId="13" fillId="4" borderId="25" xfId="0" applyFont="1" applyFill="1" applyBorder="1"/>
    <xf numFmtId="0" fontId="11" fillId="0" borderId="11" xfId="0" applyFont="1" applyFill="1" applyBorder="1" applyAlignment="1">
      <alignment horizontal="center" vertical="center"/>
    </xf>
    <xf numFmtId="165" fontId="19" fillId="0" borderId="0" xfId="4" applyNumberFormat="1" applyFont="1" applyFill="1" applyBorder="1" applyAlignment="1" applyProtection="1">
      <alignment horizontal="center" vertical="center" wrapText="1"/>
      <protection locked="0"/>
    </xf>
    <xf numFmtId="0" fontId="19" fillId="0" borderId="0" xfId="5" applyFont="1" applyFill="1" applyBorder="1" applyAlignment="1">
      <alignment horizontal="center" vertical="center"/>
    </xf>
    <xf numFmtId="0" fontId="13" fillId="4" borderId="26" xfId="0" applyFont="1" applyFill="1" applyBorder="1"/>
    <xf numFmtId="0" fontId="13" fillId="4" borderId="27" xfId="0" applyFont="1" applyFill="1" applyBorder="1"/>
    <xf numFmtId="0" fontId="13" fillId="3" borderId="10" xfId="0" applyFont="1" applyFill="1" applyBorder="1" applyAlignment="1">
      <alignment horizontal="center" vertical="center"/>
    </xf>
    <xf numFmtId="0" fontId="13" fillId="0" borderId="0" xfId="0" applyFont="1" applyFill="1" applyBorder="1"/>
    <xf numFmtId="0" fontId="13" fillId="3" borderId="28" xfId="0" applyFont="1" applyFill="1" applyBorder="1"/>
    <xf numFmtId="0" fontId="11" fillId="0" borderId="0" xfId="0" applyFont="1" applyFill="1" applyBorder="1"/>
    <xf numFmtId="0" fontId="13" fillId="3" borderId="29" xfId="0" applyFont="1" applyFill="1" applyBorder="1"/>
    <xf numFmtId="0" fontId="13" fillId="0" borderId="0" xfId="0" applyFont="1" applyFill="1"/>
    <xf numFmtId="0" fontId="13" fillId="3" borderId="30" xfId="0" applyFont="1" applyFill="1" applyBorder="1"/>
    <xf numFmtId="0" fontId="12" fillId="0" borderId="0" xfId="0" applyFont="1" applyBorder="1" applyAlignment="1"/>
    <xf numFmtId="0" fontId="12" fillId="0" borderId="0" xfId="0" applyFont="1" applyAlignment="1">
      <alignment horizontal="center" vertical="center"/>
    </xf>
    <xf numFmtId="0" fontId="3" fillId="0" borderId="0" xfId="0" applyFont="1" applyAlignment="1" applyProtection="1">
      <alignment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NumberFormat="1" applyFont="1" applyAlignment="1">
      <alignment horizontal="center" vertical="center" wrapText="1"/>
    </xf>
    <xf numFmtId="0" fontId="22" fillId="9" borderId="31" xfId="0" applyFont="1" applyFill="1" applyBorder="1" applyAlignment="1">
      <alignment horizontal="center" vertical="center" wrapText="1"/>
    </xf>
    <xf numFmtId="0" fontId="22" fillId="9" borderId="32" xfId="0" applyFont="1" applyFill="1" applyBorder="1" applyAlignment="1">
      <alignment horizontal="center" vertical="center" wrapText="1"/>
    </xf>
    <xf numFmtId="14" fontId="5" fillId="0" borderId="0" xfId="0" applyNumberFormat="1" applyFont="1" applyAlignment="1" applyProtection="1">
      <alignment horizontal="center" vertical="center" wrapText="1"/>
      <protection locked="0"/>
    </xf>
    <xf numFmtId="0" fontId="5" fillId="6" borderId="0" xfId="0" applyFont="1" applyFill="1" applyAlignment="1">
      <alignment vertical="center" wrapText="1"/>
    </xf>
    <xf numFmtId="20" fontId="5" fillId="0" borderId="0" xfId="0" applyNumberFormat="1"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6" fontId="22" fillId="9" borderId="32" xfId="0" applyNumberFormat="1" applyFont="1" applyFill="1" applyBorder="1" applyAlignment="1">
      <alignment horizontal="center" vertical="center" wrapText="1"/>
    </xf>
    <xf numFmtId="166" fontId="5" fillId="0" borderId="0" xfId="0" applyNumberFormat="1" applyFont="1" applyAlignment="1" applyProtection="1">
      <alignment horizontal="center" vertical="center" wrapText="1"/>
      <protection locked="0"/>
    </xf>
    <xf numFmtId="0" fontId="11" fillId="0" borderId="0" xfId="0" applyFont="1" applyFill="1" applyBorder="1" applyAlignment="1">
      <alignment horizontal="center" vertical="center"/>
    </xf>
    <xf numFmtId="0" fontId="11" fillId="0" borderId="0" xfId="0" applyFont="1" applyFill="1" applyBorder="1" applyAlignment="1">
      <alignment horizontal="right"/>
    </xf>
    <xf numFmtId="0" fontId="11" fillId="0" borderId="0" xfId="0" applyFont="1" applyFill="1" applyBorder="1" applyAlignment="1">
      <alignment horizontal="left"/>
    </xf>
    <xf numFmtId="0" fontId="11" fillId="0" borderId="0" xfId="0" applyFont="1" applyFill="1" applyAlignment="1">
      <alignment horizontal="left"/>
    </xf>
    <xf numFmtId="0" fontId="12" fillId="0" borderId="14" xfId="0" applyFont="1" applyFill="1" applyBorder="1" applyAlignment="1">
      <alignment horizontal="center" vertical="center" wrapText="1"/>
    </xf>
    <xf numFmtId="0" fontId="13" fillId="0" borderId="33" xfId="0" applyFont="1" applyFill="1" applyBorder="1"/>
    <xf numFmtId="0" fontId="14" fillId="0" borderId="34" xfId="0" applyFont="1" applyBorder="1" applyAlignment="1">
      <alignment horizontal="center" vertical="center"/>
    </xf>
    <xf numFmtId="0" fontId="25" fillId="0" borderId="0" xfId="0" applyFont="1" applyFill="1" applyAlignment="1">
      <alignment horizontal="center" vertical="center" wrapText="1"/>
    </xf>
    <xf numFmtId="14" fontId="25" fillId="0" borderId="0" xfId="0" applyNumberFormat="1" applyFont="1" applyFill="1" applyAlignment="1">
      <alignment horizontal="center" vertical="center" wrapText="1"/>
    </xf>
    <xf numFmtId="0" fontId="22" fillId="9" borderId="32" xfId="0" applyNumberFormat="1" applyFont="1" applyFill="1" applyBorder="1" applyAlignment="1">
      <alignment horizontal="center" vertical="center" wrapText="1"/>
    </xf>
    <xf numFmtId="0" fontId="5" fillId="0" borderId="0" xfId="0" applyNumberFormat="1" applyFont="1" applyAlignment="1" applyProtection="1">
      <alignment horizontal="center" vertical="center" wrapText="1"/>
      <protection locked="0"/>
    </xf>
    <xf numFmtId="0" fontId="5" fillId="3" borderId="35" xfId="0" applyFont="1" applyFill="1" applyBorder="1" applyAlignment="1" applyProtection="1">
      <alignment horizontal="center" vertical="center" wrapText="1"/>
      <protection locked="0"/>
    </xf>
    <xf numFmtId="0" fontId="5" fillId="6" borderId="0" xfId="0" applyFont="1" applyFill="1" applyBorder="1" applyAlignment="1">
      <alignment vertical="center" wrapText="1"/>
    </xf>
    <xf numFmtId="0" fontId="8" fillId="18" borderId="0" xfId="0" applyNumberFormat="1" applyFont="1" applyFill="1" applyBorder="1" applyAlignment="1">
      <alignment horizontal="center" vertical="center"/>
    </xf>
    <xf numFmtId="0" fontId="24" fillId="17" borderId="0" xfId="5" applyNumberFormat="1" applyFont="1" applyFill="1" applyBorder="1" applyAlignment="1">
      <alignment horizontal="center" vertical="center" wrapText="1"/>
    </xf>
    <xf numFmtId="0" fontId="25" fillId="0" borderId="0" xfId="0" applyFont="1" applyAlignment="1" applyProtection="1">
      <alignment horizontal="center" vertical="center" wrapText="1"/>
      <protection locked="0"/>
    </xf>
    <xf numFmtId="0" fontId="25" fillId="0" borderId="0" xfId="0" applyFont="1" applyAlignment="1" applyProtection="1">
      <alignment horizontal="center" vertical="center" wrapText="1"/>
    </xf>
    <xf numFmtId="166" fontId="25" fillId="0" borderId="0" xfId="0" applyNumberFormat="1" applyFont="1" applyAlignment="1" applyProtection="1">
      <alignment horizontal="center" vertical="center" wrapText="1"/>
      <protection locked="0"/>
    </xf>
    <xf numFmtId="0" fontId="25" fillId="0" borderId="0" xfId="0" applyNumberFormat="1" applyFont="1" applyAlignment="1" applyProtection="1">
      <alignment horizontal="center" vertical="center" wrapText="1"/>
      <protection locked="0"/>
    </xf>
    <xf numFmtId="0" fontId="25" fillId="19" borderId="0" xfId="0" applyFont="1" applyFill="1" applyAlignment="1" applyProtection="1">
      <alignment horizontal="center" vertical="center" wrapText="1"/>
      <protection locked="0"/>
    </xf>
    <xf numFmtId="14" fontId="25" fillId="0" borderId="0" xfId="0" applyNumberFormat="1" applyFont="1" applyAlignment="1" applyProtection="1">
      <alignment horizontal="center" vertical="center" wrapText="1"/>
      <protection locked="0"/>
    </xf>
    <xf numFmtId="0" fontId="26" fillId="20" borderId="0" xfId="0" applyFont="1" applyFill="1" applyAlignment="1" applyProtection="1">
      <alignment horizontal="center" vertical="center" wrapText="1"/>
    </xf>
    <xf numFmtId="0" fontId="5" fillId="21" borderId="0" xfId="0" applyFont="1" applyFill="1" applyAlignment="1">
      <alignment horizontal="center" vertical="center" wrapText="1"/>
    </xf>
    <xf numFmtId="0" fontId="5" fillId="6" borderId="0" xfId="6" applyNumberFormat="1" applyFont="1" applyFill="1" applyAlignment="1">
      <alignment vertical="center" wrapText="1"/>
    </xf>
    <xf numFmtId="0" fontId="3" fillId="0" borderId="1" xfId="6" applyNumberFormat="1" applyFont="1" applyBorder="1" applyAlignment="1">
      <alignment horizontal="center" vertical="center" wrapText="1"/>
    </xf>
    <xf numFmtId="0" fontId="5" fillId="0" borderId="0" xfId="6" applyNumberFormat="1" applyFont="1" applyFill="1" applyAlignment="1">
      <alignment horizontal="center" vertical="center" wrapText="1"/>
    </xf>
    <xf numFmtId="0" fontId="5" fillId="0" borderId="0" xfId="6" applyNumberFormat="1" applyFont="1" applyFill="1" applyBorder="1" applyAlignment="1">
      <alignment horizontal="center" vertical="center" wrapText="1"/>
    </xf>
    <xf numFmtId="0" fontId="25" fillId="0" borderId="0" xfId="6" applyNumberFormat="1" applyFont="1" applyFill="1" applyAlignment="1">
      <alignment horizontal="center" vertical="center" wrapText="1"/>
    </xf>
    <xf numFmtId="0" fontId="5" fillId="0" borderId="0" xfId="6" applyNumberFormat="1" applyFont="1" applyAlignment="1">
      <alignment horizontal="center" vertical="center" wrapText="1"/>
    </xf>
    <xf numFmtId="0" fontId="5" fillId="22" borderId="0" xfId="0" applyFont="1" applyFill="1" applyAlignment="1">
      <alignment horizontal="center" vertical="center" wrapText="1"/>
    </xf>
    <xf numFmtId="11" fontId="5" fillId="0" borderId="0" xfId="0" applyNumberFormat="1" applyFont="1" applyAlignment="1">
      <alignment horizontal="center" vertical="center" wrapText="1"/>
    </xf>
    <xf numFmtId="0" fontId="12" fillId="0" borderId="0" xfId="0" applyFont="1" applyBorder="1"/>
    <xf numFmtId="0" fontId="28" fillId="3" borderId="0" xfId="0" applyFont="1" applyFill="1" applyAlignment="1">
      <alignment horizontal="left" vertical="center"/>
    </xf>
    <xf numFmtId="0" fontId="5" fillId="3" borderId="0" xfId="0" applyFont="1" applyFill="1" applyAlignment="1">
      <alignment vertical="center"/>
    </xf>
    <xf numFmtId="0" fontId="5" fillId="3" borderId="0" xfId="0" applyFont="1" applyFill="1" applyAlignment="1">
      <alignment horizontal="center" vertical="center"/>
    </xf>
    <xf numFmtId="0" fontId="29" fillId="3" borderId="0" xfId="0" applyFont="1" applyFill="1" applyAlignment="1">
      <alignment vertical="center"/>
    </xf>
    <xf numFmtId="167" fontId="29" fillId="3" borderId="0" xfId="0" applyNumberFormat="1" applyFont="1" applyFill="1" applyAlignment="1">
      <alignment vertical="center"/>
    </xf>
    <xf numFmtId="0" fontId="29" fillId="3" borderId="0" xfId="0" applyFont="1" applyFill="1" applyBorder="1" applyAlignment="1">
      <alignment horizontal="left" vertical="center"/>
    </xf>
    <xf numFmtId="3" fontId="5" fillId="3" borderId="0" xfId="0" applyNumberFormat="1" applyFont="1" applyFill="1" applyBorder="1" applyAlignment="1">
      <alignment horizontal="center" vertical="center"/>
    </xf>
    <xf numFmtId="1" fontId="5" fillId="3" borderId="25" xfId="0" applyNumberFormat="1" applyFont="1" applyFill="1" applyBorder="1" applyAlignment="1">
      <alignment horizontal="center" vertical="center"/>
    </xf>
    <xf numFmtId="1" fontId="5" fillId="3" borderId="27" xfId="0" applyNumberFormat="1" applyFont="1" applyFill="1" applyBorder="1" applyAlignment="1">
      <alignment horizontal="center" vertical="center"/>
    </xf>
    <xf numFmtId="0" fontId="29" fillId="3" borderId="1" xfId="0" applyFont="1" applyFill="1" applyBorder="1" applyAlignment="1">
      <alignment horizontal="center" vertical="center"/>
    </xf>
    <xf numFmtId="0" fontId="29" fillId="3" borderId="1" xfId="0" applyFont="1" applyFill="1" applyBorder="1" applyAlignment="1">
      <alignment horizontal="center" vertical="center" wrapText="1"/>
    </xf>
    <xf numFmtId="3" fontId="5" fillId="3" borderId="23" xfId="0" applyNumberFormat="1" applyFont="1" applyFill="1" applyBorder="1" applyAlignment="1" applyProtection="1">
      <alignment horizontal="center" vertical="center"/>
      <protection locked="0"/>
    </xf>
    <xf numFmtId="3" fontId="5" fillId="3" borderId="25" xfId="0" applyNumberFormat="1" applyFont="1" applyFill="1" applyBorder="1" applyAlignment="1" applyProtection="1">
      <alignment horizontal="center" vertical="center"/>
      <protection locked="0"/>
    </xf>
    <xf numFmtId="14" fontId="5" fillId="3" borderId="25" xfId="0" applyNumberFormat="1" applyFont="1" applyFill="1" applyBorder="1" applyAlignment="1" applyProtection="1">
      <alignment horizontal="center" vertical="center"/>
      <protection locked="0"/>
    </xf>
    <xf numFmtId="0" fontId="29" fillId="3" borderId="1" xfId="0" applyFont="1" applyFill="1" applyBorder="1" applyAlignment="1" applyProtection="1">
      <alignment horizontal="center" vertical="center" wrapText="1"/>
    </xf>
    <xf numFmtId="3" fontId="5" fillId="3" borderId="0" xfId="0" applyNumberFormat="1" applyFont="1" applyFill="1" applyAlignment="1">
      <alignment vertical="center"/>
    </xf>
    <xf numFmtId="0" fontId="5" fillId="3" borderId="0" xfId="0" applyFont="1" applyFill="1" applyAlignment="1" applyProtection="1">
      <alignment vertical="center"/>
      <protection locked="0"/>
    </xf>
    <xf numFmtId="0" fontId="5" fillId="3" borderId="0" xfId="0" applyFont="1" applyFill="1" applyBorder="1" applyAlignment="1">
      <alignment vertical="center"/>
    </xf>
    <xf numFmtId="0" fontId="27" fillId="0" borderId="40" xfId="0" applyFont="1" applyFill="1" applyBorder="1" applyAlignment="1">
      <alignment vertical="center"/>
    </xf>
    <xf numFmtId="0" fontId="27" fillId="0" borderId="41" xfId="0" applyFont="1" applyFill="1" applyBorder="1" applyAlignment="1">
      <alignment vertical="center"/>
    </xf>
    <xf numFmtId="22" fontId="10" fillId="0" borderId="0" xfId="0" applyNumberFormat="1" applyFont="1" applyFill="1" applyAlignment="1">
      <alignment horizontal="center" vertical="center" wrapText="1"/>
    </xf>
    <xf numFmtId="0" fontId="5" fillId="6" borderId="0" xfId="0" applyFont="1" applyFill="1" applyAlignment="1" applyProtection="1">
      <alignment horizontal="center" vertical="center" wrapText="1"/>
      <protection locked="0"/>
    </xf>
    <xf numFmtId="0" fontId="23" fillId="13" borderId="15" xfId="0" applyNumberFormat="1" applyFont="1" applyFill="1" applyBorder="1" applyAlignment="1" applyProtection="1">
      <alignment horizontal="center" wrapText="1"/>
    </xf>
    <xf numFmtId="0" fontId="23" fillId="13" borderId="17" xfId="0" applyNumberFormat="1" applyFont="1" applyFill="1" applyBorder="1" applyAlignment="1" applyProtection="1">
      <alignment horizontal="center" wrapText="1"/>
    </xf>
    <xf numFmtId="0" fontId="24" fillId="13" borderId="15" xfId="5" applyNumberFormat="1" applyFont="1" applyFill="1" applyBorder="1" applyAlignment="1">
      <alignment horizontal="center" vertical="center" wrapText="1"/>
    </xf>
    <xf numFmtId="0" fontId="24" fillId="13" borderId="17" xfId="5" applyNumberFormat="1" applyFont="1" applyFill="1" applyBorder="1" applyAlignment="1">
      <alignment horizontal="center" vertical="center" wrapText="1"/>
    </xf>
    <xf numFmtId="0" fontId="8" fillId="14" borderId="15" xfId="0" applyNumberFormat="1" applyFont="1" applyFill="1" applyBorder="1" applyAlignment="1">
      <alignment horizontal="center" vertical="center"/>
    </xf>
    <xf numFmtId="0" fontId="8" fillId="14" borderId="17" xfId="0" applyNumberFormat="1" applyFont="1" applyFill="1" applyBorder="1" applyAlignment="1">
      <alignment horizontal="center" vertical="center"/>
    </xf>
    <xf numFmtId="0" fontId="8" fillId="15" borderId="15" xfId="0" applyNumberFormat="1" applyFont="1" applyFill="1" applyBorder="1" applyAlignment="1">
      <alignment horizontal="center" vertical="center"/>
    </xf>
    <xf numFmtId="0" fontId="8" fillId="15" borderId="17" xfId="0" applyNumberFormat="1" applyFont="1" applyFill="1" applyBorder="1" applyAlignment="1">
      <alignment horizontal="center" vertical="center"/>
    </xf>
    <xf numFmtId="0" fontId="8" fillId="16" borderId="15" xfId="0" applyNumberFormat="1" applyFont="1" applyFill="1" applyBorder="1" applyAlignment="1">
      <alignment horizontal="center" vertical="center"/>
    </xf>
    <xf numFmtId="0" fontId="8" fillId="16" borderId="17" xfId="0" applyNumberFormat="1" applyFont="1" applyFill="1" applyBorder="1" applyAlignment="1">
      <alignment horizontal="center" vertical="center"/>
    </xf>
    <xf numFmtId="0" fontId="8" fillId="10" borderId="15" xfId="0" applyFont="1" applyFill="1" applyBorder="1" applyAlignment="1">
      <alignment horizontal="center" vertical="center" wrapText="1"/>
    </xf>
    <xf numFmtId="0" fontId="8" fillId="10" borderId="17" xfId="0" applyFont="1" applyFill="1" applyBorder="1" applyAlignment="1">
      <alignment horizontal="center" vertical="center" wrapText="1"/>
    </xf>
    <xf numFmtId="0" fontId="8" fillId="11" borderId="15" xfId="0" applyFont="1" applyFill="1" applyBorder="1" applyAlignment="1">
      <alignment horizontal="center" vertical="center" wrapText="1"/>
    </xf>
    <xf numFmtId="0" fontId="8" fillId="11" borderId="17"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8" fillId="12" borderId="17" xfId="0" applyFont="1" applyFill="1" applyBorder="1" applyAlignment="1">
      <alignment horizontal="center" vertical="center" wrapText="1"/>
    </xf>
    <xf numFmtId="0" fontId="2" fillId="6" borderId="0" xfId="0" applyFont="1" applyFill="1" applyAlignment="1">
      <alignment horizontal="center" vertical="center"/>
    </xf>
    <xf numFmtId="0" fontId="3" fillId="6" borderId="0" xfId="0" applyFont="1" applyFill="1" applyAlignment="1">
      <alignment horizontal="center" vertical="center" wrapText="1"/>
    </xf>
    <xf numFmtId="0" fontId="3" fillId="6" borderId="0" xfId="0" applyFont="1" applyFill="1" applyAlignment="1">
      <alignment horizontal="center" wrapText="1"/>
    </xf>
    <xf numFmtId="0" fontId="7" fillId="4" borderId="1" xfId="0" applyFont="1" applyFill="1" applyBorder="1" applyAlignment="1" applyProtection="1">
      <alignment horizontal="center" vertical="center" wrapText="1"/>
      <protection locked="0"/>
    </xf>
    <xf numFmtId="0" fontId="7" fillId="4" borderId="4" xfId="0" applyFont="1" applyFill="1" applyBorder="1" applyAlignment="1" applyProtection="1">
      <alignment horizontal="center" vertical="center" wrapText="1"/>
      <protection locked="0"/>
    </xf>
    <xf numFmtId="0" fontId="7" fillId="4" borderId="3" xfId="0" applyFont="1" applyFill="1" applyBorder="1" applyAlignment="1" applyProtection="1">
      <alignment horizontal="center" vertical="center" wrapText="1"/>
    </xf>
    <xf numFmtId="0" fontId="7" fillId="4" borderId="5" xfId="0"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3" fillId="6" borderId="0" xfId="0" applyFont="1" applyFill="1" applyAlignment="1" applyProtection="1">
      <alignment horizontal="center" vertical="center" wrapText="1"/>
      <protection locked="0"/>
    </xf>
    <xf numFmtId="0" fontId="27" fillId="4" borderId="7" xfId="0" applyFont="1" applyFill="1" applyBorder="1" applyAlignment="1">
      <alignment horizontal="center" vertical="center"/>
    </xf>
    <xf numFmtId="0" fontId="27" fillId="4" borderId="8" xfId="0" applyFont="1" applyFill="1" applyBorder="1" applyAlignment="1">
      <alignment horizontal="center" vertical="center"/>
    </xf>
    <xf numFmtId="0" fontId="27" fillId="4" borderId="9" xfId="0" applyFont="1" applyFill="1" applyBorder="1" applyAlignment="1">
      <alignment horizontal="center" vertical="center"/>
    </xf>
    <xf numFmtId="0" fontId="29" fillId="3" borderId="22" xfId="0" applyFont="1" applyFill="1" applyBorder="1" applyAlignment="1">
      <alignment horizontal="left" vertical="center"/>
    </xf>
    <xf numFmtId="0" fontId="29" fillId="3" borderId="37" xfId="0" applyFont="1" applyFill="1" applyBorder="1" applyAlignment="1">
      <alignment horizontal="left" vertical="center"/>
    </xf>
    <xf numFmtId="0" fontId="29" fillId="3" borderId="24" xfId="0" applyFont="1" applyFill="1" applyBorder="1" applyAlignment="1">
      <alignment horizontal="left" vertical="center"/>
    </xf>
    <xf numFmtId="0" fontId="29" fillId="3" borderId="1" xfId="0" applyFont="1" applyFill="1" applyBorder="1" applyAlignment="1">
      <alignment horizontal="left" vertical="center"/>
    </xf>
    <xf numFmtId="0" fontId="29" fillId="3" borderId="24" xfId="0" applyFont="1" applyFill="1" applyBorder="1" applyAlignment="1">
      <alignment horizontal="left" vertical="center" wrapText="1"/>
    </xf>
    <xf numFmtId="0" fontId="29" fillId="3" borderId="1" xfId="0" applyFont="1" applyFill="1" applyBorder="1" applyAlignment="1">
      <alignment horizontal="left" vertical="center" wrapText="1"/>
    </xf>
    <xf numFmtId="0" fontId="29" fillId="3" borderId="38" xfId="0" applyFont="1" applyFill="1" applyBorder="1" applyAlignment="1">
      <alignment horizontal="left" vertical="center"/>
    </xf>
    <xf numFmtId="0" fontId="29" fillId="3" borderId="5" xfId="0" applyFont="1" applyFill="1" applyBorder="1" applyAlignment="1">
      <alignment horizontal="left" vertical="center"/>
    </xf>
    <xf numFmtId="0" fontId="29" fillId="3" borderId="26" xfId="0" applyFont="1" applyFill="1" applyBorder="1" applyAlignment="1">
      <alignment horizontal="left" vertical="center"/>
    </xf>
    <xf numFmtId="0" fontId="29" fillId="3" borderId="39" xfId="0" applyFont="1" applyFill="1" applyBorder="1" applyAlignment="1">
      <alignment horizontal="left" vertical="center"/>
    </xf>
    <xf numFmtId="0" fontId="27" fillId="4" borderId="3" xfId="0" applyFont="1" applyFill="1" applyBorder="1" applyAlignment="1">
      <alignment horizontal="center" vertical="center"/>
    </xf>
    <xf numFmtId="0" fontId="27" fillId="4" borderId="36" xfId="0" applyFont="1" applyFill="1" applyBorder="1" applyAlignment="1">
      <alignment horizontal="center" vertical="center"/>
    </xf>
    <xf numFmtId="0" fontId="27" fillId="4" borderId="5" xfId="0" applyFont="1" applyFill="1" applyBorder="1" applyAlignment="1">
      <alignment horizontal="center" vertical="center"/>
    </xf>
    <xf numFmtId="0" fontId="22" fillId="5" borderId="1" xfId="0" applyFont="1" applyFill="1" applyBorder="1" applyAlignment="1" applyProtection="1">
      <alignment horizontal="center" vertical="center"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3" fillId="7" borderId="15" xfId="0" applyFont="1" applyFill="1" applyBorder="1" applyAlignment="1">
      <alignment horizontal="center" vertical="center" wrapText="1"/>
    </xf>
    <xf numFmtId="0" fontId="13" fillId="7" borderId="14"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8" borderId="14" xfId="0" applyFont="1" applyFill="1" applyBorder="1" applyAlignment="1">
      <alignment horizontal="center" vertical="center" wrapText="1"/>
    </xf>
    <xf numFmtId="0" fontId="13" fillId="8" borderId="14" xfId="0" applyFont="1" applyFill="1" applyBorder="1" applyAlignment="1">
      <alignment horizontal="center" vertical="center"/>
    </xf>
    <xf numFmtId="0" fontId="13" fillId="8" borderId="17" xfId="0" applyFont="1" applyFill="1" applyBorder="1" applyAlignment="1">
      <alignment horizontal="center" vertical="center"/>
    </xf>
    <xf numFmtId="0" fontId="13" fillId="4" borderId="18" xfId="0" applyFont="1" applyFill="1" applyBorder="1" applyAlignment="1">
      <alignment horizontal="center"/>
    </xf>
    <xf numFmtId="0" fontId="13" fillId="4" borderId="19" xfId="0" applyFont="1" applyFill="1" applyBorder="1" applyAlignment="1">
      <alignment horizontal="center"/>
    </xf>
    <xf numFmtId="0" fontId="13"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cellXfs>
  <cellStyles count="7">
    <cellStyle name="Lien hypertexte" xfId="2" builtinId="8"/>
    <cellStyle name="Milliers" xfId="6" builtinId="3"/>
    <cellStyle name="Normal" xfId="0" builtinId="0"/>
    <cellStyle name="Normal 2" xfId="5"/>
    <cellStyle name="Normal 3" xfId="4"/>
    <cellStyle name="Normal 4" xfId="3"/>
    <cellStyle name="Pourcentage" xfId="1" builtinId="5"/>
  </cellStyles>
  <dxfs count="147">
    <dxf>
      <fill>
        <patternFill>
          <bgColor theme="0"/>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solid">
          <fgColor indexed="64"/>
          <bgColor theme="0"/>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FFFF00"/>
        </patternFill>
      </fill>
    </dxf>
    <dxf>
      <fill>
        <patternFill>
          <bgColor rgb="FFFFFF00"/>
        </patternFill>
      </fill>
    </dxf>
  </dxfs>
  <tableStyles count="2" defaultTableStyle="TableStyleMedium2" defaultPivotStyle="PivotStyleMedium9">
    <tableStyle name="Style de tableau 1" pivot="0" count="1">
      <tableStyleElement type="wholeTable" dxfId="146"/>
    </tableStyle>
    <tableStyle name="Style de tableau 2" pivot="0" count="1">
      <tableStyleElement type="wholeTable" dxfId="14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7.xml"/><Relationship Id="rId13" Type="http://schemas.openxmlformats.org/officeDocument/2006/relationships/worksheet" Target="worksheets/sheet12.xml"/><Relationship Id="rId18" Type="http://schemas.microsoft.com/office/2006/relationships/vbaProject" Target="vbaProject.bin"/><Relationship Id="rId3" Type="http://schemas.openxmlformats.org/officeDocument/2006/relationships/worksheet" Target="worksheets/sheet2.xml"/><Relationship Id="rId7" Type="http://schemas.openxmlformats.org/officeDocument/2006/relationships/worksheet" Target="worksheets/sheet6.xml"/><Relationship Id="rId12" Type="http://schemas.openxmlformats.org/officeDocument/2006/relationships/worksheet" Target="worksheets/sheet11.xml"/><Relationship Id="rId17" Type="http://schemas.openxmlformats.org/officeDocument/2006/relationships/calcChain" Target="calcChain.xml"/><Relationship Id="rId2" Type="http://schemas.microsoft.com/office/2006/relationships/xlMacrosheet" Target="macrosheets/sheet1.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5.xml"/><Relationship Id="rId11" Type="http://schemas.openxmlformats.org/officeDocument/2006/relationships/worksheet" Target="worksheets/sheet10.xml"/><Relationship Id="rId5" Type="http://schemas.openxmlformats.org/officeDocument/2006/relationships/worksheet" Target="worksheets/sheet4.xml"/><Relationship Id="rId15" Type="http://schemas.openxmlformats.org/officeDocument/2006/relationships/styles" Target="styles.xml"/><Relationship Id="rId10" Type="http://schemas.openxmlformats.org/officeDocument/2006/relationships/worksheet" Target="worksheets/sheet9.xml"/><Relationship Id="rId4" Type="http://schemas.openxmlformats.org/officeDocument/2006/relationships/worksheet" Target="worksheets/sheet3.xml"/><Relationship Id="rId9" Type="http://schemas.openxmlformats.org/officeDocument/2006/relationships/worksheet" Target="worksheets/sheet8.xml"/><Relationship Id="rId1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_rels/activeX65.xml.rels><?xml version="1.0" encoding="UTF-8" standalone="yes"?>
<Relationships xmlns="http://schemas.openxmlformats.org/package/2006/relationships"><Relationship Id="rId1" Type="http://schemas.microsoft.com/office/2006/relationships/activeXControlBinary" Target="activeX65.bin"/></Relationships>
</file>

<file path=xl/activeX/_rels/activeX66.xml.rels><?xml version="1.0" encoding="UTF-8" standalone="yes"?>
<Relationships xmlns="http://schemas.openxmlformats.org/package/2006/relationships"><Relationship Id="rId1" Type="http://schemas.microsoft.com/office/2006/relationships/activeXControlBinary" Target="activeX6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activeX/activeX55.xml><?xml version="1.0" encoding="utf-8"?>
<ax:ocx xmlns:ax="http://schemas.microsoft.com/office/2006/activeX" xmlns:r="http://schemas.openxmlformats.org/officeDocument/2006/relationships" ax:classid="{D7053240-CE69-11CD-A777-00DD01143C57}" ax:persistence="persistStreamInit" r:id="rId1"/>
</file>

<file path=xl/activeX/activeX56.xml><?xml version="1.0" encoding="utf-8"?>
<ax:ocx xmlns:ax="http://schemas.microsoft.com/office/2006/activeX" xmlns:r="http://schemas.openxmlformats.org/officeDocument/2006/relationships" ax:classid="{D7053240-CE69-11CD-A777-00DD01143C57}" ax:persistence="persistStreamInit" r:id="rId1"/>
</file>

<file path=xl/activeX/activeX57.xml><?xml version="1.0" encoding="utf-8"?>
<ax:ocx xmlns:ax="http://schemas.microsoft.com/office/2006/activeX" xmlns:r="http://schemas.openxmlformats.org/officeDocument/2006/relationships" ax:classid="{D7053240-CE69-11CD-A777-00DD01143C57}" ax:persistence="persistStreamInit" r:id="rId1"/>
</file>

<file path=xl/activeX/activeX58.xml><?xml version="1.0" encoding="utf-8"?>
<ax:ocx xmlns:ax="http://schemas.microsoft.com/office/2006/activeX" xmlns:r="http://schemas.openxmlformats.org/officeDocument/2006/relationships" ax:classid="{D7053240-CE69-11CD-A777-00DD01143C57}" ax:persistence="persistStreamInit" r:id="rId1"/>
</file>

<file path=xl/activeX/activeX59.xml><?xml version="1.0" encoding="utf-8"?>
<ax:ocx xmlns:ax="http://schemas.microsoft.com/office/2006/activeX" xmlns:r="http://schemas.openxmlformats.org/officeDocument/2006/relationships" ax:classid="{D7053240-CE69-11CD-A777-00DD01143C57}" ax:persistence="persistStreamInit" r:id="rId1"/>
</file>

<file path=xl/activeX/activeX60.xml><?xml version="1.0" encoding="utf-8"?>
<ax:ocx xmlns:ax="http://schemas.microsoft.com/office/2006/activeX" xmlns:r="http://schemas.openxmlformats.org/officeDocument/2006/relationships" ax:classid="{D7053240-CE69-11CD-A777-00DD01143C57}" ax:persistence="persistStreamInit" r:id="rId1"/>
</file>

<file path=xl/activeX/activeX61.xml><?xml version="1.0" encoding="utf-8"?>
<ax:ocx xmlns:ax="http://schemas.microsoft.com/office/2006/activeX" xmlns:r="http://schemas.openxmlformats.org/officeDocument/2006/relationships" ax:classid="{D7053240-CE69-11CD-A777-00DD01143C57}" ax:persistence="persistStreamInit" r:id="rId1"/>
</file>

<file path=xl/activeX/activeX62.xml><?xml version="1.0" encoding="utf-8"?>
<ax:ocx xmlns:ax="http://schemas.microsoft.com/office/2006/activeX" xmlns:r="http://schemas.openxmlformats.org/officeDocument/2006/relationships" ax:classid="{D7053240-CE69-11CD-A777-00DD01143C57}" ax:persistence="persistStreamInit" r:id="rId1"/>
</file>

<file path=xl/activeX/activeX63.xml><?xml version="1.0" encoding="utf-8"?>
<ax:ocx xmlns:ax="http://schemas.microsoft.com/office/2006/activeX" xmlns:r="http://schemas.openxmlformats.org/officeDocument/2006/relationships" ax:classid="{D7053240-CE69-11CD-A777-00DD01143C57}" ax:persistence="persistStreamInit" r:id="rId1"/>
</file>

<file path=xl/activeX/activeX64.xml><?xml version="1.0" encoding="utf-8"?>
<ax:ocx xmlns:ax="http://schemas.microsoft.com/office/2006/activeX" xmlns:r="http://schemas.openxmlformats.org/officeDocument/2006/relationships" ax:classid="{D7053240-CE69-11CD-A777-00DD01143C57}" ax:persistence="persistStreamInit" r:id="rId1"/>
</file>

<file path=xl/activeX/activeX65.xml><?xml version="1.0" encoding="utf-8"?>
<ax:ocx xmlns:ax="http://schemas.microsoft.com/office/2006/activeX" xmlns:r="http://schemas.openxmlformats.org/officeDocument/2006/relationships" ax:classid="{D7053240-CE69-11CD-A777-00DD01143C57}" ax:persistence="persistStreamInit" r:id="rId1"/>
</file>

<file path=xl/activeX/activeX66.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extLst xmlns:c16r2="http://schemas.microsoft.com/office/drawing/2015/06/chart">
            <c:ext xmlns:c16="http://schemas.microsoft.com/office/drawing/2014/chart" uri="{C3380CC4-5D6E-409C-BE32-E72D297353CC}">
              <c16:uniqueId val="{00000002-B4E5-4498-BF6A-9AE0FFF92B16}"/>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extLst xmlns:c16r2="http://schemas.microsoft.com/office/drawing/2015/06/chart">
            <c:ext xmlns:c16="http://schemas.microsoft.com/office/drawing/2014/chart" uri="{C3380CC4-5D6E-409C-BE32-E72D297353CC}">
              <c16:uniqueId val="{00000003-B4E5-4498-BF6A-9AE0FFF92B16}"/>
            </c:ext>
          </c:extLst>
        </c:ser>
        <c:dLbls>
          <c:showLegendKey val="0"/>
          <c:showVal val="0"/>
          <c:showCatName val="0"/>
          <c:showSerName val="0"/>
          <c:showPercent val="0"/>
          <c:showBubbleSize val="0"/>
        </c:dLbls>
        <c:marker val="1"/>
        <c:smooth val="0"/>
        <c:axId val="245313504"/>
        <c:axId val="245313896"/>
      </c:lineChart>
      <c:catAx>
        <c:axId val="245313504"/>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45313896"/>
        <c:crosses val="autoZero"/>
        <c:auto val="1"/>
        <c:lblAlgn val="ctr"/>
        <c:lblOffset val="100"/>
        <c:noMultiLvlLbl val="0"/>
      </c:catAx>
      <c:valAx>
        <c:axId val="24531389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45313504"/>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val>
            <c:numRef>
              <c:f>'Amortissement linéaire'!$H$17:$H$37</c:f>
              <c:numCache>
                <c:formatCode>#,##0</c:formatCode>
                <c:ptCount val="21"/>
                <c:pt idx="0">
                  <c:v>147777.77777777778</c:v>
                </c:pt>
                <c:pt idx="1">
                  <c:v>200000</c:v>
                </c:pt>
                <c:pt idx="2">
                  <c:v>200000</c:v>
                </c:pt>
                <c:pt idx="3">
                  <c:v>200000</c:v>
                </c:pt>
                <c:pt idx="4">
                  <c:v>200000</c:v>
                </c:pt>
                <c:pt idx="5">
                  <c:v>52222.222222222226</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numCache>
            </c:numRef>
          </c:val>
          <c:smooth val="0"/>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linéaire'!$I$17:$I$37</c:f>
              <c:numCache>
                <c:formatCode>General</c:formatCode>
                <c:ptCount val="21"/>
                <c:pt idx="0">
                  <c:v>20000</c:v>
                </c:pt>
                <c:pt idx="1">
                  <c:v>25000</c:v>
                </c:pt>
                <c:pt idx="2">
                  <c:v>30000</c:v>
                </c:pt>
                <c:pt idx="3">
                  <c:v>35000</c:v>
                </c:pt>
                <c:pt idx="4">
                  <c:v>40000</c:v>
                </c:pt>
                <c:pt idx="5">
                  <c:v>45000</c:v>
                </c:pt>
                <c:pt idx="6">
                  <c:v>50000</c:v>
                </c:pt>
                <c:pt idx="7">
                  <c:v>55000</c:v>
                </c:pt>
                <c:pt idx="8">
                  <c:v>60000</c:v>
                </c:pt>
                <c:pt idx="9">
                  <c:v>65000</c:v>
                </c:pt>
                <c:pt idx="10">
                  <c:v>70000</c:v>
                </c:pt>
                <c:pt idx="11">
                  <c:v>75000</c:v>
                </c:pt>
                <c:pt idx="12">
                  <c:v>80000</c:v>
                </c:pt>
                <c:pt idx="13">
                  <c:v>85000</c:v>
                </c:pt>
                <c:pt idx="14">
                  <c:v>90000</c:v>
                </c:pt>
                <c:pt idx="15">
                  <c:v>95000</c:v>
                </c:pt>
                <c:pt idx="16">
                  <c:v>100000</c:v>
                </c:pt>
                <c:pt idx="17">
                  <c:v>105000</c:v>
                </c:pt>
                <c:pt idx="18">
                  <c:v>110000</c:v>
                </c:pt>
                <c:pt idx="19">
                  <c:v>115000</c:v>
                </c:pt>
                <c:pt idx="20">
                  <c:v>120000</c:v>
                </c:pt>
              </c:numCache>
            </c:numRef>
          </c:val>
          <c:smooth val="0"/>
        </c:ser>
        <c:dLbls>
          <c:showLegendKey val="0"/>
          <c:showVal val="0"/>
          <c:showCatName val="0"/>
          <c:showSerName val="0"/>
          <c:showPercent val="0"/>
          <c:showBubbleSize val="0"/>
        </c:dLbls>
        <c:marker val="1"/>
        <c:smooth val="0"/>
        <c:axId val="245314680"/>
        <c:axId val="245311544"/>
      </c:lineChart>
      <c:catAx>
        <c:axId val="245314680"/>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311544"/>
        <c:crosses val="autoZero"/>
        <c:auto val="1"/>
        <c:lblAlgn val="ctr"/>
        <c:lblOffset val="100"/>
        <c:noMultiLvlLbl val="0"/>
      </c:catAx>
      <c:valAx>
        <c:axId val="245311544"/>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314680"/>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chart" Target="../charts/chart2.xml"/></Relationships>
</file>

<file path=xl/drawings/_rels/drawing11.xml.rels><?xml version="1.0" encoding="UTF-8" standalone="yes"?>
<Relationships xmlns="http://schemas.openxmlformats.org/package/2006/relationships"><Relationship Id="rId1" Type="http://schemas.openxmlformats.org/officeDocument/2006/relationships/image" Target="../media/image67.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67.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9.emf"/><Relationship Id="rId13" Type="http://schemas.openxmlformats.org/officeDocument/2006/relationships/image" Target="../media/image24.emf"/><Relationship Id="rId18" Type="http://schemas.openxmlformats.org/officeDocument/2006/relationships/image" Target="../media/image8.emf"/><Relationship Id="rId3" Type="http://schemas.openxmlformats.org/officeDocument/2006/relationships/image" Target="../media/image13.emf"/><Relationship Id="rId21" Type="http://schemas.openxmlformats.org/officeDocument/2006/relationships/image" Target="../media/image5.emf"/><Relationship Id="rId7" Type="http://schemas.openxmlformats.org/officeDocument/2006/relationships/image" Target="../media/image18.emf"/><Relationship Id="rId12" Type="http://schemas.openxmlformats.org/officeDocument/2006/relationships/image" Target="../media/image23.emf"/><Relationship Id="rId17" Type="http://schemas.openxmlformats.org/officeDocument/2006/relationships/image" Target="../media/image9.emf"/><Relationship Id="rId25" Type="http://schemas.openxmlformats.org/officeDocument/2006/relationships/image" Target="../media/image1.emf"/><Relationship Id="rId2" Type="http://schemas.openxmlformats.org/officeDocument/2006/relationships/image" Target="../media/image15.emf"/><Relationship Id="rId16" Type="http://schemas.openxmlformats.org/officeDocument/2006/relationships/image" Target="../media/image10.emf"/><Relationship Id="rId20" Type="http://schemas.openxmlformats.org/officeDocument/2006/relationships/image" Target="../media/image6.emf"/><Relationship Id="rId1" Type="http://schemas.openxmlformats.org/officeDocument/2006/relationships/image" Target="../media/image14.emf"/><Relationship Id="rId6" Type="http://schemas.openxmlformats.org/officeDocument/2006/relationships/image" Target="../media/image17.emf"/><Relationship Id="rId11" Type="http://schemas.openxmlformats.org/officeDocument/2006/relationships/image" Target="../media/image22.emf"/><Relationship Id="rId24" Type="http://schemas.openxmlformats.org/officeDocument/2006/relationships/image" Target="../media/image2.emf"/><Relationship Id="rId5" Type="http://schemas.openxmlformats.org/officeDocument/2006/relationships/image" Target="../media/image16.emf"/><Relationship Id="rId15" Type="http://schemas.openxmlformats.org/officeDocument/2006/relationships/image" Target="../media/image11.emf"/><Relationship Id="rId23" Type="http://schemas.openxmlformats.org/officeDocument/2006/relationships/image" Target="../media/image3.emf"/><Relationship Id="rId10" Type="http://schemas.openxmlformats.org/officeDocument/2006/relationships/image" Target="../media/image21.emf"/><Relationship Id="rId19" Type="http://schemas.openxmlformats.org/officeDocument/2006/relationships/image" Target="../media/image7.emf"/><Relationship Id="rId4" Type="http://schemas.openxmlformats.org/officeDocument/2006/relationships/image" Target="../media/image12.emf"/><Relationship Id="rId9" Type="http://schemas.openxmlformats.org/officeDocument/2006/relationships/image" Target="../media/image20.emf"/><Relationship Id="rId14" Type="http://schemas.openxmlformats.org/officeDocument/2006/relationships/image" Target="../media/image25.emf"/><Relationship Id="rId22"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8.emf"/><Relationship Id="rId2" Type="http://schemas.openxmlformats.org/officeDocument/2006/relationships/image" Target="../media/image26.emf"/><Relationship Id="rId1" Type="http://schemas.openxmlformats.org/officeDocument/2006/relationships/image" Target="../media/image27.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31.emf"/><Relationship Id="rId7" Type="http://schemas.openxmlformats.org/officeDocument/2006/relationships/image" Target="../media/image35.emf"/><Relationship Id="rId2" Type="http://schemas.openxmlformats.org/officeDocument/2006/relationships/image" Target="../media/image30.emf"/><Relationship Id="rId1" Type="http://schemas.openxmlformats.org/officeDocument/2006/relationships/image" Target="../media/image29.emf"/><Relationship Id="rId6" Type="http://schemas.openxmlformats.org/officeDocument/2006/relationships/image" Target="../media/image34.emf"/><Relationship Id="rId5" Type="http://schemas.openxmlformats.org/officeDocument/2006/relationships/image" Target="../media/image33.emf"/><Relationship Id="rId4" Type="http://schemas.openxmlformats.org/officeDocument/2006/relationships/image" Target="../media/image32.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40.emf"/><Relationship Id="rId2" Type="http://schemas.openxmlformats.org/officeDocument/2006/relationships/image" Target="../media/image38.emf"/><Relationship Id="rId1" Type="http://schemas.openxmlformats.org/officeDocument/2006/relationships/image" Target="../media/image39.emf"/><Relationship Id="rId5" Type="http://schemas.openxmlformats.org/officeDocument/2006/relationships/image" Target="../media/image36.emf"/><Relationship Id="rId4" Type="http://schemas.openxmlformats.org/officeDocument/2006/relationships/image" Target="../media/image37.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41.emf"/><Relationship Id="rId2" Type="http://schemas.openxmlformats.org/officeDocument/2006/relationships/image" Target="../media/image43.emf"/><Relationship Id="rId1" Type="http://schemas.openxmlformats.org/officeDocument/2006/relationships/image" Target="../media/image42.emf"/><Relationship Id="rId4" Type="http://schemas.openxmlformats.org/officeDocument/2006/relationships/image" Target="../media/image44.emf"/></Relationships>
</file>

<file path=xl/drawings/_rels/vmlDrawing6.vml.rels><?xml version="1.0" encoding="UTF-8" standalone="yes"?>
<Relationships xmlns="http://schemas.openxmlformats.org/package/2006/relationships"><Relationship Id="rId8" Type="http://schemas.openxmlformats.org/officeDocument/2006/relationships/image" Target="../media/image45.emf"/><Relationship Id="rId3" Type="http://schemas.openxmlformats.org/officeDocument/2006/relationships/image" Target="../media/image49.emf"/><Relationship Id="rId7" Type="http://schemas.openxmlformats.org/officeDocument/2006/relationships/image" Target="../media/image52.emf"/><Relationship Id="rId2" Type="http://schemas.openxmlformats.org/officeDocument/2006/relationships/image" Target="../media/image48.emf"/><Relationship Id="rId1" Type="http://schemas.openxmlformats.org/officeDocument/2006/relationships/image" Target="../media/image47.emf"/><Relationship Id="rId6" Type="http://schemas.openxmlformats.org/officeDocument/2006/relationships/image" Target="../media/image51.emf"/><Relationship Id="rId5" Type="http://schemas.openxmlformats.org/officeDocument/2006/relationships/image" Target="../media/image46.emf"/><Relationship Id="rId4" Type="http://schemas.openxmlformats.org/officeDocument/2006/relationships/image" Target="../media/image50.emf"/></Relationships>
</file>

<file path=xl/drawings/_rels/vmlDrawing7.vml.rels><?xml version="1.0" encoding="UTF-8" standalone="yes"?>
<Relationships xmlns="http://schemas.openxmlformats.org/package/2006/relationships"><Relationship Id="rId3" Type="http://schemas.openxmlformats.org/officeDocument/2006/relationships/image" Target="../media/image54.emf"/><Relationship Id="rId2" Type="http://schemas.openxmlformats.org/officeDocument/2006/relationships/image" Target="../media/image56.emf"/><Relationship Id="rId1" Type="http://schemas.openxmlformats.org/officeDocument/2006/relationships/image" Target="../media/image55.emf"/><Relationship Id="rId5" Type="http://schemas.openxmlformats.org/officeDocument/2006/relationships/image" Target="../media/image53.emf"/><Relationship Id="rId4" Type="http://schemas.openxmlformats.org/officeDocument/2006/relationships/image" Target="../media/image57.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62.emf"/><Relationship Id="rId2" Type="http://schemas.openxmlformats.org/officeDocument/2006/relationships/image" Target="../media/image61.emf"/><Relationship Id="rId1" Type="http://schemas.openxmlformats.org/officeDocument/2006/relationships/image" Target="../media/image60.emf"/><Relationship Id="rId6" Type="http://schemas.openxmlformats.org/officeDocument/2006/relationships/image" Target="../media/image58.emf"/><Relationship Id="rId5" Type="http://schemas.openxmlformats.org/officeDocument/2006/relationships/image" Target="../media/image59.emf"/><Relationship Id="rId4" Type="http://schemas.openxmlformats.org/officeDocument/2006/relationships/image" Target="../media/image63.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64.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65.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66.emf"/></Relationships>
</file>

<file path=xl/drawings/drawing1.xml><?xml version="1.0" encoding="utf-8"?>
<xdr:wsDr xmlns:xdr="http://schemas.openxmlformats.org/drawingml/2006/spreadsheetDrawing" xmlns:a="http://schemas.openxmlformats.org/drawingml/2006/main">
  <xdr:twoCellAnchor>
    <xdr:from>
      <xdr:col>0</xdr:col>
      <xdr:colOff>76200</xdr:colOff>
      <xdr:row>0</xdr:row>
      <xdr:rowOff>57150</xdr:rowOff>
    </xdr:from>
    <xdr:to>
      <xdr:col>13</xdr:col>
      <xdr:colOff>476250</xdr:colOff>
      <xdr:row>12</xdr:row>
      <xdr:rowOff>76200</xdr:rowOff>
    </xdr:to>
    <xdr:grpSp>
      <xdr:nvGrpSpPr>
        <xdr:cNvPr id="9" name="Groupe 8"/>
        <xdr:cNvGrpSpPr/>
      </xdr:nvGrpSpPr>
      <xdr:grpSpPr>
        <a:xfrm>
          <a:off x="76200" y="57150"/>
          <a:ext cx="10306050" cy="2266950"/>
          <a:chOff x="76200" y="57150"/>
          <a:chExt cx="10306050" cy="2266950"/>
        </a:xfrm>
      </xdr:grpSpPr>
      <xdr:sp macro="" textlink="">
        <xdr:nvSpPr>
          <xdr:cNvPr id="2" name="Rectangle 1">
            <a:extLst>
              <a:ext uri="{FF2B5EF4-FFF2-40B4-BE49-F238E27FC236}">
                <a16:creationId xmlns="" xmlns:a16="http://schemas.microsoft.com/office/drawing/2014/main" id="{00000000-0008-0000-0000-000002000000}"/>
              </a:ext>
            </a:extLst>
          </xdr:cNvPr>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grpSp>
        <xdr:nvGrpSpPr>
          <xdr:cNvPr id="15" name="Groupe 14"/>
          <xdr:cNvGrpSpPr/>
        </xdr:nvGrpSpPr>
        <xdr:grpSpPr>
          <a:xfrm>
            <a:off x="9296400" y="581025"/>
            <a:ext cx="1085850" cy="1733550"/>
            <a:chOff x="9296400" y="581025"/>
            <a:chExt cx="1085850" cy="1733550"/>
          </a:xfrm>
        </xdr:grpSpPr>
        <xdr:sp macro="" textlink="">
          <xdr:nvSpPr>
            <xdr:cNvPr id="28" name="Rectangle 27">
              <a:extLst>
                <a:ext uri="{FF2B5EF4-FFF2-40B4-BE49-F238E27FC236}">
                  <a16:creationId xmlns="" xmlns:a16="http://schemas.microsoft.com/office/drawing/2014/main" id="{00000000-0008-0000-0000-00001C000000}"/>
                </a:ext>
              </a:extLst>
            </xdr:cNvPr>
            <xdr:cNvSpPr/>
          </xdr:nvSpPr>
          <xdr:spPr>
            <a:xfrm>
              <a:off x="9296400" y="581025"/>
              <a:ext cx="1085850" cy="173355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97" name="CommandButton_fermer" hidden="1">
                  <a:extLst>
                    <a:ext uri="{63B3BB69-23CF-44E3-9099-C40C66FF867C}">
                      <a14:compatExt spid="_x0000_s2097"/>
                    </a:ext>
                  </a:extLst>
                </xdr:cNvPr>
                <xdr:cNvSpPr/>
              </xdr:nvSpPr>
              <xdr:spPr bwMode="auto">
                <a:xfrm>
                  <a:off x="9391650" y="1552575"/>
                  <a:ext cx="900000" cy="438149"/>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8" name="CommandButton_admin" hidden="1">
                  <a:extLst>
                    <a:ext uri="{63B3BB69-23CF-44E3-9099-C40C66FF867C}">
                      <a14:compatExt spid="_x0000_s2098"/>
                    </a:ext>
                  </a:extLst>
                </xdr:cNvPr>
                <xdr:cNvSpPr/>
              </xdr:nvSpPr>
              <xdr:spPr bwMode="auto">
                <a:xfrm>
                  <a:off x="9391650" y="1028700"/>
                  <a:ext cx="900000" cy="428625"/>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4" name="Groupe 3"/>
          <xdr:cNvGrpSpPr/>
        </xdr:nvGrpSpPr>
        <xdr:grpSpPr>
          <a:xfrm>
            <a:off x="76200" y="581025"/>
            <a:ext cx="1085850" cy="1743075"/>
            <a:chOff x="76200" y="581025"/>
            <a:chExt cx="1085850" cy="1743075"/>
          </a:xfrm>
        </xdr:grpSpPr>
        <xdr:sp macro="" textlink="">
          <xdr:nvSpPr>
            <xdr:cNvPr id="3" name="Rectangle 2">
              <a:extLst>
                <a:ext uri="{FF2B5EF4-FFF2-40B4-BE49-F238E27FC236}">
                  <a16:creationId xmlns="" xmlns:a16="http://schemas.microsoft.com/office/drawing/2014/main" id="{00000000-0008-0000-0000-000003000000}"/>
                </a:ext>
              </a:extLst>
            </xdr:cNvPr>
            <xdr:cNvSpPr/>
          </xdr:nvSpPr>
          <xdr:spPr>
            <a:xfrm>
              <a:off x="762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84" name="CommandButton8" hidden="1">
                  <a:extLst>
                    <a:ext uri="{63B3BB69-23CF-44E3-9099-C40C66FF867C}">
                      <a14:compatExt spid="_x0000_s2084"/>
                    </a:ext>
                    <a:ext uri="{FF2B5EF4-FFF2-40B4-BE49-F238E27FC236}">
                      <a16:creationId xmlns="" xmlns:a16="http://schemas.microsoft.com/office/drawing/2014/main" id="{00000000-0008-0000-0000-000024080000}"/>
                    </a:ext>
                  </a:extLst>
                </xdr:cNvPr>
                <xdr:cNvSpPr/>
              </xdr:nvSpPr>
              <xdr:spPr bwMode="auto">
                <a:xfrm>
                  <a:off x="180975" y="933450"/>
                  <a:ext cx="895350" cy="36195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mc:Choice>
          <mc:Fallback/>
        </mc:AlternateContent>
        <mc:AlternateContent xmlns:mc="http://schemas.openxmlformats.org/markup-compatibility/2006">
          <mc:Choice xmlns:a14="http://schemas.microsoft.com/office/drawing/2010/main" Requires="a14">
            <xdr:sp macro="" textlink="">
              <xdr:nvSpPr>
                <xdr:cNvPr id="2088" name="CommandButton2" hidden="1">
                  <a:extLst>
                    <a:ext uri="{63B3BB69-23CF-44E3-9099-C40C66FF867C}">
                      <a14:compatExt spid="_x0000_s2088"/>
                    </a:ext>
                    <a:ext uri="{FF2B5EF4-FFF2-40B4-BE49-F238E27FC236}">
                      <a16:creationId xmlns="" xmlns:a16="http://schemas.microsoft.com/office/drawing/2014/main" id="{00000000-0008-0000-0000-000028080000}"/>
                    </a:ext>
                  </a:extLst>
                </xdr:cNvPr>
                <xdr:cNvSpPr/>
              </xdr:nvSpPr>
              <xdr:spPr bwMode="auto">
                <a:xfrm>
                  <a:off x="1809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9" name="CommandButton13" hidden="1">
                  <a:extLst>
                    <a:ext uri="{63B3BB69-23CF-44E3-9099-C40C66FF867C}">
                      <a14:compatExt spid="_x0000_s2099"/>
                    </a:ext>
                  </a:extLst>
                </xdr:cNvPr>
                <xdr:cNvSpPr/>
              </xdr:nvSpPr>
              <xdr:spPr bwMode="auto">
                <a:xfrm>
                  <a:off x="180975" y="13525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5" name="Groupe 4"/>
          <xdr:cNvGrpSpPr/>
        </xdr:nvGrpSpPr>
        <xdr:grpSpPr>
          <a:xfrm>
            <a:off x="1228725" y="581025"/>
            <a:ext cx="1085850" cy="1743075"/>
            <a:chOff x="1228725" y="581025"/>
            <a:chExt cx="1085850" cy="1743075"/>
          </a:xfrm>
        </xdr:grpSpPr>
        <xdr:sp macro="" textlink="">
          <xdr:nvSpPr>
            <xdr:cNvPr id="22" name="Rectangle 21">
              <a:extLst>
                <a:ext uri="{FF2B5EF4-FFF2-40B4-BE49-F238E27FC236}">
                  <a16:creationId xmlns="" xmlns:a16="http://schemas.microsoft.com/office/drawing/2014/main" id="{00000000-0008-0000-0000-000016000000}"/>
                </a:ext>
              </a:extLst>
            </xdr:cNvPr>
            <xdr:cNvSpPr/>
          </xdr:nvSpPr>
          <xdr:spPr>
            <a:xfrm>
              <a:off x="1228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87" name="CommandButton11" hidden="1">
                  <a:extLst>
                    <a:ext uri="{63B3BB69-23CF-44E3-9099-C40C66FF867C}">
                      <a14:compatExt spid="_x0000_s2087"/>
                    </a:ext>
                    <a:ext uri="{FF2B5EF4-FFF2-40B4-BE49-F238E27FC236}">
                      <a16:creationId xmlns="" xmlns:a16="http://schemas.microsoft.com/office/drawing/2014/main" id="{00000000-0008-0000-0000-000027080000}"/>
                    </a:ext>
                  </a:extLst>
                </xdr:cNvPr>
                <xdr:cNvSpPr/>
              </xdr:nvSpPr>
              <xdr:spPr bwMode="auto">
                <a:xfrm>
                  <a:off x="1333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1" name="CommandButton3" hidden="1">
                  <a:extLst>
                    <a:ext uri="{63B3BB69-23CF-44E3-9099-C40C66FF867C}">
                      <a14:compatExt spid="_x0000_s2091"/>
                    </a:ext>
                    <a:ext uri="{FF2B5EF4-FFF2-40B4-BE49-F238E27FC236}">
                      <a16:creationId xmlns="" xmlns:a16="http://schemas.microsoft.com/office/drawing/2014/main" id="{00000000-0008-0000-0000-00002B080000}"/>
                    </a:ext>
                  </a:extLst>
                </xdr:cNvPr>
                <xdr:cNvSpPr/>
              </xdr:nvSpPr>
              <xdr:spPr bwMode="auto">
                <a:xfrm>
                  <a:off x="1333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0" name="CommandButton14" hidden="1">
                  <a:extLst>
                    <a:ext uri="{63B3BB69-23CF-44E3-9099-C40C66FF867C}">
                      <a14:compatExt spid="_x0000_s2100"/>
                    </a:ext>
                  </a:extLst>
                </xdr:cNvPr>
                <xdr:cNvSpPr/>
              </xdr:nvSpPr>
              <xdr:spPr bwMode="auto">
                <a:xfrm>
                  <a:off x="13335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6" name="Groupe 5"/>
          <xdr:cNvGrpSpPr/>
        </xdr:nvGrpSpPr>
        <xdr:grpSpPr>
          <a:xfrm>
            <a:off x="2371725" y="581025"/>
            <a:ext cx="1085850" cy="1743075"/>
            <a:chOff x="2371725" y="581025"/>
            <a:chExt cx="1085850" cy="1743075"/>
          </a:xfrm>
        </xdr:grpSpPr>
        <xdr:sp macro="" textlink="">
          <xdr:nvSpPr>
            <xdr:cNvPr id="23" name="Rectangle 22">
              <a:extLst>
                <a:ext uri="{FF2B5EF4-FFF2-40B4-BE49-F238E27FC236}">
                  <a16:creationId xmlns="" xmlns:a16="http://schemas.microsoft.com/office/drawing/2014/main" id="{00000000-0008-0000-0000-000017000000}"/>
                </a:ext>
              </a:extLst>
            </xdr:cNvPr>
            <xdr:cNvSpPr/>
          </xdr:nvSpPr>
          <xdr:spPr>
            <a:xfrm>
              <a:off x="2371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92" name="CommandButton4" hidden="1">
                  <a:extLst>
                    <a:ext uri="{63B3BB69-23CF-44E3-9099-C40C66FF867C}">
                      <a14:compatExt spid="_x0000_s2092"/>
                    </a:ext>
                    <a:ext uri="{FF2B5EF4-FFF2-40B4-BE49-F238E27FC236}">
                      <a16:creationId xmlns="" xmlns:a16="http://schemas.microsoft.com/office/drawing/2014/main" id="{00000000-0008-0000-0000-00002C080000}"/>
                    </a:ext>
                  </a:extLst>
                </xdr:cNvPr>
                <xdr:cNvSpPr/>
              </xdr:nvSpPr>
              <xdr:spPr bwMode="auto">
                <a:xfrm>
                  <a:off x="2476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2" name="CommandButton15" hidden="1">
                  <a:extLst>
                    <a:ext uri="{63B3BB69-23CF-44E3-9099-C40C66FF867C}">
                      <a14:compatExt spid="_x0000_s2102"/>
                    </a:ext>
                  </a:extLst>
                </xdr:cNvPr>
                <xdr:cNvSpPr/>
              </xdr:nvSpPr>
              <xdr:spPr bwMode="auto">
                <a:xfrm>
                  <a:off x="2476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3" name="CommandButton16" hidden="1">
                  <a:extLst>
                    <a:ext uri="{63B3BB69-23CF-44E3-9099-C40C66FF867C}">
                      <a14:compatExt spid="_x0000_s2103"/>
                    </a:ext>
                  </a:extLst>
                </xdr:cNvPr>
                <xdr:cNvSpPr/>
              </xdr:nvSpPr>
              <xdr:spPr bwMode="auto">
                <a:xfrm>
                  <a:off x="2476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7" name="Groupe 6"/>
          <xdr:cNvGrpSpPr/>
        </xdr:nvGrpSpPr>
        <xdr:grpSpPr>
          <a:xfrm>
            <a:off x="3524250" y="581025"/>
            <a:ext cx="1085850" cy="1743075"/>
            <a:chOff x="3524250" y="581025"/>
            <a:chExt cx="1085850" cy="1743075"/>
          </a:xfrm>
        </xdr:grpSpPr>
        <xdr:sp macro="" textlink="">
          <xdr:nvSpPr>
            <xdr:cNvPr id="24" name="Rectangle 23">
              <a:extLst>
                <a:ext uri="{FF2B5EF4-FFF2-40B4-BE49-F238E27FC236}">
                  <a16:creationId xmlns="" xmlns:a16="http://schemas.microsoft.com/office/drawing/2014/main" id="{00000000-0008-0000-0000-000018000000}"/>
                </a:ext>
              </a:extLst>
            </xdr:cNvPr>
            <xdr:cNvSpPr/>
          </xdr:nvSpPr>
          <xdr:spPr>
            <a:xfrm>
              <a:off x="352425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85" name="CommandButton9" hidden="1">
                  <a:extLst>
                    <a:ext uri="{63B3BB69-23CF-44E3-9099-C40C66FF867C}">
                      <a14:compatExt spid="_x0000_s2085"/>
                    </a:ext>
                    <a:ext uri="{FF2B5EF4-FFF2-40B4-BE49-F238E27FC236}">
                      <a16:creationId xmlns="" xmlns:a16="http://schemas.microsoft.com/office/drawing/2014/main" id="{00000000-0008-0000-0000-000025080000}"/>
                    </a:ext>
                  </a:extLst>
                </xdr:cNvPr>
                <xdr:cNvSpPr/>
              </xdr:nvSpPr>
              <xdr:spPr bwMode="auto">
                <a:xfrm>
                  <a:off x="3619500" y="92392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3" name="CommandButton5" hidden="1">
                  <a:extLst>
                    <a:ext uri="{63B3BB69-23CF-44E3-9099-C40C66FF867C}">
                      <a14:compatExt spid="_x0000_s2093"/>
                    </a:ext>
                    <a:ext uri="{FF2B5EF4-FFF2-40B4-BE49-F238E27FC236}">
                      <a16:creationId xmlns="" xmlns:a16="http://schemas.microsoft.com/office/drawing/2014/main" id="{00000000-0008-0000-0000-00002D080000}"/>
                    </a:ext>
                  </a:extLst>
                </xdr:cNvPr>
                <xdr:cNvSpPr/>
              </xdr:nvSpPr>
              <xdr:spPr bwMode="auto">
                <a:xfrm>
                  <a:off x="36290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4" name="CommandButton17" hidden="1">
                  <a:extLst>
                    <a:ext uri="{63B3BB69-23CF-44E3-9099-C40C66FF867C}">
                      <a14:compatExt spid="_x0000_s2104"/>
                    </a:ext>
                  </a:extLst>
                </xdr:cNvPr>
                <xdr:cNvSpPr/>
              </xdr:nvSpPr>
              <xdr:spPr bwMode="auto">
                <a:xfrm>
                  <a:off x="3619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8" name="Groupe 7"/>
          <xdr:cNvGrpSpPr/>
        </xdr:nvGrpSpPr>
        <xdr:grpSpPr>
          <a:xfrm>
            <a:off x="4686300" y="581025"/>
            <a:ext cx="1085850" cy="1743075"/>
            <a:chOff x="4686300" y="581025"/>
            <a:chExt cx="1085850" cy="1743075"/>
          </a:xfrm>
        </xdr:grpSpPr>
        <xdr:sp macro="" textlink="">
          <xdr:nvSpPr>
            <xdr:cNvPr id="25" name="Rectangle 24">
              <a:extLst>
                <a:ext uri="{FF2B5EF4-FFF2-40B4-BE49-F238E27FC236}">
                  <a16:creationId xmlns="" xmlns:a16="http://schemas.microsoft.com/office/drawing/2014/main" id="{00000000-0008-0000-0000-000019000000}"/>
                </a:ext>
              </a:extLst>
            </xdr:cNvPr>
            <xdr:cNvSpPr/>
          </xdr:nvSpPr>
          <xdr:spPr>
            <a:xfrm>
              <a:off x="46863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94" name="CommandButton6" hidden="1">
                  <a:extLst>
                    <a:ext uri="{63B3BB69-23CF-44E3-9099-C40C66FF867C}">
                      <a14:compatExt spid="_x0000_s2094"/>
                    </a:ext>
                    <a:ext uri="{FF2B5EF4-FFF2-40B4-BE49-F238E27FC236}">
                      <a16:creationId xmlns="" xmlns:a16="http://schemas.microsoft.com/office/drawing/2014/main" id="{00000000-0008-0000-0000-00002E080000}"/>
                    </a:ext>
                  </a:extLst>
                </xdr:cNvPr>
                <xdr:cNvSpPr/>
              </xdr:nvSpPr>
              <xdr:spPr bwMode="auto">
                <a:xfrm>
                  <a:off x="47910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5" name="CommandButton18" hidden="1">
                  <a:extLst>
                    <a:ext uri="{63B3BB69-23CF-44E3-9099-C40C66FF867C}">
                      <a14:compatExt spid="_x0000_s2105"/>
                    </a:ext>
                  </a:extLst>
                </xdr:cNvPr>
                <xdr:cNvSpPr/>
              </xdr:nvSpPr>
              <xdr:spPr bwMode="auto">
                <a:xfrm>
                  <a:off x="4781550" y="9048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6" name="CommandButton19" hidden="1">
                  <a:extLst>
                    <a:ext uri="{63B3BB69-23CF-44E3-9099-C40C66FF867C}">
                      <a14:compatExt spid="_x0000_s2106"/>
                    </a:ext>
                  </a:extLst>
                </xdr:cNvPr>
                <xdr:cNvSpPr/>
              </xdr:nvSpPr>
              <xdr:spPr bwMode="auto">
                <a:xfrm>
                  <a:off x="478155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0" name="Groupe 9"/>
          <xdr:cNvGrpSpPr/>
        </xdr:nvGrpSpPr>
        <xdr:grpSpPr>
          <a:xfrm>
            <a:off x="5838825" y="581025"/>
            <a:ext cx="1085850" cy="1743075"/>
            <a:chOff x="5838825" y="581025"/>
            <a:chExt cx="1085850" cy="1743075"/>
          </a:xfrm>
        </xdr:grpSpPr>
        <xdr:sp macro="" textlink="">
          <xdr:nvSpPr>
            <xdr:cNvPr id="26" name="Rectangle 25">
              <a:extLst>
                <a:ext uri="{FF2B5EF4-FFF2-40B4-BE49-F238E27FC236}">
                  <a16:creationId xmlns="" xmlns:a16="http://schemas.microsoft.com/office/drawing/2014/main" id="{00000000-0008-0000-0000-00001A000000}"/>
                </a:ext>
              </a:extLst>
            </xdr:cNvPr>
            <xdr:cNvSpPr/>
          </xdr:nvSpPr>
          <xdr:spPr>
            <a:xfrm>
              <a:off x="58388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83" name="CommandButton1" hidden="1">
                  <a:extLst>
                    <a:ext uri="{63B3BB69-23CF-44E3-9099-C40C66FF867C}">
                      <a14:compatExt spid="_x0000_s2083"/>
                    </a:ext>
                    <a:ext uri="{FF2B5EF4-FFF2-40B4-BE49-F238E27FC236}">
                      <a16:creationId xmlns="" xmlns:a16="http://schemas.microsoft.com/office/drawing/2014/main" id="{00000000-0008-0000-0000-000023080000}"/>
                    </a:ext>
                  </a:extLst>
                </xdr:cNvPr>
                <xdr:cNvSpPr/>
              </xdr:nvSpPr>
              <xdr:spPr bwMode="auto">
                <a:xfrm>
                  <a:off x="594360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5" name="CommandButton7" hidden="1">
                  <a:extLst>
                    <a:ext uri="{63B3BB69-23CF-44E3-9099-C40C66FF867C}">
                      <a14:compatExt spid="_x0000_s2095"/>
                    </a:ext>
                    <a:ext uri="{FF2B5EF4-FFF2-40B4-BE49-F238E27FC236}">
                      <a16:creationId xmlns="" xmlns:a16="http://schemas.microsoft.com/office/drawing/2014/main" id="{00000000-0008-0000-0000-00002F080000}"/>
                    </a:ext>
                  </a:extLst>
                </xdr:cNvPr>
                <xdr:cNvSpPr/>
              </xdr:nvSpPr>
              <xdr:spPr bwMode="auto">
                <a:xfrm>
                  <a:off x="59531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7" name="CommandButton20" hidden="1">
                  <a:extLst>
                    <a:ext uri="{63B3BB69-23CF-44E3-9099-C40C66FF867C}">
                      <a14:compatExt spid="_x0000_s2107"/>
                    </a:ext>
                  </a:extLst>
                </xdr:cNvPr>
                <xdr:cNvSpPr/>
              </xdr:nvSpPr>
              <xdr:spPr bwMode="auto">
                <a:xfrm>
                  <a:off x="59436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2" name="Groupe 11"/>
          <xdr:cNvGrpSpPr/>
        </xdr:nvGrpSpPr>
        <xdr:grpSpPr>
          <a:xfrm>
            <a:off x="7000875" y="581025"/>
            <a:ext cx="1085850" cy="1743075"/>
            <a:chOff x="7000875" y="581025"/>
            <a:chExt cx="1085850" cy="1743075"/>
          </a:xfrm>
        </xdr:grpSpPr>
        <xdr:sp macro="" textlink="">
          <xdr:nvSpPr>
            <xdr:cNvPr id="27" name="Rectangle 26">
              <a:extLst>
                <a:ext uri="{FF2B5EF4-FFF2-40B4-BE49-F238E27FC236}">
                  <a16:creationId xmlns="" xmlns:a16="http://schemas.microsoft.com/office/drawing/2014/main" id="{00000000-0008-0000-0000-00001B000000}"/>
                </a:ext>
              </a:extLst>
            </xdr:cNvPr>
            <xdr:cNvSpPr/>
          </xdr:nvSpPr>
          <xdr:spPr>
            <a:xfrm>
              <a:off x="700087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86" name="CommandButton10" hidden="1">
                  <a:extLst>
                    <a:ext uri="{63B3BB69-23CF-44E3-9099-C40C66FF867C}">
                      <a14:compatExt spid="_x0000_s2086"/>
                    </a:ext>
                    <a:ext uri="{FF2B5EF4-FFF2-40B4-BE49-F238E27FC236}">
                      <a16:creationId xmlns="" xmlns:a16="http://schemas.microsoft.com/office/drawing/2014/main" id="{00000000-0008-0000-0000-000026080000}"/>
                    </a:ext>
                  </a:extLst>
                </xdr:cNvPr>
                <xdr:cNvSpPr/>
              </xdr:nvSpPr>
              <xdr:spPr bwMode="auto">
                <a:xfrm>
                  <a:off x="710565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6" name="CommandButton12" hidden="1">
                  <a:extLst>
                    <a:ext uri="{63B3BB69-23CF-44E3-9099-C40C66FF867C}">
                      <a14:compatExt spid="_x0000_s2096"/>
                    </a:ext>
                    <a:ext uri="{FF2B5EF4-FFF2-40B4-BE49-F238E27FC236}">
                      <a16:creationId xmlns="" xmlns:a16="http://schemas.microsoft.com/office/drawing/2014/main" id="{00000000-0008-0000-0000-000030080000}"/>
                    </a:ext>
                  </a:extLst>
                </xdr:cNvPr>
                <xdr:cNvSpPr/>
              </xdr:nvSpPr>
              <xdr:spPr bwMode="auto">
                <a:xfrm>
                  <a:off x="7124700" y="17811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8" name="CommandButton21" hidden="1">
                  <a:extLst>
                    <a:ext uri="{63B3BB69-23CF-44E3-9099-C40C66FF867C}">
                      <a14:compatExt spid="_x0000_s2108"/>
                    </a:ext>
                  </a:extLst>
                </xdr:cNvPr>
                <xdr:cNvSpPr/>
              </xdr:nvSpPr>
              <xdr:spPr bwMode="auto">
                <a:xfrm>
                  <a:off x="7115175"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4" name="Groupe 13"/>
          <xdr:cNvGrpSpPr/>
        </xdr:nvGrpSpPr>
        <xdr:grpSpPr>
          <a:xfrm>
            <a:off x="8153400" y="581025"/>
            <a:ext cx="1085850" cy="1743075"/>
            <a:chOff x="8153400" y="581025"/>
            <a:chExt cx="1085850" cy="1743075"/>
          </a:xfrm>
        </xdr:grpSpPr>
        <xdr:sp macro="" textlink="">
          <xdr:nvSpPr>
            <xdr:cNvPr id="29" name="Rectangle 28">
              <a:extLst>
                <a:ext uri="{FF2B5EF4-FFF2-40B4-BE49-F238E27FC236}">
                  <a16:creationId xmlns="" xmlns:a16="http://schemas.microsoft.com/office/drawing/2014/main" id="{00000000-0008-0000-0000-00001D000000}"/>
                </a:ext>
              </a:extLst>
            </xdr:cNvPr>
            <xdr:cNvSpPr/>
          </xdr:nvSpPr>
          <xdr:spPr>
            <a:xfrm>
              <a:off x="81534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109" name="CommandButton22" hidden="1">
                  <a:extLst>
                    <a:ext uri="{63B3BB69-23CF-44E3-9099-C40C66FF867C}">
                      <a14:compatExt spid="_x0000_s2109"/>
                    </a:ext>
                  </a:extLst>
                </xdr:cNvPr>
                <xdr:cNvSpPr/>
              </xdr:nvSpPr>
              <xdr:spPr bwMode="auto">
                <a:xfrm>
                  <a:off x="8248650" y="1028700"/>
                  <a:ext cx="900000" cy="4381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clientData/>
  </xdr:twoCellAnchor>
  <mc:AlternateContent xmlns:mc="http://schemas.openxmlformats.org/markup-compatibility/2006">
    <mc:Choice xmlns:a14="http://schemas.microsoft.com/office/drawing/2010/main" Requires="a14">
      <xdr:twoCellAnchor editAs="oneCell">
        <xdr:from>
          <xdr:col>10</xdr:col>
          <xdr:colOff>628650</xdr:colOff>
          <xdr:row>8</xdr:row>
          <xdr:rowOff>66675</xdr:rowOff>
        </xdr:from>
        <xdr:to>
          <xdr:col>12</xdr:col>
          <xdr:colOff>0</xdr:colOff>
          <xdr:row>10</xdr:row>
          <xdr:rowOff>123825</xdr:rowOff>
        </xdr:to>
        <xdr:sp macro="" textlink="">
          <xdr:nvSpPr>
            <xdr:cNvPr id="2110" name="CommandButton23" hidden="1">
              <a:extLst>
                <a:ext uri="{63B3BB69-23CF-44E3-9099-C40C66FF867C}">
                  <a14:compatExt spid="_x0000_s211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5</xdr:col>
      <xdr:colOff>790575</xdr:colOff>
      <xdr:row>0</xdr:row>
      <xdr:rowOff>428625</xdr:rowOff>
    </xdr:to>
    <xdr:sp macro="" textlink="">
      <xdr:nvSpPr>
        <xdr:cNvPr id="5" name="Rectangle 4">
          <a:extLst>
            <a:ext uri="{FF2B5EF4-FFF2-40B4-BE49-F238E27FC236}">
              <a16:creationId xmlns="" xmlns:a16="http://schemas.microsoft.com/office/drawing/2014/main" id="{00000000-0008-0000-0100-000005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390525</xdr:rowOff>
        </xdr:from>
        <xdr:to>
          <xdr:col>1</xdr:col>
          <xdr:colOff>133350</xdr:colOff>
          <xdr:row>2</xdr:row>
          <xdr:rowOff>247650</xdr:rowOff>
        </xdr:to>
        <xdr:sp macro="" textlink="">
          <xdr:nvSpPr>
            <xdr:cNvPr id="3076" name="CommandButton1" hidden="1">
              <a:extLst>
                <a:ext uri="{63B3BB69-23CF-44E3-9099-C40C66FF867C}">
                  <a14:compatExt spid="_x0000_s3076"/>
                </a:ext>
                <a:ext uri="{FF2B5EF4-FFF2-40B4-BE49-F238E27FC236}">
                  <a16:creationId xmlns="" xmlns:a16="http://schemas.microsoft.com/office/drawing/2014/main" id="{00000000-0008-0000-01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0</xdr:rowOff>
        </xdr:from>
        <xdr:to>
          <xdr:col>1</xdr:col>
          <xdr:colOff>133350</xdr:colOff>
          <xdr:row>1</xdr:row>
          <xdr:rowOff>361950</xdr:rowOff>
        </xdr:to>
        <xdr:sp macro="" textlink="">
          <xdr:nvSpPr>
            <xdr:cNvPr id="3077" name="CommandButton2" hidden="1">
              <a:extLst>
                <a:ext uri="{63B3BB69-23CF-44E3-9099-C40C66FF867C}">
                  <a14:compatExt spid="_x0000_s3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161925</xdr:colOff>
          <xdr:row>1</xdr:row>
          <xdr:rowOff>0</xdr:rowOff>
        </xdr:from>
        <xdr:to>
          <xdr:col>3</xdr:col>
          <xdr:colOff>238125</xdr:colOff>
          <xdr:row>1</xdr:row>
          <xdr:rowOff>361950</xdr:rowOff>
        </xdr:to>
        <xdr:sp macro="" textlink="">
          <xdr:nvSpPr>
            <xdr:cNvPr id="3078" name="CommandButton3" hidden="1">
              <a:extLst>
                <a:ext uri="{63B3BB69-23CF-44E3-9099-C40C66FF867C}">
                  <a14:compatExt spid="_x0000_s3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9525</xdr:colOff>
      <xdr:row>0</xdr:row>
      <xdr:rowOff>304800</xdr:rowOff>
    </xdr:to>
    <xdr:sp macro="" textlink="">
      <xdr:nvSpPr>
        <xdr:cNvPr id="4" name="Rectangle 3">
          <a:extLst>
            <a:ext uri="{FF2B5EF4-FFF2-40B4-BE49-F238E27FC236}">
              <a16:creationId xmlns="" xmlns:a16="http://schemas.microsoft.com/office/drawing/2014/main" id="{00000000-0008-0000-0200-000004000000}"/>
            </a:ext>
          </a:extLst>
        </xdr:cNvPr>
        <xdr:cNvSpPr/>
      </xdr:nvSpPr>
      <xdr:spPr>
        <a:xfrm>
          <a:off x="0" y="0"/>
          <a:ext cx="2105025" cy="30480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2</xdr:col>
          <xdr:colOff>390525</xdr:colOff>
          <xdr:row>0</xdr:row>
          <xdr:rowOff>352425</xdr:rowOff>
        </xdr:from>
        <xdr:to>
          <xdr:col>3</xdr:col>
          <xdr:colOff>447675</xdr:colOff>
          <xdr:row>1</xdr:row>
          <xdr:rowOff>333375</xdr:rowOff>
        </xdr:to>
        <xdr:sp macro="" textlink="">
          <xdr:nvSpPr>
            <xdr:cNvPr id="4099" name="CommandButton1" hidden="1">
              <a:extLst>
                <a:ext uri="{63B3BB69-23CF-44E3-9099-C40C66FF867C}">
                  <a14:compatExt spid="_x0000_s4099"/>
                </a:ext>
                <a:ext uri="{FF2B5EF4-FFF2-40B4-BE49-F238E27FC236}">
                  <a16:creationId xmlns="" xmlns:a16="http://schemas.microsoft.com/office/drawing/2014/main" id="{00000000-0008-0000-0200-000003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1</xdr:row>
          <xdr:rowOff>371475</xdr:rowOff>
        </xdr:from>
        <xdr:to>
          <xdr:col>2</xdr:col>
          <xdr:colOff>381000</xdr:colOff>
          <xdr:row>2</xdr:row>
          <xdr:rowOff>352425</xdr:rowOff>
        </xdr:to>
        <xdr:sp macro="" textlink="">
          <xdr:nvSpPr>
            <xdr:cNvPr id="4100" name="CommandButton2" hidden="1">
              <a:extLst>
                <a:ext uri="{63B3BB69-23CF-44E3-9099-C40C66FF867C}">
                  <a14:compatExt spid="_x0000_s4100"/>
                </a:ext>
                <a:ext uri="{FF2B5EF4-FFF2-40B4-BE49-F238E27FC236}">
                  <a16:creationId xmlns="" xmlns:a16="http://schemas.microsoft.com/office/drawing/2014/main" id="{00000000-0008-0000-0200-000004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381000</xdr:colOff>
          <xdr:row>1</xdr:row>
          <xdr:rowOff>371475</xdr:rowOff>
        </xdr:from>
        <xdr:to>
          <xdr:col>3</xdr:col>
          <xdr:colOff>438150</xdr:colOff>
          <xdr:row>2</xdr:row>
          <xdr:rowOff>352425</xdr:rowOff>
        </xdr:to>
        <xdr:sp macro="" textlink="">
          <xdr:nvSpPr>
            <xdr:cNvPr id="4101" name="CommandButton_derniere_ligne" hidden="1">
              <a:extLst>
                <a:ext uri="{63B3BB69-23CF-44E3-9099-C40C66FF867C}">
                  <a14:compatExt spid="_x0000_s4101"/>
                </a:ext>
                <a:ext uri="{FF2B5EF4-FFF2-40B4-BE49-F238E27FC236}">
                  <a16:creationId xmlns="" xmlns:a16="http://schemas.microsoft.com/office/drawing/2014/main" id="{00000000-0008-0000-0200-000005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447675</xdr:colOff>
          <xdr:row>0</xdr:row>
          <xdr:rowOff>352425</xdr:rowOff>
        </xdr:from>
        <xdr:to>
          <xdr:col>4</xdr:col>
          <xdr:colOff>1038225</xdr:colOff>
          <xdr:row>1</xdr:row>
          <xdr:rowOff>333375</xdr:rowOff>
        </xdr:to>
        <xdr:sp macro="" textlink="">
          <xdr:nvSpPr>
            <xdr:cNvPr id="4102" name="CommandButton3" hidden="1">
              <a:extLst>
                <a:ext uri="{63B3BB69-23CF-44E3-9099-C40C66FF867C}">
                  <a14:compatExt spid="_x0000_s4102"/>
                </a:ext>
                <a:ext uri="{FF2B5EF4-FFF2-40B4-BE49-F238E27FC236}">
                  <a16:creationId xmlns="" xmlns:a16="http://schemas.microsoft.com/office/drawing/2014/main" id="{00000000-0008-0000-0200-000006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438150</xdr:colOff>
          <xdr:row>1</xdr:row>
          <xdr:rowOff>371475</xdr:rowOff>
        </xdr:from>
        <xdr:to>
          <xdr:col>4</xdr:col>
          <xdr:colOff>1028700</xdr:colOff>
          <xdr:row>2</xdr:row>
          <xdr:rowOff>352425</xdr:rowOff>
        </xdr:to>
        <xdr:sp macro="" textlink="">
          <xdr:nvSpPr>
            <xdr:cNvPr id="4103" name="CommandButton_en_cours" hidden="1">
              <a:extLst>
                <a:ext uri="{63B3BB69-23CF-44E3-9099-C40C66FF867C}">
                  <a14:compatExt spid="_x0000_s4103"/>
                </a:ext>
                <a:ext uri="{FF2B5EF4-FFF2-40B4-BE49-F238E27FC236}">
                  <a16:creationId xmlns="" xmlns:a16="http://schemas.microsoft.com/office/drawing/2014/main" id="{00000000-0008-0000-0200-000007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1038225</xdr:colOff>
          <xdr:row>0</xdr:row>
          <xdr:rowOff>352425</xdr:rowOff>
        </xdr:from>
        <xdr:to>
          <xdr:col>5</xdr:col>
          <xdr:colOff>1095375</xdr:colOff>
          <xdr:row>1</xdr:row>
          <xdr:rowOff>333375</xdr:rowOff>
        </xdr:to>
        <xdr:sp macro="" textlink="">
          <xdr:nvSpPr>
            <xdr:cNvPr id="4104" name="CommandButton_recherche" hidden="1">
              <a:extLst>
                <a:ext uri="{63B3BB69-23CF-44E3-9099-C40C66FF867C}">
                  <a14:compatExt spid="_x0000_s4104"/>
                </a:ext>
                <a:ext uri="{FF2B5EF4-FFF2-40B4-BE49-F238E27FC236}">
                  <a16:creationId xmlns="" xmlns:a16="http://schemas.microsoft.com/office/drawing/2014/main" id="{00000000-0008-0000-0200-000008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0</xdr:row>
          <xdr:rowOff>352425</xdr:rowOff>
        </xdr:from>
        <xdr:to>
          <xdr:col>2</xdr:col>
          <xdr:colOff>381000</xdr:colOff>
          <xdr:row>1</xdr:row>
          <xdr:rowOff>333375</xdr:rowOff>
        </xdr:to>
        <xdr:sp macro="" textlink="">
          <xdr:nvSpPr>
            <xdr:cNvPr id="4105" name="CommandButton4" hidden="1">
              <a:extLst>
                <a:ext uri="{63B3BB69-23CF-44E3-9099-C40C66FF867C}">
                  <a14:compatExt spid="_x0000_s41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2</xdr:row>
      <xdr:rowOff>76200</xdr:rowOff>
    </xdr:to>
    <xdr:sp macro="" textlink="">
      <xdr:nvSpPr>
        <xdr:cNvPr id="4" name="Rectangle 3">
          <a:extLst>
            <a:ext uri="{FF2B5EF4-FFF2-40B4-BE49-F238E27FC236}">
              <a16:creationId xmlns="" xmlns:a16="http://schemas.microsoft.com/office/drawing/2014/main" id="{00000000-0008-0000-0300-000004000000}"/>
            </a:ext>
          </a:extLst>
        </xdr:cNvPr>
        <xdr:cNvSpPr/>
      </xdr:nvSpPr>
      <xdr:spPr>
        <a:xfrm>
          <a:off x="0" y="0"/>
          <a:ext cx="3009900"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200025</xdr:colOff>
          <xdr:row>6</xdr:row>
          <xdr:rowOff>66675</xdr:rowOff>
        </xdr:from>
        <xdr:to>
          <xdr:col>3</xdr:col>
          <xdr:colOff>619125</xdr:colOff>
          <xdr:row>8</xdr:row>
          <xdr:rowOff>104775</xdr:rowOff>
        </xdr:to>
        <xdr:sp macro="" textlink="">
          <xdr:nvSpPr>
            <xdr:cNvPr id="5130" name="CommandButton1" hidden="1">
              <a:extLst>
                <a:ext uri="{63B3BB69-23CF-44E3-9099-C40C66FF867C}">
                  <a14:compatExt spid="_x0000_s5130"/>
                </a:ext>
                <a:ext uri="{FF2B5EF4-FFF2-40B4-BE49-F238E27FC236}">
                  <a16:creationId xmlns="" xmlns:a16="http://schemas.microsoft.com/office/drawing/2014/main" id="{00000000-0008-0000-0300-00000A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4</xdr:row>
          <xdr:rowOff>28575</xdr:rowOff>
        </xdr:from>
        <xdr:to>
          <xdr:col>3</xdr:col>
          <xdr:colOff>619125</xdr:colOff>
          <xdr:row>6</xdr:row>
          <xdr:rowOff>66675</xdr:rowOff>
        </xdr:to>
        <xdr:sp macro="" textlink="">
          <xdr:nvSpPr>
            <xdr:cNvPr id="5131" name="CommandButton2" hidden="1">
              <a:extLst>
                <a:ext uri="{63B3BB69-23CF-44E3-9099-C40C66FF867C}">
                  <a14:compatExt spid="_x0000_s5131"/>
                </a:ext>
                <a:ext uri="{FF2B5EF4-FFF2-40B4-BE49-F238E27FC236}">
                  <a16:creationId xmlns="" xmlns:a16="http://schemas.microsoft.com/office/drawing/2014/main" id="{00000000-0008-0000-0300-00000B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6</xdr:row>
          <xdr:rowOff>66675</xdr:rowOff>
        </xdr:from>
        <xdr:to>
          <xdr:col>2</xdr:col>
          <xdr:colOff>190500</xdr:colOff>
          <xdr:row>8</xdr:row>
          <xdr:rowOff>104775</xdr:rowOff>
        </xdr:to>
        <xdr:sp macro="" textlink="">
          <xdr:nvSpPr>
            <xdr:cNvPr id="5133" name="CommandButton3" hidden="1">
              <a:extLst>
                <a:ext uri="{63B3BB69-23CF-44E3-9099-C40C66FF867C}">
                  <a14:compatExt spid="_x0000_s5133"/>
                </a:ext>
                <a:ext uri="{FF2B5EF4-FFF2-40B4-BE49-F238E27FC236}">
                  <a16:creationId xmlns="" xmlns:a16="http://schemas.microsoft.com/office/drawing/2014/main" id="{00000000-0008-0000-0300-00000D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4</xdr:row>
          <xdr:rowOff>28575</xdr:rowOff>
        </xdr:from>
        <xdr:to>
          <xdr:col>2</xdr:col>
          <xdr:colOff>190500</xdr:colOff>
          <xdr:row>6</xdr:row>
          <xdr:rowOff>66675</xdr:rowOff>
        </xdr:to>
        <xdr:sp macro="" textlink="">
          <xdr:nvSpPr>
            <xdr:cNvPr id="5134" name="CommandButton4" hidden="1">
              <a:extLst>
                <a:ext uri="{63B3BB69-23CF-44E3-9099-C40C66FF867C}">
                  <a14:compatExt spid="_x0000_s51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628650</xdr:colOff>
          <xdr:row>4</xdr:row>
          <xdr:rowOff>28575</xdr:rowOff>
        </xdr:from>
        <xdr:to>
          <xdr:col>4</xdr:col>
          <xdr:colOff>19050</xdr:colOff>
          <xdr:row>6</xdr:row>
          <xdr:rowOff>66675</xdr:rowOff>
        </xdr:to>
        <xdr:sp macro="" textlink="">
          <xdr:nvSpPr>
            <xdr:cNvPr id="5135" name="CommandButton5" hidden="1">
              <a:extLst>
                <a:ext uri="{63B3BB69-23CF-44E3-9099-C40C66FF867C}">
                  <a14:compatExt spid="_x0000_s51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3" name="Rectangle 2">
          <a:extLst>
            <a:ext uri="{FF2B5EF4-FFF2-40B4-BE49-F238E27FC236}">
              <a16:creationId xmlns="" xmlns:a16="http://schemas.microsoft.com/office/drawing/2014/main" id="{00000000-0008-0000-0400-000003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1866900</xdr:colOff>
          <xdr:row>0</xdr:row>
          <xdr:rowOff>466725</xdr:rowOff>
        </xdr:from>
        <xdr:to>
          <xdr:col>1</xdr:col>
          <xdr:colOff>1619250</xdr:colOff>
          <xdr:row>1</xdr:row>
          <xdr:rowOff>323850</xdr:rowOff>
        </xdr:to>
        <xdr:sp macro="" textlink="">
          <xdr:nvSpPr>
            <xdr:cNvPr id="6150" name="CommandButton1" hidden="1">
              <a:extLst>
                <a:ext uri="{63B3BB69-23CF-44E3-9099-C40C66FF867C}">
                  <a14:compatExt spid="_x0000_s6150"/>
                </a:ext>
                <a:ext uri="{FF2B5EF4-FFF2-40B4-BE49-F238E27FC236}">
                  <a16:creationId xmlns="" xmlns:a16="http://schemas.microsoft.com/office/drawing/2014/main" id="{00000000-0008-0000-0400-000006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1</xdr:row>
          <xdr:rowOff>333375</xdr:rowOff>
        </xdr:from>
        <xdr:to>
          <xdr:col>0</xdr:col>
          <xdr:colOff>1857375</xdr:colOff>
          <xdr:row>2</xdr:row>
          <xdr:rowOff>190500</xdr:rowOff>
        </xdr:to>
        <xdr:sp macro="" textlink="">
          <xdr:nvSpPr>
            <xdr:cNvPr id="6152" name="CommandButton2" hidden="1">
              <a:extLst>
                <a:ext uri="{63B3BB69-23CF-44E3-9099-C40C66FF867C}">
                  <a14:compatExt spid="_x0000_s6152"/>
                </a:ext>
                <a:ext uri="{FF2B5EF4-FFF2-40B4-BE49-F238E27FC236}">
                  <a16:creationId xmlns="" xmlns:a16="http://schemas.microsoft.com/office/drawing/2014/main" id="{00000000-0008-0000-0400-00000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0</xdr:row>
          <xdr:rowOff>466725</xdr:rowOff>
        </xdr:from>
        <xdr:to>
          <xdr:col>0</xdr:col>
          <xdr:colOff>1857375</xdr:colOff>
          <xdr:row>1</xdr:row>
          <xdr:rowOff>323850</xdr:rowOff>
        </xdr:to>
        <xdr:sp macro="" textlink="">
          <xdr:nvSpPr>
            <xdr:cNvPr id="6153" name="CommandButton3" hidden="1">
              <a:extLst>
                <a:ext uri="{63B3BB69-23CF-44E3-9099-C40C66FF867C}">
                  <a14:compatExt spid="_x0000_s61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1866900</xdr:colOff>
          <xdr:row>1</xdr:row>
          <xdr:rowOff>333375</xdr:rowOff>
        </xdr:from>
        <xdr:to>
          <xdr:col>1</xdr:col>
          <xdr:colOff>1619250</xdr:colOff>
          <xdr:row>2</xdr:row>
          <xdr:rowOff>190500</xdr:rowOff>
        </xdr:to>
        <xdr:sp macro="" textlink="">
          <xdr:nvSpPr>
            <xdr:cNvPr id="6154" name="CommandButton4" hidden="1">
              <a:extLst>
                <a:ext uri="{63B3BB69-23CF-44E3-9099-C40C66FF867C}">
                  <a14:compatExt spid="_x0000_s61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1666875</xdr:colOff>
      <xdr:row>0</xdr:row>
      <xdr:rowOff>428625</xdr:rowOff>
    </xdr:to>
    <xdr:sp macro="" textlink="">
      <xdr:nvSpPr>
        <xdr:cNvPr id="4" name="Rectangle 3">
          <a:extLst>
            <a:ext uri="{FF2B5EF4-FFF2-40B4-BE49-F238E27FC236}">
              <a16:creationId xmlns="" xmlns:a16="http://schemas.microsoft.com/office/drawing/2014/main" id="{00000000-0008-0000-0500-000004000000}"/>
            </a:ext>
          </a:extLst>
        </xdr:cNvPr>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38100</xdr:colOff>
          <xdr:row>1</xdr:row>
          <xdr:rowOff>314325</xdr:rowOff>
        </xdr:from>
        <xdr:to>
          <xdr:col>2</xdr:col>
          <xdr:colOff>1476375</xdr:colOff>
          <xdr:row>2</xdr:row>
          <xdr:rowOff>171450</xdr:rowOff>
        </xdr:to>
        <xdr:sp macro="" textlink="">
          <xdr:nvSpPr>
            <xdr:cNvPr id="7171" name="CommandButton1" hidden="1">
              <a:extLst>
                <a:ext uri="{63B3BB69-23CF-44E3-9099-C40C66FF867C}">
                  <a14:compatExt spid="_x0000_s7171"/>
                </a:ext>
                <a:ext uri="{FF2B5EF4-FFF2-40B4-BE49-F238E27FC236}">
                  <a16:creationId xmlns="" xmlns:a16="http://schemas.microsoft.com/office/drawing/2014/main" id="{00000000-0008-0000-05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1</xdr:row>
          <xdr:rowOff>314325</xdr:rowOff>
        </xdr:from>
        <xdr:to>
          <xdr:col>3</xdr:col>
          <xdr:colOff>876300</xdr:colOff>
          <xdr:row>2</xdr:row>
          <xdr:rowOff>171450</xdr:rowOff>
        </xdr:to>
        <xdr:sp macro="" textlink="">
          <xdr:nvSpPr>
            <xdr:cNvPr id="7172" name="CommandButton2" hidden="1">
              <a:extLst>
                <a:ext uri="{63B3BB69-23CF-44E3-9099-C40C66FF867C}">
                  <a14:compatExt spid="_x0000_s7172"/>
                </a:ext>
                <a:ext uri="{FF2B5EF4-FFF2-40B4-BE49-F238E27FC236}">
                  <a16:creationId xmlns="" xmlns:a16="http://schemas.microsoft.com/office/drawing/2014/main" id="{00000000-0008-0000-05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0</xdr:row>
          <xdr:rowOff>457200</xdr:rowOff>
        </xdr:from>
        <xdr:to>
          <xdr:col>4</xdr:col>
          <xdr:colOff>266700</xdr:colOff>
          <xdr:row>1</xdr:row>
          <xdr:rowOff>314325</xdr:rowOff>
        </xdr:to>
        <xdr:sp macro="" textlink="">
          <xdr:nvSpPr>
            <xdr:cNvPr id="7173" name="CommandButton3" hidden="1">
              <a:extLst>
                <a:ext uri="{63B3BB69-23CF-44E3-9099-C40C66FF867C}">
                  <a14:compatExt spid="_x0000_s7173"/>
                </a:ext>
                <a:ext uri="{FF2B5EF4-FFF2-40B4-BE49-F238E27FC236}">
                  <a16:creationId xmlns="" xmlns:a16="http://schemas.microsoft.com/office/drawing/2014/main" id="{00000000-0008-0000-05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0</xdr:row>
          <xdr:rowOff>457200</xdr:rowOff>
        </xdr:from>
        <xdr:to>
          <xdr:col>3</xdr:col>
          <xdr:colOff>876300</xdr:colOff>
          <xdr:row>1</xdr:row>
          <xdr:rowOff>314325</xdr:rowOff>
        </xdr:to>
        <xdr:sp macro="" textlink="">
          <xdr:nvSpPr>
            <xdr:cNvPr id="7174" name="CommandButton4" hidden="1">
              <a:extLst>
                <a:ext uri="{63B3BB69-23CF-44E3-9099-C40C66FF867C}">
                  <a14:compatExt spid="_x0000_s7174"/>
                </a:ext>
                <a:ext uri="{FF2B5EF4-FFF2-40B4-BE49-F238E27FC236}">
                  <a16:creationId xmlns="" xmlns:a16="http://schemas.microsoft.com/office/drawing/2014/main" id="{00000000-0008-0000-05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457200</xdr:rowOff>
        </xdr:from>
        <xdr:to>
          <xdr:col>2</xdr:col>
          <xdr:colOff>28575</xdr:colOff>
          <xdr:row>1</xdr:row>
          <xdr:rowOff>314325</xdr:rowOff>
        </xdr:to>
        <xdr:sp macro="" textlink="">
          <xdr:nvSpPr>
            <xdr:cNvPr id="7175" name="CommandButton5" hidden="1">
              <a:extLst>
                <a:ext uri="{63B3BB69-23CF-44E3-9099-C40C66FF867C}">
                  <a14:compatExt spid="_x0000_s71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0</xdr:row>
          <xdr:rowOff>457200</xdr:rowOff>
        </xdr:from>
        <xdr:to>
          <xdr:col>2</xdr:col>
          <xdr:colOff>1476375</xdr:colOff>
          <xdr:row>1</xdr:row>
          <xdr:rowOff>314325</xdr:rowOff>
        </xdr:to>
        <xdr:sp macro="" textlink="">
          <xdr:nvSpPr>
            <xdr:cNvPr id="7176" name="CommandButton6" hidden="1">
              <a:extLst>
                <a:ext uri="{63B3BB69-23CF-44E3-9099-C40C66FF867C}">
                  <a14:compatExt spid="_x0000_s71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1</xdr:row>
          <xdr:rowOff>314325</xdr:rowOff>
        </xdr:from>
        <xdr:to>
          <xdr:col>4</xdr:col>
          <xdr:colOff>266700</xdr:colOff>
          <xdr:row>2</xdr:row>
          <xdr:rowOff>171450</xdr:rowOff>
        </xdr:to>
        <xdr:sp macro="" textlink="">
          <xdr:nvSpPr>
            <xdr:cNvPr id="7177" name="CommandButton7" hidden="1">
              <a:extLst>
                <a:ext uri="{63B3BB69-23CF-44E3-9099-C40C66FF867C}">
                  <a14:compatExt spid="_x0000_s71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314325</xdr:rowOff>
        </xdr:from>
        <xdr:to>
          <xdr:col>2</xdr:col>
          <xdr:colOff>28575</xdr:colOff>
          <xdr:row>2</xdr:row>
          <xdr:rowOff>171450</xdr:rowOff>
        </xdr:to>
        <xdr:sp macro="" textlink="">
          <xdr:nvSpPr>
            <xdr:cNvPr id="7178" name="CommandButton8" hidden="1">
              <a:extLst>
                <a:ext uri="{63B3BB69-23CF-44E3-9099-C40C66FF867C}">
                  <a14:compatExt spid="_x0000_s71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0</xdr:colOff>
      <xdr:row>0</xdr:row>
      <xdr:rowOff>428625</xdr:rowOff>
    </xdr:to>
    <xdr:sp macro="" textlink="">
      <xdr:nvSpPr>
        <xdr:cNvPr id="4" name="Rectangle 3">
          <a:extLst>
            <a:ext uri="{FF2B5EF4-FFF2-40B4-BE49-F238E27FC236}">
              <a16:creationId xmlns="" xmlns:a16="http://schemas.microsoft.com/office/drawing/2014/main" id="{00000000-0008-0000-0600-000004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190500</xdr:colOff>
          <xdr:row>1</xdr:row>
          <xdr:rowOff>104775</xdr:rowOff>
        </xdr:from>
        <xdr:to>
          <xdr:col>2</xdr:col>
          <xdr:colOff>247650</xdr:colOff>
          <xdr:row>1</xdr:row>
          <xdr:rowOff>466725</xdr:rowOff>
        </xdr:to>
        <xdr:sp macro="" textlink="">
          <xdr:nvSpPr>
            <xdr:cNvPr id="8195" name="CommandButton1" hidden="1">
              <a:extLst>
                <a:ext uri="{63B3BB69-23CF-44E3-9099-C40C66FF867C}">
                  <a14:compatExt spid="_x0000_s8195"/>
                </a:ext>
                <a:ext uri="{FF2B5EF4-FFF2-40B4-BE49-F238E27FC236}">
                  <a16:creationId xmlns="" xmlns:a16="http://schemas.microsoft.com/office/drawing/2014/main" id="{00000000-0008-0000-0600-000003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190500</xdr:colOff>
          <xdr:row>1</xdr:row>
          <xdr:rowOff>485775</xdr:rowOff>
        </xdr:from>
        <xdr:to>
          <xdr:col>2</xdr:col>
          <xdr:colOff>247650</xdr:colOff>
          <xdr:row>2</xdr:row>
          <xdr:rowOff>342900</xdr:rowOff>
        </xdr:to>
        <xdr:sp macro="" textlink="">
          <xdr:nvSpPr>
            <xdr:cNvPr id="8197" name="CommandButton2" hidden="1">
              <a:extLst>
                <a:ext uri="{63B3BB69-23CF-44E3-9099-C40C66FF867C}">
                  <a14:compatExt spid="_x0000_s8197"/>
                </a:ext>
                <a:ext uri="{FF2B5EF4-FFF2-40B4-BE49-F238E27FC236}">
                  <a16:creationId xmlns="" xmlns:a16="http://schemas.microsoft.com/office/drawing/2014/main" id="{00000000-0008-0000-0600-000005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104775</xdr:rowOff>
        </xdr:from>
        <xdr:to>
          <xdr:col>1</xdr:col>
          <xdr:colOff>180975</xdr:colOff>
          <xdr:row>1</xdr:row>
          <xdr:rowOff>466725</xdr:rowOff>
        </xdr:to>
        <xdr:sp macro="" textlink="">
          <xdr:nvSpPr>
            <xdr:cNvPr id="8198" name="CommandButton3" hidden="1">
              <a:extLst>
                <a:ext uri="{63B3BB69-23CF-44E3-9099-C40C66FF867C}">
                  <a14:compatExt spid="_x0000_s81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485775</xdr:rowOff>
        </xdr:from>
        <xdr:to>
          <xdr:col>1</xdr:col>
          <xdr:colOff>180975</xdr:colOff>
          <xdr:row>2</xdr:row>
          <xdr:rowOff>342900</xdr:rowOff>
        </xdr:to>
        <xdr:sp macro="" textlink="">
          <xdr:nvSpPr>
            <xdr:cNvPr id="8199" name="CommandButton4" hidden="1">
              <a:extLst>
                <a:ext uri="{63B3BB69-23CF-44E3-9099-C40C66FF867C}">
                  <a14:compatExt spid="_x0000_s81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257175</xdr:colOff>
          <xdr:row>1</xdr:row>
          <xdr:rowOff>104775</xdr:rowOff>
        </xdr:from>
        <xdr:to>
          <xdr:col>3</xdr:col>
          <xdr:colOff>28575</xdr:colOff>
          <xdr:row>1</xdr:row>
          <xdr:rowOff>466725</xdr:rowOff>
        </xdr:to>
        <xdr:sp macro="" textlink="">
          <xdr:nvSpPr>
            <xdr:cNvPr id="8200" name="CommandButton5" hidden="1">
              <a:extLst>
                <a:ext uri="{63B3BB69-23CF-44E3-9099-C40C66FF867C}">
                  <a14:compatExt spid="_x0000_s82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7" name="Rectangle 6">
          <a:extLst>
            <a:ext uri="{FF2B5EF4-FFF2-40B4-BE49-F238E27FC236}">
              <a16:creationId xmlns="" xmlns:a16="http://schemas.microsoft.com/office/drawing/2014/main" id="{00000000-0008-0000-0700-000007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123825</xdr:rowOff>
        </xdr:from>
        <xdr:to>
          <xdr:col>2</xdr:col>
          <xdr:colOff>1876425</xdr:colOff>
          <xdr:row>1</xdr:row>
          <xdr:rowOff>485775</xdr:rowOff>
        </xdr:to>
        <xdr:sp macro="" textlink="">
          <xdr:nvSpPr>
            <xdr:cNvPr id="9220" name="CommandButton1" hidden="1">
              <a:extLst>
                <a:ext uri="{63B3BB69-23CF-44E3-9099-C40C66FF867C}">
                  <a14:compatExt spid="_x0000_s9220"/>
                </a:ext>
                <a:ext uri="{FF2B5EF4-FFF2-40B4-BE49-F238E27FC236}">
                  <a16:creationId xmlns="" xmlns:a16="http://schemas.microsoft.com/office/drawing/2014/main" id="{00000000-0008-0000-0700-000004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 uri="{FF2B5EF4-FFF2-40B4-BE49-F238E27FC236}">
                  <a16:creationId xmlns="" xmlns:a16="http://schemas.microsoft.com/office/drawing/2014/main" id="{00000000-0008-0000-0700-000005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 uri="{FF2B5EF4-FFF2-40B4-BE49-F238E27FC236}">
                  <a16:creationId xmlns="" xmlns:a16="http://schemas.microsoft.com/office/drawing/2014/main" id="{00000000-0008-0000-0700-000006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 uri="{FF2B5EF4-FFF2-40B4-BE49-F238E27FC236}">
                  <a16:creationId xmlns="" xmlns:a16="http://schemas.microsoft.com/office/drawing/2014/main" id="{00000000-0008-0000-0700-000007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133350</xdr:rowOff>
        </xdr:from>
        <xdr:to>
          <xdr:col>1</xdr:col>
          <xdr:colOff>1038225</xdr:colOff>
          <xdr:row>1</xdr:row>
          <xdr:rowOff>495300</xdr:rowOff>
        </xdr:to>
        <xdr:sp macro="" textlink="">
          <xdr:nvSpPr>
            <xdr:cNvPr id="9224" name="CommandButton5" hidden="1">
              <a:extLst>
                <a:ext uri="{63B3BB69-23CF-44E3-9099-C40C66FF867C}">
                  <a14:compatExt spid="_x0000_s922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xdr:colOff>
          <xdr:row>1</xdr:row>
          <xdr:rowOff>495300</xdr:rowOff>
        </xdr:from>
        <xdr:to>
          <xdr:col>1</xdr:col>
          <xdr:colOff>1038225</xdr:colOff>
          <xdr:row>2</xdr:row>
          <xdr:rowOff>352425</xdr:rowOff>
        </xdr:to>
        <xdr:sp macro="" textlink="">
          <xdr:nvSpPr>
            <xdr:cNvPr id="9225" name="CommandButton6" hidden="1">
              <a:extLst>
                <a:ext uri="{63B3BB69-23CF-44E3-9099-C40C66FF867C}">
                  <a14:compatExt spid="_x0000_s92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6</xdr:col>
      <xdr:colOff>211667</xdr:colOff>
      <xdr:row>0</xdr:row>
      <xdr:rowOff>0</xdr:rowOff>
    </xdr:from>
    <xdr:to>
      <xdr:col>9</xdr:col>
      <xdr:colOff>973667</xdr:colOff>
      <xdr:row>12</xdr:row>
      <xdr:rowOff>169334</xdr:rowOff>
    </xdr:to>
    <xdr:graphicFrame macro="">
      <xdr:nvGraphicFramePr>
        <xdr:cNvPr id="9" name="Graphique 8">
          <a:extLst>
            <a:ext uri="{FF2B5EF4-FFF2-40B4-BE49-F238E27FC236}">
              <a16:creationId xmlns="" xmlns:a16="http://schemas.microsoft.com/office/drawing/2014/main" id="{00000000-0008-0000-08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a:extLst>
            <a:ext uri="{FF2B5EF4-FFF2-40B4-BE49-F238E27FC236}">
              <a16:creationId xmlns="" xmlns:a16="http://schemas.microsoft.com/office/drawing/2014/main" id="{00000000-0008-0000-08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linéaire</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533400</xdr:colOff>
          <xdr:row>1</xdr:row>
          <xdr:rowOff>95250</xdr:rowOff>
        </xdr:from>
        <xdr:to>
          <xdr:col>1</xdr:col>
          <xdr:colOff>600075</xdr:colOff>
          <xdr:row>2</xdr:row>
          <xdr:rowOff>104775</xdr:rowOff>
        </xdr:to>
        <xdr:sp macro="" textlink="">
          <xdr:nvSpPr>
            <xdr:cNvPr id="10288" name="CommandButton1" hidden="1">
              <a:extLst>
                <a:ext uri="{63B3BB69-23CF-44E3-9099-C40C66FF867C}">
                  <a14:compatExt spid="_x0000_s102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2</xdr:col>
      <xdr:colOff>1295400</xdr:colOff>
      <xdr:row>24</xdr:row>
      <xdr:rowOff>0</xdr:rowOff>
    </xdr:from>
    <xdr:to>
      <xdr:col>6</xdr:col>
      <xdr:colOff>466725</xdr:colOff>
      <xdr:row>43</xdr:row>
      <xdr:rowOff>28575</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5</xdr:col>
      <xdr:colOff>704850</xdr:colOff>
      <xdr:row>2</xdr:row>
      <xdr:rowOff>47625</xdr:rowOff>
    </xdr:to>
    <xdr:sp macro="" textlink="">
      <xdr:nvSpPr>
        <xdr:cNvPr id="10" name="Rectangle 9">
          <a:extLst>
            <a:ext uri="{FF2B5EF4-FFF2-40B4-BE49-F238E27FC236}">
              <a16:creationId xmlns="" xmlns:a16="http://schemas.microsoft.com/office/drawing/2014/main" id="{00000000-0008-0000-08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linéaire</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4</xdr:col>
          <xdr:colOff>47625</xdr:colOff>
          <xdr:row>2</xdr:row>
          <xdr:rowOff>114300</xdr:rowOff>
        </xdr:from>
        <xdr:to>
          <xdr:col>5</xdr:col>
          <xdr:colOff>400050</xdr:colOff>
          <xdr:row>5</xdr:row>
          <xdr:rowOff>190500</xdr:rowOff>
        </xdr:to>
        <xdr:sp macro="" textlink="">
          <xdr:nvSpPr>
            <xdr:cNvPr id="13313" name="CommandButton1" hidden="1">
              <a:extLst>
                <a:ext uri="{63B3BB69-23CF-44E3-9099-C40C66FF867C}">
                  <a14:compatExt spid="_x0000_s133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10</xdr:row>
      <xdr:rowOff>104775</xdr:rowOff>
    </xdr:to>
    <xdr:pic>
      <xdr:nvPicPr>
        <xdr:cNvPr id="2" name="Image 1" descr="Lien.jpg">
          <a:extLst>
            <a:ext uri="{FF2B5EF4-FFF2-40B4-BE49-F238E27FC236}">
              <a16:creationId xmlns=""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381000</xdr:colOff>
          <xdr:row>0</xdr:row>
          <xdr:rowOff>38100</xdr:rowOff>
        </xdr:from>
        <xdr:to>
          <xdr:col>0</xdr:col>
          <xdr:colOff>2038350</xdr:colOff>
          <xdr:row>1</xdr:row>
          <xdr:rowOff>0</xdr:rowOff>
        </xdr:to>
        <xdr:sp macro="" textlink="">
          <xdr:nvSpPr>
            <xdr:cNvPr id="11269" name="CommandButton1" hidden="1">
              <a:extLst>
                <a:ext uri="{63B3BB69-23CF-44E3-9099-C40C66FF867C}">
                  <a14:compatExt spid="_x0000_s112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2.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a:extLst>
            <a:ext uri="{FF2B5EF4-FFF2-40B4-BE49-F238E27FC236}">
              <a16:creationId xmlns=""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stretch>
          <a:fillRect/>
        </a:stretch>
      </xdr:blipFill>
      <xdr:spPr>
        <a:xfrm>
          <a:off x="14154150" y="1323975"/>
          <a:ext cx="0" cy="1619250"/>
        </a:xfrm>
        <a:prstGeom prst="rect">
          <a:avLst/>
        </a:prstGeom>
      </xdr:spPr>
    </xdr:pic>
    <xdr:clientData fPrintsWithSheet="0"/>
  </xdr:twoCellAnchor>
</xdr:wsDr>
</file>

<file path=xl/macrosheets/sheet1.xml><?xml version="1.0" encoding="utf-8"?>
<xm:macrosheet xmlns="http://schemas.openxmlformats.org/spreadsheetml/2006/main" xmlns:xm="http://schemas.microsoft.com/office/excel/2006/main" xmlns:r="http://schemas.openxmlformats.org/officeDocument/2006/relationships" xmlns:mc="http://schemas.openxmlformats.org/markup-compatibility/2006" xmlns:x14ac="http://schemas.microsoft.com/office/spreadsheetml/2009/9/ac" mc:Ignorable="x14ac">
  <dimension ref="A1"/>
  <sheetViews>
    <sheetView showFormulas="1" workbookViewId="0"/>
  </sheetViews>
  <sheetFormatPr baseColWidth="10" defaultRowHeight="15" x14ac:dyDescent="0.25"/>
  <sheetData/>
  <pageMargins left="0.7" right="0.7" top="0.75" bottom="0.75" header="0.3" footer="0.3"/>
</xm:macrosheet>
</file>

<file path=xl/tables/table1.xml><?xml version="1.0" encoding="utf-8"?>
<table xmlns="http://schemas.openxmlformats.org/spreadsheetml/2006/main" id="1" name="Tableau1" displayName="Tableau1" ref="A4:P8" totalsRowShown="0" headerRowDxfId="144" dataDxfId="142" headerRowBorderDxfId="143">
  <autoFilter ref="A4:P8"/>
  <sortState ref="A5:P7">
    <sortCondition ref="A4"/>
  </sortState>
  <tableColumns count="16">
    <tableColumn id="1" name="Nom" dataDxfId="141"/>
    <tableColumn id="2" name="Nombre" dataDxfId="140"/>
    <tableColumn id="3" name="Marque" dataDxfId="139"/>
    <tableColumn id="4" name="Localisation" dataDxfId="138"/>
    <tableColumn id="5" name="Type/model" dataDxfId="137"/>
    <tableColumn id="6" name="N° série" dataDxfId="136"/>
    <tableColumn id="7" name="Code" dataDxfId="135"/>
    <tableColumn id="8" name="Date de fabrication" dataDxfId="134"/>
    <tableColumn id="9" name="Date de mise en service" dataDxfId="133"/>
    <tableColumn id="10" name="Prix d'achat TTC" dataDxfId="132" dataCellStyle="Milliers"/>
    <tableColumn id="11" name="Nombre de defaillance (n)" dataDxfId="131"/>
    <tableColumn id="12" name="TBF" dataDxfId="130"/>
    <tableColumn id="13" name="MTBF" dataDxfId="129"/>
    <tableColumn id="14" name="TTR" dataDxfId="128"/>
    <tableColumn id="15" name="MTTR" dataDxfId="127"/>
    <tableColumn id="16" name="Durée de vie (N)" dataDxfId="126"/>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4:W6" headerRowDxfId="125" dataDxfId="124">
  <autoFilter ref="A4:W6">
    <filterColumn colId="0">
      <customFilters>
        <customFilter operator="notEqual" val=" "/>
      </customFilters>
    </filterColumn>
  </autoFilter>
  <tableColumns count="23">
    <tableColumn id="1" name="N°" totalsRowLabel="Total" dataDxfId="123" totalsRowDxfId="122"/>
    <tableColumn id="2" name="Catégorie" dataDxfId="121" totalsRowDxfId="120"/>
    <tableColumn id="3" name="Type" dataDxfId="119" totalsRowDxfId="118"/>
    <tableColumn id="4" name="Lieu" dataDxfId="117" totalsRowDxfId="116"/>
    <tableColumn id="5" name="Intervenants" dataDxfId="115" totalsRowDxfId="114"/>
    <tableColumn id="6" name="Priorité" dataDxfId="113"/>
    <tableColumn id="7" name="Equipement concerné" dataDxfId="112" totalsRowDxfId="111"/>
    <tableColumn id="8" name="Travaux à effectuer" dataDxfId="110" totalsRowDxfId="109"/>
    <tableColumn id="9" name="Date de demande" dataDxfId="108" totalsRowDxfId="107"/>
    <tableColumn id="10" name="Date prévue" dataDxfId="106" totalsRowDxfId="105"/>
    <tableColumn id="11" name="Date de réalisation" dataDxfId="104" totalsRowDxfId="103"/>
    <tableColumn id="12" name="Délai" dataDxfId="102" totalsRowDxfId="101"/>
    <tableColumn id="13" name="Suivi" dataDxfId="100" totalsRowDxfId="99"/>
    <tableColumn id="14" name="Commentaires" dataDxfId="98" totalsRowDxfId="97"/>
    <tableColumn id="15" name="Heure de début d'intervention" dataDxfId="96" totalsRowDxfId="95"/>
    <tableColumn id="16" name="Heure de fin d'intervention" dataDxfId="94" totalsRowDxfId="93"/>
    <tableColumn id="17" name="TI" dataDxfId="92" totalsRowDxfId="91"/>
    <tableColumn id="18" name="Taux horaire de maintenance" dataDxfId="90" totalsRowDxfId="89"/>
    <tableColumn id="19" name="Coût de la main d'œuvre" dataDxfId="88" totalsRowDxfId="87"/>
    <tableColumn id="20" name="Coût des pièces de rechange" dataDxfId="86" totalsRowDxfId="85"/>
    <tableColumn id="21" name="Coût de la main d'œuvre externe" dataDxfId="84" totalsRowDxfId="83"/>
    <tableColumn id="22" name="Coût direct correctif" dataDxfId="82" totalsRowDxfId="81"/>
    <tableColumn id="23" name="Marque" totalsRowFunction="count" dataDxfId="80" totalsRowDxfId="79"/>
  </tableColumns>
  <tableStyleInfo name="TableStyleLight9" showFirstColumn="0" showLastColumn="0" showRowStripes="1" showColumnStripes="1"/>
</table>
</file>

<file path=xl/tables/table3.xml><?xml version="1.0" encoding="utf-8"?>
<table xmlns="http://schemas.openxmlformats.org/spreadsheetml/2006/main" id="5" name="Tableau5" displayName="Tableau5" ref="A10:O11" insertRow="1" totalsRowShown="0" headerRowDxfId="78" dataDxfId="77">
  <autoFilter ref="A10:O11"/>
  <tableColumns count="15">
    <tableColumn id="1" name="N°" dataDxfId="76"/>
    <tableColumn id="2" name="Catégorie" dataDxfId="75"/>
    <tableColumn id="3" name="Lieu" dataDxfId="74"/>
    <tableColumn id="5" name="Equipement concerné" dataDxfId="73"/>
    <tableColumn id="6" name="Intervenants" dataDxfId="72"/>
    <tableColumn id="7" name="Tâches" dataDxfId="71"/>
    <tableColumn id="11" name="Frequence (jours)" dataDxfId="70"/>
    <tableColumn id="12" name="Date de dernière réalisation" dataDxfId="69"/>
    <tableColumn id="13" name="Date à planifier" dataDxfId="68"/>
    <tableColumn id="10" name="Semaine à planifier" dataDxfId="67"/>
    <tableColumn id="14" name="Etat" dataDxfId="66"/>
    <tableColumn id="16" name="Coût de l'opération" dataDxfId="65"/>
    <tableColumn id="8" name="Marque" dataDxfId="64"/>
    <tableColumn id="9" name="Temps" dataDxfId="63"/>
    <tableColumn id="15" name="En prod" dataDxfId="62"/>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5" insertRow="1" totalsRowShown="0" headerRowDxfId="61" dataDxfId="60">
  <autoFilter ref="A4:T5"/>
  <tableColumns count="20">
    <tableColumn id="1" name="Entreprise" dataDxfId="59"/>
    <tableColumn id="2" name="Activité" dataDxfId="58"/>
    <tableColumn id="3" name="Adresse" dataDxfId="57"/>
    <tableColumn id="4" name="Code postal" dataDxfId="56"/>
    <tableColumn id="5" name="Boîte postale" dataDxfId="55"/>
    <tableColumn id="6" name="Pays" dataDxfId="54"/>
    <tableColumn id="7" name="Ville" dataDxfId="53"/>
    <tableColumn id="8" name="Contact" dataDxfId="52"/>
    <tableColumn id="9" name="Courriel" dataDxfId="51"/>
    <tableColumn id="10" name="Téléphone" dataDxfId="50"/>
    <tableColumn id="11" name="Fax" dataDxfId="49"/>
    <tableColumn id="12" name="Site web" dataDxfId="48"/>
    <tableColumn id="13" name="Contact 1" dataDxfId="47"/>
    <tableColumn id="14" name="Fonction" dataDxfId="46"/>
    <tableColumn id="15" name="Téléphone 1" dataDxfId="45"/>
    <tableColumn id="16" name="Courriel 1" dataDxfId="44"/>
    <tableColumn id="17" name="Contact 2" dataDxfId="43"/>
    <tableColumn id="18" name="Fonction2" dataDxfId="42"/>
    <tableColumn id="19" name="Téléphone 2" dataDxfId="41"/>
    <tableColumn id="20" name="Courriel 2" dataDxfId="40"/>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39" dataDxfId="38">
  <autoFilter ref="A4:L7"/>
  <tableColumns count="12">
    <tableColumn id="1" name="N°" dataDxfId="37"/>
    <tableColumn id="2" name="Référence interne de la pièce" dataDxfId="36"/>
    <tableColumn id="13" name="Fournisseur" dataDxfId="35"/>
    <tableColumn id="3" name="Date de commande" dataDxfId="34"/>
    <tableColumn id="4" name="Date prévue de livraison" dataDxfId="33"/>
    <tableColumn id="5" name="Date de réception" dataDxfId="32"/>
    <tableColumn id="6" name="Etat" dataDxfId="31">
      <calculatedColumnFormula>IF(D5="","",IF(F5&lt;&gt;"","OK",IF(AND(E5&lt;&gt;"",E5&lt;TODAY()),"Retard","Attente")))</calculatedColumnFormula>
    </tableColumn>
    <tableColumn id="7" name="Désignation" dataDxfId="30"/>
    <tableColumn id="8" name="Descriptif" dataDxfId="29"/>
    <tableColumn id="10" name="Prix unitaire (TTC)" dataDxfId="28"/>
    <tableColumn id="11" name="Quantité" dataDxfId="27"/>
    <tableColumn id="12" name="Prix total TTC" dataDxfId="26"/>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4" totalsRowShown="0" headerRowDxfId="25" dataDxfId="24">
  <autoFilter ref="A4:E34">
    <filterColumn colId="0">
      <customFilters>
        <customFilter operator="notEqual" val=" "/>
      </customFilters>
    </filterColumn>
  </autoFilter>
  <tableColumns count="5">
    <tableColumn id="1" name="Référence interne" dataDxfId="23"/>
    <tableColumn id="2" name="Désignation" dataDxfId="22"/>
    <tableColumn id="7" name="Type (entrée ou sortie)" dataDxfId="21"/>
    <tableColumn id="8" name="Date d'entrée/sortie" dataDxfId="20"/>
    <tableColumn id="3" name="Quantité" dataDxfId="19"/>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12" totalsRowShown="0" headerRowDxfId="18" dataDxfId="17">
  <autoFilter ref="A4:O12"/>
  <tableColumns count="15">
    <tableColumn id="1" name="Référence" dataDxfId="16"/>
    <tableColumn id="2" name="Désignation" dataDxfId="15"/>
    <tableColumn id="3" name="Descriptif" dataDxfId="14"/>
    <tableColumn id="4" name="Quantité" dataDxfId="13"/>
    <tableColumn id="5" name="Fournisseur 1" dataDxfId="12"/>
    <tableColumn id="6" name="Délai fournisseur 1" dataDxfId="11"/>
    <tableColumn id="7" name="Prix unitaire TTC 1" dataDxfId="10"/>
    <tableColumn id="8" name="Fournisseur 2" dataDxfId="9"/>
    <tableColumn id="9" name="Délai fournisseur 2" dataDxfId="8"/>
    <tableColumn id="10" name="Prix unitaire TTC 2" dataDxfId="7"/>
    <tableColumn id="11" name="Stock" dataDxfId="6"/>
    <tableColumn id="12" name="Stock mini" dataDxfId="5"/>
    <tableColumn id="13" name="Coût du stock" dataDxfId="4"/>
    <tableColumn id="14" name="Lieu de stockage" dataDxfId="3"/>
    <tableColumn id="15" name="Equipement concerné" dataDxfId="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image" Target="../media/image13.emf"/><Relationship Id="rId41" Type="http://schemas.openxmlformats.org/officeDocument/2006/relationships/image" Target="../media/image19.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3" Type="http://schemas.openxmlformats.org/officeDocument/2006/relationships/image" Target="../media/image25.emf"/><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image" Target="../media/image14.emf"/><Relationship Id="rId44" Type="http://schemas.openxmlformats.org/officeDocument/2006/relationships/control" Target="../activeX/activeX21.xml"/><Relationship Id="rId52" Type="http://schemas.openxmlformats.org/officeDocument/2006/relationships/control" Target="../activeX/activeX25.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8" Type="http://schemas.openxmlformats.org/officeDocument/2006/relationships/control" Target="../activeX/activeX3.xml"/><Relationship Id="rId51" Type="http://schemas.openxmlformats.org/officeDocument/2006/relationships/image" Target="../media/image24.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8.xml"/><Relationship Id="rId3" Type="http://schemas.openxmlformats.org/officeDocument/2006/relationships/vmlDrawing" Target="../drawings/vmlDrawing2.vml"/><Relationship Id="rId7" Type="http://schemas.openxmlformats.org/officeDocument/2006/relationships/image" Target="../media/image27.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7.xml"/><Relationship Id="rId5" Type="http://schemas.openxmlformats.org/officeDocument/2006/relationships/image" Target="../media/image26.emf"/><Relationship Id="rId10" Type="http://schemas.openxmlformats.org/officeDocument/2006/relationships/table" Target="../tables/table1.xml"/><Relationship Id="rId4" Type="http://schemas.openxmlformats.org/officeDocument/2006/relationships/control" Target="../activeX/activeX26.xml"/><Relationship Id="rId9" Type="http://schemas.openxmlformats.org/officeDocument/2006/relationships/image" Target="../media/image28.emf"/></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1.xml"/><Relationship Id="rId13" Type="http://schemas.openxmlformats.org/officeDocument/2006/relationships/image" Target="../media/image33.emf"/><Relationship Id="rId18" Type="http://schemas.openxmlformats.org/officeDocument/2006/relationships/table" Target="../tables/table2.xml"/><Relationship Id="rId3" Type="http://schemas.openxmlformats.org/officeDocument/2006/relationships/vmlDrawing" Target="../drawings/vmlDrawing3.vml"/><Relationship Id="rId7" Type="http://schemas.openxmlformats.org/officeDocument/2006/relationships/image" Target="../media/image30.emf"/><Relationship Id="rId12" Type="http://schemas.openxmlformats.org/officeDocument/2006/relationships/control" Target="../activeX/activeX33.xml"/><Relationship Id="rId17" Type="http://schemas.openxmlformats.org/officeDocument/2006/relationships/image" Target="../media/image35.emf"/><Relationship Id="rId2" Type="http://schemas.openxmlformats.org/officeDocument/2006/relationships/drawing" Target="../drawings/drawing3.xml"/><Relationship Id="rId16" Type="http://schemas.openxmlformats.org/officeDocument/2006/relationships/control" Target="../activeX/activeX35.xml"/><Relationship Id="rId1" Type="http://schemas.openxmlformats.org/officeDocument/2006/relationships/printerSettings" Target="../printerSettings/printerSettings3.bin"/><Relationship Id="rId6" Type="http://schemas.openxmlformats.org/officeDocument/2006/relationships/control" Target="../activeX/activeX30.xml"/><Relationship Id="rId11" Type="http://schemas.openxmlformats.org/officeDocument/2006/relationships/image" Target="../media/image32.emf"/><Relationship Id="rId5" Type="http://schemas.openxmlformats.org/officeDocument/2006/relationships/image" Target="../media/image29.emf"/><Relationship Id="rId15" Type="http://schemas.openxmlformats.org/officeDocument/2006/relationships/image" Target="../media/image34.emf"/><Relationship Id="rId10" Type="http://schemas.openxmlformats.org/officeDocument/2006/relationships/control" Target="../activeX/activeX32.xml"/><Relationship Id="rId4" Type="http://schemas.openxmlformats.org/officeDocument/2006/relationships/control" Target="../activeX/activeX29.xml"/><Relationship Id="rId9" Type="http://schemas.openxmlformats.org/officeDocument/2006/relationships/image" Target="../media/image31.emf"/><Relationship Id="rId14" Type="http://schemas.openxmlformats.org/officeDocument/2006/relationships/control" Target="../activeX/activeX34.xml"/></Relationships>
</file>

<file path=xl/worksheets/_rels/sheet4.xml.rels><?xml version="1.0" encoding="UTF-8" standalone="yes"?>
<Relationships xmlns="http://schemas.openxmlformats.org/package/2006/relationships"><Relationship Id="rId8" Type="http://schemas.openxmlformats.org/officeDocument/2006/relationships/image" Target="../media/image38.emf"/><Relationship Id="rId13" Type="http://schemas.openxmlformats.org/officeDocument/2006/relationships/table" Target="../tables/table3.xml"/><Relationship Id="rId3" Type="http://schemas.openxmlformats.org/officeDocument/2006/relationships/control" Target="../activeX/activeX36.xml"/><Relationship Id="rId7" Type="http://schemas.openxmlformats.org/officeDocument/2006/relationships/control" Target="../activeX/activeX38.xml"/><Relationship Id="rId12" Type="http://schemas.openxmlformats.org/officeDocument/2006/relationships/image" Target="../media/image40.emf"/><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37.emf"/><Relationship Id="rId11" Type="http://schemas.openxmlformats.org/officeDocument/2006/relationships/control" Target="../activeX/activeX40.xml"/><Relationship Id="rId5" Type="http://schemas.openxmlformats.org/officeDocument/2006/relationships/control" Target="../activeX/activeX37.xml"/><Relationship Id="rId10" Type="http://schemas.openxmlformats.org/officeDocument/2006/relationships/image" Target="../media/image39.emf"/><Relationship Id="rId4" Type="http://schemas.openxmlformats.org/officeDocument/2006/relationships/image" Target="../media/image36.emf"/><Relationship Id="rId9" Type="http://schemas.openxmlformats.org/officeDocument/2006/relationships/control" Target="../activeX/activeX39.xml"/><Relationship Id="rId1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8" Type="http://schemas.openxmlformats.org/officeDocument/2006/relationships/image" Target="../media/image43.emf"/><Relationship Id="rId3" Type="http://schemas.openxmlformats.org/officeDocument/2006/relationships/control" Target="../activeX/activeX41.xml"/><Relationship Id="rId7" Type="http://schemas.openxmlformats.org/officeDocument/2006/relationships/control" Target="../activeX/activeX43.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42.emf"/><Relationship Id="rId11" Type="http://schemas.openxmlformats.org/officeDocument/2006/relationships/table" Target="../tables/table4.xml"/><Relationship Id="rId5" Type="http://schemas.openxmlformats.org/officeDocument/2006/relationships/control" Target="../activeX/activeX42.xml"/><Relationship Id="rId10" Type="http://schemas.openxmlformats.org/officeDocument/2006/relationships/image" Target="../media/image44.emf"/><Relationship Id="rId4" Type="http://schemas.openxmlformats.org/officeDocument/2006/relationships/image" Target="../media/image41.emf"/><Relationship Id="rId9" Type="http://schemas.openxmlformats.org/officeDocument/2006/relationships/control" Target="../activeX/activeX44.xml"/></Relationships>
</file>

<file path=xl/worksheets/_rels/sheet6.xml.rels><?xml version="1.0" encoding="UTF-8" standalone="yes"?>
<Relationships xmlns="http://schemas.openxmlformats.org/package/2006/relationships"><Relationship Id="rId8" Type="http://schemas.openxmlformats.org/officeDocument/2006/relationships/image" Target="../media/image47.emf"/><Relationship Id="rId13" Type="http://schemas.openxmlformats.org/officeDocument/2006/relationships/control" Target="../activeX/activeX50.xml"/><Relationship Id="rId18" Type="http://schemas.openxmlformats.org/officeDocument/2006/relationships/image" Target="../media/image52.emf"/><Relationship Id="rId3" Type="http://schemas.openxmlformats.org/officeDocument/2006/relationships/control" Target="../activeX/activeX45.xml"/><Relationship Id="rId7" Type="http://schemas.openxmlformats.org/officeDocument/2006/relationships/control" Target="../activeX/activeX47.xml"/><Relationship Id="rId12" Type="http://schemas.openxmlformats.org/officeDocument/2006/relationships/image" Target="../media/image49.emf"/><Relationship Id="rId17" Type="http://schemas.openxmlformats.org/officeDocument/2006/relationships/control" Target="../activeX/activeX52.xml"/><Relationship Id="rId2" Type="http://schemas.openxmlformats.org/officeDocument/2006/relationships/vmlDrawing" Target="../drawings/vmlDrawing6.vml"/><Relationship Id="rId16" Type="http://schemas.openxmlformats.org/officeDocument/2006/relationships/image" Target="../media/image51.emf"/><Relationship Id="rId1" Type="http://schemas.openxmlformats.org/officeDocument/2006/relationships/drawing" Target="../drawings/drawing6.xml"/><Relationship Id="rId6" Type="http://schemas.openxmlformats.org/officeDocument/2006/relationships/image" Target="../media/image46.emf"/><Relationship Id="rId11" Type="http://schemas.openxmlformats.org/officeDocument/2006/relationships/control" Target="../activeX/activeX49.xml"/><Relationship Id="rId5" Type="http://schemas.openxmlformats.org/officeDocument/2006/relationships/control" Target="../activeX/activeX46.xml"/><Relationship Id="rId15" Type="http://schemas.openxmlformats.org/officeDocument/2006/relationships/control" Target="../activeX/activeX51.xml"/><Relationship Id="rId10" Type="http://schemas.openxmlformats.org/officeDocument/2006/relationships/image" Target="../media/image48.emf"/><Relationship Id="rId19" Type="http://schemas.openxmlformats.org/officeDocument/2006/relationships/table" Target="../tables/table5.xml"/><Relationship Id="rId4" Type="http://schemas.openxmlformats.org/officeDocument/2006/relationships/image" Target="../media/image45.emf"/><Relationship Id="rId9" Type="http://schemas.openxmlformats.org/officeDocument/2006/relationships/control" Target="../activeX/activeX48.xml"/><Relationship Id="rId14" Type="http://schemas.openxmlformats.org/officeDocument/2006/relationships/image" Target="../media/image50.emf"/></Relationships>
</file>

<file path=xl/worksheets/_rels/sheet7.xml.rels><?xml version="1.0" encoding="UTF-8" standalone="yes"?>
<Relationships xmlns="http://schemas.openxmlformats.org/package/2006/relationships"><Relationship Id="rId8" Type="http://schemas.openxmlformats.org/officeDocument/2006/relationships/image" Target="../media/image55.emf"/><Relationship Id="rId13" Type="http://schemas.openxmlformats.org/officeDocument/2006/relationships/table" Target="../tables/table6.xml"/><Relationship Id="rId3" Type="http://schemas.openxmlformats.org/officeDocument/2006/relationships/control" Target="../activeX/activeX53.xml"/><Relationship Id="rId7" Type="http://schemas.openxmlformats.org/officeDocument/2006/relationships/control" Target="../activeX/activeX55.xml"/><Relationship Id="rId12" Type="http://schemas.openxmlformats.org/officeDocument/2006/relationships/image" Target="../media/image57.emf"/><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54.emf"/><Relationship Id="rId11" Type="http://schemas.openxmlformats.org/officeDocument/2006/relationships/control" Target="../activeX/activeX57.xml"/><Relationship Id="rId5" Type="http://schemas.openxmlformats.org/officeDocument/2006/relationships/control" Target="../activeX/activeX54.xml"/><Relationship Id="rId10" Type="http://schemas.openxmlformats.org/officeDocument/2006/relationships/image" Target="../media/image56.emf"/><Relationship Id="rId4" Type="http://schemas.openxmlformats.org/officeDocument/2006/relationships/image" Target="../media/image53.emf"/><Relationship Id="rId9" Type="http://schemas.openxmlformats.org/officeDocument/2006/relationships/control" Target="../activeX/activeX56.xml"/></Relationships>
</file>

<file path=xl/worksheets/_rels/sheet8.xml.rels><?xml version="1.0" encoding="UTF-8" standalone="yes"?>
<Relationships xmlns="http://schemas.openxmlformats.org/package/2006/relationships"><Relationship Id="rId8" Type="http://schemas.openxmlformats.org/officeDocument/2006/relationships/control" Target="../activeX/activeX60.xml"/><Relationship Id="rId13" Type="http://schemas.openxmlformats.org/officeDocument/2006/relationships/image" Target="../media/image62.emf"/><Relationship Id="rId3" Type="http://schemas.openxmlformats.org/officeDocument/2006/relationships/vmlDrawing" Target="../drawings/vmlDrawing8.vml"/><Relationship Id="rId7" Type="http://schemas.openxmlformats.org/officeDocument/2006/relationships/image" Target="../media/image59.emf"/><Relationship Id="rId12" Type="http://schemas.openxmlformats.org/officeDocument/2006/relationships/control" Target="../activeX/activeX62.xml"/><Relationship Id="rId2" Type="http://schemas.openxmlformats.org/officeDocument/2006/relationships/drawing" Target="../drawings/drawing8.xml"/><Relationship Id="rId16" Type="http://schemas.openxmlformats.org/officeDocument/2006/relationships/table" Target="../tables/table7.xml"/><Relationship Id="rId1" Type="http://schemas.openxmlformats.org/officeDocument/2006/relationships/printerSettings" Target="../printerSettings/printerSettings4.bin"/><Relationship Id="rId6" Type="http://schemas.openxmlformats.org/officeDocument/2006/relationships/control" Target="../activeX/activeX59.xml"/><Relationship Id="rId11" Type="http://schemas.openxmlformats.org/officeDocument/2006/relationships/image" Target="../media/image61.emf"/><Relationship Id="rId5" Type="http://schemas.openxmlformats.org/officeDocument/2006/relationships/image" Target="../media/image58.emf"/><Relationship Id="rId15" Type="http://schemas.openxmlformats.org/officeDocument/2006/relationships/image" Target="../media/image63.emf"/><Relationship Id="rId10" Type="http://schemas.openxmlformats.org/officeDocument/2006/relationships/control" Target="../activeX/activeX61.xml"/><Relationship Id="rId4" Type="http://schemas.openxmlformats.org/officeDocument/2006/relationships/control" Target="../activeX/activeX58.xml"/><Relationship Id="rId9" Type="http://schemas.openxmlformats.org/officeDocument/2006/relationships/image" Target="../media/image60.emf"/><Relationship Id="rId14" Type="http://schemas.openxmlformats.org/officeDocument/2006/relationships/control" Target="../activeX/activeX63.xml"/></Relationships>
</file>

<file path=xl/worksheets/_rels/sheet9.xml.rels><?xml version="1.0" encoding="UTF-8" standalone="yes"?>
<Relationships xmlns="http://schemas.openxmlformats.org/package/2006/relationships"><Relationship Id="rId3" Type="http://schemas.openxmlformats.org/officeDocument/2006/relationships/control" Target="../activeX/activeX64.xml"/><Relationship Id="rId2" Type="http://schemas.openxmlformats.org/officeDocument/2006/relationships/vmlDrawing" Target="../drawings/vmlDrawing9.vml"/><Relationship Id="rId1" Type="http://schemas.openxmlformats.org/officeDocument/2006/relationships/drawing" Target="../drawings/drawing9.xml"/><Relationship Id="rId4" Type="http://schemas.openxmlformats.org/officeDocument/2006/relationships/image" Target="../media/image64.emf"/></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5.bin"/><Relationship Id="rId5" Type="http://schemas.openxmlformats.org/officeDocument/2006/relationships/image" Target="../media/image65.emf"/><Relationship Id="rId4" Type="http://schemas.openxmlformats.org/officeDocument/2006/relationships/control" Target="../activeX/activeX65.xml"/></Relationships>
</file>

<file path=xl/worksheets/_rels/sheet11.xml.rels><?xml version="1.0" encoding="UTF-8" standalone="yes"?>
<Relationships xmlns="http://schemas.openxmlformats.org/package/2006/relationships"><Relationship Id="rId8" Type="http://schemas.openxmlformats.org/officeDocument/2006/relationships/image" Target="../media/image66.emf"/><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ntrol" Target="../activeX/activeX66.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1.vml"/><Relationship Id="rId5" Type="http://schemas.openxmlformats.org/officeDocument/2006/relationships/drawing" Target="../drawings/drawing11.xml"/><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comments" Target="../comments2.xml"/></Relationships>
</file>

<file path=xl/worksheets/_rels/sheet12.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3.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2.vml"/><Relationship Id="rId5" Type="http://schemas.openxmlformats.org/officeDocument/2006/relationships/drawing" Target="../drawings/drawing12.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tabColor rgb="FF0070C0"/>
  </sheetPr>
  <dimension ref="K1:L3"/>
  <sheetViews>
    <sheetView showRowColHeaders="0" zoomScaleNormal="100" workbookViewId="0">
      <selection activeCell="L16" sqref="L16"/>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89">
        <f ca="1">NOW()</f>
        <v>43208.479903819447</v>
      </c>
      <c r="L2" s="189"/>
    </row>
    <row r="3" spans="11:12" x14ac:dyDescent="0.25">
      <c r="K3" s="189"/>
      <c r="L3" s="189"/>
    </row>
  </sheetData>
  <sheetProtection selectLockedCells="1" selectUnlockedCells="1"/>
  <customSheetViews>
    <customSheetView guid="{6F591A43-FDBD-47BB-B53D-2E401491C373}" showPageBreaks="1">
      <selection activeCell="E5" sqref="E5"/>
    </customSheetView>
  </customSheetViews>
  <mergeCells count="1">
    <mergeCell ref="K2:L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110" r:id="rId4" name="CommandButton23">
          <controlPr defaultSize="0" autoLine="0" r:id="rId5">
            <anchor moveWithCells="1">
              <from>
                <xdr:col>10</xdr:col>
                <xdr:colOff>628650</xdr:colOff>
                <xdr:row>8</xdr:row>
                <xdr:rowOff>66675</xdr:rowOff>
              </from>
              <to>
                <xdr:col>12</xdr:col>
                <xdr:colOff>0</xdr:colOff>
                <xdr:row>10</xdr:row>
                <xdr:rowOff>123825</xdr:rowOff>
              </to>
            </anchor>
          </controlPr>
        </control>
      </mc:Choice>
      <mc:Fallback>
        <control shapeId="2110" r:id="rId4" name="CommandButton23"/>
      </mc:Fallback>
    </mc:AlternateContent>
    <mc:AlternateContent xmlns:mc="http://schemas.openxmlformats.org/markup-compatibility/2006">
      <mc:Choice Requires="x14">
        <control shapeId="2109" r:id="rId6" name="CommandButton22">
          <controlPr defaultSize="0" autoLine="0" r:id="rId7">
            <anchor moveWithCells="1">
              <from>
                <xdr:col>10</xdr:col>
                <xdr:colOff>628650</xdr:colOff>
                <xdr:row>5</xdr:row>
                <xdr:rowOff>114300</xdr:rowOff>
              </from>
              <to>
                <xdr:col>12</xdr:col>
                <xdr:colOff>0</xdr:colOff>
                <xdr:row>7</xdr:row>
                <xdr:rowOff>171450</xdr:rowOff>
              </to>
            </anchor>
          </controlPr>
        </control>
      </mc:Choice>
      <mc:Fallback>
        <control shapeId="2109" r:id="rId6" name="CommandButton22"/>
      </mc:Fallback>
    </mc:AlternateContent>
    <mc:AlternateContent xmlns:mc="http://schemas.openxmlformats.org/markup-compatibility/2006">
      <mc:Choice Requires="x14">
        <control shapeId="2108" r:id="rId8" name="CommandButton21">
          <controlPr autoLine="0" r:id="rId9">
            <anchor moveWithCells="1">
              <from>
                <xdr:col>9</xdr:col>
                <xdr:colOff>257175</xdr:colOff>
                <xdr:row>7</xdr:row>
                <xdr:rowOff>66675</xdr:rowOff>
              </from>
              <to>
                <xdr:col>10</xdr:col>
                <xdr:colOff>390525</xdr:colOff>
                <xdr:row>9</xdr:row>
                <xdr:rowOff>47625</xdr:rowOff>
              </to>
            </anchor>
          </controlPr>
        </control>
      </mc:Choice>
      <mc:Fallback>
        <control shapeId="2108" r:id="rId8" name="CommandButton21"/>
      </mc:Fallback>
    </mc:AlternateContent>
    <mc:AlternateContent xmlns:mc="http://schemas.openxmlformats.org/markup-compatibility/2006">
      <mc:Choice Requires="x14">
        <control shapeId="2107" r:id="rId10" name="CommandButton20">
          <controlPr defaultSize="0" autoLine="0" r:id="rId11">
            <anchor moveWithCells="1">
              <from>
                <xdr:col>7</xdr:col>
                <xdr:colOff>609600</xdr:colOff>
                <xdr:row>7</xdr:row>
                <xdr:rowOff>66675</xdr:rowOff>
              </from>
              <to>
                <xdr:col>8</xdr:col>
                <xdr:colOff>742950</xdr:colOff>
                <xdr:row>9</xdr:row>
                <xdr:rowOff>47625</xdr:rowOff>
              </to>
            </anchor>
          </controlPr>
        </control>
      </mc:Choice>
      <mc:Fallback>
        <control shapeId="2107" r:id="rId10" name="CommandButton20"/>
      </mc:Fallback>
    </mc:AlternateContent>
    <mc:AlternateContent xmlns:mc="http://schemas.openxmlformats.org/markup-compatibility/2006">
      <mc:Choice Requires="x14">
        <control shapeId="2106" r:id="rId12" name="CommandButton19">
          <controlPr defaultSize="0" autoLine="0" r:id="rId13">
            <anchor moveWithCells="1">
              <from>
                <xdr:col>6</xdr:col>
                <xdr:colOff>209550</xdr:colOff>
                <xdr:row>7</xdr:row>
                <xdr:rowOff>76200</xdr:rowOff>
              </from>
              <to>
                <xdr:col>7</xdr:col>
                <xdr:colOff>342900</xdr:colOff>
                <xdr:row>9</xdr:row>
                <xdr:rowOff>57150</xdr:rowOff>
              </to>
            </anchor>
          </controlPr>
        </control>
      </mc:Choice>
      <mc:Fallback>
        <control shapeId="2106" r:id="rId12" name="CommandButton19"/>
      </mc:Fallback>
    </mc:AlternateContent>
    <mc:AlternateContent xmlns:mc="http://schemas.openxmlformats.org/markup-compatibility/2006">
      <mc:Choice Requires="x14">
        <control shapeId="2105" r:id="rId14" name="CommandButton18">
          <controlPr defaultSize="0" autoLine="0" r:id="rId15">
            <anchor moveWithCells="1">
              <from>
                <xdr:col>6</xdr:col>
                <xdr:colOff>209550</xdr:colOff>
                <xdr:row>4</xdr:row>
                <xdr:rowOff>180975</xdr:rowOff>
              </from>
              <to>
                <xdr:col>7</xdr:col>
                <xdr:colOff>342900</xdr:colOff>
                <xdr:row>6</xdr:row>
                <xdr:rowOff>161925</xdr:rowOff>
              </to>
            </anchor>
          </controlPr>
        </control>
      </mc:Choice>
      <mc:Fallback>
        <control shapeId="2105" r:id="rId14" name="CommandButton18"/>
      </mc:Fallback>
    </mc:AlternateContent>
    <mc:AlternateContent xmlns:mc="http://schemas.openxmlformats.org/markup-compatibility/2006">
      <mc:Choice Requires="x14">
        <control shapeId="2104" r:id="rId16" name="CommandButton17">
          <controlPr defaultSize="0" autoLine="0" r:id="rId17">
            <anchor moveWithCells="1">
              <from>
                <xdr:col>4</xdr:col>
                <xdr:colOff>571500</xdr:colOff>
                <xdr:row>7</xdr:row>
                <xdr:rowOff>76200</xdr:rowOff>
              </from>
              <to>
                <xdr:col>5</xdr:col>
                <xdr:colOff>704850</xdr:colOff>
                <xdr:row>9</xdr:row>
                <xdr:rowOff>57150</xdr:rowOff>
              </to>
            </anchor>
          </controlPr>
        </control>
      </mc:Choice>
      <mc:Fallback>
        <control shapeId="2104" r:id="rId16" name="CommandButton17"/>
      </mc:Fallback>
    </mc:AlternateContent>
    <mc:AlternateContent xmlns:mc="http://schemas.openxmlformats.org/markup-compatibility/2006">
      <mc:Choice Requires="x14">
        <control shapeId="2103" r:id="rId18" name="CommandButton16">
          <controlPr defaultSize="0" autoLine="0" r:id="rId19">
            <anchor moveWithCells="1">
              <from>
                <xdr:col>3</xdr:col>
                <xdr:colOff>190500</xdr:colOff>
                <xdr:row>7</xdr:row>
                <xdr:rowOff>76200</xdr:rowOff>
              </from>
              <to>
                <xdr:col>4</xdr:col>
                <xdr:colOff>323850</xdr:colOff>
                <xdr:row>9</xdr:row>
                <xdr:rowOff>57150</xdr:rowOff>
              </to>
            </anchor>
          </controlPr>
        </control>
      </mc:Choice>
      <mc:Fallback>
        <control shapeId="2103" r:id="rId18" name="CommandButton16"/>
      </mc:Fallback>
    </mc:AlternateContent>
    <mc:AlternateContent xmlns:mc="http://schemas.openxmlformats.org/markup-compatibility/2006">
      <mc:Choice Requires="x14">
        <control shapeId="2102" r:id="rId20" name="CommandButton15">
          <controlPr defaultSize="0" autoLine="0" r:id="rId21">
            <anchor moveWithCells="1">
              <from>
                <xdr:col>3</xdr:col>
                <xdr:colOff>190500</xdr:colOff>
                <xdr:row>5</xdr:row>
                <xdr:rowOff>19050</xdr:rowOff>
              </from>
              <to>
                <xdr:col>4</xdr:col>
                <xdr:colOff>323850</xdr:colOff>
                <xdr:row>7</xdr:row>
                <xdr:rowOff>0</xdr:rowOff>
              </to>
            </anchor>
          </controlPr>
        </control>
      </mc:Choice>
      <mc:Fallback>
        <control shapeId="2102" r:id="rId20" name="CommandButton15"/>
      </mc:Fallback>
    </mc:AlternateContent>
    <mc:AlternateContent xmlns:mc="http://schemas.openxmlformats.org/markup-compatibility/2006">
      <mc:Choice Requires="x14">
        <control shapeId="2100" r:id="rId22" name="CommandButton14">
          <controlPr defaultSize="0" autoLine="0" r:id="rId23">
            <anchor moveWithCells="1">
              <from>
                <xdr:col>1</xdr:col>
                <xdr:colOff>571500</xdr:colOff>
                <xdr:row>7</xdr:row>
                <xdr:rowOff>66675</xdr:rowOff>
              </from>
              <to>
                <xdr:col>2</xdr:col>
                <xdr:colOff>704850</xdr:colOff>
                <xdr:row>9</xdr:row>
                <xdr:rowOff>47625</xdr:rowOff>
              </to>
            </anchor>
          </controlPr>
        </control>
      </mc:Choice>
      <mc:Fallback>
        <control shapeId="2100" r:id="rId22" name="CommandButton14"/>
      </mc:Fallback>
    </mc:AlternateContent>
    <mc:AlternateContent xmlns:mc="http://schemas.openxmlformats.org/markup-compatibility/2006">
      <mc:Choice Requires="x14">
        <control shapeId="2099" r:id="rId24" name="CommandButton13">
          <controlPr defaultSize="0" autoLine="0" r:id="rId25">
            <anchor moveWithCells="1">
              <from>
                <xdr:col>0</xdr:col>
                <xdr:colOff>180975</xdr:colOff>
                <xdr:row>7</xdr:row>
                <xdr:rowOff>57150</xdr:rowOff>
              </from>
              <to>
                <xdr:col>1</xdr:col>
                <xdr:colOff>314325</xdr:colOff>
                <xdr:row>9</xdr:row>
                <xdr:rowOff>38100</xdr:rowOff>
              </to>
            </anchor>
          </controlPr>
        </control>
      </mc:Choice>
      <mc:Fallback>
        <control shapeId="2099" r:id="rId24" name="CommandButton13"/>
      </mc:Fallback>
    </mc:AlternateContent>
    <mc:AlternateContent xmlns:mc="http://schemas.openxmlformats.org/markup-compatibility/2006">
      <mc:Choice Requires="x14">
        <control shapeId="2086" r:id="rId26" name="CommandButton10">
          <controlPr autoLine="0" r:id="rId27">
            <anchor moveWithCells="1">
              <from>
                <xdr:col>9</xdr:col>
                <xdr:colOff>247650</xdr:colOff>
                <xdr:row>4</xdr:row>
                <xdr:rowOff>171450</xdr:rowOff>
              </from>
              <to>
                <xdr:col>10</xdr:col>
                <xdr:colOff>381000</xdr:colOff>
                <xdr:row>6</xdr:row>
                <xdr:rowOff>152400</xdr:rowOff>
              </to>
            </anchor>
          </controlPr>
        </control>
      </mc:Choice>
      <mc:Fallback>
        <control shapeId="2086" r:id="rId26" name="CommandButton10"/>
      </mc:Fallback>
    </mc:AlternateContent>
    <mc:AlternateContent xmlns:mc="http://schemas.openxmlformats.org/markup-compatibility/2006">
      <mc:Choice Requires="x14">
        <control shapeId="2085" r:id="rId28" name="CommandButton9">
          <controlPr autoLine="0" r:id="rId29">
            <anchor moveWithCells="1">
              <from>
                <xdr:col>4</xdr:col>
                <xdr:colOff>571500</xdr:colOff>
                <xdr:row>5</xdr:row>
                <xdr:rowOff>9525</xdr:rowOff>
              </from>
              <to>
                <xdr:col>5</xdr:col>
                <xdr:colOff>704850</xdr:colOff>
                <xdr:row>6</xdr:row>
                <xdr:rowOff>180975</xdr:rowOff>
              </to>
            </anchor>
          </controlPr>
        </control>
      </mc:Choice>
      <mc:Fallback>
        <control shapeId="2085" r:id="rId28" name="CommandButton9"/>
      </mc:Fallback>
    </mc:AlternateContent>
    <mc:AlternateContent xmlns:mc="http://schemas.openxmlformats.org/markup-compatibility/2006">
      <mc:Choice Requires="x14">
        <control shapeId="2083" r:id="rId30" name="CommandButton1">
          <controlPr defaultSize="0" autoLine="0" r:id="rId31">
            <anchor moveWithCells="1">
              <from>
                <xdr:col>7</xdr:col>
                <xdr:colOff>609600</xdr:colOff>
                <xdr:row>4</xdr:row>
                <xdr:rowOff>171450</xdr:rowOff>
              </from>
              <to>
                <xdr:col>8</xdr:col>
                <xdr:colOff>742950</xdr:colOff>
                <xdr:row>6</xdr:row>
                <xdr:rowOff>152400</xdr:rowOff>
              </to>
            </anchor>
          </controlPr>
        </control>
      </mc:Choice>
      <mc:Fallback>
        <control shapeId="2083" r:id="rId30" name="CommandButton1"/>
      </mc:Fallback>
    </mc:AlternateContent>
    <mc:AlternateContent xmlns:mc="http://schemas.openxmlformats.org/markup-compatibility/2006">
      <mc:Choice Requires="x14">
        <control shapeId="2084" r:id="rId32" name="CommandButton8">
          <controlPr defaultSize="0" autoFill="0" autoLine="0" r:id="rId33">
            <anchor moveWithCells="1">
              <from>
                <xdr:col>0</xdr:col>
                <xdr:colOff>180975</xdr:colOff>
                <xdr:row>5</xdr:row>
                <xdr:rowOff>19050</xdr:rowOff>
              </from>
              <to>
                <xdr:col>1</xdr:col>
                <xdr:colOff>314325</xdr:colOff>
                <xdr:row>7</xdr:row>
                <xdr:rowOff>0</xdr:rowOff>
              </to>
            </anchor>
          </controlPr>
        </control>
      </mc:Choice>
      <mc:Fallback>
        <control shapeId="2084" r:id="rId32" name="CommandButton8"/>
      </mc:Fallback>
    </mc:AlternateContent>
    <mc:AlternateContent xmlns:mc="http://schemas.openxmlformats.org/markup-compatibility/2006">
      <mc:Choice Requires="x14">
        <control shapeId="2087" r:id="rId34" name="CommandButton11">
          <controlPr autoLine="0" r:id="rId35">
            <anchor moveWithCells="1">
              <from>
                <xdr:col>1</xdr:col>
                <xdr:colOff>571500</xdr:colOff>
                <xdr:row>5</xdr:row>
                <xdr:rowOff>19050</xdr:rowOff>
              </from>
              <to>
                <xdr:col>2</xdr:col>
                <xdr:colOff>704850</xdr:colOff>
                <xdr:row>7</xdr:row>
                <xdr:rowOff>0</xdr:rowOff>
              </to>
            </anchor>
          </controlPr>
        </control>
      </mc:Choice>
      <mc:Fallback>
        <control shapeId="2087" r:id="rId34" name="CommandButton11"/>
      </mc:Fallback>
    </mc:AlternateContent>
    <mc:AlternateContent xmlns:mc="http://schemas.openxmlformats.org/markup-compatibility/2006">
      <mc:Choice Requires="x14">
        <control shapeId="2088" r:id="rId36" name="CommandButton2">
          <controlPr defaultSize="0" autoLine="0" r:id="rId37">
            <anchor moveWithCells="1">
              <from>
                <xdr:col>0</xdr:col>
                <xdr:colOff>180975</xdr:colOff>
                <xdr:row>9</xdr:row>
                <xdr:rowOff>114300</xdr:rowOff>
              </from>
              <to>
                <xdr:col>1</xdr:col>
                <xdr:colOff>314325</xdr:colOff>
                <xdr:row>11</xdr:row>
                <xdr:rowOff>95250</xdr:rowOff>
              </to>
            </anchor>
          </controlPr>
        </control>
      </mc:Choice>
      <mc:Fallback>
        <control shapeId="2088" r:id="rId36" name="CommandButton2"/>
      </mc:Fallback>
    </mc:AlternateContent>
    <mc:AlternateContent xmlns:mc="http://schemas.openxmlformats.org/markup-compatibility/2006">
      <mc:Choice Requires="x14">
        <control shapeId="2091" r:id="rId38" name="CommandButton3">
          <controlPr defaultSize="0" autoLine="0" r:id="rId39">
            <anchor moveWithCells="1">
              <from>
                <xdr:col>1</xdr:col>
                <xdr:colOff>571500</xdr:colOff>
                <xdr:row>9</xdr:row>
                <xdr:rowOff>114300</xdr:rowOff>
              </from>
              <to>
                <xdr:col>2</xdr:col>
                <xdr:colOff>704850</xdr:colOff>
                <xdr:row>11</xdr:row>
                <xdr:rowOff>95250</xdr:rowOff>
              </to>
            </anchor>
          </controlPr>
        </control>
      </mc:Choice>
      <mc:Fallback>
        <control shapeId="2091" r:id="rId38" name="CommandButton3"/>
      </mc:Fallback>
    </mc:AlternateContent>
    <mc:AlternateContent xmlns:mc="http://schemas.openxmlformats.org/markup-compatibility/2006">
      <mc:Choice Requires="x14">
        <control shapeId="2092" r:id="rId40" name="CommandButton4">
          <controlPr defaultSize="0" autoLine="0" r:id="rId41">
            <anchor moveWithCells="1">
              <from>
                <xdr:col>3</xdr:col>
                <xdr:colOff>190500</xdr:colOff>
                <xdr:row>9</xdr:row>
                <xdr:rowOff>114300</xdr:rowOff>
              </from>
              <to>
                <xdr:col>4</xdr:col>
                <xdr:colOff>323850</xdr:colOff>
                <xdr:row>11</xdr:row>
                <xdr:rowOff>95250</xdr:rowOff>
              </to>
            </anchor>
          </controlPr>
        </control>
      </mc:Choice>
      <mc:Fallback>
        <control shapeId="2092" r:id="rId40" name="CommandButton4"/>
      </mc:Fallback>
    </mc:AlternateContent>
    <mc:AlternateContent xmlns:mc="http://schemas.openxmlformats.org/markup-compatibility/2006">
      <mc:Choice Requires="x14">
        <control shapeId="2093" r:id="rId42" name="CommandButton5">
          <controlPr defaultSize="0" autoLine="0" r:id="rId43">
            <anchor moveWithCells="1">
              <from>
                <xdr:col>4</xdr:col>
                <xdr:colOff>581025</xdr:colOff>
                <xdr:row>9</xdr:row>
                <xdr:rowOff>114300</xdr:rowOff>
              </from>
              <to>
                <xdr:col>5</xdr:col>
                <xdr:colOff>714375</xdr:colOff>
                <xdr:row>11</xdr:row>
                <xdr:rowOff>95250</xdr:rowOff>
              </to>
            </anchor>
          </controlPr>
        </control>
      </mc:Choice>
      <mc:Fallback>
        <control shapeId="2093" r:id="rId42" name="CommandButton5"/>
      </mc:Fallback>
    </mc:AlternateContent>
    <mc:AlternateContent xmlns:mc="http://schemas.openxmlformats.org/markup-compatibility/2006">
      <mc:Choice Requires="x14">
        <control shapeId="2094" r:id="rId44" name="CommandButton6">
          <controlPr defaultSize="0" autoLine="0" r:id="rId45">
            <anchor moveWithCells="1">
              <from>
                <xdr:col>6</xdr:col>
                <xdr:colOff>219075</xdr:colOff>
                <xdr:row>9</xdr:row>
                <xdr:rowOff>114300</xdr:rowOff>
              </from>
              <to>
                <xdr:col>7</xdr:col>
                <xdr:colOff>352425</xdr:colOff>
                <xdr:row>11</xdr:row>
                <xdr:rowOff>95250</xdr:rowOff>
              </to>
            </anchor>
          </controlPr>
        </control>
      </mc:Choice>
      <mc:Fallback>
        <control shapeId="2094" r:id="rId44" name="CommandButton6"/>
      </mc:Fallback>
    </mc:AlternateContent>
    <mc:AlternateContent xmlns:mc="http://schemas.openxmlformats.org/markup-compatibility/2006">
      <mc:Choice Requires="x14">
        <control shapeId="2095" r:id="rId46" name="CommandButton7">
          <controlPr defaultSize="0" autoLine="0" r:id="rId47">
            <anchor moveWithCells="1">
              <from>
                <xdr:col>7</xdr:col>
                <xdr:colOff>619125</xdr:colOff>
                <xdr:row>9</xdr:row>
                <xdr:rowOff>114300</xdr:rowOff>
              </from>
              <to>
                <xdr:col>8</xdr:col>
                <xdr:colOff>752475</xdr:colOff>
                <xdr:row>11</xdr:row>
                <xdr:rowOff>95250</xdr:rowOff>
              </to>
            </anchor>
          </controlPr>
        </control>
      </mc:Choice>
      <mc:Fallback>
        <control shapeId="2095" r:id="rId46" name="CommandButton7"/>
      </mc:Fallback>
    </mc:AlternateContent>
    <mc:AlternateContent xmlns:mc="http://schemas.openxmlformats.org/markup-compatibility/2006">
      <mc:Choice Requires="x14">
        <control shapeId="2096" r:id="rId48" name="CommandButton12">
          <controlPr defaultSize="0" autoLine="0" r:id="rId49">
            <anchor moveWithCells="1">
              <from>
                <xdr:col>9</xdr:col>
                <xdr:colOff>266700</xdr:colOff>
                <xdr:row>9</xdr:row>
                <xdr:rowOff>104775</xdr:rowOff>
              </from>
              <to>
                <xdr:col>10</xdr:col>
                <xdr:colOff>400050</xdr:colOff>
                <xdr:row>11</xdr:row>
                <xdr:rowOff>85725</xdr:rowOff>
              </to>
            </anchor>
          </controlPr>
        </control>
      </mc:Choice>
      <mc:Fallback>
        <control shapeId="2096" r:id="rId48" name="CommandButton12"/>
      </mc:Fallback>
    </mc:AlternateContent>
    <mc:AlternateContent xmlns:mc="http://schemas.openxmlformats.org/markup-compatibility/2006">
      <mc:Choice Requires="x14">
        <control shapeId="2097" r:id="rId50" name="CommandButton_fermer">
          <controlPr defaultSize="0" autoLine="0" r:id="rId51">
            <anchor moveWithCells="1">
              <from>
                <xdr:col>12</xdr:col>
                <xdr:colOff>247650</xdr:colOff>
                <xdr:row>8</xdr:row>
                <xdr:rowOff>66675</xdr:rowOff>
              </from>
              <to>
                <xdr:col>13</xdr:col>
                <xdr:colOff>381000</xdr:colOff>
                <xdr:row>10</xdr:row>
                <xdr:rowOff>123825</xdr:rowOff>
              </to>
            </anchor>
          </controlPr>
        </control>
      </mc:Choice>
      <mc:Fallback>
        <control shapeId="2097" r:id="rId50" name="CommandButton_fermer"/>
      </mc:Fallback>
    </mc:AlternateContent>
    <mc:AlternateContent xmlns:mc="http://schemas.openxmlformats.org/markup-compatibility/2006">
      <mc:Choice Requires="x14">
        <control shapeId="2098" r:id="rId52" name="CommandButton_admin">
          <controlPr defaultSize="0" autoLine="0" r:id="rId53">
            <anchor moveWithCells="1">
              <from>
                <xdr:col>12</xdr:col>
                <xdr:colOff>247650</xdr:colOff>
                <xdr:row>5</xdr:row>
                <xdr:rowOff>114300</xdr:rowOff>
              </from>
              <to>
                <xdr:col>13</xdr:col>
                <xdr:colOff>381000</xdr:colOff>
                <xdr:row>7</xdr:row>
                <xdr:rowOff>161925</xdr:rowOff>
              </to>
            </anchor>
          </controlPr>
        </control>
      </mc:Choice>
      <mc:Fallback>
        <control shapeId="2098" r:id="rId52" name="CommandButton_admin"/>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tabColor rgb="FFFFFF00"/>
  </sheetPr>
  <dimension ref="A1:U8"/>
  <sheetViews>
    <sheetView showGridLines="0" showRowColHeaders="0" tabSelected="1" workbookViewId="0">
      <pane ySplit="4" topLeftCell="A5" activePane="bottomLeft" state="frozen"/>
      <selection pane="bottomLeft" activeCell="G8" sqref="G8"/>
    </sheetView>
  </sheetViews>
  <sheetFormatPr baseColWidth="10" defaultColWidth="20.7109375" defaultRowHeight="30" customHeight="1" x14ac:dyDescent="0.25"/>
  <cols>
    <col min="1" max="1" width="20.7109375" style="5"/>
    <col min="2" max="2" width="7.7109375" style="5" customWidth="1"/>
    <col min="3" max="4" width="12.7109375" style="5" customWidth="1"/>
    <col min="5" max="7" width="20.7109375" style="5"/>
    <col min="8" max="9" width="12.7109375" style="5" customWidth="1"/>
    <col min="10" max="10" width="8.7109375" style="165" customWidth="1"/>
    <col min="11" max="11" width="10.7109375" style="5" customWidth="1"/>
    <col min="12" max="15" width="5.7109375" style="5" customWidth="1"/>
    <col min="16" max="37" width="10.7109375" style="5" customWidth="1"/>
    <col min="38" max="16384" width="20.7109375" style="5"/>
  </cols>
  <sheetData>
    <row r="1" spans="1:21" s="131" customFormat="1" ht="39.950000000000003" customHeight="1" x14ac:dyDescent="0.25">
      <c r="J1" s="160"/>
    </row>
    <row r="2" spans="1:21" s="131" customFormat="1" ht="39.950000000000003" customHeight="1" x14ac:dyDescent="0.25">
      <c r="J2" s="160"/>
    </row>
    <row r="3" spans="1:21" s="131" customFormat="1" ht="39.950000000000003" customHeight="1" x14ac:dyDescent="0.25">
      <c r="J3" s="160"/>
    </row>
    <row r="4" spans="1:21" s="34" customFormat="1" ht="39.950000000000003" customHeight="1" x14ac:dyDescent="0.25">
      <c r="A4" s="33" t="s">
        <v>8</v>
      </c>
      <c r="B4" s="33" t="s">
        <v>0</v>
      </c>
      <c r="C4" s="33" t="s">
        <v>4</v>
      </c>
      <c r="D4" s="33" t="s">
        <v>3</v>
      </c>
      <c r="E4" s="33" t="s">
        <v>1</v>
      </c>
      <c r="F4" s="33" t="s">
        <v>2</v>
      </c>
      <c r="G4" s="33" t="s">
        <v>5</v>
      </c>
      <c r="H4" s="33" t="s">
        <v>6</v>
      </c>
      <c r="I4" s="33" t="s">
        <v>7</v>
      </c>
      <c r="J4" s="161" t="s">
        <v>9</v>
      </c>
      <c r="K4" s="33" t="s">
        <v>70</v>
      </c>
      <c r="L4" s="33" t="s">
        <v>77</v>
      </c>
      <c r="M4" s="33" t="s">
        <v>71</v>
      </c>
      <c r="N4" s="33" t="s">
        <v>78</v>
      </c>
      <c r="O4" s="33" t="s">
        <v>72</v>
      </c>
      <c r="P4" s="33" t="s">
        <v>76</v>
      </c>
    </row>
    <row r="5" spans="1:21" s="7" customFormat="1" ht="30" customHeight="1" x14ac:dyDescent="0.25">
      <c r="A5" s="31" t="s">
        <v>265</v>
      </c>
      <c r="B5" s="31">
        <v>1</v>
      </c>
      <c r="C5" s="31" t="s">
        <v>266</v>
      </c>
      <c r="D5" s="31" t="s">
        <v>251</v>
      </c>
      <c r="E5" s="31" t="s">
        <v>267</v>
      </c>
      <c r="F5" s="31" t="s">
        <v>268</v>
      </c>
      <c r="G5" s="31" t="s">
        <v>269</v>
      </c>
      <c r="H5" s="32">
        <v>42742</v>
      </c>
      <c r="I5" s="32">
        <v>42867</v>
      </c>
      <c r="J5" s="162">
        <v>4000000</v>
      </c>
      <c r="K5" s="31"/>
      <c r="L5" s="31"/>
      <c r="M5" s="31"/>
      <c r="N5" s="31"/>
      <c r="O5" s="31"/>
      <c r="P5" s="31">
        <v>10</v>
      </c>
    </row>
    <row r="6" spans="1:21" ht="30" customHeight="1" x14ac:dyDescent="0.25">
      <c r="A6" s="31" t="s">
        <v>270</v>
      </c>
      <c r="B6" s="31">
        <v>1</v>
      </c>
      <c r="C6" s="31" t="s">
        <v>271</v>
      </c>
      <c r="D6" s="31" t="s">
        <v>251</v>
      </c>
      <c r="E6" s="31" t="s">
        <v>272</v>
      </c>
      <c r="F6" s="31"/>
      <c r="G6" s="31">
        <v>150280003</v>
      </c>
      <c r="H6" s="32">
        <v>2017</v>
      </c>
      <c r="I6" s="32">
        <v>42867</v>
      </c>
      <c r="J6" s="162">
        <v>4000000</v>
      </c>
      <c r="K6" s="31"/>
      <c r="L6" s="31"/>
      <c r="M6" s="31"/>
      <c r="N6" s="31"/>
      <c r="O6" s="31"/>
      <c r="P6" s="31">
        <v>10</v>
      </c>
      <c r="U6" s="6"/>
    </row>
    <row r="7" spans="1:21" ht="30" customHeight="1" x14ac:dyDescent="0.25">
      <c r="A7" s="7" t="s">
        <v>273</v>
      </c>
      <c r="B7" s="7">
        <v>1</v>
      </c>
      <c r="C7" s="7" t="s">
        <v>274</v>
      </c>
      <c r="D7" s="7" t="s">
        <v>251</v>
      </c>
      <c r="E7" s="7" t="s">
        <v>275</v>
      </c>
      <c r="F7" s="7">
        <v>10137</v>
      </c>
      <c r="G7" s="7"/>
      <c r="H7" s="30">
        <v>2017</v>
      </c>
      <c r="I7" s="30">
        <v>42867</v>
      </c>
      <c r="J7" s="163">
        <v>5000000</v>
      </c>
      <c r="K7" s="7"/>
      <c r="L7" s="7"/>
      <c r="M7" s="7"/>
      <c r="N7" s="7"/>
      <c r="O7" s="7"/>
      <c r="P7" s="7">
        <v>10</v>
      </c>
    </row>
    <row r="8" spans="1:21" ht="30" customHeight="1" x14ac:dyDescent="0.25">
      <c r="A8" s="144" t="s">
        <v>276</v>
      </c>
      <c r="B8" s="144">
        <v>1</v>
      </c>
      <c r="C8" s="144" t="s">
        <v>274</v>
      </c>
      <c r="D8" s="144" t="s">
        <v>251</v>
      </c>
      <c r="E8" s="144" t="s">
        <v>277</v>
      </c>
      <c r="F8" s="144">
        <v>2364</v>
      </c>
      <c r="G8" s="144"/>
      <c r="H8" s="144">
        <v>2017</v>
      </c>
      <c r="I8" s="145">
        <v>42867</v>
      </c>
      <c r="J8" s="164">
        <v>4000000</v>
      </c>
      <c r="K8" s="144"/>
      <c r="L8" s="144"/>
      <c r="M8" s="144"/>
      <c r="N8" s="144"/>
      <c r="O8" s="144"/>
      <c r="P8" s="144">
        <v>10</v>
      </c>
    </row>
  </sheetData>
  <customSheetViews>
    <customSheetView guid="{6F591A43-FDBD-47BB-B53D-2E401491C373}">
      <selection sqref="A1:XFD1"/>
    </customSheetView>
  </customSheetViews>
  <pageMargins left="0.7" right="0.7" top="0.75" bottom="0.75" header="0.3" footer="0.3"/>
  <pageSetup paperSize="9" orientation="portrait" r:id="rId1"/>
  <drawing r:id="rId2"/>
  <legacyDrawing r:id="rId3"/>
  <controls>
    <mc:AlternateContent xmlns:mc="http://schemas.openxmlformats.org/markup-compatibility/2006">
      <mc:Choice Requires="x14">
        <control shapeId="3077" r:id="rId4" name="CommandButton2">
          <controlPr defaultSize="0" autoLine="0" autoPict="0" r:id="rId5">
            <anchor moveWithCells="1">
              <from>
                <xdr:col>0</xdr:col>
                <xdr:colOff>76200</xdr:colOff>
                <xdr:row>1</xdr:row>
                <xdr:rowOff>0</xdr:rowOff>
              </from>
              <to>
                <xdr:col>1</xdr:col>
                <xdr:colOff>133350</xdr:colOff>
                <xdr:row>1</xdr:row>
                <xdr:rowOff>361950</xdr:rowOff>
              </to>
            </anchor>
          </controlPr>
        </control>
      </mc:Choice>
      <mc:Fallback>
        <control shapeId="3077" r:id="rId4" name="CommandButton2"/>
      </mc:Fallback>
    </mc:AlternateContent>
    <mc:AlternateContent xmlns:mc="http://schemas.openxmlformats.org/markup-compatibility/2006">
      <mc:Choice Requires="x14">
        <control shapeId="3076" r:id="rId6" name="CommandButton1">
          <controlPr defaultSize="0" autoLine="0" r:id="rId7">
            <anchor moveWithCells="1">
              <from>
                <xdr:col>0</xdr:col>
                <xdr:colOff>76200</xdr:colOff>
                <xdr:row>1</xdr:row>
                <xdr:rowOff>390525</xdr:rowOff>
              </from>
              <to>
                <xdr:col>1</xdr:col>
                <xdr:colOff>133350</xdr:colOff>
                <xdr:row>2</xdr:row>
                <xdr:rowOff>247650</xdr:rowOff>
              </to>
            </anchor>
          </controlPr>
        </control>
      </mc:Choice>
      <mc:Fallback>
        <control shapeId="3076" r:id="rId6" name="CommandButton1"/>
      </mc:Fallback>
    </mc:AlternateContent>
    <mc:AlternateContent xmlns:mc="http://schemas.openxmlformats.org/markup-compatibility/2006">
      <mc:Choice Requires="x14">
        <control shapeId="3078" r:id="rId8" name="CommandButton3">
          <controlPr defaultSize="0" autoLine="0" r:id="rId9">
            <anchor moveWithCells="1">
              <from>
                <xdr:col>1</xdr:col>
                <xdr:colOff>161925</xdr:colOff>
                <xdr:row>1</xdr:row>
                <xdr:rowOff>0</xdr:rowOff>
              </from>
              <to>
                <xdr:col>3</xdr:col>
                <xdr:colOff>238125</xdr:colOff>
                <xdr:row>1</xdr:row>
                <xdr:rowOff>361950</xdr:rowOff>
              </to>
            </anchor>
          </controlPr>
        </control>
      </mc:Choice>
      <mc:Fallback>
        <control shapeId="3078" r:id="rId8" name="CommandButton3"/>
      </mc:Fallback>
    </mc:AlternateContent>
  </controls>
  <tableParts count="1">
    <tablePart r:id="rId10"/>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tabColor rgb="FFFF0000"/>
  </sheetPr>
  <dimension ref="A1:W6"/>
  <sheetViews>
    <sheetView showRowColHeaders="0" workbookViewId="0">
      <pane ySplit="4" topLeftCell="A5" activePane="bottomLeft" state="frozen"/>
      <selection pane="bottomLeft" activeCell="E8" sqref="E8"/>
    </sheetView>
  </sheetViews>
  <sheetFormatPr baseColWidth="10" defaultColWidth="20.7109375" defaultRowHeight="30" customHeight="1" x14ac:dyDescent="0.25"/>
  <cols>
    <col min="1" max="1" width="3.7109375" style="38" customWidth="1"/>
    <col min="2" max="2" width="12.7109375" style="38" customWidth="1"/>
    <col min="3" max="3" width="20.7109375" style="38"/>
    <col min="4" max="4" width="12.7109375" style="38" customWidth="1"/>
    <col min="5" max="8" width="20.7109375" style="38"/>
    <col min="9" max="11" width="9.28515625" style="38" customWidth="1"/>
    <col min="12" max="12" width="5.7109375" style="39" customWidth="1"/>
    <col min="13" max="13" width="8.7109375" style="39" customWidth="1"/>
    <col min="14" max="14" width="20.7109375" style="38"/>
    <col min="15" max="15" width="25.5703125" style="136" customWidth="1"/>
    <col min="16" max="16" width="23.5703125" style="136" customWidth="1"/>
    <col min="17" max="17" width="14.7109375" style="147" customWidth="1"/>
    <col min="18" max="18" width="25" style="38" customWidth="1"/>
    <col min="19" max="19" width="21.28515625" style="38" customWidth="1"/>
    <col min="20" max="20" width="24.140625" style="38" customWidth="1"/>
    <col min="21" max="21" width="27.42578125" style="38" customWidth="1"/>
    <col min="22" max="22" width="18.28515625" style="38" customWidth="1"/>
    <col min="23" max="16384" width="20.7109375" style="38"/>
  </cols>
  <sheetData>
    <row r="1" spans="1:23" s="190" customFormat="1" ht="30" customHeight="1" x14ac:dyDescent="0.25"/>
    <row r="2" spans="1:23" s="190" customFormat="1" ht="30" customHeight="1" x14ac:dyDescent="0.25"/>
    <row r="3" spans="1:23" s="190" customFormat="1" ht="30" customHeight="1" x14ac:dyDescent="0.25"/>
    <row r="4" spans="1:23" ht="30" customHeight="1" x14ac:dyDescent="0.25">
      <c r="A4" s="128" t="s">
        <v>10</v>
      </c>
      <c r="B4" s="129" t="s">
        <v>11</v>
      </c>
      <c r="C4" s="129" t="s">
        <v>12</v>
      </c>
      <c r="D4" s="129" t="s">
        <v>13</v>
      </c>
      <c r="E4" s="129" t="s">
        <v>14</v>
      </c>
      <c r="F4" s="129" t="s">
        <v>15</v>
      </c>
      <c r="G4" s="129" t="s">
        <v>65</v>
      </c>
      <c r="H4" s="129" t="s">
        <v>16</v>
      </c>
      <c r="I4" s="129" t="s">
        <v>17</v>
      </c>
      <c r="J4" s="129" t="s">
        <v>18</v>
      </c>
      <c r="K4" s="129" t="s">
        <v>19</v>
      </c>
      <c r="L4" s="129" t="s">
        <v>27</v>
      </c>
      <c r="M4" s="129" t="s">
        <v>20</v>
      </c>
      <c r="N4" s="129" t="s">
        <v>21</v>
      </c>
      <c r="O4" s="135" t="s">
        <v>23</v>
      </c>
      <c r="P4" s="135" t="s">
        <v>24</v>
      </c>
      <c r="Q4" s="146" t="s">
        <v>22</v>
      </c>
      <c r="R4" s="129" t="s">
        <v>69</v>
      </c>
      <c r="S4" s="129" t="s">
        <v>66</v>
      </c>
      <c r="T4" s="129" t="s">
        <v>64</v>
      </c>
      <c r="U4" s="129" t="s">
        <v>67</v>
      </c>
      <c r="V4" s="129" t="s">
        <v>68</v>
      </c>
      <c r="W4" s="38" t="s">
        <v>4</v>
      </c>
    </row>
    <row r="5" spans="1:23" ht="30" hidden="1" customHeight="1" x14ac:dyDescent="0.25">
      <c r="F5" s="148"/>
      <c r="I5" s="130"/>
      <c r="J5" s="130"/>
      <c r="K5" s="130"/>
    </row>
    <row r="6" spans="1:23" ht="30" customHeight="1" x14ac:dyDescent="0.25">
      <c r="A6" s="152">
        <v>1</v>
      </c>
      <c r="B6" s="152" t="s">
        <v>278</v>
      </c>
      <c r="C6" s="152" t="s">
        <v>286</v>
      </c>
      <c r="D6" s="152" t="s">
        <v>251</v>
      </c>
      <c r="E6" s="152" t="s">
        <v>285</v>
      </c>
      <c r="F6" s="156">
        <v>3</v>
      </c>
      <c r="G6" s="152" t="s">
        <v>265</v>
      </c>
      <c r="H6" s="152" t="s">
        <v>285</v>
      </c>
      <c r="I6" s="157">
        <v>42845</v>
      </c>
      <c r="J6" s="157">
        <v>43210</v>
      </c>
      <c r="K6" s="157">
        <v>43202</v>
      </c>
      <c r="L6" s="153">
        <v>-8</v>
      </c>
      <c r="M6" s="158" t="s">
        <v>287</v>
      </c>
      <c r="N6" s="152" t="s">
        <v>288</v>
      </c>
      <c r="O6" s="154"/>
      <c r="P6" s="154"/>
      <c r="Q6" s="155">
        <v>0</v>
      </c>
      <c r="R6" s="152"/>
      <c r="S6" s="152"/>
      <c r="T6" s="152"/>
      <c r="U6" s="152"/>
      <c r="V6" s="152"/>
      <c r="W6" s="152"/>
    </row>
  </sheetData>
  <customSheetViews>
    <customSheetView guid="{6F591A43-FDBD-47BB-B53D-2E401491C373}">
      <selection activeCell="B8" sqref="B8"/>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099" r:id="rId4" name="CommandButton1">
          <controlPr defaultSize="0" autoLine="0" r:id="rId5">
            <anchor moveWithCells="1">
              <from>
                <xdr:col>2</xdr:col>
                <xdr:colOff>390525</xdr:colOff>
                <xdr:row>0</xdr:row>
                <xdr:rowOff>352425</xdr:rowOff>
              </from>
              <to>
                <xdr:col>3</xdr:col>
                <xdr:colOff>447675</xdr:colOff>
                <xdr:row>1</xdr:row>
                <xdr:rowOff>333375</xdr:rowOff>
              </to>
            </anchor>
          </controlPr>
        </control>
      </mc:Choice>
      <mc:Fallback>
        <control shapeId="4099" r:id="rId4" name="CommandButton1"/>
      </mc:Fallback>
    </mc:AlternateContent>
    <mc:AlternateContent xmlns:mc="http://schemas.openxmlformats.org/markup-compatibility/2006">
      <mc:Choice Requires="x14">
        <control shapeId="4100" r:id="rId6" name="CommandButton2">
          <controlPr defaultSize="0" autoLine="0" autoPict="0" r:id="rId7">
            <anchor moveWithCells="1">
              <from>
                <xdr:col>0</xdr:col>
                <xdr:colOff>38100</xdr:colOff>
                <xdr:row>1</xdr:row>
                <xdr:rowOff>371475</xdr:rowOff>
              </from>
              <to>
                <xdr:col>2</xdr:col>
                <xdr:colOff>381000</xdr:colOff>
                <xdr:row>2</xdr:row>
                <xdr:rowOff>352425</xdr:rowOff>
              </to>
            </anchor>
          </controlPr>
        </control>
      </mc:Choice>
      <mc:Fallback>
        <control shapeId="4100" r:id="rId6" name="CommandButton2"/>
      </mc:Fallback>
    </mc:AlternateContent>
    <mc:AlternateContent xmlns:mc="http://schemas.openxmlformats.org/markup-compatibility/2006">
      <mc:Choice Requires="x14">
        <control shapeId="4101" r:id="rId8" name="CommandButton_derniere_ligne">
          <controlPr autoLine="0" r:id="rId9">
            <anchor moveWithCells="1">
              <from>
                <xdr:col>2</xdr:col>
                <xdr:colOff>381000</xdr:colOff>
                <xdr:row>1</xdr:row>
                <xdr:rowOff>371475</xdr:rowOff>
              </from>
              <to>
                <xdr:col>3</xdr:col>
                <xdr:colOff>438150</xdr:colOff>
                <xdr:row>2</xdr:row>
                <xdr:rowOff>352425</xdr:rowOff>
              </to>
            </anchor>
          </controlPr>
        </control>
      </mc:Choice>
      <mc:Fallback>
        <control shapeId="4101" r:id="rId8" name="CommandButton_derniere_ligne"/>
      </mc:Fallback>
    </mc:AlternateContent>
    <mc:AlternateContent xmlns:mc="http://schemas.openxmlformats.org/markup-compatibility/2006">
      <mc:Choice Requires="x14">
        <control shapeId="4102" r:id="rId10" name="CommandButton3">
          <controlPr defaultSize="0" autoLine="0" r:id="rId11">
            <anchor moveWithCells="1">
              <from>
                <xdr:col>3</xdr:col>
                <xdr:colOff>447675</xdr:colOff>
                <xdr:row>0</xdr:row>
                <xdr:rowOff>352425</xdr:rowOff>
              </from>
              <to>
                <xdr:col>4</xdr:col>
                <xdr:colOff>1038225</xdr:colOff>
                <xdr:row>1</xdr:row>
                <xdr:rowOff>333375</xdr:rowOff>
              </to>
            </anchor>
          </controlPr>
        </control>
      </mc:Choice>
      <mc:Fallback>
        <control shapeId="4102" r:id="rId10" name="CommandButton3"/>
      </mc:Fallback>
    </mc:AlternateContent>
    <mc:AlternateContent xmlns:mc="http://schemas.openxmlformats.org/markup-compatibility/2006">
      <mc:Choice Requires="x14">
        <control shapeId="4103" r:id="rId12" name="CommandButton_en_cours">
          <controlPr defaultSize="0" autoLine="0" r:id="rId13">
            <anchor moveWithCells="1">
              <from>
                <xdr:col>3</xdr:col>
                <xdr:colOff>438150</xdr:colOff>
                <xdr:row>1</xdr:row>
                <xdr:rowOff>371475</xdr:rowOff>
              </from>
              <to>
                <xdr:col>4</xdr:col>
                <xdr:colOff>1028700</xdr:colOff>
                <xdr:row>2</xdr:row>
                <xdr:rowOff>352425</xdr:rowOff>
              </to>
            </anchor>
          </controlPr>
        </control>
      </mc:Choice>
      <mc:Fallback>
        <control shapeId="4103" r:id="rId12" name="CommandButton_en_cours"/>
      </mc:Fallback>
    </mc:AlternateContent>
    <mc:AlternateContent xmlns:mc="http://schemas.openxmlformats.org/markup-compatibility/2006">
      <mc:Choice Requires="x14">
        <control shapeId="4104" r:id="rId14" name="CommandButton_recherche">
          <controlPr defaultSize="0" autoLine="0" r:id="rId15">
            <anchor moveWithCells="1">
              <from>
                <xdr:col>4</xdr:col>
                <xdr:colOff>1038225</xdr:colOff>
                <xdr:row>0</xdr:row>
                <xdr:rowOff>352425</xdr:rowOff>
              </from>
              <to>
                <xdr:col>5</xdr:col>
                <xdr:colOff>1095375</xdr:colOff>
                <xdr:row>1</xdr:row>
                <xdr:rowOff>333375</xdr:rowOff>
              </to>
            </anchor>
          </controlPr>
        </control>
      </mc:Choice>
      <mc:Fallback>
        <control shapeId="4104" r:id="rId14" name="CommandButton_recherche"/>
      </mc:Fallback>
    </mc:AlternateContent>
    <mc:AlternateContent xmlns:mc="http://schemas.openxmlformats.org/markup-compatibility/2006">
      <mc:Choice Requires="x14">
        <control shapeId="4105" r:id="rId16" name="CommandButton4">
          <controlPr defaultSize="0" autoLine="0" r:id="rId17">
            <anchor moveWithCells="1">
              <from>
                <xdr:col>0</xdr:col>
                <xdr:colOff>38100</xdr:colOff>
                <xdr:row>0</xdr:row>
                <xdr:rowOff>352425</xdr:rowOff>
              </from>
              <to>
                <xdr:col>2</xdr:col>
                <xdr:colOff>381000</xdr:colOff>
                <xdr:row>1</xdr:row>
                <xdr:rowOff>333375</xdr:rowOff>
              </to>
            </anchor>
          </controlPr>
        </control>
      </mc:Choice>
      <mc:Fallback>
        <control shapeId="4105" r:id="rId16" name="CommandButton4"/>
      </mc:Fallback>
    </mc:AlternateContent>
  </controls>
  <tableParts count="1">
    <tablePart r:id="rId18"/>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tabColor rgb="FF00B050"/>
  </sheetPr>
  <dimension ref="A1:O200"/>
  <sheetViews>
    <sheetView showRowColHeaders="0" workbookViewId="0">
      <pane ySplit="10" topLeftCell="A11" activePane="bottomLeft" state="frozen"/>
      <selection pane="bottomLeft" activeCell="K12" sqref="K12"/>
    </sheetView>
  </sheetViews>
  <sheetFormatPr baseColWidth="10" defaultColWidth="30.7109375" defaultRowHeight="30" customHeight="1" x14ac:dyDescent="0.25"/>
  <cols>
    <col min="1" max="1" width="3.7109375" style="5" customWidth="1"/>
    <col min="2" max="3" width="20.7109375" style="5" customWidth="1"/>
    <col min="4" max="4" width="30.7109375" style="5"/>
    <col min="5" max="6" width="20.7109375" style="5" customWidth="1"/>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31" customFormat="1" ht="12.95" customHeight="1" x14ac:dyDescent="0.25"/>
    <row r="2" spans="1:15" s="131" customFormat="1" ht="12.95" customHeight="1" x14ac:dyDescent="0.25"/>
    <row r="3" spans="1:15" s="131" customFormat="1" ht="12.95" customHeight="1" x14ac:dyDescent="0.25"/>
    <row r="4" spans="1:15" s="131" customFormat="1" ht="12.95" customHeight="1" thickBot="1" x14ac:dyDescent="0.3"/>
    <row r="5" spans="1:15" s="131" customFormat="1" ht="12.95" customHeight="1" x14ac:dyDescent="0.25">
      <c r="H5" s="201" t="s">
        <v>215</v>
      </c>
      <c r="I5" s="203" t="s">
        <v>216</v>
      </c>
      <c r="J5" s="205" t="s">
        <v>217</v>
      </c>
      <c r="K5" s="191" t="s">
        <v>208</v>
      </c>
    </row>
    <row r="6" spans="1:15" s="131" customFormat="1" ht="12.95" customHeight="1" thickBot="1" x14ac:dyDescent="0.3">
      <c r="H6" s="202"/>
      <c r="I6" s="204"/>
      <c r="J6" s="206"/>
      <c r="K6" s="192"/>
    </row>
    <row r="7" spans="1:15" s="131" customFormat="1" ht="12.95" customHeight="1" x14ac:dyDescent="0.25">
      <c r="H7" s="195">
        <f ca="1">COUNTIF($K:$K,"OK")</f>
        <v>6</v>
      </c>
      <c r="I7" s="197">
        <f ca="1">COUNTIF($K:$K,"A faire")</f>
        <v>0</v>
      </c>
      <c r="J7" s="199">
        <f ca="1">COUNTIF($K:$K,"retard")</f>
        <v>0</v>
      </c>
      <c r="K7" s="193">
        <v>7</v>
      </c>
    </row>
    <row r="8" spans="1:15" s="131" customFormat="1" ht="12.95" customHeight="1" thickBot="1" x14ac:dyDescent="0.3">
      <c r="F8" s="149"/>
      <c r="H8" s="196"/>
      <c r="I8" s="198"/>
      <c r="J8" s="200"/>
      <c r="K8" s="194"/>
    </row>
    <row r="9" spans="1:15" s="131" customFormat="1" ht="12.95" customHeight="1" x14ac:dyDescent="0.25">
      <c r="F9" s="149"/>
      <c r="G9" s="150"/>
      <c r="H9" s="150"/>
      <c r="I9" s="150"/>
      <c r="J9" s="151"/>
    </row>
    <row r="10" spans="1:15" ht="20.25" customHeight="1" x14ac:dyDescent="0.25">
      <c r="A10" s="5" t="s">
        <v>10</v>
      </c>
      <c r="B10" s="5" t="s">
        <v>11</v>
      </c>
      <c r="C10" s="5" t="s">
        <v>13</v>
      </c>
      <c r="D10" s="5" t="s">
        <v>65</v>
      </c>
      <c r="E10" s="5" t="s">
        <v>14</v>
      </c>
      <c r="F10" s="5" t="s">
        <v>73</v>
      </c>
      <c r="G10" s="5" t="s">
        <v>74</v>
      </c>
      <c r="H10" s="5" t="s">
        <v>25</v>
      </c>
      <c r="I10" s="5" t="s">
        <v>210</v>
      </c>
      <c r="J10" s="5" t="s">
        <v>209</v>
      </c>
      <c r="K10" s="5" t="s">
        <v>26</v>
      </c>
      <c r="L10" s="5" t="s">
        <v>75</v>
      </c>
      <c r="M10" s="5" t="s">
        <v>4</v>
      </c>
      <c r="N10" s="5" t="s">
        <v>166</v>
      </c>
      <c r="O10" s="5" t="s">
        <v>163</v>
      </c>
    </row>
    <row r="11" spans="1:15" s="31" customFormat="1" ht="1.5" customHeight="1" x14ac:dyDescent="0.25"/>
    <row r="12" spans="1:15" ht="21" customHeight="1" x14ac:dyDescent="0.25">
      <c r="A12" s="5">
        <v>1</v>
      </c>
      <c r="B12" s="5" t="s">
        <v>278</v>
      </c>
      <c r="C12" s="5" t="s">
        <v>251</v>
      </c>
      <c r="D12" s="5" t="s">
        <v>265</v>
      </c>
      <c r="E12" s="5" t="s">
        <v>284</v>
      </c>
      <c r="F12" s="5" t="s">
        <v>285</v>
      </c>
      <c r="G12" s="5">
        <v>365</v>
      </c>
      <c r="H12" s="133">
        <v>43202</v>
      </c>
      <c r="I12" s="133">
        <f>IF(H12="","",H12+G12)</f>
        <v>43567</v>
      </c>
      <c r="J12" s="134">
        <f>IF(H12="","",WEEKNUM(I12,2))</f>
        <v>15</v>
      </c>
      <c r="K12" s="166" t="str">
        <f ca="1">IF(H12="","",IF(TODAY()&gt; I12,"Retard",IF(TODAY()&gt;=(I12-$K$7),"A Faire","Ok")))</f>
        <v>Ok</v>
      </c>
      <c r="L12" s="5">
        <v>0</v>
      </c>
      <c r="M12" s="5" t="s">
        <v>266</v>
      </c>
      <c r="N12" s="167">
        <v>4166666666666.6699</v>
      </c>
      <c r="O12" s="5">
        <v>0</v>
      </c>
    </row>
    <row r="13" spans="1:15" ht="21" customHeight="1" x14ac:dyDescent="0.25">
      <c r="A13" s="5">
        <v>2</v>
      </c>
      <c r="B13" s="5" t="s">
        <v>278</v>
      </c>
      <c r="C13" s="5" t="s">
        <v>251</v>
      </c>
      <c r="D13" s="5" t="s">
        <v>270</v>
      </c>
      <c r="E13" s="5" t="s">
        <v>289</v>
      </c>
      <c r="F13" s="5" t="s">
        <v>285</v>
      </c>
      <c r="G13" s="5">
        <v>365</v>
      </c>
      <c r="H13" s="133">
        <v>42855</v>
      </c>
      <c r="I13" s="133">
        <f t="shared" ref="I13:I76" si="0">IF(H13="","",H13+G13)</f>
        <v>43220</v>
      </c>
      <c r="J13" s="134">
        <f t="shared" ref="J13:J76" si="1">IF(H13="","",WEEKNUM(I13,2))</f>
        <v>18</v>
      </c>
      <c r="K13" s="31" t="str">
        <f t="shared" ref="K13:K76" ca="1" si="2">IF(H13="","",IF(TODAY()&gt; I13,"Retard",IF(TODAY()&gt;=(I13-$K$7),"A Faire","Ok")))</f>
        <v>Ok</v>
      </c>
      <c r="L13" s="5">
        <v>0</v>
      </c>
      <c r="M13" s="5" t="s">
        <v>271</v>
      </c>
      <c r="N13" s="132">
        <v>6.25E-2</v>
      </c>
      <c r="O13" s="5">
        <v>0</v>
      </c>
    </row>
    <row r="14" spans="1:15" ht="21" customHeight="1" x14ac:dyDescent="0.25">
      <c r="A14" s="5">
        <v>3</v>
      </c>
      <c r="B14" s="5" t="s">
        <v>278</v>
      </c>
      <c r="C14" s="5" t="s">
        <v>251</v>
      </c>
      <c r="D14" s="5" t="s">
        <v>276</v>
      </c>
      <c r="E14" s="5" t="s">
        <v>289</v>
      </c>
      <c r="F14" s="5" t="s">
        <v>285</v>
      </c>
      <c r="G14" s="5">
        <v>365</v>
      </c>
      <c r="H14" s="133">
        <v>42855</v>
      </c>
      <c r="I14" s="133">
        <f t="shared" si="0"/>
        <v>43220</v>
      </c>
      <c r="J14" s="134">
        <f t="shared" si="1"/>
        <v>18</v>
      </c>
      <c r="K14" s="31" t="str">
        <f t="shared" ca="1" si="2"/>
        <v>Ok</v>
      </c>
      <c r="L14" s="5">
        <v>0</v>
      </c>
      <c r="M14" s="5" t="s">
        <v>274</v>
      </c>
      <c r="N14" s="132">
        <v>6.25E-2</v>
      </c>
      <c r="O14" s="5">
        <v>0</v>
      </c>
    </row>
    <row r="15" spans="1:15" ht="30" customHeight="1" x14ac:dyDescent="0.25">
      <c r="A15" s="5">
        <v>4</v>
      </c>
      <c r="B15" s="5" t="s">
        <v>278</v>
      </c>
      <c r="C15" s="5" t="s">
        <v>251</v>
      </c>
      <c r="D15" s="5" t="s">
        <v>265</v>
      </c>
      <c r="E15" s="5" t="s">
        <v>289</v>
      </c>
      <c r="F15" s="5" t="s">
        <v>285</v>
      </c>
      <c r="G15" s="5">
        <v>365</v>
      </c>
      <c r="H15" s="133">
        <v>42855</v>
      </c>
      <c r="I15" s="133">
        <f t="shared" si="0"/>
        <v>43220</v>
      </c>
      <c r="J15" s="134">
        <f t="shared" si="1"/>
        <v>18</v>
      </c>
      <c r="K15" s="159" t="str">
        <f t="shared" ca="1" si="2"/>
        <v>Ok</v>
      </c>
      <c r="L15" s="5">
        <v>0</v>
      </c>
      <c r="M15" s="5" t="s">
        <v>266</v>
      </c>
      <c r="N15" s="132">
        <v>6.25E-2</v>
      </c>
      <c r="O15" s="5">
        <v>1</v>
      </c>
    </row>
    <row r="16" spans="1:15" ht="30" customHeight="1" x14ac:dyDescent="0.25">
      <c r="A16" s="5">
        <v>5</v>
      </c>
      <c r="B16" s="5" t="s">
        <v>278</v>
      </c>
      <c r="C16" s="5" t="s">
        <v>251</v>
      </c>
      <c r="D16" s="5" t="s">
        <v>265</v>
      </c>
      <c r="E16" s="5" t="s">
        <v>289</v>
      </c>
      <c r="F16" s="5" t="s">
        <v>285</v>
      </c>
      <c r="G16" s="5">
        <v>365</v>
      </c>
      <c r="H16" s="133">
        <v>42855</v>
      </c>
      <c r="I16" s="133">
        <f t="shared" si="0"/>
        <v>43220</v>
      </c>
      <c r="J16" s="134">
        <f t="shared" si="1"/>
        <v>18</v>
      </c>
      <c r="K16" s="31" t="str">
        <f t="shared" ca="1" si="2"/>
        <v>Ok</v>
      </c>
      <c r="L16" s="5">
        <v>0</v>
      </c>
      <c r="M16" s="5" t="s">
        <v>266</v>
      </c>
      <c r="N16" s="132">
        <v>6.25E-2</v>
      </c>
      <c r="O16" s="5">
        <v>0</v>
      </c>
    </row>
    <row r="17" spans="1:15" ht="30" customHeight="1" x14ac:dyDescent="0.25">
      <c r="A17" s="5">
        <v>6</v>
      </c>
      <c r="B17" s="5" t="s">
        <v>278</v>
      </c>
      <c r="C17" s="5" t="s">
        <v>251</v>
      </c>
      <c r="D17" s="5" t="s">
        <v>273</v>
      </c>
      <c r="E17" s="5" t="s">
        <v>289</v>
      </c>
      <c r="F17" s="5" t="s">
        <v>285</v>
      </c>
      <c r="G17" s="5">
        <v>365</v>
      </c>
      <c r="H17" s="133">
        <v>42855</v>
      </c>
      <c r="I17" s="133">
        <f t="shared" si="0"/>
        <v>43220</v>
      </c>
      <c r="J17" s="134">
        <f t="shared" si="1"/>
        <v>18</v>
      </c>
      <c r="K17" s="31" t="str">
        <f t="shared" ca="1" si="2"/>
        <v>Ok</v>
      </c>
      <c r="L17" s="5">
        <v>0</v>
      </c>
      <c r="M17" s="5" t="s">
        <v>274</v>
      </c>
      <c r="N17" s="132">
        <v>6.25E-2</v>
      </c>
      <c r="O17" s="5">
        <v>0</v>
      </c>
    </row>
    <row r="18" spans="1:15" ht="30" customHeight="1" x14ac:dyDescent="0.25">
      <c r="I18" s="133" t="str">
        <f t="shared" si="0"/>
        <v/>
      </c>
      <c r="J18" s="134" t="str">
        <f t="shared" si="1"/>
        <v/>
      </c>
      <c r="K18" s="31" t="str">
        <f t="shared" ca="1" si="2"/>
        <v/>
      </c>
    </row>
    <row r="19" spans="1:15" ht="30" customHeight="1" x14ac:dyDescent="0.25">
      <c r="I19" s="133" t="str">
        <f t="shared" si="0"/>
        <v/>
      </c>
      <c r="J19" s="134" t="str">
        <f t="shared" si="1"/>
        <v/>
      </c>
      <c r="K19" s="31" t="str">
        <f t="shared" ca="1" si="2"/>
        <v/>
      </c>
    </row>
    <row r="20" spans="1:15" ht="30" customHeight="1" x14ac:dyDescent="0.25">
      <c r="I20" s="133" t="str">
        <f t="shared" si="0"/>
        <v/>
      </c>
      <c r="J20" s="134" t="str">
        <f t="shared" si="1"/>
        <v/>
      </c>
      <c r="K20" s="31" t="str">
        <f t="shared" ca="1" si="2"/>
        <v/>
      </c>
    </row>
    <row r="21" spans="1:15" ht="30" customHeight="1" x14ac:dyDescent="0.25">
      <c r="I21" s="133" t="str">
        <f t="shared" si="0"/>
        <v/>
      </c>
      <c r="J21" s="134" t="str">
        <f t="shared" si="1"/>
        <v/>
      </c>
      <c r="K21" s="31" t="str">
        <f t="shared" ca="1" si="2"/>
        <v/>
      </c>
    </row>
    <row r="22" spans="1:15" ht="30" customHeight="1" x14ac:dyDescent="0.25">
      <c r="I22" s="133" t="str">
        <f t="shared" si="0"/>
        <v/>
      </c>
      <c r="J22" s="134" t="str">
        <f t="shared" si="1"/>
        <v/>
      </c>
      <c r="K22" s="31" t="str">
        <f t="shared" ca="1" si="2"/>
        <v/>
      </c>
    </row>
    <row r="23" spans="1:15" ht="30" customHeight="1" x14ac:dyDescent="0.25">
      <c r="I23" s="133" t="str">
        <f t="shared" si="0"/>
        <v/>
      </c>
      <c r="J23" s="134" t="str">
        <f t="shared" si="1"/>
        <v/>
      </c>
      <c r="K23" s="31" t="str">
        <f t="shared" ca="1" si="2"/>
        <v/>
      </c>
    </row>
    <row r="24" spans="1:15" ht="30" customHeight="1" x14ac:dyDescent="0.25">
      <c r="I24" s="133" t="str">
        <f t="shared" si="0"/>
        <v/>
      </c>
      <c r="J24" s="134" t="str">
        <f t="shared" si="1"/>
        <v/>
      </c>
      <c r="K24" s="31" t="str">
        <f t="shared" ca="1" si="2"/>
        <v/>
      </c>
    </row>
    <row r="25" spans="1:15" ht="30" customHeight="1" x14ac:dyDescent="0.25">
      <c r="I25" s="133" t="str">
        <f t="shared" si="0"/>
        <v/>
      </c>
      <c r="J25" s="134" t="str">
        <f t="shared" si="1"/>
        <v/>
      </c>
      <c r="K25" s="31" t="str">
        <f t="shared" ca="1" si="2"/>
        <v/>
      </c>
    </row>
    <row r="26" spans="1:15" ht="30" customHeight="1" x14ac:dyDescent="0.25">
      <c r="I26" s="133" t="str">
        <f t="shared" si="0"/>
        <v/>
      </c>
      <c r="J26" s="134" t="str">
        <f t="shared" si="1"/>
        <v/>
      </c>
      <c r="K26" s="31" t="str">
        <f t="shared" ca="1" si="2"/>
        <v/>
      </c>
    </row>
    <row r="27" spans="1:15" ht="30" customHeight="1" x14ac:dyDescent="0.25">
      <c r="I27" s="133" t="str">
        <f t="shared" si="0"/>
        <v/>
      </c>
      <c r="J27" s="134" t="str">
        <f t="shared" si="1"/>
        <v/>
      </c>
      <c r="K27" s="31" t="str">
        <f t="shared" ca="1" si="2"/>
        <v/>
      </c>
    </row>
    <row r="28" spans="1:15" ht="30" customHeight="1" x14ac:dyDescent="0.25">
      <c r="I28" s="133" t="str">
        <f t="shared" si="0"/>
        <v/>
      </c>
      <c r="J28" s="134" t="str">
        <f t="shared" si="1"/>
        <v/>
      </c>
      <c r="K28" s="31" t="str">
        <f t="shared" ca="1" si="2"/>
        <v/>
      </c>
    </row>
    <row r="29" spans="1:15" ht="30" customHeight="1" x14ac:dyDescent="0.25">
      <c r="I29" s="133" t="str">
        <f t="shared" si="0"/>
        <v/>
      </c>
      <c r="J29" s="134" t="str">
        <f t="shared" si="1"/>
        <v/>
      </c>
      <c r="K29" s="31" t="str">
        <f t="shared" ca="1" si="2"/>
        <v/>
      </c>
    </row>
    <row r="30" spans="1:15" ht="30" customHeight="1" x14ac:dyDescent="0.25">
      <c r="I30" s="133" t="str">
        <f t="shared" si="0"/>
        <v/>
      </c>
      <c r="J30" s="134" t="str">
        <f t="shared" si="1"/>
        <v/>
      </c>
      <c r="K30" s="31" t="str">
        <f t="shared" ca="1" si="2"/>
        <v/>
      </c>
    </row>
    <row r="31" spans="1:15" ht="30" customHeight="1" x14ac:dyDescent="0.25">
      <c r="I31" s="133" t="str">
        <f t="shared" si="0"/>
        <v/>
      </c>
      <c r="J31" s="134" t="str">
        <f t="shared" si="1"/>
        <v/>
      </c>
      <c r="K31" s="31" t="str">
        <f t="shared" ca="1" si="2"/>
        <v/>
      </c>
    </row>
    <row r="32" spans="1:15" ht="30" customHeight="1" x14ac:dyDescent="0.25">
      <c r="I32" s="133" t="str">
        <f t="shared" si="0"/>
        <v/>
      </c>
      <c r="J32" s="134" t="str">
        <f t="shared" si="1"/>
        <v/>
      </c>
      <c r="K32" s="31" t="str">
        <f t="shared" ca="1" si="2"/>
        <v/>
      </c>
    </row>
    <row r="33" spans="9:11" ht="30" customHeight="1" x14ac:dyDescent="0.25">
      <c r="I33" s="133" t="str">
        <f t="shared" si="0"/>
        <v/>
      </c>
      <c r="J33" s="134" t="str">
        <f t="shared" si="1"/>
        <v/>
      </c>
      <c r="K33" s="31" t="str">
        <f t="shared" ca="1" si="2"/>
        <v/>
      </c>
    </row>
    <row r="34" spans="9:11" ht="30" customHeight="1" x14ac:dyDescent="0.25">
      <c r="I34" s="133" t="str">
        <f t="shared" si="0"/>
        <v/>
      </c>
      <c r="J34" s="134" t="str">
        <f t="shared" si="1"/>
        <v/>
      </c>
      <c r="K34" s="31" t="str">
        <f t="shared" ca="1" si="2"/>
        <v/>
      </c>
    </row>
    <row r="35" spans="9:11" ht="30" customHeight="1" x14ac:dyDescent="0.25">
      <c r="I35" s="133" t="str">
        <f t="shared" si="0"/>
        <v/>
      </c>
      <c r="J35" s="134" t="str">
        <f t="shared" si="1"/>
        <v/>
      </c>
      <c r="K35" s="31" t="str">
        <f t="shared" ca="1" si="2"/>
        <v/>
      </c>
    </row>
    <row r="36" spans="9:11" ht="30" customHeight="1" x14ac:dyDescent="0.25">
      <c r="I36" s="133" t="str">
        <f t="shared" si="0"/>
        <v/>
      </c>
      <c r="J36" s="134" t="str">
        <f t="shared" si="1"/>
        <v/>
      </c>
      <c r="K36" s="31" t="str">
        <f t="shared" ca="1" si="2"/>
        <v/>
      </c>
    </row>
    <row r="37" spans="9:11" ht="30" customHeight="1" x14ac:dyDescent="0.25">
      <c r="I37" s="133" t="str">
        <f t="shared" si="0"/>
        <v/>
      </c>
      <c r="J37" s="134" t="str">
        <f t="shared" si="1"/>
        <v/>
      </c>
      <c r="K37" s="31" t="str">
        <f t="shared" ca="1" si="2"/>
        <v/>
      </c>
    </row>
    <row r="38" spans="9:11" ht="30" customHeight="1" x14ac:dyDescent="0.25">
      <c r="I38" s="133" t="str">
        <f t="shared" si="0"/>
        <v/>
      </c>
      <c r="J38" s="134" t="str">
        <f t="shared" si="1"/>
        <v/>
      </c>
      <c r="K38" s="31" t="str">
        <f t="shared" ca="1" si="2"/>
        <v/>
      </c>
    </row>
    <row r="39" spans="9:11" ht="30" customHeight="1" x14ac:dyDescent="0.25">
      <c r="I39" s="133" t="str">
        <f t="shared" si="0"/>
        <v/>
      </c>
      <c r="J39" s="134" t="str">
        <f t="shared" si="1"/>
        <v/>
      </c>
      <c r="K39" s="31" t="str">
        <f t="shared" ca="1" si="2"/>
        <v/>
      </c>
    </row>
    <row r="40" spans="9:11" ht="30" customHeight="1" x14ac:dyDescent="0.25">
      <c r="I40" s="133" t="str">
        <f t="shared" si="0"/>
        <v/>
      </c>
      <c r="J40" s="134" t="str">
        <f t="shared" si="1"/>
        <v/>
      </c>
      <c r="K40" s="31" t="str">
        <f t="shared" ca="1" si="2"/>
        <v/>
      </c>
    </row>
    <row r="41" spans="9:11" ht="30" customHeight="1" x14ac:dyDescent="0.25">
      <c r="I41" s="133" t="str">
        <f t="shared" si="0"/>
        <v/>
      </c>
      <c r="J41" s="134" t="str">
        <f t="shared" si="1"/>
        <v/>
      </c>
      <c r="K41" s="31" t="str">
        <f t="shared" ca="1" si="2"/>
        <v/>
      </c>
    </row>
    <row r="42" spans="9:11" ht="30" customHeight="1" x14ac:dyDescent="0.25">
      <c r="I42" s="133" t="str">
        <f t="shared" si="0"/>
        <v/>
      </c>
      <c r="J42" s="134" t="str">
        <f t="shared" si="1"/>
        <v/>
      </c>
      <c r="K42" s="31" t="str">
        <f t="shared" ca="1" si="2"/>
        <v/>
      </c>
    </row>
    <row r="43" spans="9:11" ht="30" customHeight="1" x14ac:dyDescent="0.25">
      <c r="I43" s="133" t="str">
        <f t="shared" si="0"/>
        <v/>
      </c>
      <c r="J43" s="134" t="str">
        <f t="shared" si="1"/>
        <v/>
      </c>
      <c r="K43" s="31" t="str">
        <f t="shared" ca="1" si="2"/>
        <v/>
      </c>
    </row>
    <row r="44" spans="9:11" ht="30" customHeight="1" x14ac:dyDescent="0.25">
      <c r="I44" s="133" t="str">
        <f t="shared" si="0"/>
        <v/>
      </c>
      <c r="J44" s="134" t="str">
        <f t="shared" si="1"/>
        <v/>
      </c>
      <c r="K44" s="31" t="str">
        <f t="shared" ca="1" si="2"/>
        <v/>
      </c>
    </row>
    <row r="45" spans="9:11" ht="30" customHeight="1" x14ac:dyDescent="0.25">
      <c r="I45" s="133" t="str">
        <f t="shared" si="0"/>
        <v/>
      </c>
      <c r="J45" s="134" t="str">
        <f t="shared" si="1"/>
        <v/>
      </c>
      <c r="K45" s="31" t="str">
        <f t="shared" ca="1" si="2"/>
        <v/>
      </c>
    </row>
    <row r="46" spans="9:11" ht="30" customHeight="1" x14ac:dyDescent="0.25">
      <c r="I46" s="133" t="str">
        <f t="shared" si="0"/>
        <v/>
      </c>
      <c r="J46" s="134" t="str">
        <f t="shared" si="1"/>
        <v/>
      </c>
      <c r="K46" s="31" t="str">
        <f t="shared" ca="1" si="2"/>
        <v/>
      </c>
    </row>
    <row r="47" spans="9:11" ht="30" customHeight="1" x14ac:dyDescent="0.25">
      <c r="I47" s="133" t="str">
        <f t="shared" si="0"/>
        <v/>
      </c>
      <c r="J47" s="134" t="str">
        <f t="shared" si="1"/>
        <v/>
      </c>
      <c r="K47" s="31" t="str">
        <f t="shared" ca="1" si="2"/>
        <v/>
      </c>
    </row>
    <row r="48" spans="9:11" ht="30" customHeight="1" x14ac:dyDescent="0.25">
      <c r="I48" s="133" t="str">
        <f t="shared" si="0"/>
        <v/>
      </c>
      <c r="J48" s="134" t="str">
        <f t="shared" si="1"/>
        <v/>
      </c>
      <c r="K48" s="31" t="str">
        <f t="shared" ca="1" si="2"/>
        <v/>
      </c>
    </row>
    <row r="49" spans="9:11" ht="30" customHeight="1" x14ac:dyDescent="0.25">
      <c r="I49" s="133" t="str">
        <f t="shared" si="0"/>
        <v/>
      </c>
      <c r="J49" s="134" t="str">
        <f t="shared" si="1"/>
        <v/>
      </c>
      <c r="K49" s="31" t="str">
        <f t="shared" ca="1" si="2"/>
        <v/>
      </c>
    </row>
    <row r="50" spans="9:11" ht="30" customHeight="1" x14ac:dyDescent="0.25">
      <c r="I50" s="133" t="str">
        <f t="shared" si="0"/>
        <v/>
      </c>
      <c r="J50" s="134" t="str">
        <f t="shared" si="1"/>
        <v/>
      </c>
      <c r="K50" s="31" t="str">
        <f t="shared" ca="1" si="2"/>
        <v/>
      </c>
    </row>
    <row r="51" spans="9:11" ht="30" customHeight="1" x14ac:dyDescent="0.25">
      <c r="I51" s="133" t="str">
        <f t="shared" si="0"/>
        <v/>
      </c>
      <c r="J51" s="134" t="str">
        <f t="shared" si="1"/>
        <v/>
      </c>
      <c r="K51" s="31" t="str">
        <f t="shared" ca="1" si="2"/>
        <v/>
      </c>
    </row>
    <row r="52" spans="9:11" ht="30" customHeight="1" x14ac:dyDescent="0.25">
      <c r="I52" s="133" t="str">
        <f t="shared" si="0"/>
        <v/>
      </c>
      <c r="J52" s="134" t="str">
        <f t="shared" si="1"/>
        <v/>
      </c>
      <c r="K52" s="31" t="str">
        <f t="shared" ca="1" si="2"/>
        <v/>
      </c>
    </row>
    <row r="53" spans="9:11" ht="30" customHeight="1" x14ac:dyDescent="0.25">
      <c r="I53" s="133" t="str">
        <f t="shared" si="0"/>
        <v/>
      </c>
      <c r="J53" s="134" t="str">
        <f t="shared" si="1"/>
        <v/>
      </c>
      <c r="K53" s="31" t="str">
        <f t="shared" ca="1" si="2"/>
        <v/>
      </c>
    </row>
    <row r="54" spans="9:11" ht="30" customHeight="1" x14ac:dyDescent="0.25">
      <c r="I54" s="133" t="str">
        <f t="shared" si="0"/>
        <v/>
      </c>
      <c r="J54" s="134" t="str">
        <f t="shared" si="1"/>
        <v/>
      </c>
      <c r="K54" s="31" t="str">
        <f t="shared" ca="1" si="2"/>
        <v/>
      </c>
    </row>
    <row r="55" spans="9:11" ht="30" customHeight="1" x14ac:dyDescent="0.25">
      <c r="I55" s="133" t="str">
        <f t="shared" si="0"/>
        <v/>
      </c>
      <c r="J55" s="134" t="str">
        <f t="shared" si="1"/>
        <v/>
      </c>
      <c r="K55" s="31" t="str">
        <f t="shared" ca="1" si="2"/>
        <v/>
      </c>
    </row>
    <row r="56" spans="9:11" ht="30" customHeight="1" x14ac:dyDescent="0.25">
      <c r="I56" s="133" t="str">
        <f t="shared" si="0"/>
        <v/>
      </c>
      <c r="J56" s="134" t="str">
        <f t="shared" si="1"/>
        <v/>
      </c>
      <c r="K56" s="31" t="str">
        <f t="shared" ca="1" si="2"/>
        <v/>
      </c>
    </row>
    <row r="57" spans="9:11" ht="30" customHeight="1" x14ac:dyDescent="0.25">
      <c r="I57" s="133" t="str">
        <f t="shared" si="0"/>
        <v/>
      </c>
      <c r="J57" s="134" t="str">
        <f t="shared" si="1"/>
        <v/>
      </c>
      <c r="K57" s="31" t="str">
        <f t="shared" ca="1" si="2"/>
        <v/>
      </c>
    </row>
    <row r="58" spans="9:11" ht="30" customHeight="1" x14ac:dyDescent="0.25">
      <c r="I58" s="133" t="str">
        <f t="shared" si="0"/>
        <v/>
      </c>
      <c r="J58" s="134" t="str">
        <f t="shared" si="1"/>
        <v/>
      </c>
      <c r="K58" s="31" t="str">
        <f t="shared" ca="1" si="2"/>
        <v/>
      </c>
    </row>
    <row r="59" spans="9:11" ht="30" customHeight="1" x14ac:dyDescent="0.25">
      <c r="I59" s="133" t="str">
        <f t="shared" si="0"/>
        <v/>
      </c>
      <c r="J59" s="134" t="str">
        <f t="shared" si="1"/>
        <v/>
      </c>
      <c r="K59" s="31" t="str">
        <f t="shared" ca="1" si="2"/>
        <v/>
      </c>
    </row>
    <row r="60" spans="9:11" ht="30" customHeight="1" x14ac:dyDescent="0.25">
      <c r="I60" s="133" t="str">
        <f t="shared" si="0"/>
        <v/>
      </c>
      <c r="J60" s="134" t="str">
        <f t="shared" si="1"/>
        <v/>
      </c>
      <c r="K60" s="31" t="str">
        <f t="shared" ca="1" si="2"/>
        <v/>
      </c>
    </row>
    <row r="61" spans="9:11" ht="30" customHeight="1" x14ac:dyDescent="0.25">
      <c r="I61" s="133" t="str">
        <f t="shared" si="0"/>
        <v/>
      </c>
      <c r="J61" s="134" t="str">
        <f t="shared" si="1"/>
        <v/>
      </c>
      <c r="K61" s="31" t="str">
        <f t="shared" ca="1" si="2"/>
        <v/>
      </c>
    </row>
    <row r="62" spans="9:11" ht="30" customHeight="1" x14ac:dyDescent="0.25">
      <c r="I62" s="133" t="str">
        <f t="shared" si="0"/>
        <v/>
      </c>
      <c r="J62" s="134" t="str">
        <f t="shared" si="1"/>
        <v/>
      </c>
      <c r="K62" s="31" t="str">
        <f t="shared" ca="1" si="2"/>
        <v/>
      </c>
    </row>
    <row r="63" spans="9:11" ht="30" customHeight="1" x14ac:dyDescent="0.25">
      <c r="I63" s="133" t="str">
        <f t="shared" si="0"/>
        <v/>
      </c>
      <c r="J63" s="134" t="str">
        <f t="shared" si="1"/>
        <v/>
      </c>
      <c r="K63" s="31" t="str">
        <f t="shared" ca="1" si="2"/>
        <v/>
      </c>
    </row>
    <row r="64" spans="9:11" ht="30" customHeight="1" x14ac:dyDescent="0.25">
      <c r="I64" s="133" t="str">
        <f t="shared" si="0"/>
        <v/>
      </c>
      <c r="J64" s="134" t="str">
        <f t="shared" si="1"/>
        <v/>
      </c>
      <c r="K64" s="31" t="str">
        <f t="shared" ca="1" si="2"/>
        <v/>
      </c>
    </row>
    <row r="65" spans="9:11" ht="30" customHeight="1" x14ac:dyDescent="0.25">
      <c r="I65" s="133" t="str">
        <f t="shared" si="0"/>
        <v/>
      </c>
      <c r="J65" s="134" t="str">
        <f t="shared" si="1"/>
        <v/>
      </c>
      <c r="K65" s="31" t="str">
        <f t="shared" ca="1" si="2"/>
        <v/>
      </c>
    </row>
    <row r="66" spans="9:11" ht="30" customHeight="1" x14ac:dyDescent="0.25">
      <c r="I66" s="133" t="str">
        <f t="shared" si="0"/>
        <v/>
      </c>
      <c r="J66" s="134" t="str">
        <f t="shared" si="1"/>
        <v/>
      </c>
      <c r="K66" s="31" t="str">
        <f t="shared" ca="1" si="2"/>
        <v/>
      </c>
    </row>
    <row r="67" spans="9:11" ht="30" customHeight="1" x14ac:dyDescent="0.25">
      <c r="I67" s="133" t="str">
        <f t="shared" si="0"/>
        <v/>
      </c>
      <c r="J67" s="134" t="str">
        <f t="shared" si="1"/>
        <v/>
      </c>
      <c r="K67" s="31" t="str">
        <f t="shared" ca="1" si="2"/>
        <v/>
      </c>
    </row>
    <row r="68" spans="9:11" ht="30" customHeight="1" x14ac:dyDescent="0.25">
      <c r="I68" s="133" t="str">
        <f t="shared" si="0"/>
        <v/>
      </c>
      <c r="J68" s="134" t="str">
        <f t="shared" si="1"/>
        <v/>
      </c>
      <c r="K68" s="31" t="str">
        <f t="shared" ca="1" si="2"/>
        <v/>
      </c>
    </row>
    <row r="69" spans="9:11" ht="30" customHeight="1" x14ac:dyDescent="0.25">
      <c r="I69" s="133" t="str">
        <f t="shared" si="0"/>
        <v/>
      </c>
      <c r="J69" s="134" t="str">
        <f t="shared" si="1"/>
        <v/>
      </c>
      <c r="K69" s="31" t="str">
        <f t="shared" ca="1" si="2"/>
        <v/>
      </c>
    </row>
    <row r="70" spans="9:11" ht="30" customHeight="1" x14ac:dyDescent="0.25">
      <c r="I70" s="133" t="str">
        <f t="shared" si="0"/>
        <v/>
      </c>
      <c r="J70" s="134" t="str">
        <f t="shared" si="1"/>
        <v/>
      </c>
      <c r="K70" s="31" t="str">
        <f t="shared" ca="1" si="2"/>
        <v/>
      </c>
    </row>
    <row r="71" spans="9:11" ht="30" customHeight="1" x14ac:dyDescent="0.25">
      <c r="I71" s="133" t="str">
        <f t="shared" si="0"/>
        <v/>
      </c>
      <c r="J71" s="134" t="str">
        <f t="shared" si="1"/>
        <v/>
      </c>
      <c r="K71" s="31" t="str">
        <f t="shared" ca="1" si="2"/>
        <v/>
      </c>
    </row>
    <row r="72" spans="9:11" ht="30" customHeight="1" x14ac:dyDescent="0.25">
      <c r="I72" s="133" t="str">
        <f t="shared" si="0"/>
        <v/>
      </c>
      <c r="J72" s="134" t="str">
        <f t="shared" si="1"/>
        <v/>
      </c>
      <c r="K72" s="31" t="str">
        <f t="shared" ca="1" si="2"/>
        <v/>
      </c>
    </row>
    <row r="73" spans="9:11" ht="30" customHeight="1" x14ac:dyDescent="0.25">
      <c r="I73" s="133" t="str">
        <f t="shared" si="0"/>
        <v/>
      </c>
      <c r="J73" s="134" t="str">
        <f t="shared" si="1"/>
        <v/>
      </c>
      <c r="K73" s="31" t="str">
        <f t="shared" ca="1" si="2"/>
        <v/>
      </c>
    </row>
    <row r="74" spans="9:11" ht="30" customHeight="1" x14ac:dyDescent="0.25">
      <c r="I74" s="133" t="str">
        <f t="shared" si="0"/>
        <v/>
      </c>
      <c r="J74" s="134" t="str">
        <f t="shared" si="1"/>
        <v/>
      </c>
      <c r="K74" s="31" t="str">
        <f t="shared" ca="1" si="2"/>
        <v/>
      </c>
    </row>
    <row r="75" spans="9:11" ht="30" customHeight="1" x14ac:dyDescent="0.25">
      <c r="I75" s="133" t="str">
        <f t="shared" si="0"/>
        <v/>
      </c>
      <c r="J75" s="134" t="str">
        <f t="shared" si="1"/>
        <v/>
      </c>
      <c r="K75" s="31" t="str">
        <f t="shared" ca="1" si="2"/>
        <v/>
      </c>
    </row>
    <row r="76" spans="9:11" ht="30" customHeight="1" x14ac:dyDescent="0.25">
      <c r="I76" s="133" t="str">
        <f t="shared" si="0"/>
        <v/>
      </c>
      <c r="J76" s="134" t="str">
        <f t="shared" si="1"/>
        <v/>
      </c>
      <c r="K76" s="31" t="str">
        <f t="shared" ca="1" si="2"/>
        <v/>
      </c>
    </row>
    <row r="77" spans="9:11" ht="30" customHeight="1" x14ac:dyDescent="0.25">
      <c r="I77" s="133" t="str">
        <f t="shared" ref="I77:I140" si="3">IF(H77="","",H77+G77)</f>
        <v/>
      </c>
      <c r="J77" s="134" t="str">
        <f t="shared" ref="J77:J140" si="4">IF(H77="","",WEEKNUM(I77,2))</f>
        <v/>
      </c>
      <c r="K77" s="31" t="str">
        <f t="shared" ref="K77:K140" ca="1" si="5">IF(H77="","",IF(TODAY()&gt; I77,"Retard",IF(TODAY()&gt;=(I77-$K$7),"A Faire","Ok")))</f>
        <v/>
      </c>
    </row>
    <row r="78" spans="9:11" ht="30" customHeight="1" x14ac:dyDescent="0.25">
      <c r="I78" s="133" t="str">
        <f t="shared" si="3"/>
        <v/>
      </c>
      <c r="J78" s="134" t="str">
        <f t="shared" si="4"/>
        <v/>
      </c>
      <c r="K78" s="31" t="str">
        <f t="shared" ca="1" si="5"/>
        <v/>
      </c>
    </row>
    <row r="79" spans="9:11" ht="30" customHeight="1" x14ac:dyDescent="0.25">
      <c r="I79" s="133" t="str">
        <f t="shared" si="3"/>
        <v/>
      </c>
      <c r="J79" s="134" t="str">
        <f t="shared" si="4"/>
        <v/>
      </c>
      <c r="K79" s="31" t="str">
        <f t="shared" ca="1" si="5"/>
        <v/>
      </c>
    </row>
    <row r="80" spans="9:11" ht="30" customHeight="1" x14ac:dyDescent="0.25">
      <c r="I80" s="133" t="str">
        <f t="shared" si="3"/>
        <v/>
      </c>
      <c r="J80" s="134" t="str">
        <f t="shared" si="4"/>
        <v/>
      </c>
      <c r="K80" s="31" t="str">
        <f t="shared" ca="1" si="5"/>
        <v/>
      </c>
    </row>
    <row r="81" spans="9:11" ht="30" customHeight="1" x14ac:dyDescent="0.25">
      <c r="I81" s="133" t="str">
        <f t="shared" si="3"/>
        <v/>
      </c>
      <c r="J81" s="134" t="str">
        <f t="shared" si="4"/>
        <v/>
      </c>
      <c r="K81" s="31" t="str">
        <f t="shared" ca="1" si="5"/>
        <v/>
      </c>
    </row>
    <row r="82" spans="9:11" ht="30" customHeight="1" x14ac:dyDescent="0.25">
      <c r="I82" s="133" t="str">
        <f t="shared" si="3"/>
        <v/>
      </c>
      <c r="J82" s="134" t="str">
        <f t="shared" si="4"/>
        <v/>
      </c>
      <c r="K82" s="31" t="str">
        <f t="shared" ca="1" si="5"/>
        <v/>
      </c>
    </row>
    <row r="83" spans="9:11" ht="30" customHeight="1" x14ac:dyDescent="0.25">
      <c r="I83" s="133" t="str">
        <f t="shared" si="3"/>
        <v/>
      </c>
      <c r="J83" s="134" t="str">
        <f t="shared" si="4"/>
        <v/>
      </c>
      <c r="K83" s="31" t="str">
        <f t="shared" ca="1" si="5"/>
        <v/>
      </c>
    </row>
    <row r="84" spans="9:11" ht="30" customHeight="1" x14ac:dyDescent="0.25">
      <c r="I84" s="133" t="str">
        <f t="shared" si="3"/>
        <v/>
      </c>
      <c r="J84" s="134" t="str">
        <f t="shared" si="4"/>
        <v/>
      </c>
      <c r="K84" s="31" t="str">
        <f t="shared" ca="1" si="5"/>
        <v/>
      </c>
    </row>
    <row r="85" spans="9:11" ht="30" customHeight="1" x14ac:dyDescent="0.25">
      <c r="I85" s="133" t="str">
        <f t="shared" si="3"/>
        <v/>
      </c>
      <c r="J85" s="134" t="str">
        <f t="shared" si="4"/>
        <v/>
      </c>
      <c r="K85" s="31" t="str">
        <f t="shared" ca="1" si="5"/>
        <v/>
      </c>
    </row>
    <row r="86" spans="9:11" ht="30" customHeight="1" x14ac:dyDescent="0.25">
      <c r="I86" s="133" t="str">
        <f t="shared" si="3"/>
        <v/>
      </c>
      <c r="J86" s="134" t="str">
        <f t="shared" si="4"/>
        <v/>
      </c>
      <c r="K86" s="31" t="str">
        <f t="shared" ca="1" si="5"/>
        <v/>
      </c>
    </row>
    <row r="87" spans="9:11" ht="30" customHeight="1" x14ac:dyDescent="0.25">
      <c r="I87" s="133" t="str">
        <f t="shared" si="3"/>
        <v/>
      </c>
      <c r="J87" s="134" t="str">
        <f t="shared" si="4"/>
        <v/>
      </c>
      <c r="K87" s="31" t="str">
        <f t="shared" ca="1" si="5"/>
        <v/>
      </c>
    </row>
    <row r="88" spans="9:11" ht="30" customHeight="1" x14ac:dyDescent="0.25">
      <c r="I88" s="133" t="str">
        <f t="shared" si="3"/>
        <v/>
      </c>
      <c r="J88" s="134" t="str">
        <f t="shared" si="4"/>
        <v/>
      </c>
      <c r="K88" s="31" t="str">
        <f t="shared" ca="1" si="5"/>
        <v/>
      </c>
    </row>
    <row r="89" spans="9:11" ht="30" customHeight="1" x14ac:dyDescent="0.25">
      <c r="I89" s="133" t="str">
        <f t="shared" si="3"/>
        <v/>
      </c>
      <c r="J89" s="134" t="str">
        <f t="shared" si="4"/>
        <v/>
      </c>
      <c r="K89" s="31" t="str">
        <f t="shared" ca="1" si="5"/>
        <v/>
      </c>
    </row>
    <row r="90" spans="9:11" ht="30" customHeight="1" x14ac:dyDescent="0.25">
      <c r="I90" s="133" t="str">
        <f t="shared" si="3"/>
        <v/>
      </c>
      <c r="J90" s="134" t="str">
        <f t="shared" si="4"/>
        <v/>
      </c>
      <c r="K90" s="31" t="str">
        <f t="shared" ca="1" si="5"/>
        <v/>
      </c>
    </row>
    <row r="91" spans="9:11" ht="30" customHeight="1" x14ac:dyDescent="0.25">
      <c r="I91" s="133" t="str">
        <f t="shared" si="3"/>
        <v/>
      </c>
      <c r="J91" s="134" t="str">
        <f t="shared" si="4"/>
        <v/>
      </c>
      <c r="K91" s="31" t="str">
        <f t="shared" ca="1" si="5"/>
        <v/>
      </c>
    </row>
    <row r="92" spans="9:11" ht="30" customHeight="1" x14ac:dyDescent="0.25">
      <c r="I92" s="133" t="str">
        <f t="shared" si="3"/>
        <v/>
      </c>
      <c r="J92" s="134" t="str">
        <f t="shared" si="4"/>
        <v/>
      </c>
      <c r="K92" s="31" t="str">
        <f t="shared" ca="1" si="5"/>
        <v/>
      </c>
    </row>
    <row r="93" spans="9:11" ht="30" customHeight="1" x14ac:dyDescent="0.25">
      <c r="I93" s="133" t="str">
        <f t="shared" si="3"/>
        <v/>
      </c>
      <c r="J93" s="134" t="str">
        <f t="shared" si="4"/>
        <v/>
      </c>
      <c r="K93" s="31" t="str">
        <f t="shared" ca="1" si="5"/>
        <v/>
      </c>
    </row>
    <row r="94" spans="9:11" ht="30" customHeight="1" x14ac:dyDescent="0.25">
      <c r="I94" s="133" t="str">
        <f t="shared" si="3"/>
        <v/>
      </c>
      <c r="J94" s="134" t="str">
        <f t="shared" si="4"/>
        <v/>
      </c>
      <c r="K94" s="31" t="str">
        <f t="shared" ca="1" si="5"/>
        <v/>
      </c>
    </row>
    <row r="95" spans="9:11" ht="30" customHeight="1" x14ac:dyDescent="0.25">
      <c r="I95" s="133" t="str">
        <f t="shared" si="3"/>
        <v/>
      </c>
      <c r="J95" s="134" t="str">
        <f t="shared" si="4"/>
        <v/>
      </c>
      <c r="K95" s="31" t="str">
        <f t="shared" ca="1" si="5"/>
        <v/>
      </c>
    </row>
    <row r="96" spans="9:11" ht="30" customHeight="1" x14ac:dyDescent="0.25">
      <c r="I96" s="133" t="str">
        <f t="shared" si="3"/>
        <v/>
      </c>
      <c r="J96" s="134" t="str">
        <f t="shared" si="4"/>
        <v/>
      </c>
      <c r="K96" s="31" t="str">
        <f t="shared" ca="1" si="5"/>
        <v/>
      </c>
    </row>
    <row r="97" spans="9:11" ht="30" customHeight="1" x14ac:dyDescent="0.25">
      <c r="I97" s="133" t="str">
        <f t="shared" si="3"/>
        <v/>
      </c>
      <c r="J97" s="134" t="str">
        <f t="shared" si="4"/>
        <v/>
      </c>
      <c r="K97" s="31" t="str">
        <f t="shared" ca="1" si="5"/>
        <v/>
      </c>
    </row>
    <row r="98" spans="9:11" ht="30" customHeight="1" x14ac:dyDescent="0.25">
      <c r="I98" s="133" t="str">
        <f t="shared" si="3"/>
        <v/>
      </c>
      <c r="J98" s="134" t="str">
        <f t="shared" si="4"/>
        <v/>
      </c>
      <c r="K98" s="31" t="str">
        <f t="shared" ca="1" si="5"/>
        <v/>
      </c>
    </row>
    <row r="99" spans="9:11" ht="30" customHeight="1" x14ac:dyDescent="0.25">
      <c r="I99" s="133" t="str">
        <f t="shared" si="3"/>
        <v/>
      </c>
      <c r="J99" s="134" t="str">
        <f t="shared" si="4"/>
        <v/>
      </c>
      <c r="K99" s="31" t="str">
        <f t="shared" ca="1" si="5"/>
        <v/>
      </c>
    </row>
    <row r="100" spans="9:11" ht="30" customHeight="1" x14ac:dyDescent="0.25">
      <c r="I100" s="133" t="str">
        <f t="shared" si="3"/>
        <v/>
      </c>
      <c r="J100" s="134" t="str">
        <f t="shared" si="4"/>
        <v/>
      </c>
      <c r="K100" s="31" t="str">
        <f t="shared" ca="1" si="5"/>
        <v/>
      </c>
    </row>
    <row r="101" spans="9:11" ht="30" customHeight="1" x14ac:dyDescent="0.25">
      <c r="I101" s="133" t="str">
        <f t="shared" si="3"/>
        <v/>
      </c>
      <c r="J101" s="134" t="str">
        <f t="shared" si="4"/>
        <v/>
      </c>
      <c r="K101" s="31" t="str">
        <f t="shared" ca="1" si="5"/>
        <v/>
      </c>
    </row>
    <row r="102" spans="9:11" ht="30" customHeight="1" x14ac:dyDescent="0.25">
      <c r="I102" s="133" t="str">
        <f t="shared" si="3"/>
        <v/>
      </c>
      <c r="J102" s="134" t="str">
        <f t="shared" si="4"/>
        <v/>
      </c>
      <c r="K102" s="31" t="str">
        <f t="shared" ca="1" si="5"/>
        <v/>
      </c>
    </row>
    <row r="103" spans="9:11" ht="30" customHeight="1" x14ac:dyDescent="0.25">
      <c r="I103" s="133" t="str">
        <f t="shared" si="3"/>
        <v/>
      </c>
      <c r="J103" s="134" t="str">
        <f t="shared" si="4"/>
        <v/>
      </c>
      <c r="K103" s="31" t="str">
        <f t="shared" ca="1" si="5"/>
        <v/>
      </c>
    </row>
    <row r="104" spans="9:11" ht="30" customHeight="1" x14ac:dyDescent="0.25">
      <c r="I104" s="133" t="str">
        <f t="shared" si="3"/>
        <v/>
      </c>
      <c r="J104" s="134" t="str">
        <f t="shared" si="4"/>
        <v/>
      </c>
      <c r="K104" s="31" t="str">
        <f t="shared" ca="1" si="5"/>
        <v/>
      </c>
    </row>
    <row r="105" spans="9:11" ht="30" customHeight="1" x14ac:dyDescent="0.25">
      <c r="I105" s="133" t="str">
        <f t="shared" si="3"/>
        <v/>
      </c>
      <c r="J105" s="134" t="str">
        <f t="shared" si="4"/>
        <v/>
      </c>
      <c r="K105" s="31" t="str">
        <f t="shared" ca="1" si="5"/>
        <v/>
      </c>
    </row>
    <row r="106" spans="9:11" ht="30" customHeight="1" x14ac:dyDescent="0.25">
      <c r="I106" s="133" t="str">
        <f t="shared" si="3"/>
        <v/>
      </c>
      <c r="J106" s="134" t="str">
        <f t="shared" si="4"/>
        <v/>
      </c>
      <c r="K106" s="31" t="str">
        <f t="shared" ca="1" si="5"/>
        <v/>
      </c>
    </row>
    <row r="107" spans="9:11" ht="30" customHeight="1" x14ac:dyDescent="0.25">
      <c r="I107" s="133" t="str">
        <f t="shared" si="3"/>
        <v/>
      </c>
      <c r="J107" s="134" t="str">
        <f t="shared" si="4"/>
        <v/>
      </c>
      <c r="K107" s="31" t="str">
        <f t="shared" ca="1" si="5"/>
        <v/>
      </c>
    </row>
    <row r="108" spans="9:11" ht="30" customHeight="1" x14ac:dyDescent="0.25">
      <c r="I108" s="133" t="str">
        <f t="shared" si="3"/>
        <v/>
      </c>
      <c r="J108" s="134" t="str">
        <f t="shared" si="4"/>
        <v/>
      </c>
      <c r="K108" s="31" t="str">
        <f t="shared" ca="1" si="5"/>
        <v/>
      </c>
    </row>
    <row r="109" spans="9:11" ht="30" customHeight="1" x14ac:dyDescent="0.25">
      <c r="I109" s="133" t="str">
        <f t="shared" si="3"/>
        <v/>
      </c>
      <c r="J109" s="134" t="str">
        <f t="shared" si="4"/>
        <v/>
      </c>
      <c r="K109" s="31" t="str">
        <f t="shared" ca="1" si="5"/>
        <v/>
      </c>
    </row>
    <row r="110" spans="9:11" ht="30" customHeight="1" x14ac:dyDescent="0.25">
      <c r="I110" s="133" t="str">
        <f t="shared" si="3"/>
        <v/>
      </c>
      <c r="J110" s="134" t="str">
        <f t="shared" si="4"/>
        <v/>
      </c>
      <c r="K110" s="31" t="str">
        <f t="shared" ca="1" si="5"/>
        <v/>
      </c>
    </row>
    <row r="111" spans="9:11" ht="30" customHeight="1" x14ac:dyDescent="0.25">
      <c r="I111" s="133" t="str">
        <f t="shared" si="3"/>
        <v/>
      </c>
      <c r="J111" s="134" t="str">
        <f t="shared" si="4"/>
        <v/>
      </c>
      <c r="K111" s="31" t="str">
        <f t="shared" ca="1" si="5"/>
        <v/>
      </c>
    </row>
    <row r="112" spans="9:11" ht="30" customHeight="1" x14ac:dyDescent="0.25">
      <c r="I112" s="133" t="str">
        <f t="shared" si="3"/>
        <v/>
      </c>
      <c r="J112" s="134" t="str">
        <f t="shared" si="4"/>
        <v/>
      </c>
      <c r="K112" s="31" t="str">
        <f t="shared" ca="1" si="5"/>
        <v/>
      </c>
    </row>
    <row r="113" spans="9:11" ht="30" customHeight="1" x14ac:dyDescent="0.25">
      <c r="I113" s="133" t="str">
        <f t="shared" si="3"/>
        <v/>
      </c>
      <c r="J113" s="134" t="str">
        <f t="shared" si="4"/>
        <v/>
      </c>
      <c r="K113" s="31" t="str">
        <f t="shared" ca="1" si="5"/>
        <v/>
      </c>
    </row>
    <row r="114" spans="9:11" ht="30" customHeight="1" x14ac:dyDescent="0.25">
      <c r="I114" s="133" t="str">
        <f t="shared" si="3"/>
        <v/>
      </c>
      <c r="J114" s="134" t="str">
        <f t="shared" si="4"/>
        <v/>
      </c>
      <c r="K114" s="31" t="str">
        <f t="shared" ca="1" si="5"/>
        <v/>
      </c>
    </row>
    <row r="115" spans="9:11" ht="30" customHeight="1" x14ac:dyDescent="0.25">
      <c r="I115" s="133" t="str">
        <f t="shared" si="3"/>
        <v/>
      </c>
      <c r="J115" s="134" t="str">
        <f t="shared" si="4"/>
        <v/>
      </c>
      <c r="K115" s="31" t="str">
        <f t="shared" ca="1" si="5"/>
        <v/>
      </c>
    </row>
    <row r="116" spans="9:11" ht="30" customHeight="1" x14ac:dyDescent="0.25">
      <c r="I116" s="133" t="str">
        <f t="shared" si="3"/>
        <v/>
      </c>
      <c r="J116" s="134" t="str">
        <f t="shared" si="4"/>
        <v/>
      </c>
      <c r="K116" s="31" t="str">
        <f t="shared" ca="1" si="5"/>
        <v/>
      </c>
    </row>
    <row r="117" spans="9:11" ht="30" customHeight="1" x14ac:dyDescent="0.25">
      <c r="I117" s="133" t="str">
        <f t="shared" si="3"/>
        <v/>
      </c>
      <c r="J117" s="134" t="str">
        <f t="shared" si="4"/>
        <v/>
      </c>
      <c r="K117" s="31" t="str">
        <f t="shared" ca="1" si="5"/>
        <v/>
      </c>
    </row>
    <row r="118" spans="9:11" ht="30" customHeight="1" x14ac:dyDescent="0.25">
      <c r="I118" s="133" t="str">
        <f t="shared" si="3"/>
        <v/>
      </c>
      <c r="J118" s="134" t="str">
        <f t="shared" si="4"/>
        <v/>
      </c>
      <c r="K118" s="31" t="str">
        <f t="shared" ca="1" si="5"/>
        <v/>
      </c>
    </row>
    <row r="119" spans="9:11" ht="30" customHeight="1" x14ac:dyDescent="0.25">
      <c r="I119" s="133" t="str">
        <f t="shared" si="3"/>
        <v/>
      </c>
      <c r="J119" s="134" t="str">
        <f t="shared" si="4"/>
        <v/>
      </c>
      <c r="K119" s="31" t="str">
        <f t="shared" ca="1" si="5"/>
        <v/>
      </c>
    </row>
    <row r="120" spans="9:11" ht="30" customHeight="1" x14ac:dyDescent="0.25">
      <c r="I120" s="133" t="str">
        <f t="shared" si="3"/>
        <v/>
      </c>
      <c r="J120" s="134" t="str">
        <f t="shared" si="4"/>
        <v/>
      </c>
      <c r="K120" s="31" t="str">
        <f t="shared" ca="1" si="5"/>
        <v/>
      </c>
    </row>
    <row r="121" spans="9:11" ht="30" customHeight="1" x14ac:dyDescent="0.25">
      <c r="I121" s="133" t="str">
        <f t="shared" si="3"/>
        <v/>
      </c>
      <c r="J121" s="134" t="str">
        <f t="shared" si="4"/>
        <v/>
      </c>
      <c r="K121" s="31" t="str">
        <f t="shared" ca="1" si="5"/>
        <v/>
      </c>
    </row>
    <row r="122" spans="9:11" ht="30" customHeight="1" x14ac:dyDescent="0.25">
      <c r="I122" s="133" t="str">
        <f t="shared" si="3"/>
        <v/>
      </c>
      <c r="J122" s="134" t="str">
        <f t="shared" si="4"/>
        <v/>
      </c>
      <c r="K122" s="31" t="str">
        <f t="shared" ca="1" si="5"/>
        <v/>
      </c>
    </row>
    <row r="123" spans="9:11" ht="30" customHeight="1" x14ac:dyDescent="0.25">
      <c r="I123" s="133" t="str">
        <f t="shared" si="3"/>
        <v/>
      </c>
      <c r="J123" s="134" t="str">
        <f t="shared" si="4"/>
        <v/>
      </c>
      <c r="K123" s="31" t="str">
        <f t="shared" ca="1" si="5"/>
        <v/>
      </c>
    </row>
    <row r="124" spans="9:11" ht="30" customHeight="1" x14ac:dyDescent="0.25">
      <c r="I124" s="133" t="str">
        <f t="shared" si="3"/>
        <v/>
      </c>
      <c r="J124" s="134" t="str">
        <f t="shared" si="4"/>
        <v/>
      </c>
      <c r="K124" s="31" t="str">
        <f t="shared" ca="1" si="5"/>
        <v/>
      </c>
    </row>
    <row r="125" spans="9:11" ht="30" customHeight="1" x14ac:dyDescent="0.25">
      <c r="I125" s="133" t="str">
        <f t="shared" si="3"/>
        <v/>
      </c>
      <c r="J125" s="134" t="str">
        <f t="shared" si="4"/>
        <v/>
      </c>
      <c r="K125" s="31" t="str">
        <f t="shared" ca="1" si="5"/>
        <v/>
      </c>
    </row>
    <row r="126" spans="9:11" ht="30" customHeight="1" x14ac:dyDescent="0.25">
      <c r="I126" s="133" t="str">
        <f t="shared" si="3"/>
        <v/>
      </c>
      <c r="J126" s="134" t="str">
        <f t="shared" si="4"/>
        <v/>
      </c>
      <c r="K126" s="31" t="str">
        <f t="shared" ca="1" si="5"/>
        <v/>
      </c>
    </row>
    <row r="127" spans="9:11" ht="30" customHeight="1" x14ac:dyDescent="0.25">
      <c r="I127" s="133" t="str">
        <f t="shared" si="3"/>
        <v/>
      </c>
      <c r="J127" s="134" t="str">
        <f t="shared" si="4"/>
        <v/>
      </c>
      <c r="K127" s="31" t="str">
        <f t="shared" ca="1" si="5"/>
        <v/>
      </c>
    </row>
    <row r="128" spans="9:11" ht="30" customHeight="1" x14ac:dyDescent="0.25">
      <c r="I128" s="133" t="str">
        <f t="shared" si="3"/>
        <v/>
      </c>
      <c r="J128" s="134" t="str">
        <f t="shared" si="4"/>
        <v/>
      </c>
      <c r="K128" s="31" t="str">
        <f t="shared" ca="1" si="5"/>
        <v/>
      </c>
    </row>
    <row r="129" spans="9:11" ht="30" customHeight="1" x14ac:dyDescent="0.25">
      <c r="I129" s="133" t="str">
        <f t="shared" si="3"/>
        <v/>
      </c>
      <c r="J129" s="134" t="str">
        <f t="shared" si="4"/>
        <v/>
      </c>
      <c r="K129" s="31" t="str">
        <f t="shared" ca="1" si="5"/>
        <v/>
      </c>
    </row>
    <row r="130" spans="9:11" ht="30" customHeight="1" x14ac:dyDescent="0.25">
      <c r="I130" s="133" t="str">
        <f t="shared" si="3"/>
        <v/>
      </c>
      <c r="J130" s="134" t="str">
        <f t="shared" si="4"/>
        <v/>
      </c>
      <c r="K130" s="31" t="str">
        <f t="shared" ca="1" si="5"/>
        <v/>
      </c>
    </row>
    <row r="131" spans="9:11" ht="30" customHeight="1" x14ac:dyDescent="0.25">
      <c r="I131" s="133" t="str">
        <f t="shared" si="3"/>
        <v/>
      </c>
      <c r="J131" s="134" t="str">
        <f t="shared" si="4"/>
        <v/>
      </c>
      <c r="K131" s="31" t="str">
        <f t="shared" ca="1" si="5"/>
        <v/>
      </c>
    </row>
    <row r="132" spans="9:11" ht="30" customHeight="1" x14ac:dyDescent="0.25">
      <c r="I132" s="133" t="str">
        <f t="shared" si="3"/>
        <v/>
      </c>
      <c r="J132" s="134" t="str">
        <f t="shared" si="4"/>
        <v/>
      </c>
      <c r="K132" s="31" t="str">
        <f t="shared" ca="1" si="5"/>
        <v/>
      </c>
    </row>
    <row r="133" spans="9:11" ht="30" customHeight="1" x14ac:dyDescent="0.25">
      <c r="I133" s="133" t="str">
        <f t="shared" si="3"/>
        <v/>
      </c>
      <c r="J133" s="134" t="str">
        <f t="shared" si="4"/>
        <v/>
      </c>
      <c r="K133" s="31" t="str">
        <f t="shared" ca="1" si="5"/>
        <v/>
      </c>
    </row>
    <row r="134" spans="9:11" ht="30" customHeight="1" x14ac:dyDescent="0.25">
      <c r="I134" s="133" t="str">
        <f t="shared" si="3"/>
        <v/>
      </c>
      <c r="J134" s="134" t="str">
        <f t="shared" si="4"/>
        <v/>
      </c>
      <c r="K134" s="31" t="str">
        <f t="shared" ca="1" si="5"/>
        <v/>
      </c>
    </row>
    <row r="135" spans="9:11" ht="30" customHeight="1" x14ac:dyDescent="0.25">
      <c r="I135" s="133" t="str">
        <f t="shared" si="3"/>
        <v/>
      </c>
      <c r="J135" s="134" t="str">
        <f t="shared" si="4"/>
        <v/>
      </c>
      <c r="K135" s="31" t="str">
        <f t="shared" ca="1" si="5"/>
        <v/>
      </c>
    </row>
    <row r="136" spans="9:11" ht="30" customHeight="1" x14ac:dyDescent="0.25">
      <c r="I136" s="133" t="str">
        <f t="shared" si="3"/>
        <v/>
      </c>
      <c r="J136" s="134" t="str">
        <f t="shared" si="4"/>
        <v/>
      </c>
      <c r="K136" s="31" t="str">
        <f t="shared" ca="1" si="5"/>
        <v/>
      </c>
    </row>
    <row r="137" spans="9:11" ht="30" customHeight="1" x14ac:dyDescent="0.25">
      <c r="I137" s="133" t="str">
        <f t="shared" si="3"/>
        <v/>
      </c>
      <c r="J137" s="134" t="str">
        <f t="shared" si="4"/>
        <v/>
      </c>
      <c r="K137" s="31" t="str">
        <f t="shared" ca="1" si="5"/>
        <v/>
      </c>
    </row>
    <row r="138" spans="9:11" ht="30" customHeight="1" x14ac:dyDescent="0.25">
      <c r="I138" s="133" t="str">
        <f t="shared" si="3"/>
        <v/>
      </c>
      <c r="J138" s="134" t="str">
        <f t="shared" si="4"/>
        <v/>
      </c>
      <c r="K138" s="31" t="str">
        <f t="shared" ca="1" si="5"/>
        <v/>
      </c>
    </row>
    <row r="139" spans="9:11" ht="30" customHeight="1" x14ac:dyDescent="0.25">
      <c r="I139" s="133" t="str">
        <f t="shared" si="3"/>
        <v/>
      </c>
      <c r="J139" s="134" t="str">
        <f t="shared" si="4"/>
        <v/>
      </c>
      <c r="K139" s="31" t="str">
        <f t="shared" ca="1" si="5"/>
        <v/>
      </c>
    </row>
    <row r="140" spans="9:11" ht="30" customHeight="1" x14ac:dyDescent="0.25">
      <c r="I140" s="133" t="str">
        <f t="shared" si="3"/>
        <v/>
      </c>
      <c r="J140" s="134" t="str">
        <f t="shared" si="4"/>
        <v/>
      </c>
      <c r="K140" s="31" t="str">
        <f t="shared" ca="1" si="5"/>
        <v/>
      </c>
    </row>
    <row r="141" spans="9:11" ht="30" customHeight="1" x14ac:dyDescent="0.25">
      <c r="I141" s="133" t="str">
        <f t="shared" ref="I141:I200" si="6">IF(H141="","",H141+G141)</f>
        <v/>
      </c>
      <c r="J141" s="134" t="str">
        <f t="shared" ref="J141:J200" si="7">IF(H141="","",WEEKNUM(I141,2))</f>
        <v/>
      </c>
      <c r="K141" s="31" t="str">
        <f t="shared" ref="K141:K200" ca="1" si="8">IF(H141="","",IF(TODAY()&gt; I141,"Retard",IF(TODAY()&gt;=(I141-$K$7),"A Faire","Ok")))</f>
        <v/>
      </c>
    </row>
    <row r="142" spans="9:11" ht="30" customHeight="1" x14ac:dyDescent="0.25">
      <c r="I142" s="133" t="str">
        <f t="shared" si="6"/>
        <v/>
      </c>
      <c r="J142" s="134" t="str">
        <f t="shared" si="7"/>
        <v/>
      </c>
      <c r="K142" s="31" t="str">
        <f t="shared" ca="1" si="8"/>
        <v/>
      </c>
    </row>
    <row r="143" spans="9:11" ht="30" customHeight="1" x14ac:dyDescent="0.25">
      <c r="I143" s="133" t="str">
        <f t="shared" si="6"/>
        <v/>
      </c>
      <c r="J143" s="134" t="str">
        <f t="shared" si="7"/>
        <v/>
      </c>
      <c r="K143" s="31" t="str">
        <f t="shared" ca="1" si="8"/>
        <v/>
      </c>
    </row>
    <row r="144" spans="9:11" ht="30" customHeight="1" x14ac:dyDescent="0.25">
      <c r="I144" s="133" t="str">
        <f t="shared" si="6"/>
        <v/>
      </c>
      <c r="J144" s="134" t="str">
        <f t="shared" si="7"/>
        <v/>
      </c>
      <c r="K144" s="31" t="str">
        <f t="shared" ca="1" si="8"/>
        <v/>
      </c>
    </row>
    <row r="145" spans="9:11" ht="30" customHeight="1" x14ac:dyDescent="0.25">
      <c r="I145" s="133" t="str">
        <f t="shared" si="6"/>
        <v/>
      </c>
      <c r="J145" s="134" t="str">
        <f t="shared" si="7"/>
        <v/>
      </c>
      <c r="K145" s="31" t="str">
        <f t="shared" ca="1" si="8"/>
        <v/>
      </c>
    </row>
    <row r="146" spans="9:11" ht="30" customHeight="1" x14ac:dyDescent="0.25">
      <c r="I146" s="133" t="str">
        <f t="shared" si="6"/>
        <v/>
      </c>
      <c r="J146" s="134" t="str">
        <f t="shared" si="7"/>
        <v/>
      </c>
      <c r="K146" s="31" t="str">
        <f t="shared" ca="1" si="8"/>
        <v/>
      </c>
    </row>
    <row r="147" spans="9:11" ht="30" customHeight="1" x14ac:dyDescent="0.25">
      <c r="I147" s="133" t="str">
        <f t="shared" si="6"/>
        <v/>
      </c>
      <c r="J147" s="134" t="str">
        <f t="shared" si="7"/>
        <v/>
      </c>
      <c r="K147" s="31" t="str">
        <f t="shared" ca="1" si="8"/>
        <v/>
      </c>
    </row>
    <row r="148" spans="9:11" ht="30" customHeight="1" x14ac:dyDescent="0.25">
      <c r="I148" s="133" t="str">
        <f t="shared" si="6"/>
        <v/>
      </c>
      <c r="J148" s="134" t="str">
        <f t="shared" si="7"/>
        <v/>
      </c>
      <c r="K148" s="31" t="str">
        <f t="shared" ca="1" si="8"/>
        <v/>
      </c>
    </row>
    <row r="149" spans="9:11" ht="30" customHeight="1" x14ac:dyDescent="0.25">
      <c r="I149" s="133" t="str">
        <f t="shared" si="6"/>
        <v/>
      </c>
      <c r="J149" s="134" t="str">
        <f t="shared" si="7"/>
        <v/>
      </c>
      <c r="K149" s="31" t="str">
        <f t="shared" ca="1" si="8"/>
        <v/>
      </c>
    </row>
    <row r="150" spans="9:11" ht="30" customHeight="1" x14ac:dyDescent="0.25">
      <c r="I150" s="133" t="str">
        <f t="shared" si="6"/>
        <v/>
      </c>
      <c r="J150" s="134" t="str">
        <f t="shared" si="7"/>
        <v/>
      </c>
      <c r="K150" s="31" t="str">
        <f t="shared" ca="1" si="8"/>
        <v/>
      </c>
    </row>
    <row r="151" spans="9:11" ht="30" customHeight="1" x14ac:dyDescent="0.25">
      <c r="I151" s="133" t="str">
        <f t="shared" si="6"/>
        <v/>
      </c>
      <c r="J151" s="134" t="str">
        <f t="shared" si="7"/>
        <v/>
      </c>
      <c r="K151" s="31" t="str">
        <f t="shared" ca="1" si="8"/>
        <v/>
      </c>
    </row>
    <row r="152" spans="9:11" ht="30" customHeight="1" x14ac:dyDescent="0.25">
      <c r="I152" s="133" t="str">
        <f t="shared" si="6"/>
        <v/>
      </c>
      <c r="J152" s="134" t="str">
        <f t="shared" si="7"/>
        <v/>
      </c>
      <c r="K152" s="31" t="str">
        <f t="shared" ca="1" si="8"/>
        <v/>
      </c>
    </row>
    <row r="153" spans="9:11" ht="30" customHeight="1" x14ac:dyDescent="0.25">
      <c r="I153" s="133" t="str">
        <f t="shared" si="6"/>
        <v/>
      </c>
      <c r="J153" s="134" t="str">
        <f t="shared" si="7"/>
        <v/>
      </c>
      <c r="K153" s="31" t="str">
        <f t="shared" ca="1" si="8"/>
        <v/>
      </c>
    </row>
    <row r="154" spans="9:11" ht="30" customHeight="1" x14ac:dyDescent="0.25">
      <c r="I154" s="133" t="str">
        <f t="shared" si="6"/>
        <v/>
      </c>
      <c r="J154" s="134" t="str">
        <f t="shared" si="7"/>
        <v/>
      </c>
      <c r="K154" s="31" t="str">
        <f t="shared" ca="1" si="8"/>
        <v/>
      </c>
    </row>
    <row r="155" spans="9:11" ht="30" customHeight="1" x14ac:dyDescent="0.25">
      <c r="I155" s="133" t="str">
        <f t="shared" si="6"/>
        <v/>
      </c>
      <c r="J155" s="134" t="str">
        <f t="shared" si="7"/>
        <v/>
      </c>
      <c r="K155" s="31" t="str">
        <f t="shared" ca="1" si="8"/>
        <v/>
      </c>
    </row>
    <row r="156" spans="9:11" ht="30" customHeight="1" x14ac:dyDescent="0.25">
      <c r="I156" s="133" t="str">
        <f t="shared" si="6"/>
        <v/>
      </c>
      <c r="J156" s="134" t="str">
        <f t="shared" si="7"/>
        <v/>
      </c>
      <c r="K156" s="31" t="str">
        <f t="shared" ca="1" si="8"/>
        <v/>
      </c>
    </row>
    <row r="157" spans="9:11" ht="30" customHeight="1" x14ac:dyDescent="0.25">
      <c r="I157" s="133" t="str">
        <f t="shared" si="6"/>
        <v/>
      </c>
      <c r="J157" s="134" t="str">
        <f t="shared" si="7"/>
        <v/>
      </c>
      <c r="K157" s="31" t="str">
        <f t="shared" ca="1" si="8"/>
        <v/>
      </c>
    </row>
    <row r="158" spans="9:11" ht="30" customHeight="1" x14ac:dyDescent="0.25">
      <c r="I158" s="133" t="str">
        <f t="shared" si="6"/>
        <v/>
      </c>
      <c r="J158" s="134" t="str">
        <f t="shared" si="7"/>
        <v/>
      </c>
      <c r="K158" s="31" t="str">
        <f t="shared" ca="1" si="8"/>
        <v/>
      </c>
    </row>
    <row r="159" spans="9:11" ht="30" customHeight="1" x14ac:dyDescent="0.25">
      <c r="I159" s="133" t="str">
        <f t="shared" si="6"/>
        <v/>
      </c>
      <c r="J159" s="134" t="str">
        <f t="shared" si="7"/>
        <v/>
      </c>
      <c r="K159" s="31" t="str">
        <f t="shared" ca="1" si="8"/>
        <v/>
      </c>
    </row>
    <row r="160" spans="9:11" ht="30" customHeight="1" x14ac:dyDescent="0.25">
      <c r="I160" s="133" t="str">
        <f t="shared" si="6"/>
        <v/>
      </c>
      <c r="J160" s="134" t="str">
        <f t="shared" si="7"/>
        <v/>
      </c>
      <c r="K160" s="31" t="str">
        <f t="shared" ca="1" si="8"/>
        <v/>
      </c>
    </row>
    <row r="161" spans="9:11" ht="30" customHeight="1" x14ac:dyDescent="0.25">
      <c r="I161" s="133" t="str">
        <f t="shared" si="6"/>
        <v/>
      </c>
      <c r="J161" s="134" t="str">
        <f t="shared" si="7"/>
        <v/>
      </c>
      <c r="K161" s="31" t="str">
        <f t="shared" ca="1" si="8"/>
        <v/>
      </c>
    </row>
    <row r="162" spans="9:11" ht="30" customHeight="1" x14ac:dyDescent="0.25">
      <c r="I162" s="133" t="str">
        <f t="shared" si="6"/>
        <v/>
      </c>
      <c r="J162" s="134" t="str">
        <f t="shared" si="7"/>
        <v/>
      </c>
      <c r="K162" s="31" t="str">
        <f t="shared" ca="1" si="8"/>
        <v/>
      </c>
    </row>
    <row r="163" spans="9:11" ht="30" customHeight="1" x14ac:dyDescent="0.25">
      <c r="I163" s="133" t="str">
        <f t="shared" si="6"/>
        <v/>
      </c>
      <c r="J163" s="134" t="str">
        <f t="shared" si="7"/>
        <v/>
      </c>
      <c r="K163" s="31" t="str">
        <f t="shared" ca="1" si="8"/>
        <v/>
      </c>
    </row>
    <row r="164" spans="9:11" ht="30" customHeight="1" x14ac:dyDescent="0.25">
      <c r="I164" s="133" t="str">
        <f t="shared" si="6"/>
        <v/>
      </c>
      <c r="J164" s="134" t="str">
        <f t="shared" si="7"/>
        <v/>
      </c>
      <c r="K164" s="31" t="str">
        <f t="shared" ca="1" si="8"/>
        <v/>
      </c>
    </row>
    <row r="165" spans="9:11" ht="30" customHeight="1" x14ac:dyDescent="0.25">
      <c r="I165" s="133" t="str">
        <f t="shared" si="6"/>
        <v/>
      </c>
      <c r="J165" s="134" t="str">
        <f t="shared" si="7"/>
        <v/>
      </c>
      <c r="K165" s="31" t="str">
        <f t="shared" ca="1" si="8"/>
        <v/>
      </c>
    </row>
    <row r="166" spans="9:11" ht="30" customHeight="1" x14ac:dyDescent="0.25">
      <c r="I166" s="133" t="str">
        <f t="shared" si="6"/>
        <v/>
      </c>
      <c r="J166" s="134" t="str">
        <f t="shared" si="7"/>
        <v/>
      </c>
      <c r="K166" s="31" t="str">
        <f t="shared" ca="1" si="8"/>
        <v/>
      </c>
    </row>
    <row r="167" spans="9:11" ht="30" customHeight="1" x14ac:dyDescent="0.25">
      <c r="I167" s="133" t="str">
        <f t="shared" si="6"/>
        <v/>
      </c>
      <c r="J167" s="134" t="str">
        <f t="shared" si="7"/>
        <v/>
      </c>
      <c r="K167" s="31" t="str">
        <f t="shared" ca="1" si="8"/>
        <v/>
      </c>
    </row>
    <row r="168" spans="9:11" ht="30" customHeight="1" x14ac:dyDescent="0.25">
      <c r="I168" s="133" t="str">
        <f t="shared" si="6"/>
        <v/>
      </c>
      <c r="J168" s="134" t="str">
        <f t="shared" si="7"/>
        <v/>
      </c>
      <c r="K168" s="31" t="str">
        <f t="shared" ca="1" si="8"/>
        <v/>
      </c>
    </row>
    <row r="169" spans="9:11" ht="30" customHeight="1" x14ac:dyDescent="0.25">
      <c r="I169" s="133" t="str">
        <f t="shared" si="6"/>
        <v/>
      </c>
      <c r="J169" s="134" t="str">
        <f t="shared" si="7"/>
        <v/>
      </c>
      <c r="K169" s="31" t="str">
        <f t="shared" ca="1" si="8"/>
        <v/>
      </c>
    </row>
    <row r="170" spans="9:11" ht="30" customHeight="1" x14ac:dyDescent="0.25">
      <c r="I170" s="133" t="str">
        <f t="shared" si="6"/>
        <v/>
      </c>
      <c r="J170" s="134" t="str">
        <f t="shared" si="7"/>
        <v/>
      </c>
      <c r="K170" s="31" t="str">
        <f t="shared" ca="1" si="8"/>
        <v/>
      </c>
    </row>
    <row r="171" spans="9:11" ht="30" customHeight="1" x14ac:dyDescent="0.25">
      <c r="I171" s="133" t="str">
        <f t="shared" si="6"/>
        <v/>
      </c>
      <c r="J171" s="134" t="str">
        <f t="shared" si="7"/>
        <v/>
      </c>
      <c r="K171" s="31" t="str">
        <f t="shared" ca="1" si="8"/>
        <v/>
      </c>
    </row>
    <row r="172" spans="9:11" ht="30" customHeight="1" x14ac:dyDescent="0.25">
      <c r="I172" s="133" t="str">
        <f t="shared" si="6"/>
        <v/>
      </c>
      <c r="J172" s="134" t="str">
        <f t="shared" si="7"/>
        <v/>
      </c>
      <c r="K172" s="31" t="str">
        <f t="shared" ca="1" si="8"/>
        <v/>
      </c>
    </row>
    <row r="173" spans="9:11" ht="30" customHeight="1" x14ac:dyDescent="0.25">
      <c r="I173" s="133" t="str">
        <f t="shared" si="6"/>
        <v/>
      </c>
      <c r="J173" s="134" t="str">
        <f t="shared" si="7"/>
        <v/>
      </c>
      <c r="K173" s="31" t="str">
        <f t="shared" ca="1" si="8"/>
        <v/>
      </c>
    </row>
    <row r="174" spans="9:11" ht="30" customHeight="1" x14ac:dyDescent="0.25">
      <c r="I174" s="133" t="str">
        <f t="shared" si="6"/>
        <v/>
      </c>
      <c r="J174" s="134" t="str">
        <f t="shared" si="7"/>
        <v/>
      </c>
      <c r="K174" s="31" t="str">
        <f t="shared" ca="1" si="8"/>
        <v/>
      </c>
    </row>
    <row r="175" spans="9:11" ht="30" customHeight="1" x14ac:dyDescent="0.25">
      <c r="I175" s="133" t="str">
        <f t="shared" si="6"/>
        <v/>
      </c>
      <c r="J175" s="134" t="str">
        <f t="shared" si="7"/>
        <v/>
      </c>
      <c r="K175" s="31" t="str">
        <f t="shared" ca="1" si="8"/>
        <v/>
      </c>
    </row>
    <row r="176" spans="9:11" ht="30" customHeight="1" x14ac:dyDescent="0.25">
      <c r="I176" s="133" t="str">
        <f t="shared" si="6"/>
        <v/>
      </c>
      <c r="J176" s="134" t="str">
        <f t="shared" si="7"/>
        <v/>
      </c>
      <c r="K176" s="31" t="str">
        <f t="shared" ca="1" si="8"/>
        <v/>
      </c>
    </row>
    <row r="177" spans="9:11" ht="30" customHeight="1" x14ac:dyDescent="0.25">
      <c r="I177" s="133" t="str">
        <f t="shared" si="6"/>
        <v/>
      </c>
      <c r="J177" s="134" t="str">
        <f t="shared" si="7"/>
        <v/>
      </c>
      <c r="K177" s="31" t="str">
        <f t="shared" ca="1" si="8"/>
        <v/>
      </c>
    </row>
    <row r="178" spans="9:11" ht="30" customHeight="1" x14ac:dyDescent="0.25">
      <c r="I178" s="133" t="str">
        <f t="shared" si="6"/>
        <v/>
      </c>
      <c r="J178" s="134" t="str">
        <f t="shared" si="7"/>
        <v/>
      </c>
      <c r="K178" s="31" t="str">
        <f t="shared" ca="1" si="8"/>
        <v/>
      </c>
    </row>
    <row r="179" spans="9:11" ht="30" customHeight="1" x14ac:dyDescent="0.25">
      <c r="I179" s="133" t="str">
        <f t="shared" si="6"/>
        <v/>
      </c>
      <c r="J179" s="134" t="str">
        <f t="shared" si="7"/>
        <v/>
      </c>
      <c r="K179" s="31" t="str">
        <f t="shared" ca="1" si="8"/>
        <v/>
      </c>
    </row>
    <row r="180" spans="9:11" ht="30" customHeight="1" x14ac:dyDescent="0.25">
      <c r="I180" s="133" t="str">
        <f t="shared" si="6"/>
        <v/>
      </c>
      <c r="J180" s="134" t="str">
        <f t="shared" si="7"/>
        <v/>
      </c>
      <c r="K180" s="31" t="str">
        <f t="shared" ca="1" si="8"/>
        <v/>
      </c>
    </row>
    <row r="181" spans="9:11" ht="30" customHeight="1" x14ac:dyDescent="0.25">
      <c r="I181" s="133" t="str">
        <f t="shared" si="6"/>
        <v/>
      </c>
      <c r="J181" s="134" t="str">
        <f t="shared" si="7"/>
        <v/>
      </c>
      <c r="K181" s="31" t="str">
        <f t="shared" ca="1" si="8"/>
        <v/>
      </c>
    </row>
    <row r="182" spans="9:11" ht="30" customHeight="1" x14ac:dyDescent="0.25">
      <c r="I182" s="133" t="str">
        <f t="shared" si="6"/>
        <v/>
      </c>
      <c r="J182" s="134" t="str">
        <f t="shared" si="7"/>
        <v/>
      </c>
      <c r="K182" s="31" t="str">
        <f t="shared" ca="1" si="8"/>
        <v/>
      </c>
    </row>
    <row r="183" spans="9:11" ht="30" customHeight="1" x14ac:dyDescent="0.25">
      <c r="I183" s="133" t="str">
        <f t="shared" si="6"/>
        <v/>
      </c>
      <c r="J183" s="134" t="str">
        <f t="shared" si="7"/>
        <v/>
      </c>
      <c r="K183" s="31" t="str">
        <f t="shared" ca="1" si="8"/>
        <v/>
      </c>
    </row>
    <row r="184" spans="9:11" ht="30" customHeight="1" x14ac:dyDescent="0.25">
      <c r="I184" s="133" t="str">
        <f t="shared" si="6"/>
        <v/>
      </c>
      <c r="J184" s="134" t="str">
        <f t="shared" si="7"/>
        <v/>
      </c>
      <c r="K184" s="31" t="str">
        <f t="shared" ca="1" si="8"/>
        <v/>
      </c>
    </row>
    <row r="185" spans="9:11" ht="30" customHeight="1" x14ac:dyDescent="0.25">
      <c r="I185" s="133" t="str">
        <f t="shared" si="6"/>
        <v/>
      </c>
      <c r="J185" s="134" t="str">
        <f t="shared" si="7"/>
        <v/>
      </c>
      <c r="K185" s="31" t="str">
        <f t="shared" ca="1" si="8"/>
        <v/>
      </c>
    </row>
    <row r="186" spans="9:11" ht="30" customHeight="1" x14ac:dyDescent="0.25">
      <c r="I186" s="133" t="str">
        <f t="shared" si="6"/>
        <v/>
      </c>
      <c r="J186" s="134" t="str">
        <f t="shared" si="7"/>
        <v/>
      </c>
      <c r="K186" s="31" t="str">
        <f t="shared" ca="1" si="8"/>
        <v/>
      </c>
    </row>
    <row r="187" spans="9:11" ht="30" customHeight="1" x14ac:dyDescent="0.25">
      <c r="I187" s="133" t="str">
        <f t="shared" si="6"/>
        <v/>
      </c>
      <c r="J187" s="134" t="str">
        <f t="shared" si="7"/>
        <v/>
      </c>
      <c r="K187" s="31" t="str">
        <f t="shared" ca="1" si="8"/>
        <v/>
      </c>
    </row>
    <row r="188" spans="9:11" ht="30" customHeight="1" x14ac:dyDescent="0.25">
      <c r="I188" s="133" t="str">
        <f t="shared" si="6"/>
        <v/>
      </c>
      <c r="J188" s="134" t="str">
        <f t="shared" si="7"/>
        <v/>
      </c>
      <c r="K188" s="31" t="str">
        <f t="shared" ca="1" si="8"/>
        <v/>
      </c>
    </row>
    <row r="189" spans="9:11" ht="30" customHeight="1" x14ac:dyDescent="0.25">
      <c r="I189" s="133" t="str">
        <f t="shared" si="6"/>
        <v/>
      </c>
      <c r="J189" s="134" t="str">
        <f t="shared" si="7"/>
        <v/>
      </c>
      <c r="K189" s="31" t="str">
        <f t="shared" ca="1" si="8"/>
        <v/>
      </c>
    </row>
    <row r="190" spans="9:11" ht="30" customHeight="1" x14ac:dyDescent="0.25">
      <c r="I190" s="133" t="str">
        <f t="shared" si="6"/>
        <v/>
      </c>
      <c r="J190" s="134" t="str">
        <f t="shared" si="7"/>
        <v/>
      </c>
      <c r="K190" s="31" t="str">
        <f t="shared" ca="1" si="8"/>
        <v/>
      </c>
    </row>
    <row r="191" spans="9:11" ht="30" customHeight="1" x14ac:dyDescent="0.25">
      <c r="I191" s="133" t="str">
        <f t="shared" si="6"/>
        <v/>
      </c>
      <c r="J191" s="134" t="str">
        <f t="shared" si="7"/>
        <v/>
      </c>
      <c r="K191" s="31" t="str">
        <f t="shared" ca="1" si="8"/>
        <v/>
      </c>
    </row>
    <row r="192" spans="9:11" ht="30" customHeight="1" x14ac:dyDescent="0.25">
      <c r="I192" s="133" t="str">
        <f t="shared" si="6"/>
        <v/>
      </c>
      <c r="J192" s="134" t="str">
        <f t="shared" si="7"/>
        <v/>
      </c>
      <c r="K192" s="31" t="str">
        <f t="shared" ca="1" si="8"/>
        <v/>
      </c>
    </row>
    <row r="193" spans="9:11" ht="30" customHeight="1" x14ac:dyDescent="0.25">
      <c r="I193" s="133" t="str">
        <f t="shared" si="6"/>
        <v/>
      </c>
      <c r="J193" s="134" t="str">
        <f t="shared" si="7"/>
        <v/>
      </c>
      <c r="K193" s="31" t="str">
        <f t="shared" ca="1" si="8"/>
        <v/>
      </c>
    </row>
    <row r="194" spans="9:11" ht="30" customHeight="1" x14ac:dyDescent="0.25">
      <c r="I194" s="133" t="str">
        <f t="shared" si="6"/>
        <v/>
      </c>
      <c r="J194" s="134" t="str">
        <f t="shared" si="7"/>
        <v/>
      </c>
      <c r="K194" s="31" t="str">
        <f t="shared" ca="1" si="8"/>
        <v/>
      </c>
    </row>
    <row r="195" spans="9:11" ht="30" customHeight="1" x14ac:dyDescent="0.25">
      <c r="I195" s="133" t="str">
        <f t="shared" si="6"/>
        <v/>
      </c>
      <c r="J195" s="134" t="str">
        <f t="shared" si="7"/>
        <v/>
      </c>
      <c r="K195" s="31" t="str">
        <f t="shared" ca="1" si="8"/>
        <v/>
      </c>
    </row>
    <row r="196" spans="9:11" ht="30" customHeight="1" x14ac:dyDescent="0.25">
      <c r="I196" s="133" t="str">
        <f t="shared" si="6"/>
        <v/>
      </c>
      <c r="J196" s="134" t="str">
        <f t="shared" si="7"/>
        <v/>
      </c>
      <c r="K196" s="31" t="str">
        <f t="shared" ca="1" si="8"/>
        <v/>
      </c>
    </row>
    <row r="197" spans="9:11" ht="30" customHeight="1" x14ac:dyDescent="0.25">
      <c r="I197" s="133" t="str">
        <f t="shared" si="6"/>
        <v/>
      </c>
      <c r="J197" s="134" t="str">
        <f t="shared" si="7"/>
        <v/>
      </c>
      <c r="K197" s="31" t="str">
        <f t="shared" ca="1" si="8"/>
        <v/>
      </c>
    </row>
    <row r="198" spans="9:11" ht="30" customHeight="1" x14ac:dyDescent="0.25">
      <c r="I198" s="133" t="str">
        <f t="shared" si="6"/>
        <v/>
      </c>
      <c r="J198" s="134" t="str">
        <f t="shared" si="7"/>
        <v/>
      </c>
      <c r="K198" s="31" t="str">
        <f t="shared" ca="1" si="8"/>
        <v/>
      </c>
    </row>
    <row r="199" spans="9:11" ht="30" customHeight="1" x14ac:dyDescent="0.25">
      <c r="I199" s="133" t="str">
        <f t="shared" si="6"/>
        <v/>
      </c>
      <c r="J199" s="134" t="str">
        <f t="shared" si="7"/>
        <v/>
      </c>
      <c r="K199" s="31" t="str">
        <f t="shared" ca="1" si="8"/>
        <v/>
      </c>
    </row>
    <row r="200" spans="9:11" ht="30" customHeight="1" x14ac:dyDescent="0.25">
      <c r="I200" s="133" t="str">
        <f t="shared" si="6"/>
        <v/>
      </c>
      <c r="J200" s="134" t="str">
        <f t="shared" si="7"/>
        <v/>
      </c>
      <c r="K200" s="31" t="str">
        <f t="shared" ca="1" si="8"/>
        <v/>
      </c>
    </row>
  </sheetData>
  <customSheetViews>
    <customSheetView guid="{6F591A43-FDBD-47BB-B53D-2E401491C373}">
      <selection activeCell="C14" sqref="C14"/>
    </customSheetView>
  </customSheetViews>
  <mergeCells count="8">
    <mergeCell ref="K5:K6"/>
    <mergeCell ref="K7:K8"/>
    <mergeCell ref="H7:H8"/>
    <mergeCell ref="I7:I8"/>
    <mergeCell ref="J7:J8"/>
    <mergeCell ref="H5:H6"/>
    <mergeCell ref="I5:I6"/>
    <mergeCell ref="J5:J6"/>
  </mergeCells>
  <dataValidations count="1">
    <dataValidation allowBlank="1" sqref="H5:K5 H7:K7"/>
  </dataValidations>
  <pageMargins left="0.7" right="0.7" top="0.75" bottom="0.75" header="0.3" footer="0.3"/>
  <drawing r:id="rId1"/>
  <legacyDrawing r:id="rId2"/>
  <controls>
    <mc:AlternateContent xmlns:mc="http://schemas.openxmlformats.org/markup-compatibility/2006">
      <mc:Choice Requires="x14">
        <control shapeId="5135" r:id="rId3" name="CommandButton5">
          <controlPr defaultSize="0" autoLine="0" r:id="rId4">
            <anchor moveWithCells="1">
              <from>
                <xdr:col>3</xdr:col>
                <xdr:colOff>628650</xdr:colOff>
                <xdr:row>4</xdr:row>
                <xdr:rowOff>28575</xdr:rowOff>
              </from>
              <to>
                <xdr:col>4</xdr:col>
                <xdr:colOff>19050</xdr:colOff>
                <xdr:row>6</xdr:row>
                <xdr:rowOff>66675</xdr:rowOff>
              </to>
            </anchor>
          </controlPr>
        </control>
      </mc:Choice>
      <mc:Fallback>
        <control shapeId="5135" r:id="rId3" name="CommandButton5"/>
      </mc:Fallback>
    </mc:AlternateContent>
    <mc:AlternateContent xmlns:mc="http://schemas.openxmlformats.org/markup-compatibility/2006">
      <mc:Choice Requires="x14">
        <control shapeId="5134" r:id="rId5" name="CommandButton4">
          <controlPr defaultSize="0" autoLine="0" r:id="rId6">
            <anchor moveWithCells="1">
              <from>
                <xdr:col>0</xdr:col>
                <xdr:colOff>19050</xdr:colOff>
                <xdr:row>4</xdr:row>
                <xdr:rowOff>28575</xdr:rowOff>
              </from>
              <to>
                <xdr:col>2</xdr:col>
                <xdr:colOff>190500</xdr:colOff>
                <xdr:row>6</xdr:row>
                <xdr:rowOff>66675</xdr:rowOff>
              </to>
            </anchor>
          </controlPr>
        </control>
      </mc:Choice>
      <mc:Fallback>
        <control shapeId="5134" r:id="rId5" name="CommandButton4"/>
      </mc:Fallback>
    </mc:AlternateContent>
    <mc:AlternateContent xmlns:mc="http://schemas.openxmlformats.org/markup-compatibility/2006">
      <mc:Choice Requires="x14">
        <control shapeId="5131" r:id="rId7" name="CommandButton2">
          <controlPr defaultSize="0" autoLine="0" r:id="rId8">
            <anchor moveWithCells="1">
              <from>
                <xdr:col>2</xdr:col>
                <xdr:colOff>200025</xdr:colOff>
                <xdr:row>4</xdr:row>
                <xdr:rowOff>28575</xdr:rowOff>
              </from>
              <to>
                <xdr:col>3</xdr:col>
                <xdr:colOff>619125</xdr:colOff>
                <xdr:row>6</xdr:row>
                <xdr:rowOff>66675</xdr:rowOff>
              </to>
            </anchor>
          </controlPr>
        </control>
      </mc:Choice>
      <mc:Fallback>
        <control shapeId="5131" r:id="rId7" name="CommandButton2"/>
      </mc:Fallback>
    </mc:AlternateContent>
    <mc:AlternateContent xmlns:mc="http://schemas.openxmlformats.org/markup-compatibility/2006">
      <mc:Choice Requires="x14">
        <control shapeId="5130" r:id="rId9" name="CommandButton1">
          <controlPr defaultSize="0" autoLine="0" r:id="rId10">
            <anchor moveWithCells="1">
              <from>
                <xdr:col>2</xdr:col>
                <xdr:colOff>200025</xdr:colOff>
                <xdr:row>6</xdr:row>
                <xdr:rowOff>66675</xdr:rowOff>
              </from>
              <to>
                <xdr:col>3</xdr:col>
                <xdr:colOff>619125</xdr:colOff>
                <xdr:row>8</xdr:row>
                <xdr:rowOff>104775</xdr:rowOff>
              </to>
            </anchor>
          </controlPr>
        </control>
      </mc:Choice>
      <mc:Fallback>
        <control shapeId="5130" r:id="rId9" name="CommandButton1"/>
      </mc:Fallback>
    </mc:AlternateContent>
    <mc:AlternateContent xmlns:mc="http://schemas.openxmlformats.org/markup-compatibility/2006">
      <mc:Choice Requires="x14">
        <control shapeId="5133" r:id="rId11" name="CommandButton3">
          <controlPr defaultSize="0" autoLine="0" r:id="rId12">
            <anchor moveWithCells="1">
              <from>
                <xdr:col>0</xdr:col>
                <xdr:colOff>19050</xdr:colOff>
                <xdr:row>6</xdr:row>
                <xdr:rowOff>66675</xdr:rowOff>
              </from>
              <to>
                <xdr:col>2</xdr:col>
                <xdr:colOff>190500</xdr:colOff>
                <xdr:row>8</xdr:row>
                <xdr:rowOff>104775</xdr:rowOff>
              </to>
            </anchor>
          </controlPr>
        </control>
      </mc:Choice>
      <mc:Fallback>
        <control shapeId="5133" r:id="rId11" name="CommandButton3"/>
      </mc:Fallback>
    </mc:AlternateContent>
  </controls>
  <tableParts count="1">
    <tablePart r:id="rId13"/>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tabColor theme="0" tint="-0.499984740745262"/>
  </sheetPr>
  <dimension ref="A1:T4"/>
  <sheetViews>
    <sheetView showGridLines="0" showRowColHeaders="0" workbookViewId="0">
      <pane ySplit="4" topLeftCell="A5" activePane="bottomLeft" state="frozen"/>
      <selection pane="bottomLeft" activeCell="Y6" sqref="A6:AD6"/>
    </sheetView>
  </sheetViews>
  <sheetFormatPr baseColWidth="10" defaultColWidth="30.7109375" defaultRowHeight="15.95" customHeight="1" x14ac:dyDescent="0.25"/>
  <cols>
    <col min="1" max="6" width="30.7109375" style="2"/>
    <col min="7" max="7" width="30.7109375" style="3"/>
    <col min="8" max="16384" width="30.7109375" style="2"/>
  </cols>
  <sheetData>
    <row r="1" spans="1:20" s="207" customFormat="1" ht="39.950000000000003" customHeight="1" x14ac:dyDescent="0.25"/>
    <row r="2" spans="1:20" s="207" customFormat="1" ht="39.950000000000003" customHeight="1" x14ac:dyDescent="0.25"/>
    <row r="3" spans="1:20" s="207"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220</v>
      </c>
      <c r="P4" s="1" t="s">
        <v>221</v>
      </c>
      <c r="Q4" s="1" t="s">
        <v>222</v>
      </c>
      <c r="R4" s="1" t="s">
        <v>223</v>
      </c>
      <c r="S4" s="1" t="s">
        <v>224</v>
      </c>
      <c r="T4" s="1" t="s">
        <v>225</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3" r:id="rId3" name="CommandButton3">
          <controlPr defaultSize="0" autoLine="0" autoPict="0" r:id="rId4">
            <anchor moveWithCells="1">
              <from>
                <xdr:col>0</xdr:col>
                <xdr:colOff>57150</xdr:colOff>
                <xdr:row>0</xdr:row>
                <xdr:rowOff>466725</xdr:rowOff>
              </from>
              <to>
                <xdr:col>0</xdr:col>
                <xdr:colOff>1857375</xdr:colOff>
                <xdr:row>1</xdr:row>
                <xdr:rowOff>323850</xdr:rowOff>
              </to>
            </anchor>
          </controlPr>
        </control>
      </mc:Choice>
      <mc:Fallback>
        <control shapeId="6153" r:id="rId3" name="CommandButton3"/>
      </mc:Fallback>
    </mc:AlternateContent>
    <mc:AlternateContent xmlns:mc="http://schemas.openxmlformats.org/markup-compatibility/2006">
      <mc:Choice Requires="x14">
        <control shapeId="6150" r:id="rId5" name="CommandButton1">
          <controlPr defaultSize="0" autoLine="0" r:id="rId6">
            <anchor moveWithCells="1">
              <from>
                <xdr:col>0</xdr:col>
                <xdr:colOff>1866900</xdr:colOff>
                <xdr:row>0</xdr:row>
                <xdr:rowOff>466725</xdr:rowOff>
              </from>
              <to>
                <xdr:col>1</xdr:col>
                <xdr:colOff>1619250</xdr:colOff>
                <xdr:row>1</xdr:row>
                <xdr:rowOff>323850</xdr:rowOff>
              </to>
            </anchor>
          </controlPr>
        </control>
      </mc:Choice>
      <mc:Fallback>
        <control shapeId="6150" r:id="rId5" name="CommandButton1"/>
      </mc:Fallback>
    </mc:AlternateContent>
    <mc:AlternateContent xmlns:mc="http://schemas.openxmlformats.org/markup-compatibility/2006">
      <mc:Choice Requires="x14">
        <control shapeId="6152" r:id="rId7" name="CommandButton2">
          <controlPr autoLine="0" r:id="rId8">
            <anchor moveWithCells="1">
              <from>
                <xdr:col>0</xdr:col>
                <xdr:colOff>57150</xdr:colOff>
                <xdr:row>1</xdr:row>
                <xdr:rowOff>333375</xdr:rowOff>
              </from>
              <to>
                <xdr:col>0</xdr:col>
                <xdr:colOff>1857375</xdr:colOff>
                <xdr:row>2</xdr:row>
                <xdr:rowOff>190500</xdr:rowOff>
              </to>
            </anchor>
          </controlPr>
        </control>
      </mc:Choice>
      <mc:Fallback>
        <control shapeId="6152" r:id="rId7" name="CommandButton2"/>
      </mc:Fallback>
    </mc:AlternateContent>
    <mc:AlternateContent xmlns:mc="http://schemas.openxmlformats.org/markup-compatibility/2006">
      <mc:Choice Requires="x14">
        <control shapeId="6154" r:id="rId9" name="CommandButton4">
          <controlPr defaultSize="0" autoLine="0" r:id="rId10">
            <anchor moveWithCells="1">
              <from>
                <xdr:col>0</xdr:col>
                <xdr:colOff>1866900</xdr:colOff>
                <xdr:row>1</xdr:row>
                <xdr:rowOff>333375</xdr:rowOff>
              </from>
              <to>
                <xdr:col>1</xdr:col>
                <xdr:colOff>1619250</xdr:colOff>
                <xdr:row>2</xdr:row>
                <xdr:rowOff>190500</xdr:rowOff>
              </to>
            </anchor>
          </controlPr>
        </control>
      </mc:Choice>
      <mc:Fallback>
        <control shapeId="6154" r:id="rId9" name="CommandButton4"/>
      </mc:Fallback>
    </mc:AlternateContent>
  </controls>
  <tableParts count="1">
    <tablePart r:id="rId1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tabColor theme="7" tint="-0.499984740745262"/>
  </sheetPr>
  <dimension ref="A1:O7"/>
  <sheetViews>
    <sheetView showRowColHeaders="0" workbookViewId="0">
      <pane ySplit="4" topLeftCell="A5" activePane="bottomLeft" state="frozen"/>
      <selection pane="bottomLeft" activeCell="D20" sqref="D20"/>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6"/>
    <col min="16" max="16384" width="30.7109375" style="34"/>
  </cols>
  <sheetData>
    <row r="1" spans="1:12" s="208" customFormat="1" ht="39.950000000000003" customHeight="1" x14ac:dyDescent="0.25"/>
    <row r="2" spans="1:12" s="208" customFormat="1" ht="39.950000000000003" customHeight="1" x14ac:dyDescent="0.25"/>
    <row r="3" spans="1:12" s="208" customFormat="1" ht="39.950000000000003" customHeight="1" x14ac:dyDescent="0.25"/>
    <row r="4" spans="1:12" ht="39.75" customHeight="1" x14ac:dyDescent="0.25">
      <c r="A4" s="34" t="s">
        <v>10</v>
      </c>
      <c r="B4" s="34" t="s">
        <v>198</v>
      </c>
      <c r="C4" s="34" t="s">
        <v>45</v>
      </c>
      <c r="D4" s="34" t="s">
        <v>47</v>
      </c>
      <c r="E4" s="34" t="s">
        <v>48</v>
      </c>
      <c r="F4" s="34" t="s">
        <v>49</v>
      </c>
      <c r="G4" s="34" t="s">
        <v>26</v>
      </c>
      <c r="H4" s="34" t="s">
        <v>43</v>
      </c>
      <c r="I4" s="34" t="s">
        <v>44</v>
      </c>
      <c r="J4" s="34" t="s">
        <v>50</v>
      </c>
      <c r="K4" s="34" t="s">
        <v>46</v>
      </c>
      <c r="L4" s="126" t="s">
        <v>51</v>
      </c>
    </row>
    <row r="5" spans="1:12" ht="15.95" customHeight="1" x14ac:dyDescent="0.25">
      <c r="A5" s="34">
        <v>1</v>
      </c>
      <c r="B5" s="34">
        <v>1</v>
      </c>
      <c r="C5" s="34" t="s">
        <v>194</v>
      </c>
      <c r="D5" s="125">
        <v>43160</v>
      </c>
      <c r="E5" s="125">
        <v>43171</v>
      </c>
      <c r="F5" s="125"/>
      <c r="G5" s="127" t="str">
        <f ca="1">IF(D5="","",IF(F5&lt;&gt;"","OK",IF(AND(E5&lt;&gt;"",E5&lt;TODAY()),"Retard","Attente")))</f>
        <v>Retard</v>
      </c>
      <c r="H5" s="34" t="s">
        <v>192</v>
      </c>
      <c r="I5" s="34" t="s">
        <v>193</v>
      </c>
      <c r="J5" s="34">
        <v>2</v>
      </c>
      <c r="K5" s="34">
        <v>15</v>
      </c>
      <c r="L5" s="126">
        <v>30</v>
      </c>
    </row>
    <row r="6" spans="1:12" ht="15.95" customHeight="1" x14ac:dyDescent="0.25">
      <c r="A6" s="34">
        <v>2</v>
      </c>
      <c r="B6" s="34">
        <v>1</v>
      </c>
      <c r="C6" s="34" t="s">
        <v>194</v>
      </c>
      <c r="D6" s="125">
        <v>43160</v>
      </c>
      <c r="E6" s="125">
        <v>43189</v>
      </c>
      <c r="F6" s="125"/>
      <c r="G6" s="127" t="str">
        <f ca="1">IF(D6="","",IF(F6&lt;&gt;"","OK",IF(AND(E6&lt;&gt;"",E6&lt;TODAY()),"Retard","Attente")))</f>
        <v>Retard</v>
      </c>
      <c r="H6" s="34" t="s">
        <v>192</v>
      </c>
      <c r="I6" s="34" t="s">
        <v>193</v>
      </c>
      <c r="J6" s="34">
        <v>2</v>
      </c>
      <c r="K6" s="34">
        <v>12</v>
      </c>
      <c r="L6" s="126">
        <v>24</v>
      </c>
    </row>
    <row r="7" spans="1:12" ht="15.95" customHeight="1" x14ac:dyDescent="0.25">
      <c r="D7" s="125"/>
      <c r="E7" s="125"/>
      <c r="F7" s="125"/>
      <c r="G7" s="127"/>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8" r:id="rId3" name="CommandButton8">
          <controlPr defaultSize="0" autoLine="0" r:id="rId4">
            <anchor moveWithCells="1">
              <from>
                <xdr:col>0</xdr:col>
                <xdr:colOff>19050</xdr:colOff>
                <xdr:row>1</xdr:row>
                <xdr:rowOff>314325</xdr:rowOff>
              </from>
              <to>
                <xdr:col>2</xdr:col>
                <xdr:colOff>28575</xdr:colOff>
                <xdr:row>2</xdr:row>
                <xdr:rowOff>171450</xdr:rowOff>
              </to>
            </anchor>
          </controlPr>
        </control>
      </mc:Choice>
      <mc:Fallback>
        <control shapeId="7178" r:id="rId3" name="CommandButton8"/>
      </mc:Fallback>
    </mc:AlternateContent>
    <mc:AlternateContent xmlns:mc="http://schemas.openxmlformats.org/markup-compatibility/2006">
      <mc:Choice Requires="x14">
        <control shapeId="7175" r:id="rId5" name="CommandButton5">
          <controlPr defaultSize="0" autoLine="0" r:id="rId6">
            <anchor moveWithCells="1">
              <from>
                <xdr:col>0</xdr:col>
                <xdr:colOff>19050</xdr:colOff>
                <xdr:row>0</xdr:row>
                <xdr:rowOff>457200</xdr:rowOff>
              </from>
              <to>
                <xdr:col>2</xdr:col>
                <xdr:colOff>28575</xdr:colOff>
                <xdr:row>1</xdr:row>
                <xdr:rowOff>314325</xdr:rowOff>
              </to>
            </anchor>
          </controlPr>
        </control>
      </mc:Choice>
      <mc:Fallback>
        <control shapeId="7175" r:id="rId5" name="CommandButton5"/>
      </mc:Fallback>
    </mc:AlternateContent>
    <mc:AlternateContent xmlns:mc="http://schemas.openxmlformats.org/markup-compatibility/2006">
      <mc:Choice Requires="x14">
        <control shapeId="7171" r:id="rId7" name="CommandButton1">
          <controlPr defaultSize="0" autoLine="0" r:id="rId8">
            <anchor moveWithCells="1">
              <from>
                <xdr:col>2</xdr:col>
                <xdr:colOff>38100</xdr:colOff>
                <xdr:row>1</xdr:row>
                <xdr:rowOff>314325</xdr:rowOff>
              </from>
              <to>
                <xdr:col>2</xdr:col>
                <xdr:colOff>1476375</xdr:colOff>
                <xdr:row>2</xdr:row>
                <xdr:rowOff>171450</xdr:rowOff>
              </to>
            </anchor>
          </controlPr>
        </control>
      </mc:Choice>
      <mc:Fallback>
        <control shapeId="7171" r:id="rId7" name="CommandButton1"/>
      </mc:Fallback>
    </mc:AlternateContent>
    <mc:AlternateContent xmlns:mc="http://schemas.openxmlformats.org/markup-compatibility/2006">
      <mc:Choice Requires="x14">
        <control shapeId="7172" r:id="rId9" name="CommandButton2">
          <controlPr defaultSize="0" autoLine="0" r:id="rId10">
            <anchor moveWithCells="1">
              <from>
                <xdr:col>2</xdr:col>
                <xdr:colOff>1485900</xdr:colOff>
                <xdr:row>1</xdr:row>
                <xdr:rowOff>314325</xdr:rowOff>
              </from>
              <to>
                <xdr:col>3</xdr:col>
                <xdr:colOff>876300</xdr:colOff>
                <xdr:row>2</xdr:row>
                <xdr:rowOff>171450</xdr:rowOff>
              </to>
            </anchor>
          </controlPr>
        </control>
      </mc:Choice>
      <mc:Fallback>
        <control shapeId="7172" r:id="rId9" name="CommandButton2"/>
      </mc:Fallback>
    </mc:AlternateContent>
    <mc:AlternateContent xmlns:mc="http://schemas.openxmlformats.org/markup-compatibility/2006">
      <mc:Choice Requires="x14">
        <control shapeId="7173" r:id="rId11" name="CommandButton3">
          <controlPr defaultSize="0" autoLine="0" r:id="rId12">
            <anchor moveWithCells="1">
              <from>
                <xdr:col>3</xdr:col>
                <xdr:colOff>876300</xdr:colOff>
                <xdr:row>0</xdr:row>
                <xdr:rowOff>457200</xdr:rowOff>
              </from>
              <to>
                <xdr:col>4</xdr:col>
                <xdr:colOff>266700</xdr:colOff>
                <xdr:row>1</xdr:row>
                <xdr:rowOff>314325</xdr:rowOff>
              </to>
            </anchor>
          </controlPr>
        </control>
      </mc:Choice>
      <mc:Fallback>
        <control shapeId="7173" r:id="rId11" name="CommandButton3"/>
      </mc:Fallback>
    </mc:AlternateContent>
    <mc:AlternateContent xmlns:mc="http://schemas.openxmlformats.org/markup-compatibility/2006">
      <mc:Choice Requires="x14">
        <control shapeId="7174" r:id="rId13" name="CommandButton4">
          <controlPr autoLine="0" r:id="rId14">
            <anchor moveWithCells="1">
              <from>
                <xdr:col>2</xdr:col>
                <xdr:colOff>1485900</xdr:colOff>
                <xdr:row>0</xdr:row>
                <xdr:rowOff>457200</xdr:rowOff>
              </from>
              <to>
                <xdr:col>3</xdr:col>
                <xdr:colOff>876300</xdr:colOff>
                <xdr:row>1</xdr:row>
                <xdr:rowOff>314325</xdr:rowOff>
              </to>
            </anchor>
          </controlPr>
        </control>
      </mc:Choice>
      <mc:Fallback>
        <control shapeId="7174" r:id="rId13" name="CommandButton4"/>
      </mc:Fallback>
    </mc:AlternateContent>
    <mc:AlternateContent xmlns:mc="http://schemas.openxmlformats.org/markup-compatibility/2006">
      <mc:Choice Requires="x14">
        <control shapeId="7176" r:id="rId15" name="CommandButton6">
          <controlPr defaultSize="0" autoLine="0" r:id="rId16">
            <anchor moveWithCells="1">
              <from>
                <xdr:col>2</xdr:col>
                <xdr:colOff>38100</xdr:colOff>
                <xdr:row>0</xdr:row>
                <xdr:rowOff>457200</xdr:rowOff>
              </from>
              <to>
                <xdr:col>2</xdr:col>
                <xdr:colOff>1476375</xdr:colOff>
                <xdr:row>1</xdr:row>
                <xdr:rowOff>314325</xdr:rowOff>
              </to>
            </anchor>
          </controlPr>
        </control>
      </mc:Choice>
      <mc:Fallback>
        <control shapeId="7176" r:id="rId15" name="CommandButton6"/>
      </mc:Fallback>
    </mc:AlternateContent>
    <mc:AlternateContent xmlns:mc="http://schemas.openxmlformats.org/markup-compatibility/2006">
      <mc:Choice Requires="x14">
        <control shapeId="7177" r:id="rId17" name="CommandButton7">
          <controlPr defaultSize="0" autoLine="0" r:id="rId18">
            <anchor moveWithCells="1">
              <from>
                <xdr:col>3</xdr:col>
                <xdr:colOff>876300</xdr:colOff>
                <xdr:row>1</xdr:row>
                <xdr:rowOff>314325</xdr:rowOff>
              </from>
              <to>
                <xdr:col>4</xdr:col>
                <xdr:colOff>266700</xdr:colOff>
                <xdr:row>2</xdr:row>
                <xdr:rowOff>171450</xdr:rowOff>
              </to>
            </anchor>
          </controlPr>
        </control>
      </mc:Choice>
      <mc:Fallback>
        <control shapeId="7177" r:id="rId17" name="CommandButton7"/>
      </mc:Fallback>
    </mc:AlternateContent>
  </controls>
  <tableParts count="1">
    <tablePart r:id="rId19"/>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tabColor theme="5" tint="-0.499984740745262"/>
  </sheetPr>
  <dimension ref="A1:E34"/>
  <sheetViews>
    <sheetView showRowColHeaders="0" workbookViewId="0">
      <pane ySplit="4" topLeftCell="A5" activePane="bottomLeft" state="frozen"/>
      <selection pane="bottomLeft" activeCell="F13" sqref="F13"/>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208" customFormat="1" ht="39.950000000000003" customHeight="1" x14ac:dyDescent="0.25"/>
    <row r="2" spans="1:5" s="208" customFormat="1" ht="39.950000000000003" customHeight="1" x14ac:dyDescent="0.25"/>
    <row r="3" spans="1:5" s="208" customFormat="1" ht="39.950000000000003" customHeight="1" x14ac:dyDescent="0.25"/>
    <row r="4" spans="1:5" ht="26.25" customHeight="1" x14ac:dyDescent="0.25">
      <c r="A4" s="34" t="s">
        <v>138</v>
      </c>
      <c r="B4" s="34" t="s">
        <v>43</v>
      </c>
      <c r="C4" s="34" t="s">
        <v>52</v>
      </c>
      <c r="D4" s="34" t="s">
        <v>53</v>
      </c>
      <c r="E4" s="34" t="s">
        <v>46</v>
      </c>
    </row>
    <row r="5" spans="1:5" ht="15.95" hidden="1" customHeight="1" x14ac:dyDescent="0.25">
      <c r="E5" s="34"/>
    </row>
    <row r="6" spans="1:5" ht="15.95" customHeight="1" x14ac:dyDescent="0.25">
      <c r="A6" s="34">
        <v>1</v>
      </c>
      <c r="B6" s="34" t="s">
        <v>192</v>
      </c>
      <c r="C6" s="34" t="s">
        <v>196</v>
      </c>
      <c r="D6" s="125">
        <v>43186</v>
      </c>
      <c r="E6" s="34">
        <v>2</v>
      </c>
    </row>
    <row r="7" spans="1:5" ht="15.95" customHeight="1" x14ac:dyDescent="0.25">
      <c r="A7" s="34">
        <v>1</v>
      </c>
      <c r="B7" s="34" t="s">
        <v>192</v>
      </c>
      <c r="C7" s="34" t="s">
        <v>196</v>
      </c>
      <c r="D7" s="125">
        <v>43186</v>
      </c>
      <c r="E7" s="34">
        <v>2</v>
      </c>
    </row>
    <row r="8" spans="1:5" ht="15.95" customHeight="1" x14ac:dyDescent="0.25">
      <c r="A8" s="34">
        <v>1</v>
      </c>
      <c r="B8" s="34" t="s">
        <v>192</v>
      </c>
      <c r="C8" s="34" t="s">
        <v>197</v>
      </c>
      <c r="D8" s="125">
        <v>43186</v>
      </c>
      <c r="E8" s="34">
        <v>1</v>
      </c>
    </row>
    <row r="9" spans="1:5" ht="15.95" customHeight="1" x14ac:dyDescent="0.25">
      <c r="A9" s="34">
        <v>1</v>
      </c>
      <c r="B9" s="34" t="s">
        <v>192</v>
      </c>
      <c r="C9" s="34" t="s">
        <v>196</v>
      </c>
      <c r="D9" s="125">
        <v>43186</v>
      </c>
      <c r="E9" s="34">
        <v>2</v>
      </c>
    </row>
    <row r="10" spans="1:5" ht="15.95" customHeight="1" x14ac:dyDescent="0.25">
      <c r="A10" s="34">
        <v>1</v>
      </c>
      <c r="B10" s="34" t="s">
        <v>192</v>
      </c>
      <c r="C10" s="34" t="s">
        <v>196</v>
      </c>
      <c r="D10" s="125">
        <v>43186</v>
      </c>
      <c r="E10" s="34">
        <v>5</v>
      </c>
    </row>
    <row r="11" spans="1:5" ht="15.95" customHeight="1" x14ac:dyDescent="0.25">
      <c r="A11" s="34">
        <v>1</v>
      </c>
      <c r="B11" s="34" t="s">
        <v>192</v>
      </c>
      <c r="C11" s="34" t="s">
        <v>197</v>
      </c>
      <c r="D11" s="125">
        <v>43186</v>
      </c>
      <c r="E11" s="34">
        <v>1</v>
      </c>
    </row>
    <row r="12" spans="1:5" ht="15.95" customHeight="1" x14ac:dyDescent="0.25">
      <c r="A12" s="34">
        <v>1</v>
      </c>
      <c r="B12" s="34" t="s">
        <v>192</v>
      </c>
      <c r="C12" s="34" t="s">
        <v>196</v>
      </c>
      <c r="D12" s="125">
        <v>43186</v>
      </c>
      <c r="E12" s="34">
        <v>7</v>
      </c>
    </row>
    <row r="13" spans="1:5" ht="15.95" customHeight="1" x14ac:dyDescent="0.25">
      <c r="A13" s="34">
        <v>1</v>
      </c>
      <c r="B13" s="34" t="s">
        <v>192</v>
      </c>
      <c r="C13" s="34" t="s">
        <v>197</v>
      </c>
      <c r="D13" s="125">
        <v>43186</v>
      </c>
      <c r="E13" s="34">
        <v>1</v>
      </c>
    </row>
    <row r="14" spans="1:5" ht="15.95" customHeight="1" x14ac:dyDescent="0.25">
      <c r="A14" s="34">
        <v>1</v>
      </c>
      <c r="B14" s="34" t="s">
        <v>192</v>
      </c>
      <c r="C14" s="34" t="s">
        <v>196</v>
      </c>
      <c r="D14" s="125">
        <v>43187</v>
      </c>
      <c r="E14" s="34">
        <v>10</v>
      </c>
    </row>
    <row r="15" spans="1:5" ht="15.95" customHeight="1" x14ac:dyDescent="0.25">
      <c r="A15" s="34">
        <v>1</v>
      </c>
      <c r="B15" s="34" t="s">
        <v>192</v>
      </c>
      <c r="C15" s="34" t="s">
        <v>197</v>
      </c>
      <c r="D15" s="125">
        <v>43187</v>
      </c>
      <c r="E15" s="34">
        <v>1</v>
      </c>
    </row>
    <row r="16" spans="1:5" ht="15.95" customHeight="1" x14ac:dyDescent="0.25">
      <c r="A16" s="34">
        <v>1</v>
      </c>
      <c r="B16" s="34" t="s">
        <v>192</v>
      </c>
      <c r="C16" s="34" t="s">
        <v>196</v>
      </c>
      <c r="D16" s="125">
        <v>43187</v>
      </c>
      <c r="E16" s="34">
        <v>10</v>
      </c>
    </row>
    <row r="17" spans="1:5" ht="15.95" customHeight="1" x14ac:dyDescent="0.25">
      <c r="A17" s="34">
        <v>1</v>
      </c>
      <c r="B17" s="34" t="s">
        <v>192</v>
      </c>
      <c r="C17" s="34" t="s">
        <v>197</v>
      </c>
      <c r="D17" s="125">
        <v>43192</v>
      </c>
      <c r="E17" s="34">
        <v>2</v>
      </c>
    </row>
    <row r="18" spans="1:5" ht="15.95" customHeight="1" x14ac:dyDescent="0.25">
      <c r="A18" s="34">
        <v>1</v>
      </c>
      <c r="B18" s="34" t="s">
        <v>192</v>
      </c>
      <c r="C18" s="34" t="s">
        <v>197</v>
      </c>
      <c r="D18" s="125">
        <v>43192</v>
      </c>
      <c r="E18" s="34">
        <v>2</v>
      </c>
    </row>
    <row r="19" spans="1:5" ht="15.95" customHeight="1" x14ac:dyDescent="0.25">
      <c r="A19" s="34">
        <v>1</v>
      </c>
      <c r="B19" s="34" t="s">
        <v>192</v>
      </c>
      <c r="C19" s="34" t="s">
        <v>196</v>
      </c>
      <c r="D19" s="125">
        <v>43192</v>
      </c>
      <c r="E19" s="34">
        <v>1</v>
      </c>
    </row>
    <row r="20" spans="1:5" ht="15.95" customHeight="1" x14ac:dyDescent="0.25">
      <c r="A20" s="34">
        <v>1</v>
      </c>
      <c r="B20" s="34" t="s">
        <v>192</v>
      </c>
      <c r="C20" s="34" t="s">
        <v>196</v>
      </c>
      <c r="D20" s="125">
        <v>43192</v>
      </c>
      <c r="E20" s="34">
        <v>20</v>
      </c>
    </row>
    <row r="21" spans="1:5" ht="15.95" customHeight="1" x14ac:dyDescent="0.25">
      <c r="A21" s="34">
        <v>1</v>
      </c>
      <c r="B21" s="34" t="s">
        <v>192</v>
      </c>
      <c r="C21" s="34" t="s">
        <v>197</v>
      </c>
      <c r="D21" s="125">
        <v>43192</v>
      </c>
      <c r="E21" s="34">
        <v>1</v>
      </c>
    </row>
    <row r="22" spans="1:5" ht="15.95" customHeight="1" x14ac:dyDescent="0.25">
      <c r="A22" s="34">
        <v>1</v>
      </c>
      <c r="B22" s="34" t="s">
        <v>192</v>
      </c>
      <c r="C22" s="34" t="s">
        <v>196</v>
      </c>
      <c r="D22" s="125">
        <v>43192</v>
      </c>
      <c r="E22" s="34">
        <v>10</v>
      </c>
    </row>
    <row r="23" spans="1:5" ht="15.95" customHeight="1" x14ac:dyDescent="0.25">
      <c r="A23" s="34">
        <v>1</v>
      </c>
      <c r="B23" s="34" t="s">
        <v>192</v>
      </c>
      <c r="C23" s="34" t="s">
        <v>196</v>
      </c>
      <c r="D23" s="125">
        <v>43192</v>
      </c>
      <c r="E23" s="34">
        <v>10</v>
      </c>
    </row>
    <row r="24" spans="1:5" ht="15.95" customHeight="1" x14ac:dyDescent="0.25">
      <c r="A24" s="34">
        <v>1</v>
      </c>
      <c r="B24" s="34" t="s">
        <v>192</v>
      </c>
      <c r="C24" s="34" t="s">
        <v>196</v>
      </c>
      <c r="D24" s="125">
        <v>43192</v>
      </c>
      <c r="E24" s="34">
        <v>15</v>
      </c>
    </row>
    <row r="25" spans="1:5" ht="15.95" customHeight="1" x14ac:dyDescent="0.25">
      <c r="A25" s="34">
        <v>1</v>
      </c>
      <c r="B25" s="34" t="s">
        <v>192</v>
      </c>
      <c r="C25" s="34" t="s">
        <v>197</v>
      </c>
      <c r="D25" s="125">
        <v>43192</v>
      </c>
      <c r="E25" s="34">
        <v>1</v>
      </c>
    </row>
    <row r="26" spans="1:5" ht="15.95" customHeight="1" x14ac:dyDescent="0.25">
      <c r="A26" s="34">
        <v>1</v>
      </c>
      <c r="B26" s="34" t="s">
        <v>192</v>
      </c>
      <c r="C26" s="34" t="s">
        <v>196</v>
      </c>
      <c r="D26" s="125">
        <v>43192</v>
      </c>
      <c r="E26" s="34">
        <v>40</v>
      </c>
    </row>
    <row r="27" spans="1:5" ht="15.95" customHeight="1" x14ac:dyDescent="0.25">
      <c r="A27" s="34">
        <v>1</v>
      </c>
      <c r="B27" s="34" t="s">
        <v>192</v>
      </c>
      <c r="C27" s="34" t="s">
        <v>197</v>
      </c>
      <c r="D27" s="125">
        <v>43192</v>
      </c>
      <c r="E27" s="34">
        <v>1</v>
      </c>
    </row>
    <row r="28" spans="1:5" ht="15.95" customHeight="1" x14ac:dyDescent="0.25">
      <c r="A28" s="34">
        <v>2</v>
      </c>
      <c r="B28" s="34" t="s">
        <v>192</v>
      </c>
      <c r="C28" s="34" t="s">
        <v>196</v>
      </c>
      <c r="D28" s="125">
        <v>43192</v>
      </c>
      <c r="E28" s="34">
        <v>2</v>
      </c>
    </row>
    <row r="29" spans="1:5" ht="15.95" customHeight="1" x14ac:dyDescent="0.25">
      <c r="A29" s="34">
        <v>2</v>
      </c>
      <c r="B29" s="34" t="s">
        <v>192</v>
      </c>
      <c r="C29" s="34" t="s">
        <v>196</v>
      </c>
      <c r="D29" s="125">
        <v>43135</v>
      </c>
      <c r="E29" s="34">
        <v>5</v>
      </c>
    </row>
    <row r="30" spans="1:5" ht="15.95" customHeight="1" x14ac:dyDescent="0.25">
      <c r="A30" s="34">
        <v>2</v>
      </c>
      <c r="B30" s="34" t="s">
        <v>199</v>
      </c>
      <c r="C30" s="34" t="s">
        <v>196</v>
      </c>
      <c r="D30" s="125">
        <v>43192</v>
      </c>
      <c r="E30" s="34">
        <v>20</v>
      </c>
    </row>
    <row r="31" spans="1:5" ht="15.95" customHeight="1" x14ac:dyDescent="0.25">
      <c r="A31" s="34">
        <v>3</v>
      </c>
      <c r="B31" s="34" t="s">
        <v>203</v>
      </c>
      <c r="C31" s="34" t="s">
        <v>196</v>
      </c>
      <c r="D31" s="125">
        <v>43192</v>
      </c>
      <c r="E31" s="34">
        <v>20</v>
      </c>
    </row>
    <row r="32" spans="1:5" ht="15.95" customHeight="1" x14ac:dyDescent="0.25">
      <c r="A32" s="34">
        <v>3</v>
      </c>
      <c r="B32" s="34" t="s">
        <v>203</v>
      </c>
      <c r="C32" s="34" t="s">
        <v>197</v>
      </c>
      <c r="D32" s="125">
        <v>43192</v>
      </c>
      <c r="E32" s="34">
        <v>20</v>
      </c>
    </row>
    <row r="33" spans="1:5" ht="15.95" customHeight="1" x14ac:dyDescent="0.25">
      <c r="A33" s="34">
        <v>3</v>
      </c>
      <c r="B33" s="34" t="s">
        <v>203</v>
      </c>
      <c r="C33" s="34" t="s">
        <v>197</v>
      </c>
      <c r="D33" s="125">
        <v>43192</v>
      </c>
      <c r="E33" s="34">
        <v>20</v>
      </c>
    </row>
    <row r="34" spans="1:5" ht="15.95" customHeight="1" x14ac:dyDescent="0.25">
      <c r="A34" s="34">
        <v>3</v>
      </c>
      <c r="B34" s="34" t="s">
        <v>203</v>
      </c>
      <c r="C34" s="34" t="s">
        <v>196</v>
      </c>
      <c r="D34" s="125">
        <v>43192</v>
      </c>
      <c r="E34" s="34">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200" r:id="rId3" name="CommandButton5">
          <controlPr defaultSize="0" autoLine="0" r:id="rId4">
            <anchor moveWithCells="1">
              <from>
                <xdr:col>2</xdr:col>
                <xdr:colOff>257175</xdr:colOff>
                <xdr:row>1</xdr:row>
                <xdr:rowOff>104775</xdr:rowOff>
              </from>
              <to>
                <xdr:col>3</xdr:col>
                <xdr:colOff>28575</xdr:colOff>
                <xdr:row>1</xdr:row>
                <xdr:rowOff>466725</xdr:rowOff>
              </to>
            </anchor>
          </controlPr>
        </control>
      </mc:Choice>
      <mc:Fallback>
        <control shapeId="8200" r:id="rId3" name="CommandButton5"/>
      </mc:Fallback>
    </mc:AlternateContent>
    <mc:AlternateContent xmlns:mc="http://schemas.openxmlformats.org/markup-compatibility/2006">
      <mc:Choice Requires="x14">
        <control shapeId="8198" r:id="rId5" name="CommandButton3">
          <controlPr defaultSize="0" autoLine="0" autoPict="0" r:id="rId6">
            <anchor moveWithCells="1">
              <from>
                <xdr:col>0</xdr:col>
                <xdr:colOff>123825</xdr:colOff>
                <xdr:row>1</xdr:row>
                <xdr:rowOff>104775</xdr:rowOff>
              </from>
              <to>
                <xdr:col>1</xdr:col>
                <xdr:colOff>180975</xdr:colOff>
                <xdr:row>1</xdr:row>
                <xdr:rowOff>466725</xdr:rowOff>
              </to>
            </anchor>
          </controlPr>
        </control>
      </mc:Choice>
      <mc:Fallback>
        <control shapeId="8198" r:id="rId5" name="CommandButton3"/>
      </mc:Fallback>
    </mc:AlternateContent>
    <mc:AlternateContent xmlns:mc="http://schemas.openxmlformats.org/markup-compatibility/2006">
      <mc:Choice Requires="x14">
        <control shapeId="8195" r:id="rId7" name="CommandButton1">
          <controlPr autoLine="0" r:id="rId8">
            <anchor moveWithCells="1">
              <from>
                <xdr:col>1</xdr:col>
                <xdr:colOff>190500</xdr:colOff>
                <xdr:row>1</xdr:row>
                <xdr:rowOff>104775</xdr:rowOff>
              </from>
              <to>
                <xdr:col>2</xdr:col>
                <xdr:colOff>247650</xdr:colOff>
                <xdr:row>1</xdr:row>
                <xdr:rowOff>466725</xdr:rowOff>
              </to>
            </anchor>
          </controlPr>
        </control>
      </mc:Choice>
      <mc:Fallback>
        <control shapeId="8195" r:id="rId7" name="CommandButton1"/>
      </mc:Fallback>
    </mc:AlternateContent>
    <mc:AlternateContent xmlns:mc="http://schemas.openxmlformats.org/markup-compatibility/2006">
      <mc:Choice Requires="x14">
        <control shapeId="8197" r:id="rId9" name="CommandButton2">
          <controlPr autoLine="0" r:id="rId10">
            <anchor moveWithCells="1">
              <from>
                <xdr:col>1</xdr:col>
                <xdr:colOff>190500</xdr:colOff>
                <xdr:row>1</xdr:row>
                <xdr:rowOff>485775</xdr:rowOff>
              </from>
              <to>
                <xdr:col>2</xdr:col>
                <xdr:colOff>247650</xdr:colOff>
                <xdr:row>2</xdr:row>
                <xdr:rowOff>342900</xdr:rowOff>
              </to>
            </anchor>
          </controlPr>
        </control>
      </mc:Choice>
      <mc:Fallback>
        <control shapeId="8197" r:id="rId9" name="CommandButton2"/>
      </mc:Fallback>
    </mc:AlternateContent>
    <mc:AlternateContent xmlns:mc="http://schemas.openxmlformats.org/markup-compatibility/2006">
      <mc:Choice Requires="x14">
        <control shapeId="8199" r:id="rId11" name="CommandButton4">
          <controlPr defaultSize="0" autoLine="0" r:id="rId12">
            <anchor moveWithCells="1">
              <from>
                <xdr:col>0</xdr:col>
                <xdr:colOff>123825</xdr:colOff>
                <xdr:row>1</xdr:row>
                <xdr:rowOff>485775</xdr:rowOff>
              </from>
              <to>
                <xdr:col>1</xdr:col>
                <xdr:colOff>180975</xdr:colOff>
                <xdr:row>2</xdr:row>
                <xdr:rowOff>342900</xdr:rowOff>
              </to>
            </anchor>
          </controlPr>
        </control>
      </mc:Choice>
      <mc:Fallback>
        <control shapeId="8199" r:id="rId11" name="CommandButton4"/>
      </mc:Fallback>
    </mc:AlternateContent>
  </controls>
  <tableParts count="1">
    <tablePart r:id="rId13"/>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tabColor theme="2" tint="-0.89999084444715716"/>
  </sheetPr>
  <dimension ref="A1:O12"/>
  <sheetViews>
    <sheetView showRowColHeaders="0" zoomScaleNormal="100" workbookViewId="0">
      <pane ySplit="4" topLeftCell="A5" activePane="bottomLeft" state="frozen"/>
      <selection pane="bottomLeft" activeCell="E11" sqref="E11"/>
    </sheetView>
  </sheetViews>
  <sheetFormatPr baseColWidth="10" defaultColWidth="30.7109375" defaultRowHeight="15.95" customHeight="1" x14ac:dyDescent="0.2"/>
  <cols>
    <col min="1" max="1" width="7.14062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5" s="209" customFormat="1" ht="39.950000000000003" customHeight="1" x14ac:dyDescent="0.25"/>
    <row r="2" spans="1:15" s="209" customFormat="1" ht="39.950000000000003" customHeight="1" x14ac:dyDescent="0.25"/>
    <row r="3" spans="1:15" s="209" customFormat="1" ht="39.950000000000003" customHeight="1" x14ac:dyDescent="0.25"/>
    <row r="4" spans="1:15" s="37" customFormat="1" ht="38.25" customHeight="1" x14ac:dyDescent="0.25">
      <c r="A4" s="37" t="s">
        <v>42</v>
      </c>
      <c r="B4" s="37" t="s">
        <v>43</v>
      </c>
      <c r="C4" s="37" t="s">
        <v>44</v>
      </c>
      <c r="D4" s="37" t="s">
        <v>46</v>
      </c>
      <c r="E4" s="37" t="s">
        <v>55</v>
      </c>
      <c r="F4" s="37" t="s">
        <v>56</v>
      </c>
      <c r="G4" s="37" t="s">
        <v>57</v>
      </c>
      <c r="H4" s="37" t="s">
        <v>58</v>
      </c>
      <c r="I4" s="37" t="s">
        <v>59</v>
      </c>
      <c r="J4" s="37" t="s">
        <v>60</v>
      </c>
      <c r="K4" s="37" t="s">
        <v>61</v>
      </c>
      <c r="L4" s="37" t="s">
        <v>62</v>
      </c>
      <c r="M4" s="37" t="s">
        <v>63</v>
      </c>
      <c r="N4" s="37" t="s">
        <v>54</v>
      </c>
      <c r="O4" s="37" t="s">
        <v>65</v>
      </c>
    </row>
    <row r="5" spans="1:15" s="124" customFormat="1" ht="15.75" customHeight="1" x14ac:dyDescent="0.2">
      <c r="A5" s="36">
        <v>1</v>
      </c>
      <c r="B5" s="36" t="s">
        <v>192</v>
      </c>
      <c r="C5" s="36" t="s">
        <v>193</v>
      </c>
      <c r="D5" s="36">
        <v>2</v>
      </c>
      <c r="E5" s="36" t="s">
        <v>194</v>
      </c>
      <c r="F5" s="36">
        <v>2</v>
      </c>
      <c r="G5" s="36">
        <v>2</v>
      </c>
      <c r="H5" s="36"/>
      <c r="I5" s="36">
        <v>2</v>
      </c>
      <c r="J5" s="36">
        <v>2</v>
      </c>
      <c r="K5" s="36">
        <v>46</v>
      </c>
      <c r="L5" s="36">
        <v>9</v>
      </c>
      <c r="M5" s="36"/>
      <c r="N5" s="36" t="s">
        <v>195</v>
      </c>
      <c r="O5" s="36"/>
    </row>
    <row r="6" spans="1:15" ht="15.95" customHeight="1" x14ac:dyDescent="0.2">
      <c r="A6" s="36">
        <v>2</v>
      </c>
      <c r="B6" s="36" t="s">
        <v>199</v>
      </c>
      <c r="C6" s="36" t="s">
        <v>200</v>
      </c>
      <c r="D6" s="36">
        <v>20</v>
      </c>
      <c r="E6" s="36" t="s">
        <v>201</v>
      </c>
      <c r="F6" s="36">
        <v>2</v>
      </c>
      <c r="G6" s="36">
        <v>2</v>
      </c>
      <c r="I6" s="36">
        <v>5</v>
      </c>
      <c r="J6" s="36">
        <v>2</v>
      </c>
      <c r="K6" s="36">
        <v>20</v>
      </c>
      <c r="L6" s="36">
        <v>5</v>
      </c>
      <c r="N6" s="36" t="s">
        <v>202</v>
      </c>
    </row>
    <row r="7" spans="1:15" ht="15.95" customHeight="1" x14ac:dyDescent="0.2">
      <c r="A7" s="36">
        <v>3</v>
      </c>
      <c r="B7" s="36" t="s">
        <v>203</v>
      </c>
      <c r="C7" s="36" t="s">
        <v>204</v>
      </c>
      <c r="D7" s="36">
        <v>25</v>
      </c>
      <c r="E7" s="36" t="s">
        <v>205</v>
      </c>
      <c r="F7" s="36">
        <v>20</v>
      </c>
      <c r="G7" s="36">
        <v>20</v>
      </c>
      <c r="I7" s="36">
        <v>20</v>
      </c>
      <c r="J7" s="36">
        <v>20</v>
      </c>
      <c r="K7" s="36">
        <v>10</v>
      </c>
      <c r="L7" s="36">
        <v>10</v>
      </c>
      <c r="N7" s="36" t="s">
        <v>206</v>
      </c>
      <c r="O7" s="36" t="s">
        <v>117</v>
      </c>
    </row>
    <row r="8" spans="1:15" ht="15.95" customHeight="1" x14ac:dyDescent="0.2">
      <c r="A8" s="36">
        <v>3</v>
      </c>
      <c r="B8" s="36" t="s">
        <v>203</v>
      </c>
      <c r="C8" s="36" t="s">
        <v>204</v>
      </c>
      <c r="D8" s="36">
        <v>25</v>
      </c>
      <c r="E8" s="36" t="s">
        <v>205</v>
      </c>
      <c r="F8" s="36">
        <v>20</v>
      </c>
      <c r="G8" s="36">
        <v>20</v>
      </c>
      <c r="I8" s="36">
        <v>20</v>
      </c>
      <c r="J8" s="36">
        <v>20</v>
      </c>
      <c r="K8" s="36">
        <v>10</v>
      </c>
      <c r="L8" s="36">
        <v>10</v>
      </c>
      <c r="N8" s="36" t="s">
        <v>206</v>
      </c>
      <c r="O8" s="36" t="s">
        <v>117</v>
      </c>
    </row>
    <row r="9" spans="1:15" ht="15.95" customHeight="1" x14ac:dyDescent="0.2">
      <c r="A9" s="36">
        <v>1</v>
      </c>
      <c r="B9" s="36" t="s">
        <v>192</v>
      </c>
      <c r="C9" s="36" t="s">
        <v>193</v>
      </c>
      <c r="D9" s="36">
        <v>2</v>
      </c>
      <c r="E9" s="36" t="s">
        <v>194</v>
      </c>
      <c r="F9" s="36">
        <v>2</v>
      </c>
      <c r="G9" s="36">
        <v>2</v>
      </c>
      <c r="I9" s="36">
        <v>2</v>
      </c>
      <c r="J9" s="36">
        <v>2</v>
      </c>
      <c r="K9" s="36">
        <v>46</v>
      </c>
      <c r="L9" s="36">
        <v>9</v>
      </c>
      <c r="N9" s="36" t="s">
        <v>195</v>
      </c>
    </row>
    <row r="10" spans="1:15" ht="15.95" customHeight="1" x14ac:dyDescent="0.2">
      <c r="A10" s="36">
        <v>2</v>
      </c>
      <c r="B10" s="36" t="s">
        <v>199</v>
      </c>
      <c r="C10" s="36" t="s">
        <v>200</v>
      </c>
      <c r="D10" s="36">
        <v>20</v>
      </c>
      <c r="E10" s="36" t="s">
        <v>201</v>
      </c>
      <c r="F10" s="36">
        <v>2</v>
      </c>
      <c r="G10" s="36">
        <v>2</v>
      </c>
      <c r="I10" s="36">
        <v>4</v>
      </c>
      <c r="J10" s="36">
        <v>2</v>
      </c>
      <c r="K10" s="36">
        <v>20</v>
      </c>
      <c r="L10" s="36">
        <v>5</v>
      </c>
      <c r="N10" s="36" t="s">
        <v>202</v>
      </c>
    </row>
    <row r="11" spans="1:15" ht="15.95" customHeight="1" x14ac:dyDescent="0.2">
      <c r="A11" s="36">
        <v>3</v>
      </c>
      <c r="B11" s="36" t="s">
        <v>203</v>
      </c>
      <c r="C11" s="36" t="s">
        <v>204</v>
      </c>
      <c r="D11" s="36">
        <v>25</v>
      </c>
      <c r="E11" s="36" t="s">
        <v>205</v>
      </c>
      <c r="F11" s="36">
        <v>20</v>
      </c>
      <c r="G11" s="36">
        <v>20</v>
      </c>
      <c r="I11" s="36">
        <v>20</v>
      </c>
      <c r="J11" s="36">
        <v>20</v>
      </c>
      <c r="K11" s="36">
        <v>10</v>
      </c>
      <c r="L11" s="36">
        <v>10</v>
      </c>
      <c r="N11" s="36" t="s">
        <v>206</v>
      </c>
      <c r="O11" s="36" t="s">
        <v>117</v>
      </c>
    </row>
    <row r="12" spans="1:15" ht="15.95" customHeight="1" x14ac:dyDescent="0.2">
      <c r="A12" s="36">
        <v>3</v>
      </c>
      <c r="B12" s="36" t="s">
        <v>203</v>
      </c>
      <c r="C12" s="36" t="s">
        <v>204</v>
      </c>
      <c r="D12" s="36">
        <v>25</v>
      </c>
      <c r="E12" s="36" t="s">
        <v>205</v>
      </c>
      <c r="F12" s="36">
        <v>20</v>
      </c>
      <c r="G12" s="36">
        <v>20</v>
      </c>
      <c r="I12" s="36">
        <v>20</v>
      </c>
      <c r="J12" s="36">
        <v>20</v>
      </c>
      <c r="K12" s="36">
        <v>10</v>
      </c>
      <c r="L12" s="36">
        <v>10</v>
      </c>
      <c r="N12" s="36" t="s">
        <v>206</v>
      </c>
      <c r="O12" s="36" t="s">
        <v>117</v>
      </c>
    </row>
  </sheetData>
  <customSheetViews>
    <customSheetView guid="{6F591A43-FDBD-47BB-B53D-2E401491C373}">
      <selection activeCell="B11" sqref="B1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9225" r:id="rId4" name="CommandButton6">
          <controlPr defaultSize="0" autoLine="0" r:id="rId5">
            <anchor moveWithCells="1">
              <from>
                <xdr:col>0</xdr:col>
                <xdr:colOff>85725</xdr:colOff>
                <xdr:row>1</xdr:row>
                <xdr:rowOff>495300</xdr:rowOff>
              </from>
              <to>
                <xdr:col>1</xdr:col>
                <xdr:colOff>1038225</xdr:colOff>
                <xdr:row>2</xdr:row>
                <xdr:rowOff>352425</xdr:rowOff>
              </to>
            </anchor>
          </controlPr>
        </control>
      </mc:Choice>
      <mc:Fallback>
        <control shapeId="9225" r:id="rId4" name="CommandButton6"/>
      </mc:Fallback>
    </mc:AlternateContent>
    <mc:AlternateContent xmlns:mc="http://schemas.openxmlformats.org/markup-compatibility/2006">
      <mc:Choice Requires="x14">
        <control shapeId="9224" r:id="rId6" name="CommandButton5">
          <controlPr defaultSize="0" autoLine="0" r:id="rId7">
            <anchor moveWithCells="1">
              <from>
                <xdr:col>0</xdr:col>
                <xdr:colOff>76200</xdr:colOff>
                <xdr:row>1</xdr:row>
                <xdr:rowOff>133350</xdr:rowOff>
              </from>
              <to>
                <xdr:col>1</xdr:col>
                <xdr:colOff>1038225</xdr:colOff>
                <xdr:row>1</xdr:row>
                <xdr:rowOff>495300</xdr:rowOff>
              </to>
            </anchor>
          </controlPr>
        </control>
      </mc:Choice>
      <mc:Fallback>
        <control shapeId="9224" r:id="rId6" name="CommandButton5"/>
      </mc:Fallback>
    </mc:AlternateContent>
    <mc:AlternateContent xmlns:mc="http://schemas.openxmlformats.org/markup-compatibility/2006">
      <mc:Choice Requires="x14">
        <control shapeId="9220" r:id="rId8" name="CommandButton1">
          <controlPr defaultSize="0" autoLine="0" autoPict="0" r:id="rId9">
            <anchor moveWithCells="1">
              <from>
                <xdr:col>2</xdr:col>
                <xdr:colOff>438150</xdr:colOff>
                <xdr:row>1</xdr:row>
                <xdr:rowOff>123825</xdr:rowOff>
              </from>
              <to>
                <xdr:col>2</xdr:col>
                <xdr:colOff>1876425</xdr:colOff>
                <xdr:row>1</xdr:row>
                <xdr:rowOff>485775</xdr:rowOff>
              </to>
            </anchor>
          </controlPr>
        </control>
      </mc:Choice>
      <mc:Fallback>
        <control shapeId="9220" r:id="rId8" name="CommandButton1"/>
      </mc:Fallback>
    </mc:AlternateContent>
    <mc:AlternateContent xmlns:mc="http://schemas.openxmlformats.org/markup-compatibility/2006">
      <mc:Choice Requires="x14">
        <control shapeId="9221" r:id="rId10" name="CommandButton2">
          <controlPr defaultSize="0" autoLine="0" autoPict="0" r:id="rId11">
            <anchor moveWithCells="1">
              <from>
                <xdr:col>1</xdr:col>
                <xdr:colOff>1038225</xdr:colOff>
                <xdr:row>1</xdr:row>
                <xdr:rowOff>495300</xdr:rowOff>
              </from>
              <to>
                <xdr:col>2</xdr:col>
                <xdr:colOff>428625</xdr:colOff>
                <xdr:row>2</xdr:row>
                <xdr:rowOff>352425</xdr:rowOff>
              </to>
            </anchor>
          </controlPr>
        </control>
      </mc:Choice>
      <mc:Fallback>
        <control shapeId="9221" r:id="rId10" name="CommandButton2"/>
      </mc:Fallback>
    </mc:AlternateContent>
    <mc:AlternateContent xmlns:mc="http://schemas.openxmlformats.org/markup-compatibility/2006">
      <mc:Choice Requires="x14">
        <control shapeId="9222" r:id="rId12" name="CommandButton3">
          <controlPr autoLine="0" autoPict="0" r:id="rId13">
            <anchor moveWithCells="1">
              <from>
                <xdr:col>2</xdr:col>
                <xdr:colOff>438150</xdr:colOff>
                <xdr:row>1</xdr:row>
                <xdr:rowOff>495300</xdr:rowOff>
              </from>
              <to>
                <xdr:col>2</xdr:col>
                <xdr:colOff>1876425</xdr:colOff>
                <xdr:row>2</xdr:row>
                <xdr:rowOff>352425</xdr:rowOff>
              </to>
            </anchor>
          </controlPr>
        </control>
      </mc:Choice>
      <mc:Fallback>
        <control shapeId="9222" r:id="rId12" name="CommandButton3"/>
      </mc:Fallback>
    </mc:AlternateContent>
    <mc:AlternateContent xmlns:mc="http://schemas.openxmlformats.org/markup-compatibility/2006">
      <mc:Choice Requires="x14">
        <control shapeId="9223" r:id="rId14" name="CommandButton4">
          <controlPr autoLine="0" autoPict="0" r:id="rId15">
            <anchor moveWithCells="1">
              <from>
                <xdr:col>1</xdr:col>
                <xdr:colOff>1038225</xdr:colOff>
                <xdr:row>1</xdr:row>
                <xdr:rowOff>133350</xdr:rowOff>
              </from>
              <to>
                <xdr:col>2</xdr:col>
                <xdr:colOff>428625</xdr:colOff>
                <xdr:row>1</xdr:row>
                <xdr:rowOff>495300</xdr:rowOff>
              </to>
            </anchor>
          </controlPr>
        </control>
      </mc:Choice>
      <mc:Fallback>
        <control shapeId="9223" r:id="rId14" name="CommandButton4"/>
      </mc:Fallback>
    </mc:AlternateContent>
  </controls>
  <tableParts count="1">
    <tablePart r:id="rId16"/>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tabColor theme="9" tint="-0.499984740745262"/>
  </sheetPr>
  <dimension ref="B1:O303"/>
  <sheetViews>
    <sheetView showRowColHeaders="0" zoomScale="90" zoomScaleNormal="90" workbookViewId="0">
      <selection activeCell="F20" sqref="F20"/>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216" customFormat="1" ht="39.950000000000003" customHeight="1" x14ac:dyDescent="0.25"/>
    <row r="2" spans="2:15" s="216" customFormat="1" ht="39.950000000000003" customHeight="1" x14ac:dyDescent="0.25"/>
    <row r="3" spans="2:15" s="216" customFormat="1" ht="39.950000000000003" customHeight="1" x14ac:dyDescent="0.25"/>
    <row r="4" spans="2:15" ht="15.95" customHeight="1" x14ac:dyDescent="0.25">
      <c r="C4" s="9"/>
      <c r="D4" s="9"/>
    </row>
    <row r="5" spans="2:15" ht="15.95" customHeight="1" x14ac:dyDescent="0.25">
      <c r="B5" s="210" t="s">
        <v>79</v>
      </c>
      <c r="C5" s="211"/>
      <c r="E5" s="212" t="s">
        <v>87</v>
      </c>
      <c r="F5" s="213"/>
      <c r="N5" s="19" t="s">
        <v>92</v>
      </c>
      <c r="O5" s="19">
        <v>12</v>
      </c>
    </row>
    <row r="6" spans="2:15" ht="15.95" customHeight="1" x14ac:dyDescent="0.25">
      <c r="B6" s="12" t="s">
        <v>80</v>
      </c>
      <c r="C6" s="13">
        <v>5000000</v>
      </c>
      <c r="E6" s="21" t="s">
        <v>88</v>
      </c>
      <c r="F6" s="21" t="s">
        <v>82</v>
      </c>
      <c r="N6" s="19" t="s">
        <v>93</v>
      </c>
      <c r="O6" s="19">
        <v>11</v>
      </c>
    </row>
    <row r="7" spans="2:15" ht="15.95" customHeight="1" x14ac:dyDescent="0.25">
      <c r="B7" s="14" t="s">
        <v>81</v>
      </c>
      <c r="C7" s="15">
        <v>10</v>
      </c>
      <c r="E7" s="22" t="s">
        <v>89</v>
      </c>
      <c r="F7" s="23">
        <v>1.25</v>
      </c>
      <c r="N7" s="19" t="s">
        <v>86</v>
      </c>
      <c r="O7" s="19">
        <v>10</v>
      </c>
    </row>
    <row r="8" spans="2:15" ht="15.95" customHeight="1" x14ac:dyDescent="0.25">
      <c r="B8" s="14" t="s">
        <v>85</v>
      </c>
      <c r="C8" s="11" t="s">
        <v>98</v>
      </c>
      <c r="E8" s="22" t="s">
        <v>90</v>
      </c>
      <c r="F8" s="23">
        <v>1.75</v>
      </c>
      <c r="N8" s="19" t="s">
        <v>94</v>
      </c>
      <c r="O8" s="19">
        <v>9</v>
      </c>
    </row>
    <row r="9" spans="2:15" ht="15.95" customHeight="1" x14ac:dyDescent="0.25">
      <c r="B9" s="14" t="s">
        <v>82</v>
      </c>
      <c r="C9" s="19">
        <f>IF(OR(C6="",C7=""),"",IF(C7&lt;5,F7,IF(C7&lt;7,F8,F9)))</f>
        <v>2.25</v>
      </c>
      <c r="E9" s="22" t="s">
        <v>91</v>
      </c>
      <c r="F9" s="23">
        <v>2.25</v>
      </c>
      <c r="N9" s="19" t="s">
        <v>95</v>
      </c>
      <c r="O9" s="19">
        <v>8</v>
      </c>
    </row>
    <row r="10" spans="2:15" ht="15.95" customHeight="1" x14ac:dyDescent="0.25">
      <c r="B10" s="14" t="s">
        <v>83</v>
      </c>
      <c r="C10" s="20">
        <f>IF(OR(C6="",C7=""),"",(1/C7)*C9)</f>
        <v>0.22500000000000001</v>
      </c>
      <c r="N10" s="19" t="s">
        <v>96</v>
      </c>
      <c r="O10" s="19">
        <v>7</v>
      </c>
    </row>
    <row r="11" spans="2:15" ht="15.95" customHeight="1" x14ac:dyDescent="0.25">
      <c r="B11" s="14" t="s">
        <v>84</v>
      </c>
      <c r="C11" s="19">
        <f>IF(C8="","",VLOOKUP(C8,N5:O16,2,0))</f>
        <v>5</v>
      </c>
      <c r="N11" s="19" t="s">
        <v>97</v>
      </c>
      <c r="O11" s="19">
        <v>6</v>
      </c>
    </row>
    <row r="12" spans="2:15" ht="15.95" customHeight="1" x14ac:dyDescent="0.25">
      <c r="N12" s="19" t="s">
        <v>98</v>
      </c>
      <c r="O12" s="19">
        <v>5</v>
      </c>
    </row>
    <row r="13" spans="2:15" ht="15.75" customHeight="1" x14ac:dyDescent="0.25">
      <c r="N13" s="19" t="s">
        <v>99</v>
      </c>
      <c r="O13" s="19">
        <v>4</v>
      </c>
    </row>
    <row r="14" spans="2:15" ht="15.95" customHeight="1" x14ac:dyDescent="0.25">
      <c r="B14" s="214" t="s">
        <v>103</v>
      </c>
      <c r="C14" s="214"/>
      <c r="D14" s="214"/>
      <c r="E14" s="214"/>
      <c r="F14" s="214"/>
      <c r="G14" s="214"/>
      <c r="H14" s="214"/>
      <c r="I14" s="215" t="s">
        <v>112</v>
      </c>
      <c r="J14" s="215"/>
      <c r="K14" s="215"/>
      <c r="L14" s="215"/>
      <c r="M14" s="16"/>
      <c r="N14" s="19" t="s">
        <v>100</v>
      </c>
      <c r="O14" s="19">
        <v>3</v>
      </c>
    </row>
    <row r="15" spans="2:15" ht="40.5" customHeight="1" x14ac:dyDescent="0.25">
      <c r="B15" s="24" t="s">
        <v>104</v>
      </c>
      <c r="C15" s="24" t="s">
        <v>105</v>
      </c>
      <c r="D15" s="24" t="s">
        <v>106</v>
      </c>
      <c r="E15" s="24" t="s">
        <v>107</v>
      </c>
      <c r="F15" s="24" t="s">
        <v>108</v>
      </c>
      <c r="G15" s="25" t="s">
        <v>109</v>
      </c>
      <c r="H15" s="24" t="s">
        <v>110</v>
      </c>
      <c r="I15" s="24" t="s">
        <v>111</v>
      </c>
      <c r="J15" s="24" t="s">
        <v>113</v>
      </c>
      <c r="K15" s="24" t="s">
        <v>114</v>
      </c>
      <c r="L15" s="24" t="s">
        <v>115</v>
      </c>
      <c r="M15" s="17"/>
      <c r="N15" s="19" t="s">
        <v>101</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102</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O+21toqk1tfNAqllWRpOjX6zME3hxt0T/yRrNl/1AsDrPTy3VAwxZOuoMtFqx9DW6xvbXAaFgOIoJ06qj14ozA==" saltValue="KpwTwYBslceQpKWLAZSqHQ==" spinCount="100000" sheet="1" objects="1" scenarios="1"/>
  <mergeCells count="5">
    <mergeCell ref="B5:C5"/>
    <mergeCell ref="E5:F5"/>
    <mergeCell ref="B14:H14"/>
    <mergeCell ref="I14:L14"/>
    <mergeCell ref="A1:XFD3"/>
  </mergeCells>
  <dataValidations disablePrompts="1"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controls>
    <mc:AlternateContent xmlns:mc="http://schemas.openxmlformats.org/markup-compatibility/2006">
      <mc:Choice Requires="x14">
        <control shapeId="10288" r:id="rId3" name="CommandButton1">
          <controlPr defaultSize="0" autoLine="0" r:id="rId4">
            <anchor moveWithCells="1">
              <from>
                <xdr:col>0</xdr:col>
                <xdr:colOff>533400</xdr:colOff>
                <xdr:row>1</xdr:row>
                <xdr:rowOff>95250</xdr:rowOff>
              </from>
              <to>
                <xdr:col>1</xdr:col>
                <xdr:colOff>600075</xdr:colOff>
                <xdr:row>2</xdr:row>
                <xdr:rowOff>104775</xdr:rowOff>
              </to>
            </anchor>
          </controlPr>
        </control>
      </mc:Choice>
      <mc:Fallback>
        <control shapeId="10288" r:id="rId3" name="CommandButton1"/>
      </mc:Fallback>
    </mc:AlternateContent>
  </controls>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8" tint="0.39997558519241921"/>
  </sheetPr>
  <dimension ref="B2:L117"/>
  <sheetViews>
    <sheetView showRowColHeaders="0" workbookViewId="0">
      <selection activeCell="G29" sqref="G29"/>
    </sheetView>
  </sheetViews>
  <sheetFormatPr baseColWidth="10" defaultColWidth="9.140625" defaultRowHeight="11.25" x14ac:dyDescent="0.25"/>
  <cols>
    <col min="1" max="1" width="5.85546875" style="170" customWidth="1"/>
    <col min="2" max="2" width="11.42578125" style="170" customWidth="1"/>
    <col min="3" max="3" width="24.85546875" style="171" customWidth="1"/>
    <col min="4" max="4" width="17.28515625" style="171" customWidth="1"/>
    <col min="5" max="5" width="16.42578125" style="171" customWidth="1"/>
    <col min="6" max="6" width="22.42578125" style="171" customWidth="1"/>
    <col min="7" max="7" width="21" style="170" customWidth="1"/>
    <col min="8" max="8" width="17.7109375" style="170" customWidth="1"/>
    <col min="9" max="9" width="28.5703125" style="170" customWidth="1"/>
    <col min="10" max="10" width="14.5703125" style="170" customWidth="1"/>
    <col min="11" max="14" width="9.140625" style="170"/>
    <col min="15" max="15" width="4.85546875" style="170" customWidth="1"/>
    <col min="16" max="16" width="35.85546875" style="170" customWidth="1"/>
    <col min="17" max="16384" width="9.140625" style="170"/>
  </cols>
  <sheetData>
    <row r="2" spans="2:12" ht="15.75" x14ac:dyDescent="0.25">
      <c r="E2" s="187"/>
      <c r="F2" s="188"/>
      <c r="G2" s="188"/>
      <c r="H2" s="188"/>
      <c r="I2" s="188"/>
      <c r="J2" s="188"/>
      <c r="K2" s="188"/>
      <c r="L2" s="186"/>
    </row>
    <row r="5" spans="2:12" ht="12" thickBot="1" x14ac:dyDescent="0.3"/>
    <row r="6" spans="2:12" ht="16.5" thickBot="1" x14ac:dyDescent="0.3">
      <c r="B6" s="217" t="s">
        <v>295</v>
      </c>
      <c r="C6" s="218"/>
      <c r="D6" s="219"/>
    </row>
    <row r="7" spans="2:12" x14ac:dyDescent="0.25">
      <c r="B7" s="220" t="s">
        <v>296</v>
      </c>
      <c r="C7" s="221"/>
      <c r="D7" s="180">
        <v>1000000</v>
      </c>
    </row>
    <row r="8" spans="2:12" s="172" customFormat="1" x14ac:dyDescent="0.25">
      <c r="B8" s="222" t="s">
        <v>81</v>
      </c>
      <c r="C8" s="223"/>
      <c r="D8" s="181">
        <v>5</v>
      </c>
    </row>
    <row r="9" spans="2:12" s="172" customFormat="1" x14ac:dyDescent="0.25">
      <c r="B9" s="224" t="s">
        <v>297</v>
      </c>
      <c r="C9" s="225"/>
      <c r="D9" s="182">
        <v>42099</v>
      </c>
      <c r="F9" s="173"/>
    </row>
    <row r="10" spans="2:12" ht="15" customHeight="1" x14ac:dyDescent="0.25">
      <c r="B10" s="226" t="s">
        <v>298</v>
      </c>
      <c r="C10" s="227"/>
      <c r="D10" s="182">
        <v>42005</v>
      </c>
      <c r="E10" s="169" t="s">
        <v>299</v>
      </c>
    </row>
    <row r="11" spans="2:12" x14ac:dyDescent="0.25">
      <c r="B11" s="222" t="s">
        <v>300</v>
      </c>
      <c r="C11" s="223"/>
      <c r="D11" s="176">
        <f>IF(OR(D9="",D10=""),"",(360-(D9-D10)))</f>
        <v>266</v>
      </c>
    </row>
    <row r="12" spans="2:12" ht="12" thickBot="1" x14ac:dyDescent="0.3">
      <c r="B12" s="228" t="s">
        <v>301</v>
      </c>
      <c r="C12" s="229"/>
      <c r="D12" s="177">
        <f>IF(OR(D9="",D10=""),"",360-D11)</f>
        <v>94</v>
      </c>
    </row>
    <row r="13" spans="2:12" x14ac:dyDescent="0.25">
      <c r="C13" s="174"/>
      <c r="D13" s="174"/>
    </row>
    <row r="14" spans="2:12" x14ac:dyDescent="0.25">
      <c r="C14" s="174"/>
      <c r="D14" s="174"/>
    </row>
    <row r="15" spans="2:12" ht="15.75" x14ac:dyDescent="0.25">
      <c r="B15" s="230" t="s">
        <v>302</v>
      </c>
      <c r="C15" s="231"/>
      <c r="D15" s="231"/>
      <c r="E15" s="231"/>
      <c r="F15" s="232"/>
      <c r="G15" s="233" t="s">
        <v>112</v>
      </c>
      <c r="H15" s="233"/>
      <c r="I15" s="233"/>
      <c r="J15" s="233"/>
    </row>
    <row r="16" spans="2:12" ht="21" customHeight="1" x14ac:dyDescent="0.25">
      <c r="B16" s="178" t="s">
        <v>104</v>
      </c>
      <c r="C16" s="179" t="s">
        <v>303</v>
      </c>
      <c r="D16" s="179" t="s">
        <v>106</v>
      </c>
      <c r="E16" s="179" t="s">
        <v>107</v>
      </c>
      <c r="F16" s="179" t="s">
        <v>108</v>
      </c>
      <c r="G16" s="183" t="s">
        <v>111</v>
      </c>
      <c r="H16" s="183" t="s">
        <v>113</v>
      </c>
      <c r="I16" s="183" t="s">
        <v>114</v>
      </c>
      <c r="J16" s="183" t="s">
        <v>115</v>
      </c>
    </row>
    <row r="17" spans="2:10" x14ac:dyDescent="0.25">
      <c r="B17" s="175">
        <f>IF(OR(D8="",D7="",D11=""),"",1)</f>
        <v>1</v>
      </c>
      <c r="C17" s="175">
        <f>IF(D7="","",D7)</f>
        <v>1000000</v>
      </c>
      <c r="D17" s="175">
        <f>IF(OR(B17="",D11=""),"",(D$7/D$8)*D11/360)</f>
        <v>147777.77777777778</v>
      </c>
      <c r="E17" s="175">
        <f>D17</f>
        <v>147777.77777777778</v>
      </c>
      <c r="F17" s="175">
        <f t="shared" ref="F17:F48" si="0">IF(B17="","",C17-D17)</f>
        <v>852222.22222222225</v>
      </c>
      <c r="G17" s="185"/>
      <c r="H17" s="184">
        <f t="shared" ref="H17:H37" si="1">G17+D17</f>
        <v>147777.77777777778</v>
      </c>
      <c r="I17" s="185">
        <v>20000</v>
      </c>
      <c r="J17" s="184">
        <f>H17+I17</f>
        <v>167777.77777777778</v>
      </c>
    </row>
    <row r="18" spans="2:10" x14ac:dyDescent="0.25">
      <c r="B18" s="175">
        <f t="shared" ref="B18:B19" si="2">IF(B17="","",IF(B17+1&gt;D$8+1,"",B17+1))</f>
        <v>2</v>
      </c>
      <c r="C18" s="175">
        <f>IF(B18="","",C17-D17)</f>
        <v>852222.22222222225</v>
      </c>
      <c r="D18" s="175">
        <f>IF(B18="","",IF(B18=D$8+1,(D$7/D$8)*(D$12/360),D$7/D$8))</f>
        <v>200000</v>
      </c>
      <c r="E18" s="175">
        <f t="shared" ref="E18:E49" si="3">IF(B18="","",E17+D18)</f>
        <v>347777.77777777775</v>
      </c>
      <c r="F18" s="175">
        <f t="shared" si="0"/>
        <v>652222.22222222225</v>
      </c>
      <c r="G18" s="185"/>
      <c r="H18" s="184">
        <f t="shared" si="1"/>
        <v>200000</v>
      </c>
      <c r="I18" s="185">
        <v>25000</v>
      </c>
      <c r="J18" s="184">
        <f t="shared" ref="J18:J37" si="4">H18+I18</f>
        <v>225000</v>
      </c>
    </row>
    <row r="19" spans="2:10" x14ac:dyDescent="0.25">
      <c r="B19" s="175">
        <f t="shared" si="2"/>
        <v>3</v>
      </c>
      <c r="C19" s="175">
        <f>IF(B19="","",C18-D18)</f>
        <v>652222.22222222225</v>
      </c>
      <c r="D19" s="175">
        <f t="shared" ref="D19:D25" si="5">IF(B19="","",IF(B19=D$8+1,(D$7/D$8)*(D$12/360),D$7/D$8))</f>
        <v>200000</v>
      </c>
      <c r="E19" s="175">
        <f t="shared" si="3"/>
        <v>547777.77777777775</v>
      </c>
      <c r="F19" s="175">
        <f t="shared" si="0"/>
        <v>452222.22222222225</v>
      </c>
      <c r="G19" s="185"/>
      <c r="H19" s="184">
        <f t="shared" si="1"/>
        <v>200000</v>
      </c>
      <c r="I19" s="185">
        <v>30000</v>
      </c>
      <c r="J19" s="184">
        <f t="shared" si="4"/>
        <v>230000</v>
      </c>
    </row>
    <row r="20" spans="2:10" x14ac:dyDescent="0.25">
      <c r="B20" s="175">
        <f>IF(B19="","",IF(B19+1&gt;D$8+1,"",B19+1))</f>
        <v>4</v>
      </c>
      <c r="C20" s="175">
        <f>IF(B20="","",C19-D19)</f>
        <v>452222.22222222225</v>
      </c>
      <c r="D20" s="175">
        <f t="shared" si="5"/>
        <v>200000</v>
      </c>
      <c r="E20" s="175">
        <f t="shared" si="3"/>
        <v>747777.77777777775</v>
      </c>
      <c r="F20" s="175">
        <f t="shared" si="0"/>
        <v>252222.22222222225</v>
      </c>
      <c r="G20" s="185"/>
      <c r="H20" s="184">
        <f t="shared" si="1"/>
        <v>200000</v>
      </c>
      <c r="I20" s="185">
        <v>35000</v>
      </c>
      <c r="J20" s="184">
        <f t="shared" si="4"/>
        <v>235000</v>
      </c>
    </row>
    <row r="21" spans="2:10" x14ac:dyDescent="0.25">
      <c r="B21" s="175">
        <f t="shared" ref="B21:B84" si="6">IF(B20="","",IF(B20+1&gt;D$8+1,"",B20+1))</f>
        <v>5</v>
      </c>
      <c r="C21" s="175">
        <f t="shared" ref="C21:C84" si="7">IF(B21="","",C20-D20)</f>
        <v>252222.22222222225</v>
      </c>
      <c r="D21" s="175">
        <f t="shared" si="5"/>
        <v>200000</v>
      </c>
      <c r="E21" s="175">
        <f t="shared" si="3"/>
        <v>947777.77777777775</v>
      </c>
      <c r="F21" s="175">
        <f t="shared" si="0"/>
        <v>52222.222222222248</v>
      </c>
      <c r="G21" s="185"/>
      <c r="H21" s="184">
        <f t="shared" si="1"/>
        <v>200000</v>
      </c>
      <c r="I21" s="185">
        <v>40000</v>
      </c>
      <c r="J21" s="184">
        <f t="shared" si="4"/>
        <v>240000</v>
      </c>
    </row>
    <row r="22" spans="2:10" x14ac:dyDescent="0.25">
      <c r="B22" s="175">
        <f t="shared" si="6"/>
        <v>6</v>
      </c>
      <c r="C22" s="175">
        <f t="shared" si="7"/>
        <v>52222.222222222248</v>
      </c>
      <c r="D22" s="175">
        <f t="shared" si="5"/>
        <v>52222.222222222226</v>
      </c>
      <c r="E22" s="175">
        <f t="shared" si="3"/>
        <v>1000000</v>
      </c>
      <c r="F22" s="175">
        <f t="shared" si="0"/>
        <v>2.1827872842550278E-11</v>
      </c>
      <c r="G22" s="185"/>
      <c r="H22" s="184">
        <f t="shared" si="1"/>
        <v>52222.222222222226</v>
      </c>
      <c r="I22" s="185">
        <v>45000</v>
      </c>
      <c r="J22" s="184">
        <f t="shared" si="4"/>
        <v>97222.222222222219</v>
      </c>
    </row>
    <row r="23" spans="2:10" x14ac:dyDescent="0.25">
      <c r="B23" s="175" t="str">
        <f t="shared" si="6"/>
        <v/>
      </c>
      <c r="C23" s="175" t="str">
        <f t="shared" si="7"/>
        <v/>
      </c>
      <c r="D23" s="175" t="str">
        <f t="shared" si="5"/>
        <v/>
      </c>
      <c r="E23" s="175" t="str">
        <f t="shared" si="3"/>
        <v/>
      </c>
      <c r="F23" s="175" t="str">
        <f t="shared" si="0"/>
        <v/>
      </c>
      <c r="G23" s="185"/>
      <c r="H23" s="184" t="e">
        <f t="shared" si="1"/>
        <v>#VALUE!</v>
      </c>
      <c r="I23" s="185">
        <v>50000</v>
      </c>
      <c r="J23" s="184" t="e">
        <f t="shared" si="4"/>
        <v>#VALUE!</v>
      </c>
    </row>
    <row r="24" spans="2:10" x14ac:dyDescent="0.25">
      <c r="B24" s="175" t="str">
        <f t="shared" si="6"/>
        <v/>
      </c>
      <c r="C24" s="175" t="str">
        <f t="shared" si="7"/>
        <v/>
      </c>
      <c r="D24" s="175" t="str">
        <f t="shared" si="5"/>
        <v/>
      </c>
      <c r="E24" s="175" t="str">
        <f t="shared" si="3"/>
        <v/>
      </c>
      <c r="F24" s="175" t="str">
        <f t="shared" si="0"/>
        <v/>
      </c>
      <c r="G24" s="185"/>
      <c r="H24" s="184" t="e">
        <f t="shared" si="1"/>
        <v>#VALUE!</v>
      </c>
      <c r="I24" s="185">
        <v>55000</v>
      </c>
      <c r="J24" s="184" t="e">
        <f t="shared" si="4"/>
        <v>#VALUE!</v>
      </c>
    </row>
    <row r="25" spans="2:10" x14ac:dyDescent="0.25">
      <c r="B25" s="175" t="str">
        <f t="shared" si="6"/>
        <v/>
      </c>
      <c r="C25" s="175" t="str">
        <f t="shared" si="7"/>
        <v/>
      </c>
      <c r="D25" s="175" t="str">
        <f t="shared" si="5"/>
        <v/>
      </c>
      <c r="E25" s="175" t="str">
        <f t="shared" si="3"/>
        <v/>
      </c>
      <c r="F25" s="175" t="str">
        <f t="shared" si="0"/>
        <v/>
      </c>
      <c r="G25" s="185"/>
      <c r="H25" s="184" t="e">
        <f t="shared" si="1"/>
        <v>#VALUE!</v>
      </c>
      <c r="I25" s="185">
        <v>60000</v>
      </c>
      <c r="J25" s="184" t="e">
        <f t="shared" si="4"/>
        <v>#VALUE!</v>
      </c>
    </row>
    <row r="26" spans="2:10" x14ac:dyDescent="0.25">
      <c r="B26" s="175" t="str">
        <f t="shared" si="6"/>
        <v/>
      </c>
      <c r="C26" s="175" t="str">
        <f t="shared" si="7"/>
        <v/>
      </c>
      <c r="D26" s="175" t="str">
        <f>IF(B26="","",IF(B26=D$8+1,(D$7/D$8)*(D$12/360),D$7/D$8))</f>
        <v/>
      </c>
      <c r="E26" s="175" t="str">
        <f t="shared" si="3"/>
        <v/>
      </c>
      <c r="F26" s="175" t="str">
        <f t="shared" si="0"/>
        <v/>
      </c>
      <c r="G26" s="185"/>
      <c r="H26" s="184" t="e">
        <f t="shared" si="1"/>
        <v>#VALUE!</v>
      </c>
      <c r="I26" s="185">
        <v>65000</v>
      </c>
      <c r="J26" s="184" t="e">
        <f t="shared" si="4"/>
        <v>#VALUE!</v>
      </c>
    </row>
    <row r="27" spans="2:10" x14ac:dyDescent="0.25">
      <c r="B27" s="175" t="str">
        <f t="shared" si="6"/>
        <v/>
      </c>
      <c r="C27" s="175" t="str">
        <f t="shared" si="7"/>
        <v/>
      </c>
      <c r="D27" s="175" t="str">
        <f t="shared" ref="D27:D90" si="8">IF(B27="","",IF(B27=D$8+1,(D$7/D$8)*(D$12/360),D$7/D$8))</f>
        <v/>
      </c>
      <c r="E27" s="175" t="str">
        <f t="shared" si="3"/>
        <v/>
      </c>
      <c r="F27" s="175" t="str">
        <f t="shared" si="0"/>
        <v/>
      </c>
      <c r="G27" s="185"/>
      <c r="H27" s="184" t="e">
        <f t="shared" si="1"/>
        <v>#VALUE!</v>
      </c>
      <c r="I27" s="185">
        <v>70000</v>
      </c>
      <c r="J27" s="184" t="e">
        <f t="shared" si="4"/>
        <v>#VALUE!</v>
      </c>
    </row>
    <row r="28" spans="2:10" x14ac:dyDescent="0.25">
      <c r="B28" s="175" t="str">
        <f t="shared" si="6"/>
        <v/>
      </c>
      <c r="C28" s="175" t="str">
        <f t="shared" si="7"/>
        <v/>
      </c>
      <c r="D28" s="175" t="str">
        <f t="shared" si="8"/>
        <v/>
      </c>
      <c r="E28" s="175" t="str">
        <f t="shared" si="3"/>
        <v/>
      </c>
      <c r="F28" s="175" t="str">
        <f t="shared" si="0"/>
        <v/>
      </c>
      <c r="G28" s="185"/>
      <c r="H28" s="184" t="e">
        <f t="shared" si="1"/>
        <v>#VALUE!</v>
      </c>
      <c r="I28" s="185">
        <v>75000</v>
      </c>
      <c r="J28" s="184" t="e">
        <f t="shared" si="4"/>
        <v>#VALUE!</v>
      </c>
    </row>
    <row r="29" spans="2:10" x14ac:dyDescent="0.25">
      <c r="B29" s="175" t="str">
        <f t="shared" si="6"/>
        <v/>
      </c>
      <c r="C29" s="175" t="str">
        <f t="shared" si="7"/>
        <v/>
      </c>
      <c r="D29" s="175" t="str">
        <f t="shared" si="8"/>
        <v/>
      </c>
      <c r="E29" s="175" t="str">
        <f t="shared" si="3"/>
        <v/>
      </c>
      <c r="F29" s="175" t="str">
        <f t="shared" si="0"/>
        <v/>
      </c>
      <c r="G29" s="185"/>
      <c r="H29" s="184" t="e">
        <f t="shared" si="1"/>
        <v>#VALUE!</v>
      </c>
      <c r="I29" s="185">
        <v>80000</v>
      </c>
      <c r="J29" s="184" t="e">
        <f t="shared" si="4"/>
        <v>#VALUE!</v>
      </c>
    </row>
    <row r="30" spans="2:10" x14ac:dyDescent="0.25">
      <c r="B30" s="175" t="str">
        <f t="shared" si="6"/>
        <v/>
      </c>
      <c r="C30" s="175" t="str">
        <f t="shared" si="7"/>
        <v/>
      </c>
      <c r="D30" s="175" t="str">
        <f t="shared" si="8"/>
        <v/>
      </c>
      <c r="E30" s="175" t="str">
        <f t="shared" si="3"/>
        <v/>
      </c>
      <c r="F30" s="175" t="str">
        <f t="shared" si="0"/>
        <v/>
      </c>
      <c r="G30" s="185"/>
      <c r="H30" s="184" t="e">
        <f t="shared" si="1"/>
        <v>#VALUE!</v>
      </c>
      <c r="I30" s="185">
        <v>85000</v>
      </c>
      <c r="J30" s="184" t="e">
        <f t="shared" si="4"/>
        <v>#VALUE!</v>
      </c>
    </row>
    <row r="31" spans="2:10" x14ac:dyDescent="0.25">
      <c r="B31" s="175" t="str">
        <f t="shared" si="6"/>
        <v/>
      </c>
      <c r="C31" s="175" t="str">
        <f t="shared" si="7"/>
        <v/>
      </c>
      <c r="D31" s="175" t="str">
        <f t="shared" si="8"/>
        <v/>
      </c>
      <c r="E31" s="175" t="str">
        <f t="shared" si="3"/>
        <v/>
      </c>
      <c r="F31" s="175" t="str">
        <f t="shared" si="0"/>
        <v/>
      </c>
      <c r="G31" s="185"/>
      <c r="H31" s="184" t="e">
        <f t="shared" si="1"/>
        <v>#VALUE!</v>
      </c>
      <c r="I31" s="185">
        <v>90000</v>
      </c>
      <c r="J31" s="184" t="e">
        <f t="shared" si="4"/>
        <v>#VALUE!</v>
      </c>
    </row>
    <row r="32" spans="2:10" x14ac:dyDescent="0.25">
      <c r="B32" s="175" t="str">
        <f t="shared" si="6"/>
        <v/>
      </c>
      <c r="C32" s="175" t="str">
        <f t="shared" si="7"/>
        <v/>
      </c>
      <c r="D32" s="175" t="str">
        <f t="shared" si="8"/>
        <v/>
      </c>
      <c r="E32" s="175" t="str">
        <f t="shared" si="3"/>
        <v/>
      </c>
      <c r="F32" s="175" t="str">
        <f t="shared" si="0"/>
        <v/>
      </c>
      <c r="G32" s="185"/>
      <c r="H32" s="184" t="e">
        <f t="shared" si="1"/>
        <v>#VALUE!</v>
      </c>
      <c r="I32" s="185">
        <v>95000</v>
      </c>
      <c r="J32" s="184" t="e">
        <f t="shared" si="4"/>
        <v>#VALUE!</v>
      </c>
    </row>
    <row r="33" spans="2:10" x14ac:dyDescent="0.25">
      <c r="B33" s="175" t="str">
        <f t="shared" si="6"/>
        <v/>
      </c>
      <c r="C33" s="175" t="str">
        <f t="shared" si="7"/>
        <v/>
      </c>
      <c r="D33" s="175" t="str">
        <f t="shared" si="8"/>
        <v/>
      </c>
      <c r="E33" s="175" t="str">
        <f t="shared" si="3"/>
        <v/>
      </c>
      <c r="F33" s="175" t="str">
        <f t="shared" si="0"/>
        <v/>
      </c>
      <c r="G33" s="185"/>
      <c r="H33" s="184" t="e">
        <f t="shared" si="1"/>
        <v>#VALUE!</v>
      </c>
      <c r="I33" s="185">
        <v>100000</v>
      </c>
      <c r="J33" s="184" t="e">
        <f t="shared" si="4"/>
        <v>#VALUE!</v>
      </c>
    </row>
    <row r="34" spans="2:10" x14ac:dyDescent="0.25">
      <c r="B34" s="175" t="str">
        <f t="shared" si="6"/>
        <v/>
      </c>
      <c r="C34" s="175" t="str">
        <f t="shared" si="7"/>
        <v/>
      </c>
      <c r="D34" s="175" t="str">
        <f t="shared" si="8"/>
        <v/>
      </c>
      <c r="E34" s="175" t="str">
        <f t="shared" si="3"/>
        <v/>
      </c>
      <c r="F34" s="175" t="str">
        <f t="shared" si="0"/>
        <v/>
      </c>
      <c r="G34" s="185"/>
      <c r="H34" s="184" t="e">
        <f t="shared" si="1"/>
        <v>#VALUE!</v>
      </c>
      <c r="I34" s="185">
        <v>105000</v>
      </c>
      <c r="J34" s="184" t="e">
        <f t="shared" si="4"/>
        <v>#VALUE!</v>
      </c>
    </row>
    <row r="35" spans="2:10" x14ac:dyDescent="0.25">
      <c r="B35" s="175" t="str">
        <f t="shared" si="6"/>
        <v/>
      </c>
      <c r="C35" s="175" t="str">
        <f t="shared" si="7"/>
        <v/>
      </c>
      <c r="D35" s="175" t="str">
        <f t="shared" si="8"/>
        <v/>
      </c>
      <c r="E35" s="175" t="str">
        <f t="shared" si="3"/>
        <v/>
      </c>
      <c r="F35" s="175" t="str">
        <f t="shared" si="0"/>
        <v/>
      </c>
      <c r="G35" s="185"/>
      <c r="H35" s="184" t="e">
        <f t="shared" si="1"/>
        <v>#VALUE!</v>
      </c>
      <c r="I35" s="185">
        <v>110000</v>
      </c>
      <c r="J35" s="184" t="e">
        <f t="shared" si="4"/>
        <v>#VALUE!</v>
      </c>
    </row>
    <row r="36" spans="2:10" x14ac:dyDescent="0.25">
      <c r="B36" s="175" t="str">
        <f t="shared" si="6"/>
        <v/>
      </c>
      <c r="C36" s="175" t="str">
        <f t="shared" si="7"/>
        <v/>
      </c>
      <c r="D36" s="175" t="str">
        <f t="shared" si="8"/>
        <v/>
      </c>
      <c r="E36" s="175" t="str">
        <f t="shared" si="3"/>
        <v/>
      </c>
      <c r="F36" s="175" t="str">
        <f t="shared" si="0"/>
        <v/>
      </c>
      <c r="G36" s="185"/>
      <c r="H36" s="184" t="e">
        <f t="shared" si="1"/>
        <v>#VALUE!</v>
      </c>
      <c r="I36" s="185">
        <v>115000</v>
      </c>
      <c r="J36" s="184" t="e">
        <f t="shared" si="4"/>
        <v>#VALUE!</v>
      </c>
    </row>
    <row r="37" spans="2:10" x14ac:dyDescent="0.25">
      <c r="B37" s="175" t="str">
        <f t="shared" si="6"/>
        <v/>
      </c>
      <c r="C37" s="175" t="str">
        <f t="shared" si="7"/>
        <v/>
      </c>
      <c r="D37" s="175" t="str">
        <f t="shared" si="8"/>
        <v/>
      </c>
      <c r="E37" s="175" t="str">
        <f t="shared" si="3"/>
        <v/>
      </c>
      <c r="F37" s="175" t="str">
        <f t="shared" si="0"/>
        <v/>
      </c>
      <c r="G37" s="185"/>
      <c r="H37" s="184" t="e">
        <f t="shared" si="1"/>
        <v>#VALUE!</v>
      </c>
      <c r="I37" s="185">
        <v>120000</v>
      </c>
      <c r="J37" s="184" t="e">
        <f t="shared" si="4"/>
        <v>#VALUE!</v>
      </c>
    </row>
    <row r="38" spans="2:10" x14ac:dyDescent="0.25">
      <c r="B38" s="175" t="str">
        <f t="shared" si="6"/>
        <v/>
      </c>
      <c r="C38" s="175" t="str">
        <f t="shared" si="7"/>
        <v/>
      </c>
      <c r="D38" s="175" t="str">
        <f t="shared" si="8"/>
        <v/>
      </c>
      <c r="E38" s="175" t="str">
        <f t="shared" si="3"/>
        <v/>
      </c>
      <c r="F38" s="175" t="str">
        <f t="shared" si="0"/>
        <v/>
      </c>
    </row>
    <row r="39" spans="2:10" x14ac:dyDescent="0.25">
      <c r="B39" s="175" t="str">
        <f t="shared" si="6"/>
        <v/>
      </c>
      <c r="C39" s="175" t="str">
        <f t="shared" si="7"/>
        <v/>
      </c>
      <c r="D39" s="175" t="str">
        <f t="shared" si="8"/>
        <v/>
      </c>
      <c r="E39" s="175" t="str">
        <f t="shared" si="3"/>
        <v/>
      </c>
      <c r="F39" s="175" t="str">
        <f t="shared" si="0"/>
        <v/>
      </c>
    </row>
    <row r="40" spans="2:10" x14ac:dyDescent="0.25">
      <c r="B40" s="175" t="str">
        <f t="shared" si="6"/>
        <v/>
      </c>
      <c r="C40" s="175" t="str">
        <f t="shared" si="7"/>
        <v/>
      </c>
      <c r="D40" s="175" t="str">
        <f t="shared" si="8"/>
        <v/>
      </c>
      <c r="E40" s="175" t="str">
        <f t="shared" si="3"/>
        <v/>
      </c>
      <c r="F40" s="175" t="str">
        <f t="shared" si="0"/>
        <v/>
      </c>
    </row>
    <row r="41" spans="2:10" x14ac:dyDescent="0.25">
      <c r="B41" s="175" t="str">
        <f t="shared" si="6"/>
        <v/>
      </c>
      <c r="C41" s="175" t="str">
        <f t="shared" si="7"/>
        <v/>
      </c>
      <c r="D41" s="175" t="str">
        <f t="shared" si="8"/>
        <v/>
      </c>
      <c r="E41" s="175" t="str">
        <f t="shared" si="3"/>
        <v/>
      </c>
      <c r="F41" s="175" t="str">
        <f t="shared" si="0"/>
        <v/>
      </c>
    </row>
    <row r="42" spans="2:10" x14ac:dyDescent="0.25">
      <c r="B42" s="175" t="str">
        <f t="shared" si="6"/>
        <v/>
      </c>
      <c r="C42" s="175" t="str">
        <f t="shared" si="7"/>
        <v/>
      </c>
      <c r="D42" s="175" t="str">
        <f t="shared" si="8"/>
        <v/>
      </c>
      <c r="E42" s="175" t="str">
        <f t="shared" si="3"/>
        <v/>
      </c>
      <c r="F42" s="175" t="str">
        <f t="shared" si="0"/>
        <v/>
      </c>
    </row>
    <row r="43" spans="2:10" x14ac:dyDescent="0.25">
      <c r="B43" s="175" t="str">
        <f t="shared" si="6"/>
        <v/>
      </c>
      <c r="C43" s="175" t="str">
        <f t="shared" si="7"/>
        <v/>
      </c>
      <c r="D43" s="175" t="str">
        <f t="shared" si="8"/>
        <v/>
      </c>
      <c r="E43" s="175" t="str">
        <f t="shared" si="3"/>
        <v/>
      </c>
      <c r="F43" s="175" t="str">
        <f t="shared" si="0"/>
        <v/>
      </c>
    </row>
    <row r="44" spans="2:10" x14ac:dyDescent="0.25">
      <c r="B44" s="175" t="str">
        <f t="shared" si="6"/>
        <v/>
      </c>
      <c r="C44" s="175" t="str">
        <f t="shared" si="7"/>
        <v/>
      </c>
      <c r="D44" s="175" t="str">
        <f t="shared" si="8"/>
        <v/>
      </c>
      <c r="E44" s="175" t="str">
        <f t="shared" si="3"/>
        <v/>
      </c>
      <c r="F44" s="175" t="str">
        <f t="shared" si="0"/>
        <v/>
      </c>
    </row>
    <row r="45" spans="2:10" x14ac:dyDescent="0.25">
      <c r="B45" s="175" t="str">
        <f t="shared" si="6"/>
        <v/>
      </c>
      <c r="C45" s="175" t="str">
        <f t="shared" si="7"/>
        <v/>
      </c>
      <c r="D45" s="175" t="str">
        <f t="shared" si="8"/>
        <v/>
      </c>
      <c r="E45" s="175" t="str">
        <f t="shared" si="3"/>
        <v/>
      </c>
      <c r="F45" s="175" t="str">
        <f t="shared" si="0"/>
        <v/>
      </c>
    </row>
    <row r="46" spans="2:10" x14ac:dyDescent="0.25">
      <c r="B46" s="175" t="str">
        <f t="shared" si="6"/>
        <v/>
      </c>
      <c r="C46" s="175" t="str">
        <f t="shared" si="7"/>
        <v/>
      </c>
      <c r="D46" s="175" t="str">
        <f t="shared" si="8"/>
        <v/>
      </c>
      <c r="E46" s="175" t="str">
        <f t="shared" si="3"/>
        <v/>
      </c>
      <c r="F46" s="175" t="str">
        <f t="shared" si="0"/>
        <v/>
      </c>
    </row>
    <row r="47" spans="2:10" x14ac:dyDescent="0.25">
      <c r="B47" s="175" t="str">
        <f t="shared" si="6"/>
        <v/>
      </c>
      <c r="C47" s="175" t="str">
        <f t="shared" si="7"/>
        <v/>
      </c>
      <c r="D47" s="175" t="str">
        <f t="shared" si="8"/>
        <v/>
      </c>
      <c r="E47" s="175" t="str">
        <f t="shared" si="3"/>
        <v/>
      </c>
      <c r="F47" s="175" t="str">
        <f t="shared" si="0"/>
        <v/>
      </c>
    </row>
    <row r="48" spans="2:10" x14ac:dyDescent="0.25">
      <c r="B48" s="175" t="str">
        <f t="shared" si="6"/>
        <v/>
      </c>
      <c r="C48" s="175" t="str">
        <f t="shared" si="7"/>
        <v/>
      </c>
      <c r="D48" s="175" t="str">
        <f t="shared" si="8"/>
        <v/>
      </c>
      <c r="E48" s="175" t="str">
        <f t="shared" si="3"/>
        <v/>
      </c>
      <c r="F48" s="175" t="str">
        <f t="shared" si="0"/>
        <v/>
      </c>
    </row>
    <row r="49" spans="2:6" x14ac:dyDescent="0.25">
      <c r="B49" s="175" t="str">
        <f t="shared" si="6"/>
        <v/>
      </c>
      <c r="C49" s="175" t="str">
        <f t="shared" si="7"/>
        <v/>
      </c>
      <c r="D49" s="175" t="str">
        <f t="shared" si="8"/>
        <v/>
      </c>
      <c r="E49" s="175" t="str">
        <f t="shared" si="3"/>
        <v/>
      </c>
      <c r="F49" s="175" t="str">
        <f t="shared" ref="F49:F80" si="9">IF(B49="","",C49-D49)</f>
        <v/>
      </c>
    </row>
    <row r="50" spans="2:6" x14ac:dyDescent="0.25">
      <c r="B50" s="175" t="str">
        <f t="shared" si="6"/>
        <v/>
      </c>
      <c r="C50" s="175" t="str">
        <f t="shared" si="7"/>
        <v/>
      </c>
      <c r="D50" s="175" t="str">
        <f t="shared" si="8"/>
        <v/>
      </c>
      <c r="E50" s="175" t="str">
        <f t="shared" ref="E50:E81" si="10">IF(B50="","",E49+D50)</f>
        <v/>
      </c>
      <c r="F50" s="175" t="str">
        <f t="shared" si="9"/>
        <v/>
      </c>
    </row>
    <row r="51" spans="2:6" x14ac:dyDescent="0.25">
      <c r="B51" s="175" t="str">
        <f t="shared" si="6"/>
        <v/>
      </c>
      <c r="C51" s="175" t="str">
        <f t="shared" si="7"/>
        <v/>
      </c>
      <c r="D51" s="175" t="str">
        <f t="shared" si="8"/>
        <v/>
      </c>
      <c r="E51" s="175" t="str">
        <f t="shared" si="10"/>
        <v/>
      </c>
      <c r="F51" s="175" t="str">
        <f t="shared" si="9"/>
        <v/>
      </c>
    </row>
    <row r="52" spans="2:6" x14ac:dyDescent="0.25">
      <c r="B52" s="175" t="str">
        <f t="shared" si="6"/>
        <v/>
      </c>
      <c r="C52" s="175" t="str">
        <f t="shared" si="7"/>
        <v/>
      </c>
      <c r="D52" s="175" t="str">
        <f t="shared" si="8"/>
        <v/>
      </c>
      <c r="E52" s="175" t="str">
        <f t="shared" si="10"/>
        <v/>
      </c>
      <c r="F52" s="175" t="str">
        <f t="shared" si="9"/>
        <v/>
      </c>
    </row>
    <row r="53" spans="2:6" x14ac:dyDescent="0.25">
      <c r="B53" s="175" t="str">
        <f t="shared" si="6"/>
        <v/>
      </c>
      <c r="C53" s="175" t="str">
        <f t="shared" si="7"/>
        <v/>
      </c>
      <c r="D53" s="175" t="str">
        <f t="shared" si="8"/>
        <v/>
      </c>
      <c r="E53" s="175" t="str">
        <f t="shared" si="10"/>
        <v/>
      </c>
      <c r="F53" s="175" t="str">
        <f t="shared" si="9"/>
        <v/>
      </c>
    </row>
    <row r="54" spans="2:6" x14ac:dyDescent="0.25">
      <c r="B54" s="175" t="str">
        <f t="shared" si="6"/>
        <v/>
      </c>
      <c r="C54" s="175" t="str">
        <f t="shared" si="7"/>
        <v/>
      </c>
      <c r="D54" s="175" t="str">
        <f t="shared" si="8"/>
        <v/>
      </c>
      <c r="E54" s="175" t="str">
        <f t="shared" si="10"/>
        <v/>
      </c>
      <c r="F54" s="175" t="str">
        <f t="shared" si="9"/>
        <v/>
      </c>
    </row>
    <row r="55" spans="2:6" x14ac:dyDescent="0.25">
      <c r="B55" s="175" t="str">
        <f t="shared" si="6"/>
        <v/>
      </c>
      <c r="C55" s="175" t="str">
        <f t="shared" si="7"/>
        <v/>
      </c>
      <c r="D55" s="175" t="str">
        <f t="shared" si="8"/>
        <v/>
      </c>
      <c r="E55" s="175" t="str">
        <f t="shared" si="10"/>
        <v/>
      </c>
      <c r="F55" s="175" t="str">
        <f t="shared" si="9"/>
        <v/>
      </c>
    </row>
    <row r="56" spans="2:6" x14ac:dyDescent="0.25">
      <c r="B56" s="175" t="str">
        <f t="shared" si="6"/>
        <v/>
      </c>
      <c r="C56" s="175" t="str">
        <f t="shared" si="7"/>
        <v/>
      </c>
      <c r="D56" s="175" t="str">
        <f t="shared" si="8"/>
        <v/>
      </c>
      <c r="E56" s="175" t="str">
        <f t="shared" si="10"/>
        <v/>
      </c>
      <c r="F56" s="175" t="str">
        <f t="shared" si="9"/>
        <v/>
      </c>
    </row>
    <row r="57" spans="2:6" x14ac:dyDescent="0.25">
      <c r="B57" s="175" t="str">
        <f t="shared" si="6"/>
        <v/>
      </c>
      <c r="C57" s="175" t="str">
        <f t="shared" si="7"/>
        <v/>
      </c>
      <c r="D57" s="175" t="str">
        <f t="shared" si="8"/>
        <v/>
      </c>
      <c r="E57" s="175" t="str">
        <f t="shared" si="10"/>
        <v/>
      </c>
      <c r="F57" s="175" t="str">
        <f t="shared" si="9"/>
        <v/>
      </c>
    </row>
    <row r="58" spans="2:6" x14ac:dyDescent="0.25">
      <c r="B58" s="175" t="str">
        <f t="shared" si="6"/>
        <v/>
      </c>
      <c r="C58" s="175" t="str">
        <f t="shared" si="7"/>
        <v/>
      </c>
      <c r="D58" s="175" t="str">
        <f t="shared" si="8"/>
        <v/>
      </c>
      <c r="E58" s="175" t="str">
        <f t="shared" si="10"/>
        <v/>
      </c>
      <c r="F58" s="175" t="str">
        <f t="shared" si="9"/>
        <v/>
      </c>
    </row>
    <row r="59" spans="2:6" x14ac:dyDescent="0.25">
      <c r="B59" s="175" t="str">
        <f t="shared" si="6"/>
        <v/>
      </c>
      <c r="C59" s="175" t="str">
        <f t="shared" si="7"/>
        <v/>
      </c>
      <c r="D59" s="175" t="str">
        <f t="shared" si="8"/>
        <v/>
      </c>
      <c r="E59" s="175" t="str">
        <f t="shared" si="10"/>
        <v/>
      </c>
      <c r="F59" s="175" t="str">
        <f t="shared" si="9"/>
        <v/>
      </c>
    </row>
    <row r="60" spans="2:6" x14ac:dyDescent="0.25">
      <c r="B60" s="175" t="str">
        <f t="shared" si="6"/>
        <v/>
      </c>
      <c r="C60" s="175" t="str">
        <f t="shared" si="7"/>
        <v/>
      </c>
      <c r="D60" s="175" t="str">
        <f t="shared" si="8"/>
        <v/>
      </c>
      <c r="E60" s="175" t="str">
        <f t="shared" si="10"/>
        <v/>
      </c>
      <c r="F60" s="175" t="str">
        <f t="shared" si="9"/>
        <v/>
      </c>
    </row>
    <row r="61" spans="2:6" x14ac:dyDescent="0.25">
      <c r="B61" s="175" t="str">
        <f t="shared" si="6"/>
        <v/>
      </c>
      <c r="C61" s="175" t="str">
        <f t="shared" si="7"/>
        <v/>
      </c>
      <c r="D61" s="175" t="str">
        <f t="shared" si="8"/>
        <v/>
      </c>
      <c r="E61" s="175" t="str">
        <f t="shared" si="10"/>
        <v/>
      </c>
      <c r="F61" s="175" t="str">
        <f t="shared" si="9"/>
        <v/>
      </c>
    </row>
    <row r="62" spans="2:6" x14ac:dyDescent="0.25">
      <c r="B62" s="175" t="str">
        <f t="shared" si="6"/>
        <v/>
      </c>
      <c r="C62" s="175" t="str">
        <f t="shared" si="7"/>
        <v/>
      </c>
      <c r="D62" s="175" t="str">
        <f t="shared" si="8"/>
        <v/>
      </c>
      <c r="E62" s="175" t="str">
        <f t="shared" si="10"/>
        <v/>
      </c>
      <c r="F62" s="175" t="str">
        <f t="shared" si="9"/>
        <v/>
      </c>
    </row>
    <row r="63" spans="2:6" x14ac:dyDescent="0.25">
      <c r="B63" s="175" t="str">
        <f t="shared" si="6"/>
        <v/>
      </c>
      <c r="C63" s="175" t="str">
        <f t="shared" si="7"/>
        <v/>
      </c>
      <c r="D63" s="175" t="str">
        <f t="shared" si="8"/>
        <v/>
      </c>
      <c r="E63" s="175" t="str">
        <f t="shared" si="10"/>
        <v/>
      </c>
      <c r="F63" s="175" t="str">
        <f t="shared" si="9"/>
        <v/>
      </c>
    </row>
    <row r="64" spans="2:6" x14ac:dyDescent="0.25">
      <c r="B64" s="175" t="str">
        <f t="shared" si="6"/>
        <v/>
      </c>
      <c r="C64" s="175" t="str">
        <f t="shared" si="7"/>
        <v/>
      </c>
      <c r="D64" s="175" t="str">
        <f t="shared" si="8"/>
        <v/>
      </c>
      <c r="E64" s="175" t="str">
        <f t="shared" si="10"/>
        <v/>
      </c>
      <c r="F64" s="175" t="str">
        <f t="shared" si="9"/>
        <v/>
      </c>
    </row>
    <row r="65" spans="2:6" x14ac:dyDescent="0.25">
      <c r="B65" s="175" t="str">
        <f t="shared" si="6"/>
        <v/>
      </c>
      <c r="C65" s="175" t="str">
        <f t="shared" si="7"/>
        <v/>
      </c>
      <c r="D65" s="175" t="str">
        <f t="shared" si="8"/>
        <v/>
      </c>
      <c r="E65" s="175" t="str">
        <f t="shared" si="10"/>
        <v/>
      </c>
      <c r="F65" s="175" t="str">
        <f t="shared" si="9"/>
        <v/>
      </c>
    </row>
    <row r="66" spans="2:6" x14ac:dyDescent="0.25">
      <c r="B66" s="175" t="str">
        <f t="shared" si="6"/>
        <v/>
      </c>
      <c r="C66" s="175" t="str">
        <f t="shared" si="7"/>
        <v/>
      </c>
      <c r="D66" s="175" t="str">
        <f t="shared" si="8"/>
        <v/>
      </c>
      <c r="E66" s="175" t="str">
        <f t="shared" si="10"/>
        <v/>
      </c>
      <c r="F66" s="175" t="str">
        <f t="shared" si="9"/>
        <v/>
      </c>
    </row>
    <row r="67" spans="2:6" x14ac:dyDescent="0.25">
      <c r="B67" s="175" t="str">
        <f t="shared" si="6"/>
        <v/>
      </c>
      <c r="C67" s="175" t="str">
        <f t="shared" si="7"/>
        <v/>
      </c>
      <c r="D67" s="175" t="str">
        <f t="shared" si="8"/>
        <v/>
      </c>
      <c r="E67" s="175" t="str">
        <f t="shared" si="10"/>
        <v/>
      </c>
      <c r="F67" s="175" t="str">
        <f t="shared" si="9"/>
        <v/>
      </c>
    </row>
    <row r="68" spans="2:6" x14ac:dyDescent="0.25">
      <c r="B68" s="175" t="str">
        <f t="shared" si="6"/>
        <v/>
      </c>
      <c r="C68" s="175" t="str">
        <f t="shared" si="7"/>
        <v/>
      </c>
      <c r="D68" s="175" t="str">
        <f t="shared" si="8"/>
        <v/>
      </c>
      <c r="E68" s="175" t="str">
        <f t="shared" si="10"/>
        <v/>
      </c>
      <c r="F68" s="175" t="str">
        <f t="shared" si="9"/>
        <v/>
      </c>
    </row>
    <row r="69" spans="2:6" x14ac:dyDescent="0.25">
      <c r="B69" s="175" t="str">
        <f t="shared" si="6"/>
        <v/>
      </c>
      <c r="C69" s="175" t="str">
        <f t="shared" si="7"/>
        <v/>
      </c>
      <c r="D69" s="175" t="str">
        <f t="shared" si="8"/>
        <v/>
      </c>
      <c r="E69" s="175" t="str">
        <f t="shared" si="10"/>
        <v/>
      </c>
      <c r="F69" s="175" t="str">
        <f t="shared" si="9"/>
        <v/>
      </c>
    </row>
    <row r="70" spans="2:6" x14ac:dyDescent="0.25">
      <c r="B70" s="175" t="str">
        <f t="shared" si="6"/>
        <v/>
      </c>
      <c r="C70" s="175" t="str">
        <f t="shared" si="7"/>
        <v/>
      </c>
      <c r="D70" s="175" t="str">
        <f t="shared" si="8"/>
        <v/>
      </c>
      <c r="E70" s="175" t="str">
        <f t="shared" si="10"/>
        <v/>
      </c>
      <c r="F70" s="175" t="str">
        <f t="shared" si="9"/>
        <v/>
      </c>
    </row>
    <row r="71" spans="2:6" x14ac:dyDescent="0.25">
      <c r="B71" s="175" t="str">
        <f t="shared" si="6"/>
        <v/>
      </c>
      <c r="C71" s="175" t="str">
        <f t="shared" si="7"/>
        <v/>
      </c>
      <c r="D71" s="175" t="str">
        <f t="shared" si="8"/>
        <v/>
      </c>
      <c r="E71" s="175" t="str">
        <f t="shared" si="10"/>
        <v/>
      </c>
      <c r="F71" s="175" t="str">
        <f t="shared" si="9"/>
        <v/>
      </c>
    </row>
    <row r="72" spans="2:6" x14ac:dyDescent="0.25">
      <c r="B72" s="175" t="str">
        <f t="shared" si="6"/>
        <v/>
      </c>
      <c r="C72" s="175" t="str">
        <f t="shared" si="7"/>
        <v/>
      </c>
      <c r="D72" s="175" t="str">
        <f t="shared" si="8"/>
        <v/>
      </c>
      <c r="E72" s="175" t="str">
        <f t="shared" si="10"/>
        <v/>
      </c>
      <c r="F72" s="175" t="str">
        <f t="shared" si="9"/>
        <v/>
      </c>
    </row>
    <row r="73" spans="2:6" x14ac:dyDescent="0.25">
      <c r="B73" s="175" t="str">
        <f t="shared" si="6"/>
        <v/>
      </c>
      <c r="C73" s="175" t="str">
        <f t="shared" si="7"/>
        <v/>
      </c>
      <c r="D73" s="175" t="str">
        <f t="shared" si="8"/>
        <v/>
      </c>
      <c r="E73" s="175" t="str">
        <f t="shared" si="10"/>
        <v/>
      </c>
      <c r="F73" s="175" t="str">
        <f t="shared" si="9"/>
        <v/>
      </c>
    </row>
    <row r="74" spans="2:6" x14ac:dyDescent="0.25">
      <c r="B74" s="175" t="str">
        <f t="shared" si="6"/>
        <v/>
      </c>
      <c r="C74" s="175" t="str">
        <f t="shared" si="7"/>
        <v/>
      </c>
      <c r="D74" s="175" t="str">
        <f t="shared" si="8"/>
        <v/>
      </c>
      <c r="E74" s="175" t="str">
        <f t="shared" si="10"/>
        <v/>
      </c>
      <c r="F74" s="175" t="str">
        <f t="shared" si="9"/>
        <v/>
      </c>
    </row>
    <row r="75" spans="2:6" x14ac:dyDescent="0.25">
      <c r="B75" s="175" t="str">
        <f t="shared" si="6"/>
        <v/>
      </c>
      <c r="C75" s="175" t="str">
        <f t="shared" si="7"/>
        <v/>
      </c>
      <c r="D75" s="175" t="str">
        <f t="shared" si="8"/>
        <v/>
      </c>
      <c r="E75" s="175" t="str">
        <f t="shared" si="10"/>
        <v/>
      </c>
      <c r="F75" s="175" t="str">
        <f t="shared" si="9"/>
        <v/>
      </c>
    </row>
    <row r="76" spans="2:6" x14ac:dyDescent="0.25">
      <c r="B76" s="175" t="str">
        <f t="shared" si="6"/>
        <v/>
      </c>
      <c r="C76" s="175" t="str">
        <f t="shared" si="7"/>
        <v/>
      </c>
      <c r="D76" s="175" t="str">
        <f t="shared" si="8"/>
        <v/>
      </c>
      <c r="E76" s="175" t="str">
        <f t="shared" si="10"/>
        <v/>
      </c>
      <c r="F76" s="175" t="str">
        <f t="shared" si="9"/>
        <v/>
      </c>
    </row>
    <row r="77" spans="2:6" x14ac:dyDescent="0.25">
      <c r="B77" s="175" t="str">
        <f t="shared" si="6"/>
        <v/>
      </c>
      <c r="C77" s="175" t="str">
        <f t="shared" si="7"/>
        <v/>
      </c>
      <c r="D77" s="175" t="str">
        <f t="shared" si="8"/>
        <v/>
      </c>
      <c r="E77" s="175" t="str">
        <f t="shared" si="10"/>
        <v/>
      </c>
      <c r="F77" s="175" t="str">
        <f t="shared" si="9"/>
        <v/>
      </c>
    </row>
    <row r="78" spans="2:6" x14ac:dyDescent="0.25">
      <c r="B78" s="175" t="str">
        <f t="shared" si="6"/>
        <v/>
      </c>
      <c r="C78" s="175" t="str">
        <f t="shared" si="7"/>
        <v/>
      </c>
      <c r="D78" s="175" t="str">
        <f t="shared" si="8"/>
        <v/>
      </c>
      <c r="E78" s="175" t="str">
        <f t="shared" si="10"/>
        <v/>
      </c>
      <c r="F78" s="175" t="str">
        <f t="shared" si="9"/>
        <v/>
      </c>
    </row>
    <row r="79" spans="2:6" x14ac:dyDescent="0.25">
      <c r="B79" s="175" t="str">
        <f t="shared" si="6"/>
        <v/>
      </c>
      <c r="C79" s="175" t="str">
        <f t="shared" si="7"/>
        <v/>
      </c>
      <c r="D79" s="175" t="str">
        <f t="shared" si="8"/>
        <v/>
      </c>
      <c r="E79" s="175" t="str">
        <f t="shared" si="10"/>
        <v/>
      </c>
      <c r="F79" s="175" t="str">
        <f t="shared" si="9"/>
        <v/>
      </c>
    </row>
    <row r="80" spans="2:6" x14ac:dyDescent="0.25">
      <c r="B80" s="175" t="str">
        <f t="shared" si="6"/>
        <v/>
      </c>
      <c r="C80" s="175" t="str">
        <f t="shared" si="7"/>
        <v/>
      </c>
      <c r="D80" s="175" t="str">
        <f t="shared" si="8"/>
        <v/>
      </c>
      <c r="E80" s="175" t="str">
        <f t="shared" si="10"/>
        <v/>
      </c>
      <c r="F80" s="175" t="str">
        <f t="shared" si="9"/>
        <v/>
      </c>
    </row>
    <row r="81" spans="2:6" x14ac:dyDescent="0.25">
      <c r="B81" s="175" t="str">
        <f t="shared" si="6"/>
        <v/>
      </c>
      <c r="C81" s="175" t="str">
        <f t="shared" si="7"/>
        <v/>
      </c>
      <c r="D81" s="175" t="str">
        <f t="shared" si="8"/>
        <v/>
      </c>
      <c r="E81" s="175" t="str">
        <f t="shared" si="10"/>
        <v/>
      </c>
      <c r="F81" s="175" t="str">
        <f t="shared" ref="F81:F117" si="11">IF(B81="","",C81-D81)</f>
        <v/>
      </c>
    </row>
    <row r="82" spans="2:6" x14ac:dyDescent="0.25">
      <c r="B82" s="175" t="str">
        <f t="shared" si="6"/>
        <v/>
      </c>
      <c r="C82" s="175" t="str">
        <f t="shared" si="7"/>
        <v/>
      </c>
      <c r="D82" s="175" t="str">
        <f t="shared" si="8"/>
        <v/>
      </c>
      <c r="E82" s="175" t="str">
        <f t="shared" ref="E82:E113" si="12">IF(B82="","",E81+D82)</f>
        <v/>
      </c>
      <c r="F82" s="175" t="str">
        <f t="shared" si="11"/>
        <v/>
      </c>
    </row>
    <row r="83" spans="2:6" x14ac:dyDescent="0.25">
      <c r="B83" s="175" t="str">
        <f t="shared" si="6"/>
        <v/>
      </c>
      <c r="C83" s="175" t="str">
        <f t="shared" si="7"/>
        <v/>
      </c>
      <c r="D83" s="175" t="str">
        <f t="shared" si="8"/>
        <v/>
      </c>
      <c r="E83" s="175" t="str">
        <f t="shared" si="12"/>
        <v/>
      </c>
      <c r="F83" s="175" t="str">
        <f t="shared" si="11"/>
        <v/>
      </c>
    </row>
    <row r="84" spans="2:6" x14ac:dyDescent="0.25">
      <c r="B84" s="175" t="str">
        <f t="shared" si="6"/>
        <v/>
      </c>
      <c r="C84" s="175" t="str">
        <f t="shared" si="7"/>
        <v/>
      </c>
      <c r="D84" s="175" t="str">
        <f t="shared" si="8"/>
        <v/>
      </c>
      <c r="E84" s="175" t="str">
        <f t="shared" si="12"/>
        <v/>
      </c>
      <c r="F84" s="175" t="str">
        <f t="shared" si="11"/>
        <v/>
      </c>
    </row>
    <row r="85" spans="2:6" x14ac:dyDescent="0.25">
      <c r="B85" s="175" t="str">
        <f t="shared" ref="B85:B117" si="13">IF(B84="","",IF(B84+1&gt;D$8+1,"",B84+1))</f>
        <v/>
      </c>
      <c r="C85" s="175" t="str">
        <f t="shared" ref="C85:C117" si="14">IF(B85="","",C84-D84)</f>
        <v/>
      </c>
      <c r="D85" s="175" t="str">
        <f t="shared" si="8"/>
        <v/>
      </c>
      <c r="E85" s="175" t="str">
        <f t="shared" si="12"/>
        <v/>
      </c>
      <c r="F85" s="175" t="str">
        <f t="shared" si="11"/>
        <v/>
      </c>
    </row>
    <row r="86" spans="2:6" x14ac:dyDescent="0.25">
      <c r="B86" s="175" t="str">
        <f t="shared" si="13"/>
        <v/>
      </c>
      <c r="C86" s="175" t="str">
        <f t="shared" si="14"/>
        <v/>
      </c>
      <c r="D86" s="175" t="str">
        <f t="shared" si="8"/>
        <v/>
      </c>
      <c r="E86" s="175" t="str">
        <f t="shared" si="12"/>
        <v/>
      </c>
      <c r="F86" s="175" t="str">
        <f t="shared" si="11"/>
        <v/>
      </c>
    </row>
    <row r="87" spans="2:6" x14ac:dyDescent="0.25">
      <c r="B87" s="175" t="str">
        <f t="shared" si="13"/>
        <v/>
      </c>
      <c r="C87" s="175" t="str">
        <f t="shared" si="14"/>
        <v/>
      </c>
      <c r="D87" s="175" t="str">
        <f t="shared" si="8"/>
        <v/>
      </c>
      <c r="E87" s="175" t="str">
        <f t="shared" si="12"/>
        <v/>
      </c>
      <c r="F87" s="175" t="str">
        <f t="shared" si="11"/>
        <v/>
      </c>
    </row>
    <row r="88" spans="2:6" x14ac:dyDescent="0.25">
      <c r="B88" s="175" t="str">
        <f t="shared" si="13"/>
        <v/>
      </c>
      <c r="C88" s="175" t="str">
        <f t="shared" si="14"/>
        <v/>
      </c>
      <c r="D88" s="175" t="str">
        <f t="shared" si="8"/>
        <v/>
      </c>
      <c r="E88" s="175" t="str">
        <f t="shared" si="12"/>
        <v/>
      </c>
      <c r="F88" s="175" t="str">
        <f t="shared" si="11"/>
        <v/>
      </c>
    </row>
    <row r="89" spans="2:6" x14ac:dyDescent="0.25">
      <c r="B89" s="175" t="str">
        <f t="shared" si="13"/>
        <v/>
      </c>
      <c r="C89" s="175" t="str">
        <f t="shared" si="14"/>
        <v/>
      </c>
      <c r="D89" s="175" t="str">
        <f t="shared" si="8"/>
        <v/>
      </c>
      <c r="E89" s="175" t="str">
        <f t="shared" si="12"/>
        <v/>
      </c>
      <c r="F89" s="175" t="str">
        <f t="shared" si="11"/>
        <v/>
      </c>
    </row>
    <row r="90" spans="2:6" x14ac:dyDescent="0.25">
      <c r="B90" s="175" t="str">
        <f t="shared" si="13"/>
        <v/>
      </c>
      <c r="C90" s="175" t="str">
        <f t="shared" si="14"/>
        <v/>
      </c>
      <c r="D90" s="175" t="str">
        <f t="shared" si="8"/>
        <v/>
      </c>
      <c r="E90" s="175" t="str">
        <f t="shared" si="12"/>
        <v/>
      </c>
      <c r="F90" s="175" t="str">
        <f t="shared" si="11"/>
        <v/>
      </c>
    </row>
    <row r="91" spans="2:6" x14ac:dyDescent="0.25">
      <c r="B91" s="175" t="str">
        <f t="shared" si="13"/>
        <v/>
      </c>
      <c r="C91" s="175" t="str">
        <f t="shared" si="14"/>
        <v/>
      </c>
      <c r="D91" s="175" t="str">
        <f t="shared" ref="D91:D117" si="15">IF(B91="","",IF(B91=D$8+1,(D$7/D$8)*(D$12/360),D$7/D$8))</f>
        <v/>
      </c>
      <c r="E91" s="175" t="str">
        <f t="shared" si="12"/>
        <v/>
      </c>
      <c r="F91" s="175" t="str">
        <f t="shared" si="11"/>
        <v/>
      </c>
    </row>
    <row r="92" spans="2:6" x14ac:dyDescent="0.25">
      <c r="B92" s="175" t="str">
        <f t="shared" si="13"/>
        <v/>
      </c>
      <c r="C92" s="175" t="str">
        <f t="shared" si="14"/>
        <v/>
      </c>
      <c r="D92" s="175" t="str">
        <f t="shared" si="15"/>
        <v/>
      </c>
      <c r="E92" s="175" t="str">
        <f t="shared" si="12"/>
        <v/>
      </c>
      <c r="F92" s="175" t="str">
        <f t="shared" si="11"/>
        <v/>
      </c>
    </row>
    <row r="93" spans="2:6" x14ac:dyDescent="0.25">
      <c r="B93" s="175" t="str">
        <f t="shared" si="13"/>
        <v/>
      </c>
      <c r="C93" s="175" t="str">
        <f t="shared" si="14"/>
        <v/>
      </c>
      <c r="D93" s="175" t="str">
        <f t="shared" si="15"/>
        <v/>
      </c>
      <c r="E93" s="175" t="str">
        <f t="shared" si="12"/>
        <v/>
      </c>
      <c r="F93" s="175" t="str">
        <f t="shared" si="11"/>
        <v/>
      </c>
    </row>
    <row r="94" spans="2:6" x14ac:dyDescent="0.25">
      <c r="B94" s="175" t="str">
        <f t="shared" si="13"/>
        <v/>
      </c>
      <c r="C94" s="175" t="str">
        <f t="shared" si="14"/>
        <v/>
      </c>
      <c r="D94" s="175" t="str">
        <f t="shared" si="15"/>
        <v/>
      </c>
      <c r="E94" s="175" t="str">
        <f t="shared" si="12"/>
        <v/>
      </c>
      <c r="F94" s="175" t="str">
        <f t="shared" si="11"/>
        <v/>
      </c>
    </row>
    <row r="95" spans="2:6" x14ac:dyDescent="0.25">
      <c r="B95" s="175" t="str">
        <f t="shared" si="13"/>
        <v/>
      </c>
      <c r="C95" s="175" t="str">
        <f t="shared" si="14"/>
        <v/>
      </c>
      <c r="D95" s="175" t="str">
        <f t="shared" si="15"/>
        <v/>
      </c>
      <c r="E95" s="175" t="str">
        <f t="shared" si="12"/>
        <v/>
      </c>
      <c r="F95" s="175" t="str">
        <f t="shared" si="11"/>
        <v/>
      </c>
    </row>
    <row r="96" spans="2:6" x14ac:dyDescent="0.25">
      <c r="B96" s="175" t="str">
        <f t="shared" si="13"/>
        <v/>
      </c>
      <c r="C96" s="175" t="str">
        <f t="shared" si="14"/>
        <v/>
      </c>
      <c r="D96" s="175" t="str">
        <f t="shared" si="15"/>
        <v/>
      </c>
      <c r="E96" s="175" t="str">
        <f t="shared" si="12"/>
        <v/>
      </c>
      <c r="F96" s="175" t="str">
        <f t="shared" si="11"/>
        <v/>
      </c>
    </row>
    <row r="97" spans="2:6" x14ac:dyDescent="0.25">
      <c r="B97" s="175" t="str">
        <f t="shared" si="13"/>
        <v/>
      </c>
      <c r="C97" s="175" t="str">
        <f t="shared" si="14"/>
        <v/>
      </c>
      <c r="D97" s="175" t="str">
        <f t="shared" si="15"/>
        <v/>
      </c>
      <c r="E97" s="175" t="str">
        <f t="shared" si="12"/>
        <v/>
      </c>
      <c r="F97" s="175" t="str">
        <f t="shared" si="11"/>
        <v/>
      </c>
    </row>
    <row r="98" spans="2:6" x14ac:dyDescent="0.25">
      <c r="B98" s="175" t="str">
        <f t="shared" si="13"/>
        <v/>
      </c>
      <c r="C98" s="175" t="str">
        <f t="shared" si="14"/>
        <v/>
      </c>
      <c r="D98" s="175" t="str">
        <f t="shared" si="15"/>
        <v/>
      </c>
      <c r="E98" s="175" t="str">
        <f t="shared" si="12"/>
        <v/>
      </c>
      <c r="F98" s="175" t="str">
        <f t="shared" si="11"/>
        <v/>
      </c>
    </row>
    <row r="99" spans="2:6" x14ac:dyDescent="0.25">
      <c r="B99" s="175" t="str">
        <f t="shared" si="13"/>
        <v/>
      </c>
      <c r="C99" s="175" t="str">
        <f t="shared" si="14"/>
        <v/>
      </c>
      <c r="D99" s="175" t="str">
        <f t="shared" si="15"/>
        <v/>
      </c>
      <c r="E99" s="175" t="str">
        <f t="shared" si="12"/>
        <v/>
      </c>
      <c r="F99" s="175" t="str">
        <f t="shared" si="11"/>
        <v/>
      </c>
    </row>
    <row r="100" spans="2:6" x14ac:dyDescent="0.25">
      <c r="B100" s="175" t="str">
        <f t="shared" si="13"/>
        <v/>
      </c>
      <c r="C100" s="175" t="str">
        <f t="shared" si="14"/>
        <v/>
      </c>
      <c r="D100" s="175" t="str">
        <f t="shared" si="15"/>
        <v/>
      </c>
      <c r="E100" s="175" t="str">
        <f t="shared" si="12"/>
        <v/>
      </c>
      <c r="F100" s="175" t="str">
        <f t="shared" si="11"/>
        <v/>
      </c>
    </row>
    <row r="101" spans="2:6" x14ac:dyDescent="0.25">
      <c r="B101" s="175" t="str">
        <f t="shared" si="13"/>
        <v/>
      </c>
      <c r="C101" s="175" t="str">
        <f t="shared" si="14"/>
        <v/>
      </c>
      <c r="D101" s="175" t="str">
        <f t="shared" si="15"/>
        <v/>
      </c>
      <c r="E101" s="175" t="str">
        <f t="shared" si="12"/>
        <v/>
      </c>
      <c r="F101" s="175" t="str">
        <f t="shared" si="11"/>
        <v/>
      </c>
    </row>
    <row r="102" spans="2:6" x14ac:dyDescent="0.25">
      <c r="B102" s="175" t="str">
        <f t="shared" si="13"/>
        <v/>
      </c>
      <c r="C102" s="175" t="str">
        <f t="shared" si="14"/>
        <v/>
      </c>
      <c r="D102" s="175" t="str">
        <f t="shared" si="15"/>
        <v/>
      </c>
      <c r="E102" s="175" t="str">
        <f t="shared" si="12"/>
        <v/>
      </c>
      <c r="F102" s="175" t="str">
        <f t="shared" si="11"/>
        <v/>
      </c>
    </row>
    <row r="103" spans="2:6" x14ac:dyDescent="0.25">
      <c r="B103" s="175" t="str">
        <f t="shared" si="13"/>
        <v/>
      </c>
      <c r="C103" s="175" t="str">
        <f t="shared" si="14"/>
        <v/>
      </c>
      <c r="D103" s="175" t="str">
        <f t="shared" si="15"/>
        <v/>
      </c>
      <c r="E103" s="175" t="str">
        <f t="shared" si="12"/>
        <v/>
      </c>
      <c r="F103" s="175" t="str">
        <f t="shared" si="11"/>
        <v/>
      </c>
    </row>
    <row r="104" spans="2:6" x14ac:dyDescent="0.25">
      <c r="B104" s="175" t="str">
        <f t="shared" si="13"/>
        <v/>
      </c>
      <c r="C104" s="175" t="str">
        <f t="shared" si="14"/>
        <v/>
      </c>
      <c r="D104" s="175" t="str">
        <f t="shared" si="15"/>
        <v/>
      </c>
      <c r="E104" s="175" t="str">
        <f t="shared" si="12"/>
        <v/>
      </c>
      <c r="F104" s="175" t="str">
        <f t="shared" si="11"/>
        <v/>
      </c>
    </row>
    <row r="105" spans="2:6" x14ac:dyDescent="0.25">
      <c r="B105" s="175" t="str">
        <f t="shared" si="13"/>
        <v/>
      </c>
      <c r="C105" s="175" t="str">
        <f t="shared" si="14"/>
        <v/>
      </c>
      <c r="D105" s="175" t="str">
        <f t="shared" si="15"/>
        <v/>
      </c>
      <c r="E105" s="175" t="str">
        <f t="shared" si="12"/>
        <v/>
      </c>
      <c r="F105" s="175" t="str">
        <f t="shared" si="11"/>
        <v/>
      </c>
    </row>
    <row r="106" spans="2:6" x14ac:dyDescent="0.25">
      <c r="B106" s="175" t="str">
        <f t="shared" si="13"/>
        <v/>
      </c>
      <c r="C106" s="175" t="str">
        <f t="shared" si="14"/>
        <v/>
      </c>
      <c r="D106" s="175" t="str">
        <f t="shared" si="15"/>
        <v/>
      </c>
      <c r="E106" s="175" t="str">
        <f t="shared" si="12"/>
        <v/>
      </c>
      <c r="F106" s="175" t="str">
        <f t="shared" si="11"/>
        <v/>
      </c>
    </row>
    <row r="107" spans="2:6" x14ac:dyDescent="0.25">
      <c r="B107" s="175" t="str">
        <f t="shared" si="13"/>
        <v/>
      </c>
      <c r="C107" s="175" t="str">
        <f t="shared" si="14"/>
        <v/>
      </c>
      <c r="D107" s="175" t="str">
        <f t="shared" si="15"/>
        <v/>
      </c>
      <c r="E107" s="175" t="str">
        <f t="shared" si="12"/>
        <v/>
      </c>
      <c r="F107" s="175" t="str">
        <f t="shared" si="11"/>
        <v/>
      </c>
    </row>
    <row r="108" spans="2:6" x14ac:dyDescent="0.25">
      <c r="B108" s="175" t="str">
        <f t="shared" si="13"/>
        <v/>
      </c>
      <c r="C108" s="175" t="str">
        <f t="shared" si="14"/>
        <v/>
      </c>
      <c r="D108" s="175" t="str">
        <f t="shared" si="15"/>
        <v/>
      </c>
      <c r="E108" s="175" t="str">
        <f t="shared" si="12"/>
        <v/>
      </c>
      <c r="F108" s="175" t="str">
        <f t="shared" si="11"/>
        <v/>
      </c>
    </row>
    <row r="109" spans="2:6" x14ac:dyDescent="0.25">
      <c r="B109" s="175" t="str">
        <f t="shared" si="13"/>
        <v/>
      </c>
      <c r="C109" s="175" t="str">
        <f t="shared" si="14"/>
        <v/>
      </c>
      <c r="D109" s="175" t="str">
        <f t="shared" si="15"/>
        <v/>
      </c>
      <c r="E109" s="175" t="str">
        <f t="shared" si="12"/>
        <v/>
      </c>
      <c r="F109" s="175" t="str">
        <f t="shared" si="11"/>
        <v/>
      </c>
    </row>
    <row r="110" spans="2:6" x14ac:dyDescent="0.25">
      <c r="B110" s="175" t="str">
        <f t="shared" si="13"/>
        <v/>
      </c>
      <c r="C110" s="175" t="str">
        <f t="shared" si="14"/>
        <v/>
      </c>
      <c r="D110" s="175" t="str">
        <f t="shared" si="15"/>
        <v/>
      </c>
      <c r="E110" s="175" t="str">
        <f t="shared" si="12"/>
        <v/>
      </c>
      <c r="F110" s="175" t="str">
        <f t="shared" si="11"/>
        <v/>
      </c>
    </row>
    <row r="111" spans="2:6" x14ac:dyDescent="0.25">
      <c r="B111" s="175" t="str">
        <f t="shared" si="13"/>
        <v/>
      </c>
      <c r="C111" s="175" t="str">
        <f t="shared" si="14"/>
        <v/>
      </c>
      <c r="D111" s="175" t="str">
        <f t="shared" si="15"/>
        <v/>
      </c>
      <c r="E111" s="175" t="str">
        <f t="shared" si="12"/>
        <v/>
      </c>
      <c r="F111" s="175" t="str">
        <f t="shared" si="11"/>
        <v/>
      </c>
    </row>
    <row r="112" spans="2:6" x14ac:dyDescent="0.25">
      <c r="B112" s="175" t="str">
        <f t="shared" si="13"/>
        <v/>
      </c>
      <c r="C112" s="175" t="str">
        <f t="shared" si="14"/>
        <v/>
      </c>
      <c r="D112" s="175" t="str">
        <f t="shared" si="15"/>
        <v/>
      </c>
      <c r="E112" s="175" t="str">
        <f t="shared" si="12"/>
        <v/>
      </c>
      <c r="F112" s="175" t="str">
        <f t="shared" si="11"/>
        <v/>
      </c>
    </row>
    <row r="113" spans="2:6" x14ac:dyDescent="0.25">
      <c r="B113" s="175" t="str">
        <f t="shared" si="13"/>
        <v/>
      </c>
      <c r="C113" s="175" t="str">
        <f t="shared" si="14"/>
        <v/>
      </c>
      <c r="D113" s="175" t="str">
        <f t="shared" si="15"/>
        <v/>
      </c>
      <c r="E113" s="175" t="str">
        <f t="shared" si="12"/>
        <v/>
      </c>
      <c r="F113" s="175" t="str">
        <f t="shared" si="11"/>
        <v/>
      </c>
    </row>
    <row r="114" spans="2:6" x14ac:dyDescent="0.25">
      <c r="B114" s="175" t="str">
        <f t="shared" si="13"/>
        <v/>
      </c>
      <c r="C114" s="175" t="str">
        <f t="shared" si="14"/>
        <v/>
      </c>
      <c r="D114" s="175" t="str">
        <f t="shared" si="15"/>
        <v/>
      </c>
      <c r="E114" s="175" t="str">
        <f t="shared" ref="E114:E117" si="16">IF(B114="","",E113+D114)</f>
        <v/>
      </c>
      <c r="F114" s="175" t="str">
        <f t="shared" si="11"/>
        <v/>
      </c>
    </row>
    <row r="115" spans="2:6" x14ac:dyDescent="0.25">
      <c r="B115" s="175" t="str">
        <f t="shared" si="13"/>
        <v/>
      </c>
      <c r="C115" s="175" t="str">
        <f t="shared" si="14"/>
        <v/>
      </c>
      <c r="D115" s="175" t="str">
        <f t="shared" si="15"/>
        <v/>
      </c>
      <c r="E115" s="175" t="str">
        <f t="shared" si="16"/>
        <v/>
      </c>
      <c r="F115" s="175" t="str">
        <f t="shared" si="11"/>
        <v/>
      </c>
    </row>
    <row r="116" spans="2:6" x14ac:dyDescent="0.25">
      <c r="B116" s="175" t="str">
        <f t="shared" si="13"/>
        <v/>
      </c>
      <c r="C116" s="175" t="str">
        <f t="shared" si="14"/>
        <v/>
      </c>
      <c r="D116" s="175" t="str">
        <f t="shared" si="15"/>
        <v/>
      </c>
      <c r="E116" s="175" t="str">
        <f t="shared" si="16"/>
        <v/>
      </c>
      <c r="F116" s="175" t="str">
        <f t="shared" si="11"/>
        <v/>
      </c>
    </row>
    <row r="117" spans="2:6" x14ac:dyDescent="0.25">
      <c r="B117" s="175" t="str">
        <f t="shared" si="13"/>
        <v/>
      </c>
      <c r="C117" s="175" t="str">
        <f t="shared" si="14"/>
        <v/>
      </c>
      <c r="D117" s="175" t="str">
        <f t="shared" si="15"/>
        <v/>
      </c>
      <c r="E117" s="175" t="str">
        <f t="shared" si="16"/>
        <v/>
      </c>
      <c r="F117" s="175" t="str">
        <f t="shared" si="11"/>
        <v/>
      </c>
    </row>
  </sheetData>
  <sheetProtection algorithmName="SHA-512" hashValue="RlJ6MM1z++Ay5SXo/9HbM4W+xf2yuIlSlu04QigRNmIsdvTbnyYZZ575bOazZZ1DRht8V/ToGyaris0mpzlCYw==" saltValue="3XH6Z/It4gotqtMP6pTHLQ==" spinCount="100000" sheet="1" objects="1" scenarios="1"/>
  <mergeCells count="9">
    <mergeCell ref="B11:C11"/>
    <mergeCell ref="B12:C12"/>
    <mergeCell ref="B15:F15"/>
    <mergeCell ref="G15:J15"/>
    <mergeCell ref="B6:D6"/>
    <mergeCell ref="B7:C7"/>
    <mergeCell ref="B8:C8"/>
    <mergeCell ref="B9:C9"/>
    <mergeCell ref="B10:C10"/>
  </mergeCells>
  <conditionalFormatting sqref="K22">
    <cfRule type="cellIs" dxfId="1" priority="1" operator="equal">
      <formula>""""""</formula>
    </cfRule>
  </conditionalFormatting>
  <conditionalFormatting sqref="B17:F117">
    <cfRule type="notContainsBlanks" dxfId="0" priority="2" stopIfTrue="1">
      <formula>LEN(TRIM(B17))&gt;0</formula>
    </cfRule>
  </conditionalFormatting>
  <dataValidations disablePrompts="1" count="1">
    <dataValidation type="date" operator="lessThanOrEqual" allowBlank="1" showInputMessage="1" showErrorMessage="1" sqref="D10">
      <formula1>D9</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r:id="rId5">
            <anchor moveWithCells="1">
              <from>
                <xdr:col>4</xdr:col>
                <xdr:colOff>47625</xdr:colOff>
                <xdr:row>2</xdr:row>
                <xdr:rowOff>114300</xdr:rowOff>
              </from>
              <to>
                <xdr:col>5</xdr:col>
                <xdr:colOff>400050</xdr:colOff>
                <xdr:row>5</xdr:row>
                <xdr:rowOff>190500</xdr:rowOff>
              </to>
            </anchor>
          </controlPr>
        </control>
      </mc:Choice>
      <mc:Fallback>
        <control shapeId="13313" r:id="rId4" name="CommandButton1"/>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5" tint="0.39997558519241921"/>
  </sheetPr>
  <dimension ref="A1:BA224"/>
  <sheetViews>
    <sheetView showRowColHeaders="0" workbookViewId="0">
      <selection activeCell="F17" sqref="F17"/>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42578125" style="70" customWidth="1"/>
    <col min="26" max="26" width="4.7109375" style="70" customWidth="1"/>
    <col min="27" max="27" width="1.7109375" style="70" customWidth="1"/>
    <col min="28" max="28" width="21.5703125" style="70" bestFit="1" customWidth="1"/>
    <col min="29" max="29" width="4.7109375" style="70" bestFit="1" customWidth="1"/>
    <col min="30" max="30" width="4.7109375" style="70"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4.7109375" style="70" customWidth="1"/>
    <col min="39" max="39" width="2" style="70" customWidth="1"/>
    <col min="40" max="40" width="19.42578125" style="70" bestFit="1" customWidth="1"/>
    <col min="41" max="41" width="4.7109375" style="70" bestFit="1" customWidth="1"/>
    <col min="42" max="42" width="4.7109375" style="70" customWidth="1"/>
    <col min="43" max="43" width="3.42578125" style="70" customWidth="1"/>
    <col min="44" max="44" width="22" style="70" customWidth="1"/>
    <col min="45" max="45" width="4.7109375" style="70" bestFit="1" customWidth="1"/>
    <col min="46" max="46" width="4.7109375" style="70" customWidth="1"/>
    <col min="47" max="47" width="2.28515625" style="70" customWidth="1"/>
    <col min="48" max="48" width="23.28515625" style="140" customWidth="1"/>
    <col min="49" max="49" width="5" style="70" customWidth="1"/>
    <col min="50" max="50" width="4.710937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240</v>
      </c>
    </row>
    <row r="2" spans="1:53" s="3" customFormat="1" ht="30.6" customHeight="1" thickTop="1" thickBot="1" x14ac:dyDescent="0.3">
      <c r="A2" s="234" t="s">
        <v>118</v>
      </c>
      <c r="B2" s="235"/>
      <c r="C2" s="235"/>
      <c r="D2" s="236"/>
      <c r="F2" s="42" t="s">
        <v>119</v>
      </c>
      <c r="H2" s="42" t="s">
        <v>120</v>
      </c>
      <c r="I2" s="43"/>
      <c r="J2" s="44" t="s">
        <v>121</v>
      </c>
      <c r="K2" s="45"/>
      <c r="L2" s="44" t="s">
        <v>249</v>
      </c>
      <c r="M2" s="46"/>
      <c r="N2" s="44"/>
      <c r="O2" s="43"/>
      <c r="P2" s="47"/>
      <c r="R2" s="48" t="s">
        <v>124</v>
      </c>
      <c r="T2" s="49" t="s">
        <v>125</v>
      </c>
      <c r="V2" s="49" t="s">
        <v>126</v>
      </c>
      <c r="W2" s="50"/>
      <c r="X2" s="51" t="s">
        <v>127</v>
      </c>
      <c r="Y2" s="52" t="s">
        <v>128</v>
      </c>
      <c r="Z2" s="52" t="s">
        <v>129</v>
      </c>
      <c r="AA2" s="53"/>
      <c r="AB2" s="51" t="s">
        <v>130</v>
      </c>
      <c r="AC2" s="52" t="s">
        <v>128</v>
      </c>
      <c r="AD2" s="52" t="s">
        <v>129</v>
      </c>
      <c r="AE2" s="53"/>
      <c r="AF2" s="51" t="s">
        <v>131</v>
      </c>
      <c r="AG2" s="52" t="s">
        <v>128</v>
      </c>
      <c r="AH2" s="52" t="s">
        <v>129</v>
      </c>
      <c r="AI2" s="53"/>
      <c r="AJ2" s="51" t="s">
        <v>132</v>
      </c>
      <c r="AK2" s="52" t="s">
        <v>128</v>
      </c>
      <c r="AL2" s="52" t="s">
        <v>129</v>
      </c>
      <c r="AM2" s="53"/>
      <c r="AN2" s="51" t="s">
        <v>241</v>
      </c>
      <c r="AO2" s="52" t="s">
        <v>128</v>
      </c>
      <c r="AP2" s="52" t="s">
        <v>129</v>
      </c>
      <c r="AQ2" s="53"/>
      <c r="AR2" s="51" t="s">
        <v>133</v>
      </c>
      <c r="AS2" s="52" t="s">
        <v>128</v>
      </c>
      <c r="AT2" s="52" t="s">
        <v>129</v>
      </c>
      <c r="AU2" s="137"/>
      <c r="AV2" s="52" t="s">
        <v>242</v>
      </c>
      <c r="AW2" s="52" t="s">
        <v>128</v>
      </c>
      <c r="AX2" s="52" t="s">
        <v>129</v>
      </c>
    </row>
    <row r="3" spans="1:53" ht="13.5" customHeight="1" thickBot="1" x14ac:dyDescent="0.3">
      <c r="A3" s="54" t="s">
        <v>134</v>
      </c>
      <c r="B3" s="55">
        <v>96</v>
      </c>
      <c r="C3" s="56">
        <v>138</v>
      </c>
      <c r="D3" s="57">
        <v>195</v>
      </c>
      <c r="F3" s="58" t="s">
        <v>290</v>
      </c>
      <c r="H3" s="59" t="s">
        <v>135</v>
      </c>
      <c r="J3" s="59" t="s">
        <v>136</v>
      </c>
      <c r="K3" s="60"/>
      <c r="L3" s="61" t="s">
        <v>116</v>
      </c>
      <c r="M3" s="62"/>
      <c r="N3" s="59"/>
      <c r="O3" s="63"/>
      <c r="P3" s="64"/>
      <c r="R3" s="65" t="s">
        <v>137</v>
      </c>
      <c r="S3" s="66"/>
      <c r="T3" s="67" t="s">
        <v>137</v>
      </c>
      <c r="V3" s="67" t="s">
        <v>137</v>
      </c>
      <c r="W3" s="50"/>
      <c r="X3" s="68" t="s">
        <v>28</v>
      </c>
      <c r="Y3" s="69">
        <v>1</v>
      </c>
      <c r="Z3" s="69">
        <v>1</v>
      </c>
      <c r="AB3" s="68" t="s">
        <v>42</v>
      </c>
      <c r="AC3" s="69">
        <v>1</v>
      </c>
      <c r="AD3" s="69">
        <v>7</v>
      </c>
      <c r="AF3" s="68" t="s">
        <v>138</v>
      </c>
      <c r="AG3" s="69">
        <v>1</v>
      </c>
      <c r="AH3" s="69">
        <v>1</v>
      </c>
      <c r="AJ3" s="71" t="s">
        <v>10</v>
      </c>
      <c r="AK3" s="69">
        <v>1</v>
      </c>
      <c r="AL3" s="69">
        <v>7</v>
      </c>
      <c r="AN3" s="71" t="s">
        <v>10</v>
      </c>
      <c r="AO3" s="69">
        <v>1</v>
      </c>
      <c r="AP3" s="69">
        <v>7</v>
      </c>
      <c r="AR3" s="71" t="s">
        <v>10</v>
      </c>
      <c r="AS3" s="69">
        <v>1</v>
      </c>
      <c r="AT3" s="72">
        <v>1</v>
      </c>
      <c r="AU3" s="138"/>
      <c r="AV3" s="139" t="s">
        <v>8</v>
      </c>
      <c r="AW3" s="138">
        <v>1</v>
      </c>
      <c r="AX3" s="138">
        <v>7</v>
      </c>
    </row>
    <row r="4" spans="1:53" ht="15.75" thickBot="1" x14ac:dyDescent="0.3">
      <c r="A4" s="54" t="s">
        <v>139</v>
      </c>
      <c r="B4" s="73" t="s">
        <v>140</v>
      </c>
      <c r="C4" s="74"/>
      <c r="D4" s="75"/>
      <c r="F4" s="58" t="s">
        <v>158</v>
      </c>
      <c r="H4" s="59" t="s">
        <v>141</v>
      </c>
      <c r="J4" s="59" t="s">
        <v>142</v>
      </c>
      <c r="K4" s="60"/>
      <c r="L4" s="76" t="s">
        <v>250</v>
      </c>
      <c r="M4" s="62"/>
      <c r="N4" s="59"/>
      <c r="O4" s="63"/>
      <c r="R4" s="65" t="s">
        <v>143</v>
      </c>
      <c r="T4" s="67" t="s">
        <v>144</v>
      </c>
      <c r="V4" s="67" t="s">
        <v>144</v>
      </c>
      <c r="W4" s="77"/>
      <c r="X4" s="68" t="s">
        <v>145</v>
      </c>
      <c r="Y4" s="69">
        <v>2</v>
      </c>
      <c r="Z4" s="69">
        <v>1</v>
      </c>
      <c r="AB4" s="68" t="s">
        <v>43</v>
      </c>
      <c r="AC4" s="69">
        <v>2</v>
      </c>
      <c r="AD4" s="78">
        <v>7</v>
      </c>
      <c r="AF4" s="68" t="s">
        <v>43</v>
      </c>
      <c r="AG4" s="69">
        <v>2</v>
      </c>
      <c r="AH4" s="69">
        <v>1</v>
      </c>
      <c r="AJ4" s="71" t="s">
        <v>11</v>
      </c>
      <c r="AK4" s="69">
        <v>2</v>
      </c>
      <c r="AL4" s="72">
        <v>7</v>
      </c>
      <c r="AN4" s="71" t="s">
        <v>229</v>
      </c>
      <c r="AO4" s="69">
        <v>2</v>
      </c>
      <c r="AP4" s="69">
        <v>7</v>
      </c>
      <c r="AQ4" s="68"/>
      <c r="AR4" s="79" t="s">
        <v>11</v>
      </c>
      <c r="AS4" s="69">
        <v>2</v>
      </c>
      <c r="AT4" s="72">
        <v>7</v>
      </c>
      <c r="AU4" s="138"/>
      <c r="AV4" s="139" t="s">
        <v>0</v>
      </c>
      <c r="AW4" s="138">
        <v>2</v>
      </c>
      <c r="AX4" s="138">
        <v>5</v>
      </c>
    </row>
    <row r="5" spans="1:53" ht="15.75" thickBot="1" x14ac:dyDescent="0.3">
      <c r="A5" s="80" t="s">
        <v>147</v>
      </c>
      <c r="B5" s="73">
        <v>2</v>
      </c>
      <c r="C5" s="74"/>
      <c r="D5" s="75"/>
      <c r="E5" s="81"/>
      <c r="F5" s="58" t="s">
        <v>214</v>
      </c>
      <c r="H5" s="59" t="s">
        <v>148</v>
      </c>
      <c r="J5" s="59" t="s">
        <v>149</v>
      </c>
      <c r="K5" s="60"/>
      <c r="L5" s="76" t="s">
        <v>251</v>
      </c>
      <c r="M5" s="62"/>
      <c r="N5" s="59"/>
      <c r="O5" s="63"/>
      <c r="P5" s="82" t="s">
        <v>150</v>
      </c>
      <c r="R5" s="83"/>
      <c r="V5" s="40"/>
      <c r="W5" s="77"/>
      <c r="X5" s="68" t="s">
        <v>30</v>
      </c>
      <c r="Y5" s="69">
        <v>3</v>
      </c>
      <c r="Z5" s="69">
        <v>3</v>
      </c>
      <c r="AA5" s="68"/>
      <c r="AB5" s="69" t="s">
        <v>44</v>
      </c>
      <c r="AC5" s="69">
        <v>3</v>
      </c>
      <c r="AD5" s="69">
        <v>1</v>
      </c>
      <c r="AE5" s="68"/>
      <c r="AF5" s="69" t="s">
        <v>52</v>
      </c>
      <c r="AG5" s="69">
        <v>3</v>
      </c>
      <c r="AH5" s="69">
        <v>1</v>
      </c>
      <c r="AI5" s="68"/>
      <c r="AJ5" s="79" t="s">
        <v>13</v>
      </c>
      <c r="AK5" s="69">
        <v>3</v>
      </c>
      <c r="AL5" s="72">
        <v>6</v>
      </c>
      <c r="AM5" s="68"/>
      <c r="AN5" s="71" t="s">
        <v>45</v>
      </c>
      <c r="AO5" s="69">
        <v>3</v>
      </c>
      <c r="AP5" s="69">
        <v>1</v>
      </c>
      <c r="AQ5" s="68"/>
      <c r="AR5" s="79" t="s">
        <v>12</v>
      </c>
      <c r="AS5" s="69">
        <v>3</v>
      </c>
      <c r="AT5" s="72">
        <v>7</v>
      </c>
      <c r="AU5" s="138"/>
      <c r="AV5" s="139" t="s">
        <v>4</v>
      </c>
      <c r="AW5" s="138">
        <v>3</v>
      </c>
      <c r="AX5" s="138">
        <v>7</v>
      </c>
      <c r="AZ5" s="85"/>
      <c r="BA5" s="85"/>
    </row>
    <row r="6" spans="1:53" ht="12.75" customHeight="1" thickBot="1" x14ac:dyDescent="0.3">
      <c r="A6" s="86" t="s">
        <v>151</v>
      </c>
      <c r="B6" s="73" t="s">
        <v>152</v>
      </c>
      <c r="C6" s="75"/>
      <c r="D6" s="75"/>
      <c r="E6" s="81"/>
      <c r="F6" s="58" t="s">
        <v>212</v>
      </c>
      <c r="G6" s="81"/>
      <c r="H6" s="87" t="s">
        <v>154</v>
      </c>
      <c r="J6" s="87" t="s">
        <v>155</v>
      </c>
      <c r="K6" s="88"/>
      <c r="L6" s="76" t="s">
        <v>252</v>
      </c>
      <c r="M6" s="89"/>
      <c r="N6" s="87"/>
      <c r="O6" s="63"/>
      <c r="P6" s="237" t="s">
        <v>218</v>
      </c>
      <c r="R6" s="83"/>
      <c r="V6" s="49" t="s">
        <v>156</v>
      </c>
      <c r="W6" s="77"/>
      <c r="X6" s="69" t="s">
        <v>31</v>
      </c>
      <c r="Y6" s="69">
        <v>4</v>
      </c>
      <c r="Z6" s="69">
        <v>1</v>
      </c>
      <c r="AA6" s="68"/>
      <c r="AB6" s="69" t="s">
        <v>46</v>
      </c>
      <c r="AC6" s="69">
        <v>4</v>
      </c>
      <c r="AD6" s="69">
        <v>5</v>
      </c>
      <c r="AE6" s="68"/>
      <c r="AF6" s="90" t="s">
        <v>227</v>
      </c>
      <c r="AG6" s="69">
        <v>4</v>
      </c>
      <c r="AH6" s="69">
        <v>4</v>
      </c>
      <c r="AI6" s="68"/>
      <c r="AJ6" s="79" t="s">
        <v>65</v>
      </c>
      <c r="AK6" s="69">
        <v>4</v>
      </c>
      <c r="AL6" s="69">
        <v>7</v>
      </c>
      <c r="AM6" s="68"/>
      <c r="AN6" s="79" t="s">
        <v>47</v>
      </c>
      <c r="AO6" s="69">
        <v>4</v>
      </c>
      <c r="AP6" s="69">
        <v>4</v>
      </c>
      <c r="AQ6" s="68"/>
      <c r="AR6" s="79" t="s">
        <v>13</v>
      </c>
      <c r="AS6" s="69">
        <v>4</v>
      </c>
      <c r="AT6" s="72">
        <v>6</v>
      </c>
      <c r="AU6" s="138"/>
      <c r="AV6" s="139" t="s">
        <v>3</v>
      </c>
      <c r="AW6" s="138">
        <v>4</v>
      </c>
      <c r="AX6" s="138">
        <v>6</v>
      </c>
      <c r="AZ6" s="85"/>
      <c r="BA6" s="85"/>
    </row>
    <row r="7" spans="1:53" ht="15.75" thickBot="1" x14ac:dyDescent="0.3">
      <c r="A7" s="86" t="s">
        <v>123</v>
      </c>
      <c r="B7" s="73">
        <v>3</v>
      </c>
      <c r="C7" s="75"/>
      <c r="D7" s="75"/>
      <c r="F7" s="58" t="s">
        <v>213</v>
      </c>
      <c r="G7" s="81"/>
      <c r="H7" s="87" t="s">
        <v>278</v>
      </c>
      <c r="J7" s="87" t="s">
        <v>159</v>
      </c>
      <c r="K7" s="88"/>
      <c r="L7" s="76" t="s">
        <v>253</v>
      </c>
      <c r="M7" s="89"/>
      <c r="N7" s="87"/>
      <c r="O7" s="63"/>
      <c r="P7" s="238"/>
      <c r="R7" s="83"/>
      <c r="V7" s="67" t="s">
        <v>137</v>
      </c>
      <c r="W7" s="77"/>
      <c r="X7" s="69" t="s">
        <v>160</v>
      </c>
      <c r="Y7" s="69">
        <v>5</v>
      </c>
      <c r="Z7" s="69">
        <v>1</v>
      </c>
      <c r="AA7" s="68"/>
      <c r="AB7" s="69" t="s">
        <v>55</v>
      </c>
      <c r="AC7" s="69">
        <v>5</v>
      </c>
      <c r="AD7" s="69">
        <v>3</v>
      </c>
      <c r="AE7" s="68"/>
      <c r="AF7" s="69" t="s">
        <v>46</v>
      </c>
      <c r="AG7" s="69">
        <v>5</v>
      </c>
      <c r="AH7" s="69">
        <v>5</v>
      </c>
      <c r="AI7" s="68"/>
      <c r="AJ7" s="79" t="s">
        <v>14</v>
      </c>
      <c r="AK7" s="69">
        <v>5</v>
      </c>
      <c r="AL7" s="69">
        <v>7</v>
      </c>
      <c r="AM7" s="68"/>
      <c r="AN7" s="79" t="s">
        <v>48</v>
      </c>
      <c r="AO7" s="69">
        <v>5</v>
      </c>
      <c r="AP7" s="72">
        <v>4</v>
      </c>
      <c r="AQ7" s="68"/>
      <c r="AR7" s="79" t="s">
        <v>157</v>
      </c>
      <c r="AS7" s="69">
        <v>5</v>
      </c>
      <c r="AT7" s="72">
        <v>7</v>
      </c>
      <c r="AU7" s="138"/>
      <c r="AV7" s="139" t="s">
        <v>1</v>
      </c>
      <c r="AW7" s="138">
        <v>5</v>
      </c>
      <c r="AX7" s="138">
        <v>7</v>
      </c>
      <c r="AZ7" s="85"/>
      <c r="BA7" s="85"/>
    </row>
    <row r="8" spans="1:53" ht="30.75" thickBot="1" x14ac:dyDescent="0.3">
      <c r="A8" s="91" t="s">
        <v>161</v>
      </c>
      <c r="B8" s="73">
        <v>1</v>
      </c>
      <c r="C8" s="75"/>
      <c r="D8" s="75"/>
      <c r="F8" s="58" t="s">
        <v>291</v>
      </c>
      <c r="G8" s="81"/>
      <c r="H8" s="87"/>
      <c r="J8" s="87" t="s">
        <v>162</v>
      </c>
      <c r="K8" s="88"/>
      <c r="L8" s="141" t="s">
        <v>254</v>
      </c>
      <c r="M8" s="89"/>
      <c r="N8" s="87"/>
      <c r="O8" s="63"/>
      <c r="P8" s="238"/>
      <c r="R8" s="83"/>
      <c r="V8" s="67" t="s">
        <v>144</v>
      </c>
      <c r="W8" s="77"/>
      <c r="X8" s="69" t="s">
        <v>34</v>
      </c>
      <c r="Y8" s="69">
        <v>6</v>
      </c>
      <c r="Z8" s="69">
        <v>1</v>
      </c>
      <c r="AA8" s="68"/>
      <c r="AB8" s="92" t="s">
        <v>56</v>
      </c>
      <c r="AC8" s="69">
        <v>6</v>
      </c>
      <c r="AD8" s="69">
        <v>5</v>
      </c>
      <c r="AE8" s="68"/>
      <c r="AF8" s="69"/>
      <c r="AG8" s="69"/>
      <c r="AH8" s="69"/>
      <c r="AI8" s="68"/>
      <c r="AJ8" s="79" t="s">
        <v>73</v>
      </c>
      <c r="AK8" s="69">
        <v>6</v>
      </c>
      <c r="AL8" s="69">
        <v>7</v>
      </c>
      <c r="AM8" s="68"/>
      <c r="AN8" s="79" t="s">
        <v>49</v>
      </c>
      <c r="AO8" s="69">
        <v>6</v>
      </c>
      <c r="AP8" s="69">
        <v>4</v>
      </c>
      <c r="AQ8" s="68"/>
      <c r="AR8" s="79" t="s">
        <v>15</v>
      </c>
      <c r="AS8" s="69">
        <v>6</v>
      </c>
      <c r="AT8" s="72">
        <v>7</v>
      </c>
      <c r="AU8" s="138"/>
      <c r="AV8" s="139" t="s">
        <v>2</v>
      </c>
      <c r="AW8" s="138">
        <v>6</v>
      </c>
      <c r="AX8" s="138">
        <v>7</v>
      </c>
      <c r="AZ8" s="85"/>
      <c r="BA8" s="85"/>
    </row>
    <row r="9" spans="1:53" ht="26.25" thickBot="1" x14ac:dyDescent="0.3">
      <c r="A9" s="91" t="s">
        <v>164</v>
      </c>
      <c r="B9" s="73">
        <v>1</v>
      </c>
      <c r="C9" s="75"/>
      <c r="D9" s="75"/>
      <c r="E9" s="81"/>
      <c r="F9" s="95" t="s">
        <v>292</v>
      </c>
      <c r="G9" s="81"/>
      <c r="H9" s="87"/>
      <c r="J9" s="87" t="s">
        <v>165</v>
      </c>
      <c r="K9" s="88"/>
      <c r="L9" s="141" t="s">
        <v>255</v>
      </c>
      <c r="M9" s="89"/>
      <c r="N9" s="87"/>
      <c r="O9" s="63"/>
      <c r="P9" s="238"/>
      <c r="V9" s="63"/>
      <c r="W9" s="77"/>
      <c r="X9" s="69" t="s">
        <v>33</v>
      </c>
      <c r="Y9" s="69">
        <v>7</v>
      </c>
      <c r="Z9" s="69">
        <v>1</v>
      </c>
      <c r="AA9" s="68"/>
      <c r="AB9" s="69" t="s">
        <v>57</v>
      </c>
      <c r="AC9" s="69">
        <v>7</v>
      </c>
      <c r="AD9" s="69">
        <v>5</v>
      </c>
      <c r="AE9" s="68"/>
      <c r="AF9" s="69"/>
      <c r="AG9" s="69"/>
      <c r="AH9" s="69"/>
      <c r="AI9" s="68"/>
      <c r="AJ9" s="79" t="s">
        <v>228</v>
      </c>
      <c r="AK9" s="69">
        <v>7</v>
      </c>
      <c r="AL9" s="69">
        <v>5</v>
      </c>
      <c r="AM9" s="68"/>
      <c r="AN9" s="79" t="s">
        <v>26</v>
      </c>
      <c r="AO9" s="69">
        <v>7</v>
      </c>
      <c r="AP9" s="69">
        <v>7</v>
      </c>
      <c r="AQ9" s="68"/>
      <c r="AR9" s="79" t="s">
        <v>65</v>
      </c>
      <c r="AS9" s="69">
        <v>7</v>
      </c>
      <c r="AT9" s="72">
        <v>7</v>
      </c>
      <c r="AU9" s="138"/>
      <c r="AV9" s="139" t="s">
        <v>5</v>
      </c>
      <c r="AW9" s="138">
        <v>7</v>
      </c>
      <c r="AX9" s="138">
        <v>7</v>
      </c>
      <c r="AZ9" s="85"/>
      <c r="BA9" s="85"/>
    </row>
    <row r="10" spans="1:53" ht="15.75" thickBot="1" x14ac:dyDescent="0.3">
      <c r="A10" s="94" t="s">
        <v>167</v>
      </c>
      <c r="B10" s="73" t="s">
        <v>168</v>
      </c>
      <c r="C10" s="75"/>
      <c r="D10" s="75"/>
      <c r="E10" s="81"/>
      <c r="F10" s="58" t="s">
        <v>293</v>
      </c>
      <c r="G10" s="81"/>
      <c r="H10" s="87"/>
      <c r="J10" s="87" t="s">
        <v>169</v>
      </c>
      <c r="K10" s="88"/>
      <c r="L10" s="76" t="s">
        <v>256</v>
      </c>
      <c r="M10" s="89"/>
      <c r="N10" s="87"/>
      <c r="O10" s="63"/>
      <c r="P10" s="238"/>
      <c r="V10" s="63"/>
      <c r="W10" s="77"/>
      <c r="X10" s="69" t="s">
        <v>35</v>
      </c>
      <c r="Y10" s="69">
        <v>8</v>
      </c>
      <c r="Z10" s="69">
        <v>3</v>
      </c>
      <c r="AA10" s="68"/>
      <c r="AB10" s="69" t="s">
        <v>58</v>
      </c>
      <c r="AC10" s="69">
        <v>8</v>
      </c>
      <c r="AD10" s="69">
        <v>3</v>
      </c>
      <c r="AE10" s="68"/>
      <c r="AF10" s="69"/>
      <c r="AG10" s="69"/>
      <c r="AH10" s="69"/>
      <c r="AI10" s="68"/>
      <c r="AJ10" s="79" t="s">
        <v>25</v>
      </c>
      <c r="AK10" s="69">
        <v>8</v>
      </c>
      <c r="AL10" s="69">
        <v>4</v>
      </c>
      <c r="AM10" s="68"/>
      <c r="AN10" s="79" t="s">
        <v>43</v>
      </c>
      <c r="AO10" s="69">
        <v>8</v>
      </c>
      <c r="AP10" s="69">
        <v>1</v>
      </c>
      <c r="AQ10" s="68"/>
      <c r="AR10" s="79" t="s">
        <v>16</v>
      </c>
      <c r="AS10" s="69">
        <v>8</v>
      </c>
      <c r="AT10" s="72">
        <v>3</v>
      </c>
      <c r="AU10" s="138"/>
      <c r="AV10" s="139" t="s">
        <v>6</v>
      </c>
      <c r="AW10" s="138">
        <v>8</v>
      </c>
      <c r="AX10" s="138">
        <v>4</v>
      </c>
      <c r="AZ10" s="85"/>
      <c r="BA10" s="85"/>
    </row>
    <row r="11" spans="1:53" ht="15.75" thickBot="1" x14ac:dyDescent="0.3">
      <c r="A11" s="94" t="s">
        <v>170</v>
      </c>
      <c r="B11" s="73" t="s">
        <v>171</v>
      </c>
      <c r="C11" s="75"/>
      <c r="D11" s="75"/>
      <c r="E11" s="81"/>
      <c r="F11" s="168" t="s">
        <v>153</v>
      </c>
      <c r="G11" s="81"/>
      <c r="H11" s="87"/>
      <c r="J11" s="87"/>
      <c r="K11" s="88"/>
      <c r="L11" s="76" t="s">
        <v>257</v>
      </c>
      <c r="M11" s="89"/>
      <c r="N11" s="87"/>
      <c r="O11" s="63"/>
      <c r="P11" s="239"/>
      <c r="V11" s="63"/>
      <c r="W11" s="77"/>
      <c r="X11" s="69" t="s">
        <v>36</v>
      </c>
      <c r="Y11" s="69">
        <v>9</v>
      </c>
      <c r="Z11" s="69">
        <v>3</v>
      </c>
      <c r="AA11" s="68"/>
      <c r="AB11" s="69" t="s">
        <v>59</v>
      </c>
      <c r="AC11" s="69">
        <v>9</v>
      </c>
      <c r="AD11" s="69">
        <v>5</v>
      </c>
      <c r="AE11" s="68"/>
      <c r="AF11" s="69"/>
      <c r="AG11" s="69"/>
      <c r="AH11" s="69"/>
      <c r="AI11" s="68"/>
      <c r="AJ11" s="79" t="s">
        <v>210</v>
      </c>
      <c r="AK11" s="69">
        <v>9</v>
      </c>
      <c r="AL11" s="69">
        <v>4</v>
      </c>
      <c r="AM11" s="68"/>
      <c r="AN11" s="79" t="s">
        <v>44</v>
      </c>
      <c r="AO11" s="69">
        <v>9</v>
      </c>
      <c r="AP11" s="69">
        <v>1</v>
      </c>
      <c r="AQ11" s="68"/>
      <c r="AR11" s="79" t="s">
        <v>233</v>
      </c>
      <c r="AS11" s="69">
        <v>9</v>
      </c>
      <c r="AT11" s="72">
        <v>4</v>
      </c>
      <c r="AU11" s="138"/>
      <c r="AV11" s="139" t="s">
        <v>7</v>
      </c>
      <c r="AW11" s="138">
        <v>9</v>
      </c>
      <c r="AX11" s="138">
        <v>4</v>
      </c>
      <c r="AZ11" s="85"/>
      <c r="BA11" s="85"/>
    </row>
    <row r="12" spans="1:53" ht="15.75" thickBot="1" x14ac:dyDescent="0.3">
      <c r="A12" s="94" t="s">
        <v>172</v>
      </c>
      <c r="B12" s="73" t="s">
        <v>173</v>
      </c>
      <c r="C12" s="75"/>
      <c r="D12" s="75"/>
      <c r="E12" s="81"/>
      <c r="F12" s="95" t="s">
        <v>294</v>
      </c>
      <c r="G12" s="81"/>
      <c r="H12" s="87"/>
      <c r="J12" s="87"/>
      <c r="K12" s="96"/>
      <c r="L12" s="76" t="s">
        <v>258</v>
      </c>
      <c r="M12" s="89"/>
      <c r="N12" s="87"/>
      <c r="P12" s="240" t="s">
        <v>246</v>
      </c>
      <c r="V12" s="63"/>
      <c r="W12" s="77"/>
      <c r="X12" s="69" t="s">
        <v>219</v>
      </c>
      <c r="Y12" s="69">
        <v>10</v>
      </c>
      <c r="Z12" s="69">
        <v>3</v>
      </c>
      <c r="AA12" s="68"/>
      <c r="AB12" s="69" t="s">
        <v>60</v>
      </c>
      <c r="AC12" s="69">
        <v>10</v>
      </c>
      <c r="AD12" s="69">
        <v>5</v>
      </c>
      <c r="AE12" s="68"/>
      <c r="AF12" s="69"/>
      <c r="AG12" s="69"/>
      <c r="AH12" s="69"/>
      <c r="AI12" s="68"/>
      <c r="AJ12" s="90" t="s">
        <v>209</v>
      </c>
      <c r="AK12" s="69">
        <v>10</v>
      </c>
      <c r="AL12" s="69">
        <v>5</v>
      </c>
      <c r="AM12" s="68"/>
      <c r="AN12" s="90" t="s">
        <v>50</v>
      </c>
      <c r="AO12" s="69">
        <v>10</v>
      </c>
      <c r="AP12" s="69">
        <v>5</v>
      </c>
      <c r="AQ12" s="68"/>
      <c r="AR12" s="90" t="s">
        <v>18</v>
      </c>
      <c r="AS12" s="69">
        <v>10</v>
      </c>
      <c r="AT12" s="72">
        <v>4</v>
      </c>
      <c r="AU12" s="138"/>
      <c r="AV12" s="139" t="s">
        <v>9</v>
      </c>
      <c r="AW12" s="138">
        <v>10</v>
      </c>
      <c r="AX12" s="138">
        <v>5</v>
      </c>
      <c r="AZ12" s="85"/>
      <c r="BA12" s="85"/>
    </row>
    <row r="13" spans="1:53" ht="15.75" thickBot="1" x14ac:dyDescent="0.3">
      <c r="A13" s="94" t="s">
        <v>174</v>
      </c>
      <c r="B13" s="73" t="s">
        <v>175</v>
      </c>
      <c r="C13" s="97"/>
      <c r="D13" s="75"/>
      <c r="E13" s="81"/>
      <c r="F13" s="58"/>
      <c r="G13" s="81"/>
      <c r="H13" s="58"/>
      <c r="J13" s="58"/>
      <c r="K13" s="98"/>
      <c r="L13" s="99" t="s">
        <v>259</v>
      </c>
      <c r="M13" s="81"/>
      <c r="N13" s="58"/>
      <c r="P13" s="241"/>
      <c r="V13" s="63"/>
      <c r="W13" s="77"/>
      <c r="X13" s="69" t="s">
        <v>38</v>
      </c>
      <c r="Y13" s="69">
        <v>11</v>
      </c>
      <c r="Z13" s="69">
        <v>3</v>
      </c>
      <c r="AA13" s="68"/>
      <c r="AB13" s="69" t="s">
        <v>61</v>
      </c>
      <c r="AC13" s="69">
        <v>11</v>
      </c>
      <c r="AD13" s="69">
        <v>5</v>
      </c>
      <c r="AE13" s="68"/>
      <c r="AF13" s="69"/>
      <c r="AG13" s="69"/>
      <c r="AH13" s="69"/>
      <c r="AI13" s="68"/>
      <c r="AJ13" s="100" t="s">
        <v>26</v>
      </c>
      <c r="AK13" s="69">
        <v>11</v>
      </c>
      <c r="AL13" s="69">
        <v>7</v>
      </c>
      <c r="AM13" s="68"/>
      <c r="AN13" s="90" t="s">
        <v>230</v>
      </c>
      <c r="AO13" s="69">
        <v>11</v>
      </c>
      <c r="AP13" s="69">
        <v>5</v>
      </c>
      <c r="AQ13" s="68"/>
      <c r="AR13" s="90" t="s">
        <v>234</v>
      </c>
      <c r="AS13" s="69">
        <v>11</v>
      </c>
      <c r="AT13" s="72">
        <v>4</v>
      </c>
      <c r="AU13" s="138"/>
      <c r="AV13" s="139" t="s">
        <v>243</v>
      </c>
      <c r="AW13" s="138">
        <v>11</v>
      </c>
      <c r="AX13" s="138">
        <v>5</v>
      </c>
      <c r="AZ13" s="85"/>
      <c r="BA13" s="85"/>
    </row>
    <row r="14" spans="1:53" ht="15.75" thickBot="1" x14ac:dyDescent="0.3">
      <c r="A14" s="94" t="s">
        <v>176</v>
      </c>
      <c r="B14" s="73" t="s">
        <v>177</v>
      </c>
      <c r="C14" s="101"/>
      <c r="E14" s="81"/>
      <c r="F14" s="58"/>
      <c r="G14" s="81"/>
      <c r="H14" s="58"/>
      <c r="J14" s="58"/>
      <c r="K14" s="98"/>
      <c r="L14" s="99" t="s">
        <v>260</v>
      </c>
      <c r="M14" s="81"/>
      <c r="N14" s="58"/>
      <c r="P14" s="241"/>
      <c r="U14" s="93"/>
      <c r="W14" s="77"/>
      <c r="X14" s="69" t="s">
        <v>39</v>
      </c>
      <c r="Y14" s="69">
        <v>12</v>
      </c>
      <c r="Z14" s="69">
        <v>3</v>
      </c>
      <c r="AA14" s="68"/>
      <c r="AB14" s="69" t="s">
        <v>62</v>
      </c>
      <c r="AC14" s="69">
        <v>12</v>
      </c>
      <c r="AD14" s="69">
        <v>5</v>
      </c>
      <c r="AE14" s="68"/>
      <c r="AF14" s="69"/>
      <c r="AG14" s="69"/>
      <c r="AH14" s="69"/>
      <c r="AI14" s="68"/>
      <c r="AJ14" s="69" t="s">
        <v>75</v>
      </c>
      <c r="AK14" s="69">
        <v>12</v>
      </c>
      <c r="AL14" s="69">
        <v>5</v>
      </c>
      <c r="AM14" s="68"/>
      <c r="AN14" s="69" t="s">
        <v>231</v>
      </c>
      <c r="AO14" s="69">
        <v>12</v>
      </c>
      <c r="AP14" s="69">
        <v>5</v>
      </c>
      <c r="AQ14" s="68"/>
      <c r="AR14" s="69" t="s">
        <v>27</v>
      </c>
      <c r="AS14" s="69">
        <v>12</v>
      </c>
      <c r="AT14" s="72">
        <v>5</v>
      </c>
      <c r="AU14" s="138"/>
      <c r="AV14" s="139" t="s">
        <v>77</v>
      </c>
      <c r="AW14" s="138">
        <v>12</v>
      </c>
      <c r="AX14" s="138">
        <v>5</v>
      </c>
      <c r="AZ14" s="85"/>
      <c r="BA14" s="85"/>
    </row>
    <row r="15" spans="1:53" ht="15.75" thickBot="1" x14ac:dyDescent="0.3">
      <c r="A15" s="142" t="s">
        <v>262</v>
      </c>
      <c r="B15" s="143" t="s">
        <v>263</v>
      </c>
      <c r="C15" s="101"/>
      <c r="E15" s="81"/>
      <c r="F15" s="58"/>
      <c r="G15" s="81"/>
      <c r="H15" s="58"/>
      <c r="I15" s="81"/>
      <c r="J15" s="58"/>
      <c r="K15" s="98"/>
      <c r="L15" s="99" t="s">
        <v>261</v>
      </c>
      <c r="M15" s="81"/>
      <c r="N15" s="58"/>
      <c r="P15" s="241"/>
      <c r="S15" s="243" t="s">
        <v>178</v>
      </c>
      <c r="T15" s="244"/>
      <c r="U15" s="93"/>
      <c r="W15" s="77"/>
      <c r="X15" s="69" t="s">
        <v>40</v>
      </c>
      <c r="Y15" s="69">
        <v>13</v>
      </c>
      <c r="Z15" s="69">
        <v>3</v>
      </c>
      <c r="AA15" s="68"/>
      <c r="AB15" s="69" t="s">
        <v>264</v>
      </c>
      <c r="AC15" s="69">
        <v>13</v>
      </c>
      <c r="AD15" s="69">
        <v>5</v>
      </c>
      <c r="AE15" s="68"/>
      <c r="AF15" s="69"/>
      <c r="AG15" s="69"/>
      <c r="AH15" s="69"/>
      <c r="AI15" s="68"/>
      <c r="AJ15" s="69" t="s">
        <v>4</v>
      </c>
      <c r="AK15" s="69">
        <v>13</v>
      </c>
      <c r="AL15" s="69">
        <v>3</v>
      </c>
      <c r="AM15" s="68"/>
      <c r="AN15" s="69"/>
      <c r="AO15" s="69"/>
      <c r="AP15" s="69"/>
      <c r="AQ15" s="68"/>
      <c r="AR15" s="69" t="s">
        <v>20</v>
      </c>
      <c r="AS15" s="69">
        <v>13</v>
      </c>
      <c r="AT15" s="72">
        <v>7</v>
      </c>
      <c r="AU15" s="138"/>
      <c r="AV15" s="139" t="s">
        <v>71</v>
      </c>
      <c r="AW15" s="138">
        <v>13</v>
      </c>
      <c r="AX15" s="138">
        <v>5</v>
      </c>
      <c r="AZ15" s="85"/>
      <c r="BA15" s="85"/>
    </row>
    <row r="16" spans="1:53" ht="15.75" thickBot="1" x14ac:dyDescent="0.3">
      <c r="C16" s="101"/>
      <c r="E16" s="81"/>
      <c r="F16" s="58"/>
      <c r="G16" s="81"/>
      <c r="H16" s="58"/>
      <c r="I16" s="81"/>
      <c r="J16" s="58"/>
      <c r="K16" s="98"/>
      <c r="L16" s="99" t="s">
        <v>279</v>
      </c>
      <c r="M16" s="81"/>
      <c r="N16" s="58"/>
      <c r="P16" s="241"/>
      <c r="S16" s="104" t="s">
        <v>10</v>
      </c>
      <c r="T16" s="105" t="s">
        <v>179</v>
      </c>
      <c r="U16" s="93"/>
      <c r="W16" s="77"/>
      <c r="X16" s="69" t="s">
        <v>41</v>
      </c>
      <c r="Y16" s="69">
        <v>14</v>
      </c>
      <c r="Z16" s="69">
        <v>3</v>
      </c>
      <c r="AA16" s="68"/>
      <c r="AB16" s="69" t="s">
        <v>122</v>
      </c>
      <c r="AC16" s="69">
        <v>14</v>
      </c>
      <c r="AD16" s="69">
        <v>7</v>
      </c>
      <c r="AE16" s="68"/>
      <c r="AF16" s="69"/>
      <c r="AG16" s="69"/>
      <c r="AH16" s="69"/>
      <c r="AI16" s="68"/>
      <c r="AJ16" s="69" t="s">
        <v>166</v>
      </c>
      <c r="AK16" s="69">
        <v>14</v>
      </c>
      <c r="AL16" s="69">
        <v>5</v>
      </c>
      <c r="AM16" s="68"/>
      <c r="AN16" s="69"/>
      <c r="AO16" s="69"/>
      <c r="AP16" s="69"/>
      <c r="AQ16" s="68"/>
      <c r="AR16" s="69" t="s">
        <v>21</v>
      </c>
      <c r="AS16" s="69">
        <v>14</v>
      </c>
      <c r="AT16" s="72">
        <v>7</v>
      </c>
      <c r="AU16" s="138"/>
      <c r="AV16" s="139" t="s">
        <v>78</v>
      </c>
      <c r="AW16" s="138">
        <v>14</v>
      </c>
      <c r="AX16" s="138">
        <v>5</v>
      </c>
      <c r="AZ16" s="85"/>
      <c r="BA16" s="85"/>
    </row>
    <row r="17" spans="3:53" x14ac:dyDescent="0.25">
      <c r="C17" s="101"/>
      <c r="E17" s="81"/>
      <c r="F17" s="58"/>
      <c r="G17" s="81"/>
      <c r="H17" s="58"/>
      <c r="I17" s="81"/>
      <c r="J17" s="58"/>
      <c r="K17" s="98"/>
      <c r="L17" s="99" t="s">
        <v>280</v>
      </c>
      <c r="M17" s="81"/>
      <c r="N17" s="58"/>
      <c r="P17" s="241"/>
      <c r="S17" s="106">
        <v>1</v>
      </c>
      <c r="T17" s="107" t="s">
        <v>180</v>
      </c>
      <c r="W17" s="77"/>
      <c r="X17" s="69" t="s">
        <v>220</v>
      </c>
      <c r="Y17" s="69">
        <v>15</v>
      </c>
      <c r="Z17" s="69">
        <v>3</v>
      </c>
      <c r="AA17" s="68"/>
      <c r="AB17" s="69" t="s">
        <v>65</v>
      </c>
      <c r="AC17" s="69">
        <v>15</v>
      </c>
      <c r="AD17" s="69">
        <v>7</v>
      </c>
      <c r="AE17" s="68"/>
      <c r="AF17" s="69"/>
      <c r="AG17" s="69"/>
      <c r="AH17" s="69"/>
      <c r="AI17" s="68"/>
      <c r="AJ17" s="69" t="s">
        <v>163</v>
      </c>
      <c r="AK17" s="69">
        <v>15</v>
      </c>
      <c r="AL17" s="69">
        <v>7</v>
      </c>
      <c r="AM17" s="68"/>
      <c r="AN17" s="69"/>
      <c r="AO17" s="69"/>
      <c r="AP17" s="69"/>
      <c r="AQ17" s="68"/>
      <c r="AR17" s="69" t="s">
        <v>235</v>
      </c>
      <c r="AS17" s="69">
        <v>15</v>
      </c>
      <c r="AT17" s="72">
        <v>3</v>
      </c>
      <c r="AU17" s="138"/>
      <c r="AV17" s="139" t="s">
        <v>72</v>
      </c>
      <c r="AW17" s="138">
        <v>15</v>
      </c>
      <c r="AX17" s="138">
        <v>5</v>
      </c>
      <c r="AZ17" s="85"/>
      <c r="BA17" s="85"/>
    </row>
    <row r="18" spans="3:53" x14ac:dyDescent="0.25">
      <c r="C18" s="101"/>
      <c r="E18" s="81"/>
      <c r="F18" s="58"/>
      <c r="G18" s="81"/>
      <c r="H18" s="58"/>
      <c r="I18" s="81"/>
      <c r="J18" s="58"/>
      <c r="K18" s="98"/>
      <c r="L18" s="99" t="s">
        <v>281</v>
      </c>
      <c r="M18" s="81"/>
      <c r="N18" s="58"/>
      <c r="P18" s="241"/>
      <c r="S18" s="108">
        <v>2</v>
      </c>
      <c r="T18" s="109" t="s">
        <v>181</v>
      </c>
      <c r="W18" s="77"/>
      <c r="X18" s="69" t="s">
        <v>221</v>
      </c>
      <c r="Y18" s="69">
        <v>16</v>
      </c>
      <c r="Z18" s="69">
        <v>3</v>
      </c>
      <c r="AA18" s="68"/>
      <c r="AB18" s="69"/>
      <c r="AC18" s="69"/>
      <c r="AD18" s="110"/>
      <c r="AE18" s="68"/>
      <c r="AF18" s="69"/>
      <c r="AG18" s="69"/>
      <c r="AH18" s="69"/>
      <c r="AI18" s="68"/>
      <c r="AJ18" s="69"/>
      <c r="AK18" s="69"/>
      <c r="AL18" s="69"/>
      <c r="AM18" s="68"/>
      <c r="AN18" s="69"/>
      <c r="AO18" s="69"/>
      <c r="AP18" s="69"/>
      <c r="AQ18" s="68"/>
      <c r="AR18" s="69" t="s">
        <v>236</v>
      </c>
      <c r="AS18" s="69">
        <v>16</v>
      </c>
      <c r="AT18" s="72">
        <v>3</v>
      </c>
      <c r="AU18" s="118"/>
      <c r="AV18" s="139" t="s">
        <v>76</v>
      </c>
      <c r="AW18" s="138">
        <v>16</v>
      </c>
      <c r="AX18" s="118">
        <v>5</v>
      </c>
      <c r="AZ18" s="85"/>
      <c r="BA18" s="85"/>
    </row>
    <row r="19" spans="3:53" x14ac:dyDescent="0.25">
      <c r="C19" s="101"/>
      <c r="E19" s="81"/>
      <c r="F19" s="58"/>
      <c r="G19" s="81"/>
      <c r="H19" s="58"/>
      <c r="I19" s="81"/>
      <c r="J19" s="58"/>
      <c r="K19" s="98"/>
      <c r="L19" s="99" t="s">
        <v>282</v>
      </c>
      <c r="M19" s="81"/>
      <c r="N19" s="58"/>
      <c r="P19" s="241"/>
      <c r="S19" s="108">
        <v>3</v>
      </c>
      <c r="T19" s="109" t="s">
        <v>182</v>
      </c>
      <c r="U19" s="93"/>
      <c r="W19" s="77"/>
      <c r="X19" s="69" t="s">
        <v>222</v>
      </c>
      <c r="Y19" s="69">
        <v>17</v>
      </c>
      <c r="Z19" s="69">
        <v>3</v>
      </c>
      <c r="AA19" s="68"/>
      <c r="AB19" s="69"/>
      <c r="AC19" s="69"/>
      <c r="AD19" s="69"/>
      <c r="AE19" s="68"/>
      <c r="AF19" s="69"/>
      <c r="AG19" s="69"/>
      <c r="AH19" s="69"/>
      <c r="AI19" s="68"/>
      <c r="AJ19" s="69"/>
      <c r="AK19" s="69"/>
      <c r="AL19" s="69"/>
      <c r="AM19" s="68"/>
      <c r="AN19" s="69"/>
      <c r="AO19" s="69"/>
      <c r="AP19" s="69"/>
      <c r="AQ19" s="68"/>
      <c r="AR19" s="69" t="s">
        <v>22</v>
      </c>
      <c r="AS19" s="69">
        <v>17</v>
      </c>
      <c r="AT19" s="69">
        <v>5</v>
      </c>
      <c r="AU19" s="118"/>
      <c r="AV19" s="139"/>
      <c r="AW19" s="118"/>
      <c r="AX19" s="118"/>
      <c r="AZ19" s="85"/>
      <c r="BA19" s="85"/>
    </row>
    <row r="20" spans="3:53" ht="12.75" customHeight="1" x14ac:dyDescent="0.25">
      <c r="C20" s="101"/>
      <c r="E20" s="81"/>
      <c r="F20" s="58"/>
      <c r="G20" s="81"/>
      <c r="H20" s="58"/>
      <c r="I20" s="81"/>
      <c r="J20" s="58"/>
      <c r="K20" s="98"/>
      <c r="L20" s="99" t="s">
        <v>283</v>
      </c>
      <c r="M20" s="81"/>
      <c r="N20" s="58"/>
      <c r="P20" s="241"/>
      <c r="S20" s="108">
        <v>4</v>
      </c>
      <c r="T20" s="109" t="s">
        <v>183</v>
      </c>
      <c r="U20" s="93"/>
      <c r="W20" s="77"/>
      <c r="X20" s="69" t="s">
        <v>41</v>
      </c>
      <c r="Y20" s="69">
        <v>18</v>
      </c>
      <c r="Z20" s="69">
        <v>3</v>
      </c>
      <c r="AA20" s="68"/>
      <c r="AB20" s="69"/>
      <c r="AC20" s="69"/>
      <c r="AD20" s="69"/>
      <c r="AE20" s="68"/>
      <c r="AF20" s="69"/>
      <c r="AG20" s="69"/>
      <c r="AH20" s="69"/>
      <c r="AI20" s="68"/>
      <c r="AJ20" s="69"/>
      <c r="AK20" s="69"/>
      <c r="AL20" s="69"/>
      <c r="AM20" s="68"/>
      <c r="AN20" s="69"/>
      <c r="AO20" s="69"/>
      <c r="AP20" s="69"/>
      <c r="AQ20" s="68"/>
      <c r="AR20" s="69" t="s">
        <v>69</v>
      </c>
      <c r="AS20" s="69">
        <v>18</v>
      </c>
      <c r="AT20" s="69">
        <v>5</v>
      </c>
      <c r="AU20" s="118"/>
      <c r="AV20" s="139"/>
      <c r="AW20" s="118"/>
      <c r="AX20" s="118"/>
      <c r="AZ20" s="111"/>
      <c r="BA20" s="112"/>
    </row>
    <row r="21" spans="3:53" ht="16.5" thickBot="1" x14ac:dyDescent="0.3">
      <c r="C21" s="101"/>
      <c r="E21" s="81"/>
      <c r="F21" s="58"/>
      <c r="G21" s="81"/>
      <c r="H21" s="58"/>
      <c r="I21" s="81"/>
      <c r="J21" s="58"/>
      <c r="K21" s="98"/>
      <c r="L21" s="99"/>
      <c r="M21" s="81"/>
      <c r="N21" s="58"/>
      <c r="P21" s="241"/>
      <c r="S21" s="113">
        <v>5</v>
      </c>
      <c r="T21" s="114" t="s">
        <v>184</v>
      </c>
      <c r="W21" s="77"/>
      <c r="X21" s="69" t="s">
        <v>224</v>
      </c>
      <c r="Y21" s="69">
        <v>19</v>
      </c>
      <c r="Z21" s="69">
        <v>3</v>
      </c>
      <c r="AA21" s="68"/>
      <c r="AB21" s="69"/>
      <c r="AC21" s="69"/>
      <c r="AD21" s="69"/>
      <c r="AE21" s="68"/>
      <c r="AF21" s="69"/>
      <c r="AG21" s="69"/>
      <c r="AH21" s="69"/>
      <c r="AI21" s="68"/>
      <c r="AJ21" s="69"/>
      <c r="AK21" s="69"/>
      <c r="AL21" s="69"/>
      <c r="AM21" s="68"/>
      <c r="AN21" s="69"/>
      <c r="AO21" s="69"/>
      <c r="AP21" s="69"/>
      <c r="AQ21" s="68"/>
      <c r="AR21" s="69" t="s">
        <v>66</v>
      </c>
      <c r="AS21" s="69">
        <v>19</v>
      </c>
      <c r="AT21" s="69">
        <v>5</v>
      </c>
      <c r="AU21" s="118"/>
      <c r="AV21" s="139"/>
      <c r="AW21" s="118"/>
      <c r="AX21" s="118"/>
      <c r="AZ21" s="111"/>
      <c r="BA21" s="112"/>
    </row>
    <row r="22" spans="3:53" ht="15.75" thickBot="1" x14ac:dyDescent="0.3">
      <c r="C22" s="101"/>
      <c r="E22" s="81"/>
      <c r="F22" s="58"/>
      <c r="G22" s="81"/>
      <c r="H22" s="58"/>
      <c r="I22" s="81"/>
      <c r="J22" s="58"/>
      <c r="K22" s="98"/>
      <c r="L22" s="99"/>
      <c r="M22" s="81"/>
      <c r="N22" s="58"/>
      <c r="P22" s="242"/>
      <c r="S22" s="113">
        <v>6</v>
      </c>
      <c r="T22" s="114" t="s">
        <v>146</v>
      </c>
      <c r="W22" s="77"/>
      <c r="X22" s="69" t="s">
        <v>225</v>
      </c>
      <c r="Y22" s="69">
        <v>20</v>
      </c>
      <c r="Z22" s="69">
        <v>3</v>
      </c>
      <c r="AA22" s="68"/>
      <c r="AB22" s="69"/>
      <c r="AC22" s="69"/>
      <c r="AD22" s="69"/>
      <c r="AE22" s="68"/>
      <c r="AF22" s="69"/>
      <c r="AG22" s="69"/>
      <c r="AH22" s="69"/>
      <c r="AI22" s="68"/>
      <c r="AJ22" s="69"/>
      <c r="AK22" s="69"/>
      <c r="AL22" s="69"/>
      <c r="AM22" s="68"/>
      <c r="AN22" s="69"/>
      <c r="AO22" s="69"/>
      <c r="AP22" s="69"/>
      <c r="AQ22" s="68"/>
      <c r="AR22" s="69" t="s">
        <v>237</v>
      </c>
      <c r="AS22" s="69">
        <v>20</v>
      </c>
      <c r="AT22" s="69">
        <v>5</v>
      </c>
      <c r="AU22" s="118"/>
      <c r="AV22" s="139"/>
      <c r="AW22" s="118"/>
      <c r="AX22" s="118"/>
    </row>
    <row r="23" spans="3:53" ht="15.75" thickBot="1" x14ac:dyDescent="0.3">
      <c r="C23" s="101"/>
      <c r="E23" s="81"/>
      <c r="F23" s="58"/>
      <c r="G23" s="81"/>
      <c r="H23" s="58"/>
      <c r="I23" s="81"/>
      <c r="J23" s="58"/>
      <c r="K23" s="98"/>
      <c r="L23" s="99"/>
      <c r="M23" s="81"/>
      <c r="N23" s="58"/>
      <c r="P23" s="245" t="s">
        <v>248</v>
      </c>
      <c r="S23" s="113">
        <v>7</v>
      </c>
      <c r="T23" s="114" t="s">
        <v>185</v>
      </c>
      <c r="W23" s="77"/>
      <c r="X23" s="69"/>
      <c r="Y23" s="69"/>
      <c r="Z23" s="69"/>
      <c r="AA23" s="68"/>
      <c r="AB23" s="69"/>
      <c r="AC23" s="69"/>
      <c r="AD23" s="69"/>
      <c r="AE23" s="68"/>
      <c r="AF23" s="69"/>
      <c r="AG23" s="69"/>
      <c r="AH23" s="69"/>
      <c r="AI23" s="68"/>
      <c r="AJ23" s="69"/>
      <c r="AK23" s="69"/>
      <c r="AL23" s="69"/>
      <c r="AM23" s="68"/>
      <c r="AN23" s="69"/>
      <c r="AO23" s="69"/>
      <c r="AP23" s="69"/>
      <c r="AQ23" s="68"/>
      <c r="AR23" s="69" t="s">
        <v>238</v>
      </c>
      <c r="AS23" s="69">
        <v>21</v>
      </c>
      <c r="AT23" s="69">
        <v>5</v>
      </c>
      <c r="AU23" s="118"/>
      <c r="AV23" s="139"/>
      <c r="AW23" s="118"/>
      <c r="AX23" s="118"/>
    </row>
    <row r="24" spans="3:53" ht="15.75" thickBot="1" x14ac:dyDescent="0.3">
      <c r="C24" s="101"/>
      <c r="E24" s="81"/>
      <c r="F24" s="58"/>
      <c r="G24" s="81"/>
      <c r="H24" s="58"/>
      <c r="I24" s="81"/>
      <c r="J24" s="58"/>
      <c r="K24" s="98"/>
      <c r="L24" s="99"/>
      <c r="M24" s="81"/>
      <c r="N24" s="58"/>
      <c r="P24" s="246"/>
      <c r="S24" s="63"/>
      <c r="T24" s="115" t="s">
        <v>186</v>
      </c>
      <c r="W24" s="77"/>
      <c r="X24" s="69"/>
      <c r="Y24" s="69"/>
      <c r="Z24" s="69"/>
      <c r="AA24" s="68"/>
      <c r="AB24" s="69"/>
      <c r="AC24" s="69"/>
      <c r="AD24" s="69"/>
      <c r="AE24" s="68"/>
      <c r="AF24" s="69"/>
      <c r="AG24" s="69"/>
      <c r="AH24" s="69"/>
      <c r="AI24" s="68"/>
      <c r="AJ24" s="69"/>
      <c r="AK24" s="69"/>
      <c r="AL24" s="69"/>
      <c r="AM24" s="68"/>
      <c r="AN24" s="69"/>
      <c r="AO24" s="69"/>
      <c r="AP24" s="69"/>
      <c r="AQ24" s="68"/>
      <c r="AR24" s="69" t="s">
        <v>239</v>
      </c>
      <c r="AS24" s="69">
        <v>22</v>
      </c>
      <c r="AT24" s="69">
        <v>5</v>
      </c>
      <c r="AU24" s="118"/>
      <c r="AV24" s="139"/>
      <c r="AW24" s="118"/>
      <c r="AX24" s="118"/>
    </row>
    <row r="25" spans="3:53" x14ac:dyDescent="0.25">
      <c r="C25" s="101"/>
      <c r="E25" s="81"/>
      <c r="F25" s="58"/>
      <c r="G25" s="81"/>
      <c r="H25" s="58"/>
      <c r="I25" s="81"/>
      <c r="J25" s="58"/>
      <c r="K25" s="98"/>
      <c r="L25" s="99"/>
      <c r="M25" s="81"/>
      <c r="N25" s="58"/>
      <c r="P25" s="246"/>
      <c r="S25" s="116"/>
      <c r="T25" s="117" t="s">
        <v>187</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3</v>
      </c>
      <c r="AU25" s="118"/>
      <c r="AV25" s="139"/>
      <c r="AW25" s="118"/>
      <c r="AX25" s="118"/>
    </row>
    <row r="26" spans="3:53" x14ac:dyDescent="0.25">
      <c r="C26" s="101"/>
      <c r="E26" s="81"/>
      <c r="F26" s="58"/>
      <c r="G26" s="81"/>
      <c r="H26" s="58"/>
      <c r="I26" s="81"/>
      <c r="J26" s="58"/>
      <c r="K26" s="98"/>
      <c r="L26" s="99"/>
      <c r="M26" s="81"/>
      <c r="N26" s="58"/>
      <c r="P26" s="246"/>
      <c r="S26" s="116"/>
      <c r="T26" s="119" t="s">
        <v>188</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46"/>
      <c r="S27" s="120"/>
      <c r="T27" s="119" t="s">
        <v>189</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46"/>
      <c r="S28" s="63"/>
      <c r="T28" s="119" t="s">
        <v>190</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46"/>
      <c r="S29" s="63"/>
      <c r="T29" s="119" t="s">
        <v>191</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46"/>
      <c r="T30" s="121" t="s">
        <v>245</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47"/>
      <c r="T31" s="121" t="s">
        <v>244</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sortState ref="AB3:AD16">
    <sortCondition ref="AD3:AD16"/>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controls>
    <mc:AlternateContent xmlns:mc="http://schemas.openxmlformats.org/markup-compatibility/2006">
      <mc:Choice Requires="x14">
        <control shapeId="11269" r:id="rId7" name="CommandButton1">
          <controlPr defaultSize="0" autoLine="0" r:id="rId8">
            <anchor moveWithCells="1">
              <from>
                <xdr:col>0</xdr:col>
                <xdr:colOff>381000</xdr:colOff>
                <xdr:row>0</xdr:row>
                <xdr:rowOff>38100</xdr:rowOff>
              </from>
              <to>
                <xdr:col>0</xdr:col>
                <xdr:colOff>2038350</xdr:colOff>
                <xdr:row>1</xdr:row>
                <xdr:rowOff>0</xdr:rowOff>
              </to>
            </anchor>
          </controlPr>
        </control>
      </mc:Choice>
      <mc:Fallback>
        <control shapeId="11269" r:id="rId7" name="CommandButton1"/>
      </mc:Fallback>
    </mc:AlternateContent>
  </control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BA224"/>
  <sheetViews>
    <sheetView showRowColHeaders="0" workbookViewId="0">
      <pane xSplit="5" topLeftCell="F1" activePane="topRight" state="frozen"/>
      <selection pane="topRight" activeCell="A16" sqref="A16"/>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7109375" style="70" bestFit="1" customWidth="1"/>
    <col min="26" max="26" width="5" style="70" bestFit="1" customWidth="1"/>
    <col min="27" max="27" width="1.7109375" style="70" customWidth="1"/>
    <col min="28" max="28" width="21.5703125" style="70" bestFit="1" customWidth="1"/>
    <col min="29" max="29" width="4.7109375" style="70" bestFit="1" customWidth="1"/>
    <col min="30" max="30" width="15.28515625" style="70" bestFit="1"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15.28515625" style="70" bestFit="1" customWidth="1"/>
    <col min="39" max="39" width="2" style="70" customWidth="1"/>
    <col min="40" max="40" width="19.42578125" style="70" bestFit="1" customWidth="1"/>
    <col min="41" max="41" width="4.7109375" style="70" bestFit="1" customWidth="1"/>
    <col min="42" max="42" width="15.28515625" style="70" bestFit="1" customWidth="1"/>
    <col min="43" max="43" width="3.42578125" style="70" customWidth="1"/>
    <col min="44" max="44" width="22" style="70" customWidth="1"/>
    <col min="45" max="45" width="4.7109375" style="70" bestFit="1" customWidth="1"/>
    <col min="46" max="46" width="15.28515625" style="70" bestFit="1" customWidth="1"/>
    <col min="47" max="47" width="2.28515625" style="70" customWidth="1"/>
    <col min="48" max="48" width="23.28515625" style="140" customWidth="1"/>
    <col min="49" max="49" width="5" style="70" customWidth="1"/>
    <col min="50" max="50" width="15.2851562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240</v>
      </c>
    </row>
    <row r="2" spans="1:53" s="3" customFormat="1" ht="30.6" customHeight="1" thickTop="1" thickBot="1" x14ac:dyDescent="0.3">
      <c r="A2" s="234" t="s">
        <v>118</v>
      </c>
      <c r="B2" s="235"/>
      <c r="C2" s="235"/>
      <c r="D2" s="236"/>
      <c r="F2" s="42" t="s">
        <v>119</v>
      </c>
      <c r="H2" s="42" t="s">
        <v>120</v>
      </c>
      <c r="I2" s="43"/>
      <c r="J2" s="44" t="s">
        <v>121</v>
      </c>
      <c r="K2" s="45"/>
      <c r="L2" s="44"/>
      <c r="M2" s="46"/>
      <c r="N2" s="44"/>
      <c r="O2" s="43"/>
      <c r="P2" s="47"/>
      <c r="R2" s="48" t="s">
        <v>124</v>
      </c>
      <c r="T2" s="49" t="s">
        <v>125</v>
      </c>
      <c r="V2" s="49" t="s">
        <v>126</v>
      </c>
      <c r="W2" s="50"/>
      <c r="X2" s="51" t="s">
        <v>127</v>
      </c>
      <c r="Y2" s="52" t="s">
        <v>128</v>
      </c>
      <c r="Z2" s="52" t="s">
        <v>129</v>
      </c>
      <c r="AA2" s="53"/>
      <c r="AB2" s="51" t="s">
        <v>130</v>
      </c>
      <c r="AC2" s="52" t="s">
        <v>128</v>
      </c>
      <c r="AD2" s="52" t="s">
        <v>129</v>
      </c>
      <c r="AE2" s="53"/>
      <c r="AF2" s="51" t="s">
        <v>131</v>
      </c>
      <c r="AG2" s="52" t="s">
        <v>128</v>
      </c>
      <c r="AH2" s="52" t="s">
        <v>129</v>
      </c>
      <c r="AI2" s="53"/>
      <c r="AJ2" s="51" t="s">
        <v>132</v>
      </c>
      <c r="AK2" s="52" t="s">
        <v>128</v>
      </c>
      <c r="AL2" s="52" t="s">
        <v>129</v>
      </c>
      <c r="AM2" s="53"/>
      <c r="AN2" s="51" t="s">
        <v>241</v>
      </c>
      <c r="AO2" s="52" t="s">
        <v>128</v>
      </c>
      <c r="AP2" s="52" t="s">
        <v>129</v>
      </c>
      <c r="AQ2" s="53"/>
      <c r="AR2" s="51" t="s">
        <v>133</v>
      </c>
      <c r="AS2" s="52" t="s">
        <v>128</v>
      </c>
      <c r="AT2" s="52" t="s">
        <v>129</v>
      </c>
      <c r="AU2" s="137"/>
      <c r="AV2" s="52" t="s">
        <v>242</v>
      </c>
      <c r="AW2" s="52" t="s">
        <v>128</v>
      </c>
      <c r="AX2" s="52" t="s">
        <v>129</v>
      </c>
    </row>
    <row r="3" spans="1:53" ht="13.5" customHeight="1" thickBot="1" x14ac:dyDescent="0.3">
      <c r="A3" s="54" t="s">
        <v>134</v>
      </c>
      <c r="B3" s="55">
        <v>96</v>
      </c>
      <c r="C3" s="56">
        <v>138</v>
      </c>
      <c r="D3" s="57">
        <v>195</v>
      </c>
      <c r="F3" s="58" t="s">
        <v>211</v>
      </c>
      <c r="H3" s="59" t="s">
        <v>135</v>
      </c>
      <c r="J3" s="59" t="s">
        <v>136</v>
      </c>
      <c r="K3" s="60"/>
      <c r="L3" s="61"/>
      <c r="M3" s="62"/>
      <c r="N3" s="59"/>
      <c r="O3" s="63"/>
      <c r="P3" s="64"/>
      <c r="R3" s="65" t="s">
        <v>137</v>
      </c>
      <c r="S3" s="66"/>
      <c r="T3" s="67" t="s">
        <v>137</v>
      </c>
      <c r="V3" s="67" t="s">
        <v>137</v>
      </c>
      <c r="W3" s="50"/>
      <c r="X3" s="68" t="s">
        <v>28</v>
      </c>
      <c r="Y3" s="69">
        <v>1</v>
      </c>
      <c r="Z3" s="69"/>
      <c r="AB3" s="68" t="s">
        <v>42</v>
      </c>
      <c r="AC3" s="69">
        <v>1</v>
      </c>
      <c r="AD3" s="69">
        <v>7</v>
      </c>
      <c r="AF3" s="68" t="s">
        <v>138</v>
      </c>
      <c r="AG3" s="69">
        <v>1</v>
      </c>
      <c r="AH3" s="69">
        <v>1</v>
      </c>
      <c r="AJ3" s="71" t="s">
        <v>10</v>
      </c>
      <c r="AK3" s="69">
        <v>1</v>
      </c>
      <c r="AL3" s="69">
        <v>7</v>
      </c>
      <c r="AN3" s="71" t="s">
        <v>10</v>
      </c>
      <c r="AO3" s="69">
        <v>1</v>
      </c>
      <c r="AP3" s="69">
        <v>7</v>
      </c>
      <c r="AR3" s="71" t="s">
        <v>10</v>
      </c>
      <c r="AS3" s="69">
        <v>1</v>
      </c>
      <c r="AT3" s="72">
        <v>7</v>
      </c>
      <c r="AU3" s="138"/>
      <c r="AV3" s="139" t="s">
        <v>8</v>
      </c>
      <c r="AW3" s="138">
        <v>1</v>
      </c>
      <c r="AX3" s="138">
        <v>7</v>
      </c>
    </row>
    <row r="4" spans="1:53" ht="15.75" thickBot="1" x14ac:dyDescent="0.3">
      <c r="A4" s="54" t="s">
        <v>139</v>
      </c>
      <c r="B4" s="73" t="s">
        <v>140</v>
      </c>
      <c r="C4" s="74"/>
      <c r="D4" s="75"/>
      <c r="F4" s="58" t="s">
        <v>153</v>
      </c>
      <c r="H4" s="59" t="s">
        <v>141</v>
      </c>
      <c r="J4" s="59" t="s">
        <v>142</v>
      </c>
      <c r="K4" s="60"/>
      <c r="L4" s="76"/>
      <c r="M4" s="62"/>
      <c r="N4" s="59"/>
      <c r="O4" s="63"/>
      <c r="R4" s="65" t="s">
        <v>143</v>
      </c>
      <c r="T4" s="67" t="s">
        <v>144</v>
      </c>
      <c r="V4" s="67" t="s">
        <v>144</v>
      </c>
      <c r="W4" s="77"/>
      <c r="X4" s="68" t="s">
        <v>145</v>
      </c>
      <c r="Y4" s="69">
        <v>2</v>
      </c>
      <c r="Z4" s="69"/>
      <c r="AB4" s="68" t="s">
        <v>43</v>
      </c>
      <c r="AC4" s="69">
        <v>2</v>
      </c>
      <c r="AD4" s="78">
        <v>6</v>
      </c>
      <c r="AF4" s="68" t="s">
        <v>43</v>
      </c>
      <c r="AG4" s="69">
        <v>2</v>
      </c>
      <c r="AH4" s="69">
        <v>1</v>
      </c>
      <c r="AJ4" s="71" t="s">
        <v>11</v>
      </c>
      <c r="AK4" s="69">
        <v>2</v>
      </c>
      <c r="AL4" s="72">
        <v>6</v>
      </c>
      <c r="AN4" s="71" t="s">
        <v>229</v>
      </c>
      <c r="AO4" s="69">
        <v>2</v>
      </c>
      <c r="AP4" s="69">
        <v>6</v>
      </c>
      <c r="AQ4" s="68"/>
      <c r="AR4" s="79" t="s">
        <v>11</v>
      </c>
      <c r="AS4" s="69">
        <v>2</v>
      </c>
      <c r="AT4" s="72">
        <v>6</v>
      </c>
      <c r="AU4" s="138"/>
      <c r="AV4" s="139" t="s">
        <v>0</v>
      </c>
      <c r="AW4" s="138">
        <v>2</v>
      </c>
      <c r="AX4" s="138">
        <v>6</v>
      </c>
    </row>
    <row r="5" spans="1:53" ht="15.75" thickBot="1" x14ac:dyDescent="0.3">
      <c r="A5" s="80" t="s">
        <v>147</v>
      </c>
      <c r="B5" s="73">
        <v>2</v>
      </c>
      <c r="C5" s="74"/>
      <c r="D5" s="75"/>
      <c r="E5" s="81"/>
      <c r="F5" s="58" t="s">
        <v>158</v>
      </c>
      <c r="H5" s="59" t="s">
        <v>148</v>
      </c>
      <c r="J5" s="59" t="s">
        <v>149</v>
      </c>
      <c r="K5" s="60"/>
      <c r="L5" s="76"/>
      <c r="M5" s="62"/>
      <c r="N5" s="59"/>
      <c r="O5" s="63"/>
      <c r="P5" s="82" t="s">
        <v>150</v>
      </c>
      <c r="R5" s="83"/>
      <c r="V5" s="40"/>
      <c r="W5" s="77"/>
      <c r="X5" s="68" t="s">
        <v>30</v>
      </c>
      <c r="Y5" s="69">
        <v>3</v>
      </c>
      <c r="Z5" s="69"/>
      <c r="AA5" s="68"/>
      <c r="AB5" s="69" t="s">
        <v>44</v>
      </c>
      <c r="AC5" s="69">
        <v>3</v>
      </c>
      <c r="AD5" s="69">
        <v>1</v>
      </c>
      <c r="AE5" s="68"/>
      <c r="AF5" s="69" t="s">
        <v>52</v>
      </c>
      <c r="AG5" s="69">
        <v>3</v>
      </c>
      <c r="AH5" s="69">
        <v>1</v>
      </c>
      <c r="AI5" s="68"/>
      <c r="AJ5" s="79" t="s">
        <v>13</v>
      </c>
      <c r="AK5" s="69">
        <v>3</v>
      </c>
      <c r="AL5" s="72">
        <v>1</v>
      </c>
      <c r="AM5" s="68"/>
      <c r="AN5" s="71" t="s">
        <v>45</v>
      </c>
      <c r="AO5" s="69">
        <v>3</v>
      </c>
      <c r="AP5" s="69">
        <v>1</v>
      </c>
      <c r="AQ5" s="68"/>
      <c r="AR5" s="79" t="s">
        <v>12</v>
      </c>
      <c r="AS5" s="69">
        <v>3</v>
      </c>
      <c r="AT5" s="72">
        <v>1</v>
      </c>
      <c r="AU5" s="138"/>
      <c r="AV5" s="139" t="s">
        <v>4</v>
      </c>
      <c r="AW5" s="138">
        <v>3</v>
      </c>
      <c r="AX5" s="138">
        <v>1</v>
      </c>
      <c r="AZ5" s="85"/>
      <c r="BA5" s="85"/>
    </row>
    <row r="6" spans="1:53" ht="12.75" customHeight="1" thickBot="1" x14ac:dyDescent="0.3">
      <c r="A6" s="86" t="s">
        <v>151</v>
      </c>
      <c r="B6" s="73" t="s">
        <v>152</v>
      </c>
      <c r="C6" s="75"/>
      <c r="D6" s="75"/>
      <c r="E6" s="81"/>
      <c r="F6" s="58" t="s">
        <v>214</v>
      </c>
      <c r="G6" s="81"/>
      <c r="H6" s="87" t="s">
        <v>154</v>
      </c>
      <c r="J6" s="87" t="s">
        <v>155</v>
      </c>
      <c r="K6" s="88"/>
      <c r="L6" s="76"/>
      <c r="M6" s="89"/>
      <c r="N6" s="87"/>
      <c r="O6" s="63"/>
      <c r="P6" s="237" t="s">
        <v>218</v>
      </c>
      <c r="R6" s="83"/>
      <c r="V6" s="49" t="s">
        <v>156</v>
      </c>
      <c r="W6" s="77"/>
      <c r="X6" s="69" t="s">
        <v>31</v>
      </c>
      <c r="Y6" s="69">
        <v>4</v>
      </c>
      <c r="Z6" s="69"/>
      <c r="AA6" s="68"/>
      <c r="AB6" s="69" t="s">
        <v>46</v>
      </c>
      <c r="AC6" s="69">
        <v>4</v>
      </c>
      <c r="AD6" s="69">
        <v>3</v>
      </c>
      <c r="AE6" s="68"/>
      <c r="AF6" s="90" t="s">
        <v>227</v>
      </c>
      <c r="AG6" s="69">
        <v>4</v>
      </c>
      <c r="AH6" s="69">
        <v>4</v>
      </c>
      <c r="AI6" s="68"/>
      <c r="AJ6" s="79" t="s">
        <v>65</v>
      </c>
      <c r="AK6" s="69">
        <v>4</v>
      </c>
      <c r="AL6" s="69">
        <v>3</v>
      </c>
      <c r="AM6" s="68"/>
      <c r="AN6" s="79" t="s">
        <v>47</v>
      </c>
      <c r="AO6" s="69">
        <v>4</v>
      </c>
      <c r="AP6" s="69">
        <v>3</v>
      </c>
      <c r="AQ6" s="68"/>
      <c r="AR6" s="79" t="s">
        <v>13</v>
      </c>
      <c r="AS6" s="69">
        <v>4</v>
      </c>
      <c r="AT6" s="72">
        <v>3</v>
      </c>
      <c r="AU6" s="138"/>
      <c r="AV6" s="139" t="s">
        <v>3</v>
      </c>
      <c r="AW6" s="138">
        <v>4</v>
      </c>
      <c r="AX6" s="138">
        <v>3</v>
      </c>
      <c r="AZ6" s="85"/>
      <c r="BA6" s="85"/>
    </row>
    <row r="7" spans="1:53" ht="15.75" thickBot="1" x14ac:dyDescent="0.3">
      <c r="A7" s="86" t="s">
        <v>123</v>
      </c>
      <c r="B7" s="73">
        <v>3</v>
      </c>
      <c r="C7" s="75"/>
      <c r="D7" s="75"/>
      <c r="F7" s="58" t="s">
        <v>212</v>
      </c>
      <c r="G7" s="81"/>
      <c r="H7" s="87" t="s">
        <v>247</v>
      </c>
      <c r="J7" s="87" t="s">
        <v>159</v>
      </c>
      <c r="K7" s="88"/>
      <c r="L7" s="76"/>
      <c r="M7" s="89"/>
      <c r="N7" s="87"/>
      <c r="O7" s="63"/>
      <c r="P7" s="238"/>
      <c r="R7" s="83"/>
      <c r="V7" s="67" t="s">
        <v>137</v>
      </c>
      <c r="W7" s="77"/>
      <c r="X7" s="69" t="s">
        <v>160</v>
      </c>
      <c r="Y7" s="69">
        <v>5</v>
      </c>
      <c r="Z7" s="69"/>
      <c r="AA7" s="68"/>
      <c r="AB7" s="69" t="s">
        <v>55</v>
      </c>
      <c r="AC7" s="69">
        <v>5</v>
      </c>
      <c r="AD7" s="69">
        <v>7</v>
      </c>
      <c r="AE7" s="68"/>
      <c r="AF7" s="69" t="s">
        <v>46</v>
      </c>
      <c r="AG7" s="69">
        <v>5</v>
      </c>
      <c r="AH7" s="69">
        <v>5</v>
      </c>
      <c r="AI7" s="68"/>
      <c r="AJ7" s="79" t="s">
        <v>14</v>
      </c>
      <c r="AK7" s="69">
        <v>5</v>
      </c>
      <c r="AL7" s="69">
        <v>7</v>
      </c>
      <c r="AM7" s="68"/>
      <c r="AN7" s="79" t="s">
        <v>48</v>
      </c>
      <c r="AO7" s="69">
        <v>5</v>
      </c>
      <c r="AP7" s="72">
        <v>7</v>
      </c>
      <c r="AQ7" s="68"/>
      <c r="AR7" s="79" t="s">
        <v>157</v>
      </c>
      <c r="AS7" s="69">
        <v>5</v>
      </c>
      <c r="AT7" s="72">
        <v>7</v>
      </c>
      <c r="AU7" s="138"/>
      <c r="AV7" s="139" t="s">
        <v>1</v>
      </c>
      <c r="AW7" s="138">
        <v>5</v>
      </c>
      <c r="AX7" s="138">
        <v>7</v>
      </c>
      <c r="AZ7" s="85"/>
      <c r="BA7" s="85"/>
    </row>
    <row r="8" spans="1:53" ht="30.75" thickBot="1" x14ac:dyDescent="0.3">
      <c r="A8" s="91" t="s">
        <v>161</v>
      </c>
      <c r="B8" s="73">
        <v>1</v>
      </c>
      <c r="C8" s="75"/>
      <c r="D8" s="75"/>
      <c r="F8" s="58" t="s">
        <v>213</v>
      </c>
      <c r="G8" s="81"/>
      <c r="H8" s="87"/>
      <c r="J8" s="87" t="s">
        <v>162</v>
      </c>
      <c r="K8" s="88"/>
      <c r="L8" s="76"/>
      <c r="M8" s="89"/>
      <c r="N8" s="87"/>
      <c r="O8" s="63"/>
      <c r="P8" s="238"/>
      <c r="R8" s="83"/>
      <c r="V8" s="67" t="s">
        <v>144</v>
      </c>
      <c r="W8" s="77"/>
      <c r="X8" s="69" t="s">
        <v>34</v>
      </c>
      <c r="Y8" s="69">
        <v>6</v>
      </c>
      <c r="Z8" s="69"/>
      <c r="AA8" s="68"/>
      <c r="AB8" s="92" t="s">
        <v>56</v>
      </c>
      <c r="AC8" s="69">
        <v>6</v>
      </c>
      <c r="AD8" s="69">
        <v>3</v>
      </c>
      <c r="AE8" s="68"/>
      <c r="AF8" s="69"/>
      <c r="AG8" s="69"/>
      <c r="AH8" s="69"/>
      <c r="AI8" s="68"/>
      <c r="AJ8" s="79" t="s">
        <v>73</v>
      </c>
      <c r="AK8" s="69">
        <v>6</v>
      </c>
      <c r="AL8" s="69">
        <v>3</v>
      </c>
      <c r="AM8" s="68"/>
      <c r="AN8" s="79" t="s">
        <v>49</v>
      </c>
      <c r="AO8" s="69">
        <v>6</v>
      </c>
      <c r="AP8" s="69">
        <v>3</v>
      </c>
      <c r="AQ8" s="68"/>
      <c r="AR8" s="79" t="s">
        <v>15</v>
      </c>
      <c r="AS8" s="69">
        <v>6</v>
      </c>
      <c r="AT8" s="72">
        <v>3</v>
      </c>
      <c r="AU8" s="138"/>
      <c r="AV8" s="139" t="s">
        <v>2</v>
      </c>
      <c r="AW8" s="138">
        <v>6</v>
      </c>
      <c r="AX8" s="138">
        <v>3</v>
      </c>
      <c r="AZ8" s="85"/>
      <c r="BA8" s="85"/>
    </row>
    <row r="9" spans="1:53" ht="15.75" thickBot="1" x14ac:dyDescent="0.3">
      <c r="A9" s="91" t="s">
        <v>164</v>
      </c>
      <c r="B9" s="73">
        <v>1</v>
      </c>
      <c r="C9" s="75"/>
      <c r="D9" s="75"/>
      <c r="E9" s="81"/>
      <c r="F9" s="58" t="s">
        <v>207</v>
      </c>
      <c r="G9" s="81"/>
      <c r="H9" s="87"/>
      <c r="J9" s="87" t="s">
        <v>165</v>
      </c>
      <c r="K9" s="88"/>
      <c r="L9" s="76"/>
      <c r="M9" s="89"/>
      <c r="N9" s="87"/>
      <c r="O9" s="63"/>
      <c r="P9" s="238"/>
      <c r="V9" s="63"/>
      <c r="W9" s="77"/>
      <c r="X9" s="69" t="s">
        <v>33</v>
      </c>
      <c r="Y9" s="69">
        <v>7</v>
      </c>
      <c r="Z9" s="69"/>
      <c r="AA9" s="68"/>
      <c r="AB9" s="69" t="s">
        <v>226</v>
      </c>
      <c r="AC9" s="69">
        <v>7</v>
      </c>
      <c r="AD9" s="69">
        <v>1</v>
      </c>
      <c r="AE9" s="68"/>
      <c r="AF9" s="69"/>
      <c r="AG9" s="69"/>
      <c r="AH9" s="69"/>
      <c r="AI9" s="68"/>
      <c r="AJ9" s="79" t="s">
        <v>228</v>
      </c>
      <c r="AK9" s="69">
        <v>7</v>
      </c>
      <c r="AL9" s="69">
        <v>1</v>
      </c>
      <c r="AM9" s="68"/>
      <c r="AN9" s="79" t="s">
        <v>26</v>
      </c>
      <c r="AO9" s="69">
        <v>7</v>
      </c>
      <c r="AP9" s="69">
        <v>1</v>
      </c>
      <c r="AQ9" s="68"/>
      <c r="AR9" s="79" t="s">
        <v>65</v>
      </c>
      <c r="AS9" s="69">
        <v>7</v>
      </c>
      <c r="AT9" s="72">
        <v>1</v>
      </c>
      <c r="AU9" s="138"/>
      <c r="AV9" s="139" t="s">
        <v>5</v>
      </c>
      <c r="AW9" s="138">
        <v>7</v>
      </c>
      <c r="AX9" s="138">
        <v>1</v>
      </c>
      <c r="AZ9" s="85"/>
      <c r="BA9" s="85"/>
    </row>
    <row r="10" spans="1:53" ht="15.75" thickBot="1" x14ac:dyDescent="0.3">
      <c r="A10" s="94" t="s">
        <v>167</v>
      </c>
      <c r="B10" s="73" t="s">
        <v>168</v>
      </c>
      <c r="C10" s="75"/>
      <c r="D10" s="75"/>
      <c r="E10" s="81"/>
      <c r="F10" s="95"/>
      <c r="G10" s="81"/>
      <c r="H10" s="87"/>
      <c r="J10" s="87" t="s">
        <v>169</v>
      </c>
      <c r="K10" s="88"/>
      <c r="L10" s="76"/>
      <c r="M10" s="89"/>
      <c r="N10" s="87"/>
      <c r="O10" s="63"/>
      <c r="P10" s="238"/>
      <c r="V10" s="63"/>
      <c r="W10" s="77"/>
      <c r="X10" s="69" t="s">
        <v>35</v>
      </c>
      <c r="Y10" s="69">
        <v>8</v>
      </c>
      <c r="Z10" s="69"/>
      <c r="AA10" s="68"/>
      <c r="AB10" s="69" t="s">
        <v>58</v>
      </c>
      <c r="AC10" s="69">
        <v>8</v>
      </c>
      <c r="AD10" s="69">
        <v>5</v>
      </c>
      <c r="AE10" s="68"/>
      <c r="AF10" s="69"/>
      <c r="AG10" s="69"/>
      <c r="AH10" s="69"/>
      <c r="AI10" s="68"/>
      <c r="AJ10" s="79" t="s">
        <v>25</v>
      </c>
      <c r="AK10" s="69">
        <v>8</v>
      </c>
      <c r="AL10" s="69">
        <v>5</v>
      </c>
      <c r="AM10" s="68"/>
      <c r="AN10" s="79" t="s">
        <v>43</v>
      </c>
      <c r="AO10" s="69">
        <v>8</v>
      </c>
      <c r="AP10" s="69">
        <v>5</v>
      </c>
      <c r="AQ10" s="68"/>
      <c r="AR10" s="79" t="s">
        <v>232</v>
      </c>
      <c r="AS10" s="69">
        <v>8</v>
      </c>
      <c r="AT10" s="72">
        <v>5</v>
      </c>
      <c r="AU10" s="138"/>
      <c r="AV10" s="139" t="s">
        <v>6</v>
      </c>
      <c r="AW10" s="138">
        <v>8</v>
      </c>
      <c r="AX10" s="138">
        <v>5</v>
      </c>
      <c r="AZ10" s="85"/>
      <c r="BA10" s="85"/>
    </row>
    <row r="11" spans="1:53" ht="15.75" thickBot="1" x14ac:dyDescent="0.3">
      <c r="A11" s="94" t="s">
        <v>170</v>
      </c>
      <c r="B11" s="73" t="s">
        <v>171</v>
      </c>
      <c r="C11" s="75"/>
      <c r="D11" s="75"/>
      <c r="E11" s="81"/>
      <c r="F11" s="58"/>
      <c r="G11" s="81"/>
      <c r="H11" s="87"/>
      <c r="J11" s="87"/>
      <c r="K11" s="88"/>
      <c r="L11" s="76"/>
      <c r="M11" s="89"/>
      <c r="N11" s="87"/>
      <c r="O11" s="63"/>
      <c r="P11" s="239"/>
      <c r="V11" s="63"/>
      <c r="W11" s="77"/>
      <c r="X11" s="69" t="s">
        <v>36</v>
      </c>
      <c r="Y11" s="69">
        <v>9</v>
      </c>
      <c r="Z11" s="69"/>
      <c r="AA11" s="68"/>
      <c r="AB11" s="69" t="s">
        <v>59</v>
      </c>
      <c r="AC11" s="69">
        <v>9</v>
      </c>
      <c r="AD11" s="69">
        <v>7</v>
      </c>
      <c r="AE11" s="68"/>
      <c r="AF11" s="69"/>
      <c r="AG11" s="69"/>
      <c r="AH11" s="69"/>
      <c r="AI11" s="68"/>
      <c r="AJ11" s="79" t="s">
        <v>210</v>
      </c>
      <c r="AK11" s="69">
        <v>9</v>
      </c>
      <c r="AL11" s="69">
        <v>7</v>
      </c>
      <c r="AM11" s="68"/>
      <c r="AN11" s="79" t="s">
        <v>44</v>
      </c>
      <c r="AO11" s="69">
        <v>9</v>
      </c>
      <c r="AP11" s="69">
        <v>7</v>
      </c>
      <c r="AQ11" s="68"/>
      <c r="AR11" s="79" t="s">
        <v>233</v>
      </c>
      <c r="AS11" s="69">
        <v>9</v>
      </c>
      <c r="AT11" s="72">
        <v>7</v>
      </c>
      <c r="AU11" s="138"/>
      <c r="AV11" s="139" t="s">
        <v>7</v>
      </c>
      <c r="AW11" s="138">
        <v>9</v>
      </c>
      <c r="AX11" s="138">
        <v>7</v>
      </c>
      <c r="AZ11" s="85"/>
      <c r="BA11" s="85"/>
    </row>
    <row r="12" spans="1:53" ht="15.75" thickBot="1" x14ac:dyDescent="0.3">
      <c r="A12" s="94" t="s">
        <v>172</v>
      </c>
      <c r="B12" s="73" t="s">
        <v>173</v>
      </c>
      <c r="C12" s="75"/>
      <c r="D12" s="75"/>
      <c r="E12" s="81"/>
      <c r="F12" s="95"/>
      <c r="G12" s="81"/>
      <c r="H12" s="87"/>
      <c r="J12" s="87"/>
      <c r="K12" s="96"/>
      <c r="L12" s="76"/>
      <c r="M12" s="89"/>
      <c r="N12" s="87"/>
      <c r="P12" s="240" t="s">
        <v>246</v>
      </c>
      <c r="V12" s="63"/>
      <c r="W12" s="77"/>
      <c r="X12" s="69" t="s">
        <v>219</v>
      </c>
      <c r="Y12" s="69">
        <v>10</v>
      </c>
      <c r="Z12" s="69"/>
      <c r="AA12" s="68"/>
      <c r="AB12" s="69" t="s">
        <v>60</v>
      </c>
      <c r="AC12" s="69">
        <v>10</v>
      </c>
      <c r="AD12" s="69">
        <v>3</v>
      </c>
      <c r="AE12" s="68"/>
      <c r="AF12" s="69"/>
      <c r="AG12" s="69"/>
      <c r="AH12" s="69"/>
      <c r="AI12" s="68"/>
      <c r="AJ12" s="90" t="s">
        <v>209</v>
      </c>
      <c r="AK12" s="69">
        <v>10</v>
      </c>
      <c r="AL12" s="69">
        <v>3</v>
      </c>
      <c r="AM12" s="68"/>
      <c r="AN12" s="90" t="s">
        <v>50</v>
      </c>
      <c r="AO12" s="69">
        <v>10</v>
      </c>
      <c r="AP12" s="69">
        <v>3</v>
      </c>
      <c r="AQ12" s="68"/>
      <c r="AR12" s="90" t="s">
        <v>18</v>
      </c>
      <c r="AS12" s="69">
        <v>10</v>
      </c>
      <c r="AT12" s="72">
        <v>3</v>
      </c>
      <c r="AU12" s="138"/>
      <c r="AV12" s="139" t="s">
        <v>9</v>
      </c>
      <c r="AW12" s="138">
        <v>10</v>
      </c>
      <c r="AX12" s="138">
        <v>3</v>
      </c>
      <c r="AZ12" s="85"/>
      <c r="BA12" s="85"/>
    </row>
    <row r="13" spans="1:53" ht="15.75" thickBot="1" x14ac:dyDescent="0.3">
      <c r="A13" s="94" t="s">
        <v>174</v>
      </c>
      <c r="B13" s="73" t="s">
        <v>175</v>
      </c>
      <c r="C13" s="97"/>
      <c r="D13" s="75"/>
      <c r="E13" s="81"/>
      <c r="F13" s="58"/>
      <c r="G13" s="81"/>
      <c r="H13" s="58"/>
      <c r="J13" s="58"/>
      <c r="K13" s="98"/>
      <c r="L13" s="99"/>
      <c r="M13" s="81"/>
      <c r="N13" s="58"/>
      <c r="P13" s="241"/>
      <c r="V13" s="63"/>
      <c r="W13" s="77"/>
      <c r="X13" s="69" t="s">
        <v>38</v>
      </c>
      <c r="Y13" s="69">
        <v>11</v>
      </c>
      <c r="Z13" s="69"/>
      <c r="AA13" s="68"/>
      <c r="AB13" s="69" t="s">
        <v>61</v>
      </c>
      <c r="AC13" s="69">
        <v>11</v>
      </c>
      <c r="AD13" s="69">
        <v>1</v>
      </c>
      <c r="AE13" s="68"/>
      <c r="AF13" s="69"/>
      <c r="AG13" s="69"/>
      <c r="AH13" s="69"/>
      <c r="AI13" s="68"/>
      <c r="AJ13" s="100" t="s">
        <v>26</v>
      </c>
      <c r="AK13" s="69">
        <v>11</v>
      </c>
      <c r="AL13" s="69">
        <v>1</v>
      </c>
      <c r="AM13" s="68"/>
      <c r="AN13" s="90" t="s">
        <v>230</v>
      </c>
      <c r="AO13" s="69">
        <v>11</v>
      </c>
      <c r="AP13" s="69">
        <v>1</v>
      </c>
      <c r="AQ13" s="68"/>
      <c r="AR13" s="90" t="s">
        <v>234</v>
      </c>
      <c r="AS13" s="69">
        <v>11</v>
      </c>
      <c r="AT13" s="72">
        <v>1</v>
      </c>
      <c r="AU13" s="138"/>
      <c r="AV13" s="139" t="s">
        <v>243</v>
      </c>
      <c r="AW13" s="138">
        <v>11</v>
      </c>
      <c r="AX13" s="138">
        <v>1</v>
      </c>
      <c r="AZ13" s="85"/>
      <c r="BA13" s="85"/>
    </row>
    <row r="14" spans="1:53" ht="15.75" thickBot="1" x14ac:dyDescent="0.3">
      <c r="A14" s="94" t="s">
        <v>176</v>
      </c>
      <c r="B14" s="73" t="s">
        <v>177</v>
      </c>
      <c r="C14" s="101"/>
      <c r="E14" s="81"/>
      <c r="F14" s="58"/>
      <c r="G14" s="81"/>
      <c r="H14" s="58"/>
      <c r="J14" s="58"/>
      <c r="K14" s="98"/>
      <c r="L14" s="99"/>
      <c r="M14" s="81"/>
      <c r="N14" s="58"/>
      <c r="P14" s="241"/>
      <c r="U14" s="93"/>
      <c r="W14" s="77"/>
      <c r="X14" s="69" t="s">
        <v>39</v>
      </c>
      <c r="Y14" s="69">
        <v>12</v>
      </c>
      <c r="Z14" s="69"/>
      <c r="AA14" s="68"/>
      <c r="AB14" s="69" t="s">
        <v>62</v>
      </c>
      <c r="AC14" s="69">
        <v>12</v>
      </c>
      <c r="AD14" s="69">
        <v>5</v>
      </c>
      <c r="AE14" s="68"/>
      <c r="AF14" s="69"/>
      <c r="AG14" s="69"/>
      <c r="AH14" s="69"/>
      <c r="AI14" s="68"/>
      <c r="AJ14" s="69" t="s">
        <v>75</v>
      </c>
      <c r="AK14" s="69">
        <v>12</v>
      </c>
      <c r="AL14" s="69">
        <v>5</v>
      </c>
      <c r="AM14" s="68"/>
      <c r="AN14" s="69" t="s">
        <v>231</v>
      </c>
      <c r="AO14" s="69">
        <v>12</v>
      </c>
      <c r="AP14" s="69">
        <v>5</v>
      </c>
      <c r="AQ14" s="68"/>
      <c r="AR14" s="69" t="s">
        <v>27</v>
      </c>
      <c r="AS14" s="69">
        <v>12</v>
      </c>
      <c r="AT14" s="72">
        <v>5</v>
      </c>
      <c r="AU14" s="138"/>
      <c r="AV14" s="139" t="s">
        <v>77</v>
      </c>
      <c r="AW14" s="138">
        <v>12</v>
      </c>
      <c r="AX14" s="138">
        <v>5</v>
      </c>
      <c r="AZ14" s="85"/>
      <c r="BA14" s="85"/>
    </row>
    <row r="15" spans="1:53" ht="15.75" thickBot="1" x14ac:dyDescent="0.3">
      <c r="A15" s="102"/>
      <c r="C15" s="101"/>
      <c r="E15" s="81"/>
      <c r="F15" s="58"/>
      <c r="G15" s="81"/>
      <c r="H15" s="58"/>
      <c r="I15" s="81"/>
      <c r="J15" s="58"/>
      <c r="K15" s="98"/>
      <c r="L15" s="99"/>
      <c r="M15" s="81"/>
      <c r="N15" s="58"/>
      <c r="P15" s="241"/>
      <c r="S15" s="243" t="s">
        <v>178</v>
      </c>
      <c r="T15" s="244"/>
      <c r="U15" s="93"/>
      <c r="W15" s="77"/>
      <c r="X15" s="69" t="s">
        <v>40</v>
      </c>
      <c r="Y15" s="69">
        <v>13</v>
      </c>
      <c r="Z15" s="69"/>
      <c r="AA15" s="68"/>
      <c r="AB15" s="69" t="s">
        <v>122</v>
      </c>
      <c r="AC15" s="69">
        <v>13</v>
      </c>
      <c r="AD15" s="69">
        <v>5</v>
      </c>
      <c r="AE15" s="68"/>
      <c r="AF15" s="69"/>
      <c r="AG15" s="69"/>
      <c r="AH15" s="69"/>
      <c r="AI15" s="68"/>
      <c r="AJ15" s="69" t="s">
        <v>4</v>
      </c>
      <c r="AK15" s="69">
        <v>13</v>
      </c>
      <c r="AL15" s="69">
        <v>5</v>
      </c>
      <c r="AM15" s="68"/>
      <c r="AN15" s="69"/>
      <c r="AO15" s="69"/>
      <c r="AP15" s="69">
        <v>5</v>
      </c>
      <c r="AQ15" s="68"/>
      <c r="AR15" s="69" t="s">
        <v>20</v>
      </c>
      <c r="AS15" s="69">
        <v>13</v>
      </c>
      <c r="AT15" s="72">
        <v>5</v>
      </c>
      <c r="AU15" s="138"/>
      <c r="AV15" s="139" t="s">
        <v>71</v>
      </c>
      <c r="AW15" s="138">
        <v>13</v>
      </c>
      <c r="AX15" s="138">
        <v>5</v>
      </c>
      <c r="AZ15" s="85"/>
      <c r="BA15" s="85"/>
    </row>
    <row r="16" spans="1:53" ht="15.75" thickBot="1" x14ac:dyDescent="0.3">
      <c r="C16" s="101"/>
      <c r="E16" s="81"/>
      <c r="F16" s="58"/>
      <c r="G16" s="81"/>
      <c r="H16" s="58"/>
      <c r="I16" s="81"/>
      <c r="J16" s="58"/>
      <c r="K16" s="98"/>
      <c r="L16" s="99"/>
      <c r="M16" s="81"/>
      <c r="N16" s="58"/>
      <c r="P16" s="241"/>
      <c r="S16" s="104" t="s">
        <v>10</v>
      </c>
      <c r="T16" s="105" t="s">
        <v>179</v>
      </c>
      <c r="U16" s="93"/>
      <c r="W16" s="77"/>
      <c r="X16" s="69" t="s">
        <v>41</v>
      </c>
      <c r="Y16" s="69">
        <v>14</v>
      </c>
      <c r="Z16" s="69"/>
      <c r="AA16" s="68"/>
      <c r="AB16" s="69" t="s">
        <v>65</v>
      </c>
      <c r="AC16" s="69">
        <v>14</v>
      </c>
      <c r="AD16" s="69">
        <v>5</v>
      </c>
      <c r="AE16" s="68"/>
      <c r="AF16" s="69"/>
      <c r="AG16" s="69"/>
      <c r="AH16" s="69"/>
      <c r="AI16" s="68"/>
      <c r="AJ16" s="69" t="s">
        <v>166</v>
      </c>
      <c r="AK16" s="69">
        <v>14</v>
      </c>
      <c r="AL16" s="69">
        <v>5</v>
      </c>
      <c r="AM16" s="68"/>
      <c r="AN16" s="69"/>
      <c r="AO16" s="69"/>
      <c r="AP16" s="69">
        <v>5</v>
      </c>
      <c r="AQ16" s="68"/>
      <c r="AR16" s="69" t="s">
        <v>21</v>
      </c>
      <c r="AS16" s="69">
        <v>14</v>
      </c>
      <c r="AT16" s="72">
        <v>5</v>
      </c>
      <c r="AU16" s="138"/>
      <c r="AV16" s="139" t="s">
        <v>78</v>
      </c>
      <c r="AW16" s="138">
        <v>14</v>
      </c>
      <c r="AX16" s="138">
        <v>5</v>
      </c>
      <c r="AZ16" s="85"/>
      <c r="BA16" s="85"/>
    </row>
    <row r="17" spans="3:53" x14ac:dyDescent="0.25">
      <c r="C17" s="101"/>
      <c r="E17" s="81"/>
      <c r="F17" s="58"/>
      <c r="G17" s="81"/>
      <c r="H17" s="58"/>
      <c r="I17" s="81"/>
      <c r="J17" s="58"/>
      <c r="K17" s="98"/>
      <c r="L17" s="99"/>
      <c r="M17" s="81"/>
      <c r="N17" s="58"/>
      <c r="P17" s="241"/>
      <c r="S17" s="106">
        <v>1</v>
      </c>
      <c r="T17" s="107" t="s">
        <v>180</v>
      </c>
      <c r="W17" s="77"/>
      <c r="X17" s="69" t="s">
        <v>220</v>
      </c>
      <c r="Y17" s="69">
        <v>15</v>
      </c>
      <c r="Z17" s="69"/>
      <c r="AA17" s="68"/>
      <c r="AB17" s="79"/>
      <c r="AC17" s="69"/>
      <c r="AD17" s="69"/>
      <c r="AE17" s="68"/>
      <c r="AF17" s="69"/>
      <c r="AG17" s="69"/>
      <c r="AH17" s="69"/>
      <c r="AI17" s="68"/>
      <c r="AJ17" s="69" t="s">
        <v>163</v>
      </c>
      <c r="AK17" s="69">
        <v>15</v>
      </c>
      <c r="AL17" s="69">
        <v>5</v>
      </c>
      <c r="AM17" s="68"/>
      <c r="AN17" s="69"/>
      <c r="AO17" s="69"/>
      <c r="AP17" s="69"/>
      <c r="AQ17" s="68"/>
      <c r="AR17" s="69" t="s">
        <v>235</v>
      </c>
      <c r="AS17" s="69">
        <v>15</v>
      </c>
      <c r="AT17" s="72">
        <v>7</v>
      </c>
      <c r="AU17" s="138"/>
      <c r="AV17" s="139" t="s">
        <v>72</v>
      </c>
      <c r="AW17" s="138">
        <v>15</v>
      </c>
      <c r="AX17" s="138">
        <v>5</v>
      </c>
      <c r="AZ17" s="85"/>
      <c r="BA17" s="85"/>
    </row>
    <row r="18" spans="3:53" x14ac:dyDescent="0.25">
      <c r="C18" s="101"/>
      <c r="E18" s="81"/>
      <c r="F18" s="58"/>
      <c r="G18" s="81"/>
      <c r="H18" s="58"/>
      <c r="I18" s="81"/>
      <c r="J18" s="58"/>
      <c r="K18" s="98"/>
      <c r="L18" s="99"/>
      <c r="M18" s="81"/>
      <c r="N18" s="58"/>
      <c r="P18" s="241"/>
      <c r="S18" s="108">
        <v>2</v>
      </c>
      <c r="T18" s="109" t="s">
        <v>181</v>
      </c>
      <c r="W18" s="77"/>
      <c r="X18" s="69" t="s">
        <v>221</v>
      </c>
      <c r="Y18" s="69">
        <v>16</v>
      </c>
      <c r="Z18" s="69"/>
      <c r="AA18" s="68"/>
      <c r="AB18" s="69"/>
      <c r="AC18" s="69"/>
      <c r="AD18" s="110"/>
      <c r="AE18" s="68"/>
      <c r="AF18" s="69"/>
      <c r="AG18" s="69"/>
      <c r="AH18" s="69"/>
      <c r="AI18" s="68"/>
      <c r="AJ18" s="69"/>
      <c r="AK18" s="69"/>
      <c r="AL18" s="69"/>
      <c r="AM18" s="68"/>
      <c r="AN18" s="69"/>
      <c r="AO18" s="69"/>
      <c r="AP18" s="69"/>
      <c r="AQ18" s="68"/>
      <c r="AR18" s="69" t="s">
        <v>236</v>
      </c>
      <c r="AS18" s="69">
        <v>16</v>
      </c>
      <c r="AT18" s="69">
        <v>6</v>
      </c>
      <c r="AU18" s="118"/>
      <c r="AV18" s="139" t="s">
        <v>76</v>
      </c>
      <c r="AW18" s="138">
        <v>16</v>
      </c>
      <c r="AX18" s="118">
        <v>1</v>
      </c>
      <c r="AZ18" s="85"/>
      <c r="BA18" s="85"/>
    </row>
    <row r="19" spans="3:53" x14ac:dyDescent="0.25">
      <c r="C19" s="101"/>
      <c r="E19" s="81"/>
      <c r="F19" s="58"/>
      <c r="G19" s="81"/>
      <c r="H19" s="58"/>
      <c r="I19" s="81"/>
      <c r="J19" s="58"/>
      <c r="K19" s="98"/>
      <c r="L19" s="99"/>
      <c r="M19" s="81"/>
      <c r="N19" s="58"/>
      <c r="P19" s="241"/>
      <c r="S19" s="108">
        <v>3</v>
      </c>
      <c r="T19" s="109" t="s">
        <v>182</v>
      </c>
      <c r="U19" s="93"/>
      <c r="W19" s="77"/>
      <c r="X19" s="69" t="s">
        <v>222</v>
      </c>
      <c r="Y19" s="69">
        <v>17</v>
      </c>
      <c r="Z19" s="69"/>
      <c r="AA19" s="68"/>
      <c r="AB19" s="69"/>
      <c r="AC19" s="69"/>
      <c r="AD19" s="69"/>
      <c r="AE19" s="68"/>
      <c r="AF19" s="69"/>
      <c r="AG19" s="69"/>
      <c r="AH19" s="69"/>
      <c r="AI19" s="68"/>
      <c r="AJ19" s="69"/>
      <c r="AK19" s="69"/>
      <c r="AL19" s="69"/>
      <c r="AM19" s="68"/>
      <c r="AN19" s="69"/>
      <c r="AO19" s="69"/>
      <c r="AP19" s="69"/>
      <c r="AQ19" s="68"/>
      <c r="AR19" s="69" t="s">
        <v>22</v>
      </c>
      <c r="AS19" s="69">
        <v>17</v>
      </c>
      <c r="AT19" s="69">
        <v>1</v>
      </c>
      <c r="AU19" s="118"/>
      <c r="AV19" s="139"/>
      <c r="AW19" s="118"/>
      <c r="AX19" s="118"/>
      <c r="AZ19" s="85"/>
      <c r="BA19" s="85"/>
    </row>
    <row r="20" spans="3:53" ht="12.75" customHeight="1" x14ac:dyDescent="0.25">
      <c r="C20" s="101"/>
      <c r="E20" s="81"/>
      <c r="F20" s="58"/>
      <c r="G20" s="81"/>
      <c r="H20" s="58"/>
      <c r="I20" s="81"/>
      <c r="J20" s="58"/>
      <c r="K20" s="98"/>
      <c r="L20" s="99"/>
      <c r="M20" s="81"/>
      <c r="N20" s="58"/>
      <c r="P20" s="241"/>
      <c r="S20" s="108">
        <v>4</v>
      </c>
      <c r="T20" s="109" t="s">
        <v>183</v>
      </c>
      <c r="U20" s="93"/>
      <c r="W20" s="77"/>
      <c r="X20" s="69" t="s">
        <v>41</v>
      </c>
      <c r="Y20" s="69">
        <v>18</v>
      </c>
      <c r="Z20" s="69"/>
      <c r="AA20" s="68"/>
      <c r="AB20" s="69"/>
      <c r="AC20" s="69"/>
      <c r="AD20" s="69"/>
      <c r="AE20" s="68"/>
      <c r="AF20" s="69"/>
      <c r="AG20" s="69"/>
      <c r="AH20" s="69"/>
      <c r="AI20" s="68"/>
      <c r="AJ20" s="69"/>
      <c r="AK20" s="69"/>
      <c r="AL20" s="69"/>
      <c r="AM20" s="68"/>
      <c r="AN20" s="69"/>
      <c r="AO20" s="69"/>
      <c r="AP20" s="69"/>
      <c r="AQ20" s="68"/>
      <c r="AR20" s="69" t="s">
        <v>69</v>
      </c>
      <c r="AS20" s="69">
        <v>18</v>
      </c>
      <c r="AT20" s="69">
        <v>3</v>
      </c>
      <c r="AU20" s="118"/>
      <c r="AV20" s="139"/>
      <c r="AW20" s="118"/>
      <c r="AX20" s="118"/>
      <c r="AZ20" s="111"/>
      <c r="BA20" s="112"/>
    </row>
    <row r="21" spans="3:53" ht="16.5" thickBot="1" x14ac:dyDescent="0.3">
      <c r="C21" s="101"/>
      <c r="E21" s="81"/>
      <c r="F21" s="58"/>
      <c r="G21" s="81"/>
      <c r="H21" s="58"/>
      <c r="I21" s="81"/>
      <c r="J21" s="58"/>
      <c r="K21" s="98"/>
      <c r="L21" s="99"/>
      <c r="M21" s="81"/>
      <c r="N21" s="58"/>
      <c r="P21" s="241"/>
      <c r="S21" s="113">
        <v>5</v>
      </c>
      <c r="T21" s="114" t="s">
        <v>184</v>
      </c>
      <c r="W21" s="77"/>
      <c r="X21" s="69" t="s">
        <v>224</v>
      </c>
      <c r="Y21" s="69">
        <v>19</v>
      </c>
      <c r="Z21" s="69"/>
      <c r="AA21" s="68"/>
      <c r="AB21" s="69"/>
      <c r="AC21" s="69"/>
      <c r="AD21" s="69"/>
      <c r="AE21" s="68"/>
      <c r="AF21" s="69"/>
      <c r="AG21" s="69"/>
      <c r="AH21" s="69"/>
      <c r="AI21" s="68"/>
      <c r="AJ21" s="69"/>
      <c r="AK21" s="69"/>
      <c r="AL21" s="69"/>
      <c r="AM21" s="68"/>
      <c r="AN21" s="69"/>
      <c r="AO21" s="69"/>
      <c r="AP21" s="69"/>
      <c r="AQ21" s="68"/>
      <c r="AR21" s="69" t="s">
        <v>66</v>
      </c>
      <c r="AS21" s="69">
        <v>19</v>
      </c>
      <c r="AT21" s="69">
        <v>7</v>
      </c>
      <c r="AU21" s="118"/>
      <c r="AV21" s="139"/>
      <c r="AW21" s="118"/>
      <c r="AX21" s="118"/>
      <c r="AZ21" s="111"/>
      <c r="BA21" s="112"/>
    </row>
    <row r="22" spans="3:53" ht="15.75" thickBot="1" x14ac:dyDescent="0.3">
      <c r="C22" s="101"/>
      <c r="E22" s="81"/>
      <c r="F22" s="58"/>
      <c r="G22" s="81"/>
      <c r="H22" s="58"/>
      <c r="I22" s="81"/>
      <c r="J22" s="58"/>
      <c r="K22" s="98"/>
      <c r="L22" s="99"/>
      <c r="M22" s="81"/>
      <c r="N22" s="58"/>
      <c r="P22" s="242"/>
      <c r="S22" s="113">
        <v>6</v>
      </c>
      <c r="T22" s="114" t="s">
        <v>146</v>
      </c>
      <c r="W22" s="77"/>
      <c r="X22" s="69" t="s">
        <v>225</v>
      </c>
      <c r="Y22" s="69">
        <v>20</v>
      </c>
      <c r="Z22" s="69"/>
      <c r="AA22" s="68"/>
      <c r="AB22" s="69"/>
      <c r="AC22" s="69"/>
      <c r="AD22" s="69"/>
      <c r="AE22" s="68"/>
      <c r="AF22" s="69"/>
      <c r="AG22" s="69"/>
      <c r="AH22" s="69"/>
      <c r="AI22" s="68"/>
      <c r="AJ22" s="69"/>
      <c r="AK22" s="69"/>
      <c r="AL22" s="69"/>
      <c r="AM22" s="68"/>
      <c r="AN22" s="69"/>
      <c r="AO22" s="69"/>
      <c r="AP22" s="69"/>
      <c r="AQ22" s="68"/>
      <c r="AR22" s="69" t="s">
        <v>237</v>
      </c>
      <c r="AS22" s="69">
        <v>20</v>
      </c>
      <c r="AT22" s="69">
        <v>3</v>
      </c>
      <c r="AU22" s="118"/>
      <c r="AV22" s="139"/>
      <c r="AW22" s="118"/>
      <c r="AX22" s="118"/>
    </row>
    <row r="23" spans="3:53" ht="15.75" thickBot="1" x14ac:dyDescent="0.3">
      <c r="C23" s="101"/>
      <c r="E23" s="81"/>
      <c r="F23" s="58"/>
      <c r="G23" s="81"/>
      <c r="H23" s="58"/>
      <c r="I23" s="81"/>
      <c r="J23" s="58"/>
      <c r="K23" s="98"/>
      <c r="L23" s="99"/>
      <c r="M23" s="81"/>
      <c r="N23" s="58"/>
      <c r="P23" s="245" t="s">
        <v>248</v>
      </c>
      <c r="S23" s="113">
        <v>7</v>
      </c>
      <c r="T23" s="114" t="s">
        <v>185</v>
      </c>
      <c r="W23" s="77"/>
      <c r="X23" s="69"/>
      <c r="Y23" s="69"/>
      <c r="Z23" s="69"/>
      <c r="AA23" s="68"/>
      <c r="AB23" s="69"/>
      <c r="AC23" s="69"/>
      <c r="AD23" s="69"/>
      <c r="AE23" s="68"/>
      <c r="AF23" s="69"/>
      <c r="AG23" s="69"/>
      <c r="AH23" s="69"/>
      <c r="AI23" s="68"/>
      <c r="AJ23" s="69"/>
      <c r="AK23" s="69"/>
      <c r="AL23" s="69"/>
      <c r="AM23" s="68"/>
      <c r="AN23" s="69"/>
      <c r="AO23" s="69"/>
      <c r="AP23" s="69"/>
      <c r="AQ23" s="68"/>
      <c r="AR23" s="69" t="s">
        <v>238</v>
      </c>
      <c r="AS23" s="69">
        <v>21</v>
      </c>
      <c r="AT23" s="69">
        <v>1</v>
      </c>
      <c r="AU23" s="118"/>
      <c r="AV23" s="139"/>
      <c r="AW23" s="118"/>
      <c r="AX23" s="118"/>
    </row>
    <row r="24" spans="3:53" ht="15.75" thickBot="1" x14ac:dyDescent="0.3">
      <c r="C24" s="101"/>
      <c r="E24" s="81"/>
      <c r="F24" s="58"/>
      <c r="G24" s="81"/>
      <c r="H24" s="58"/>
      <c r="I24" s="81"/>
      <c r="J24" s="58"/>
      <c r="K24" s="98"/>
      <c r="L24" s="99"/>
      <c r="M24" s="81"/>
      <c r="N24" s="58"/>
      <c r="P24" s="246"/>
      <c r="S24" s="63"/>
      <c r="T24" s="115" t="s">
        <v>186</v>
      </c>
      <c r="W24" s="77"/>
      <c r="X24" s="69"/>
      <c r="Y24" s="69"/>
      <c r="Z24" s="69"/>
      <c r="AA24" s="68"/>
      <c r="AB24" s="69"/>
      <c r="AC24" s="69"/>
      <c r="AD24" s="69"/>
      <c r="AE24" s="68"/>
      <c r="AF24" s="69"/>
      <c r="AG24" s="69"/>
      <c r="AH24" s="69"/>
      <c r="AI24" s="68"/>
      <c r="AJ24" s="69"/>
      <c r="AK24" s="69"/>
      <c r="AL24" s="69"/>
      <c r="AM24" s="68"/>
      <c r="AN24" s="69"/>
      <c r="AO24" s="69"/>
      <c r="AP24" s="69"/>
      <c r="AQ24" s="68"/>
      <c r="AR24" s="69" t="s">
        <v>239</v>
      </c>
      <c r="AS24" s="69">
        <v>22</v>
      </c>
      <c r="AT24" s="69">
        <v>5</v>
      </c>
      <c r="AU24" s="118"/>
      <c r="AV24" s="139"/>
      <c r="AW24" s="118"/>
      <c r="AX24" s="118"/>
    </row>
    <row r="25" spans="3:53" x14ac:dyDescent="0.25">
      <c r="C25" s="101"/>
      <c r="E25" s="81"/>
      <c r="F25" s="58"/>
      <c r="G25" s="81"/>
      <c r="H25" s="58"/>
      <c r="I25" s="81"/>
      <c r="J25" s="58"/>
      <c r="K25" s="98"/>
      <c r="L25" s="99"/>
      <c r="M25" s="81"/>
      <c r="N25" s="58"/>
      <c r="P25" s="246"/>
      <c r="S25" s="116"/>
      <c r="T25" s="117" t="s">
        <v>187</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1</v>
      </c>
      <c r="AU25" s="118"/>
      <c r="AV25" s="139"/>
      <c r="AW25" s="118"/>
      <c r="AX25" s="118"/>
    </row>
    <row r="26" spans="3:53" x14ac:dyDescent="0.25">
      <c r="C26" s="101"/>
      <c r="E26" s="81"/>
      <c r="F26" s="58"/>
      <c r="G26" s="81"/>
      <c r="H26" s="58"/>
      <c r="I26" s="81"/>
      <c r="J26" s="58"/>
      <c r="K26" s="98"/>
      <c r="L26" s="99"/>
      <c r="M26" s="81"/>
      <c r="N26" s="58"/>
      <c r="P26" s="246"/>
      <c r="S26" s="116"/>
      <c r="T26" s="119" t="s">
        <v>188</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46"/>
      <c r="S27" s="120"/>
      <c r="T27" s="119" t="s">
        <v>189</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46"/>
      <c r="S28" s="63"/>
      <c r="T28" s="119" t="s">
        <v>190</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46"/>
      <c r="S29" s="63"/>
      <c r="T29" s="119" t="s">
        <v>191</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46"/>
      <c r="T30" s="121" t="s">
        <v>245</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47"/>
      <c r="T31" s="121" t="s">
        <v>244</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Macros Excel 4.0</vt:lpstr>
      </vt:variant>
      <vt:variant>
        <vt:i4>1</vt:i4>
      </vt:variant>
    </vt:vector>
  </HeadingPairs>
  <TitlesOfParts>
    <vt:vector size="13"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Amortissement linéaire</vt:lpstr>
      <vt:lpstr>GestionListe</vt:lpstr>
      <vt:lpstr>GestionListe (2)</vt:lpstr>
      <vt:lpstr>Macro1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2018-04-18T09:41:20Z</dcterms:modified>
</cp:coreProperties>
</file>