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ocument\Relevé d'emploi\"/>
    </mc:Choice>
  </mc:AlternateContent>
  <bookViews>
    <workbookView xWindow="0" yWindow="0" windowWidth="21570" windowHeight="8160"/>
  </bookViews>
  <sheets>
    <sheet name="Tableau" sheetId="1" r:id="rId1"/>
    <sheet name="Vérif. périodes de paie" sheetId="4" r:id="rId2"/>
    <sheet name="Période de paie" sheetId="2" r:id="rId3"/>
    <sheet name="Raison" sheetId="3" r:id="rId4"/>
  </sheets>
  <definedNames>
    <definedName name="_xlnm.Print_Titles" localSheetId="0">Tableau!$1:$9</definedName>
    <definedName name="_xlnm.Print_Area" localSheetId="0">Tableau1[]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  <c r="P4" i="1"/>
  <c r="P220" i="1"/>
  <c r="Q220" i="1"/>
  <c r="R220" i="1"/>
  <c r="P219" i="1"/>
  <c r="Q219" i="1" s="1"/>
  <c r="R219" i="1"/>
  <c r="P166" i="1"/>
  <c r="P167" i="1"/>
  <c r="Q167" i="1" s="1"/>
  <c r="P168" i="1"/>
  <c r="P169" i="1"/>
  <c r="P170" i="1"/>
  <c r="P171" i="1"/>
  <c r="Q171" i="1" s="1"/>
  <c r="P172" i="1"/>
  <c r="P173" i="1"/>
  <c r="P174" i="1"/>
  <c r="P175" i="1"/>
  <c r="Q175" i="1" s="1"/>
  <c r="P176" i="1"/>
  <c r="P177" i="1"/>
  <c r="P178" i="1"/>
  <c r="P179" i="1"/>
  <c r="Q179" i="1" s="1"/>
  <c r="P180" i="1"/>
  <c r="P181" i="1"/>
  <c r="P182" i="1"/>
  <c r="P183" i="1"/>
  <c r="Q183" i="1" s="1"/>
  <c r="P184" i="1"/>
  <c r="P185" i="1"/>
  <c r="P186" i="1"/>
  <c r="P187" i="1"/>
  <c r="P188" i="1"/>
  <c r="P189" i="1"/>
  <c r="P190" i="1"/>
  <c r="P191" i="1"/>
  <c r="Q191" i="1" s="1"/>
  <c r="P192" i="1"/>
  <c r="P193" i="1"/>
  <c r="P194" i="1"/>
  <c r="P195" i="1"/>
  <c r="Q195" i="1" s="1"/>
  <c r="P196" i="1"/>
  <c r="P197" i="1"/>
  <c r="P198" i="1"/>
  <c r="P199" i="1"/>
  <c r="P200" i="1"/>
  <c r="P201" i="1"/>
  <c r="P202" i="1"/>
  <c r="P203" i="1"/>
  <c r="Q203" i="1" s="1"/>
  <c r="P204" i="1"/>
  <c r="P205" i="1"/>
  <c r="P206" i="1"/>
  <c r="P207" i="1"/>
  <c r="Q207" i="1" s="1"/>
  <c r="P208" i="1"/>
  <c r="P209" i="1"/>
  <c r="P210" i="1"/>
  <c r="P211" i="1"/>
  <c r="Q211" i="1" s="1"/>
  <c r="P212" i="1"/>
  <c r="P213" i="1"/>
  <c r="P214" i="1"/>
  <c r="P215" i="1"/>
  <c r="Q215" i="1" s="1"/>
  <c r="P216" i="1"/>
  <c r="P217" i="1"/>
  <c r="P218" i="1"/>
  <c r="Q166" i="1"/>
  <c r="Q168" i="1"/>
  <c r="Q169" i="1"/>
  <c r="Q170" i="1"/>
  <c r="Q172" i="1"/>
  <c r="Q173" i="1"/>
  <c r="Q174" i="1"/>
  <c r="Q176" i="1"/>
  <c r="Q177" i="1"/>
  <c r="Q178" i="1"/>
  <c r="Q180" i="1"/>
  <c r="Q181" i="1"/>
  <c r="Q182" i="1"/>
  <c r="Q184" i="1"/>
  <c r="Q185" i="1"/>
  <c r="Q186" i="1"/>
  <c r="Q187" i="1"/>
  <c r="Q188" i="1"/>
  <c r="Q189" i="1"/>
  <c r="Q190" i="1"/>
  <c r="Q192" i="1"/>
  <c r="Q193" i="1"/>
  <c r="Q194" i="1"/>
  <c r="Q196" i="1"/>
  <c r="Q197" i="1"/>
  <c r="Q198" i="1"/>
  <c r="Q199" i="1"/>
  <c r="Q200" i="1"/>
  <c r="Q201" i="1"/>
  <c r="Q202" i="1"/>
  <c r="Q204" i="1"/>
  <c r="Q205" i="1"/>
  <c r="Q206" i="1"/>
  <c r="Q208" i="1"/>
  <c r="Q209" i="1"/>
  <c r="Q210" i="1"/>
  <c r="Q212" i="1"/>
  <c r="Q213" i="1"/>
  <c r="Q214" i="1"/>
  <c r="Q216" i="1"/>
  <c r="Q217" i="1"/>
  <c r="Q218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P11" i="1"/>
  <c r="Q11" i="1" s="1"/>
  <c r="P12" i="1"/>
  <c r="P13" i="1"/>
  <c r="P14" i="1"/>
  <c r="P15" i="1"/>
  <c r="Q15" i="1" s="1"/>
  <c r="P16" i="1"/>
  <c r="P17" i="1"/>
  <c r="P18" i="1"/>
  <c r="P19" i="1"/>
  <c r="Q19" i="1" s="1"/>
  <c r="P20" i="1"/>
  <c r="P21" i="1"/>
  <c r="P22" i="1"/>
  <c r="P23" i="1"/>
  <c r="Q23" i="1" s="1"/>
  <c r="P24" i="1"/>
  <c r="P25" i="1"/>
  <c r="P26" i="1"/>
  <c r="P27" i="1"/>
  <c r="Q27" i="1" s="1"/>
  <c r="P28" i="1"/>
  <c r="P29" i="1"/>
  <c r="P30" i="1"/>
  <c r="P31" i="1"/>
  <c r="Q31" i="1" s="1"/>
  <c r="P32" i="1"/>
  <c r="P33" i="1"/>
  <c r="P34" i="1"/>
  <c r="P35" i="1"/>
  <c r="Q35" i="1" s="1"/>
  <c r="P36" i="1"/>
  <c r="P37" i="1"/>
  <c r="P38" i="1"/>
  <c r="P39" i="1"/>
  <c r="Q39" i="1" s="1"/>
  <c r="P40" i="1"/>
  <c r="P41" i="1"/>
  <c r="P42" i="1"/>
  <c r="P43" i="1"/>
  <c r="Q43" i="1" s="1"/>
  <c r="P44" i="1"/>
  <c r="P45" i="1"/>
  <c r="P46" i="1"/>
  <c r="P47" i="1"/>
  <c r="Q47" i="1" s="1"/>
  <c r="P48" i="1"/>
  <c r="P49" i="1"/>
  <c r="P50" i="1"/>
  <c r="P51" i="1"/>
  <c r="Q51" i="1" s="1"/>
  <c r="P52" i="1"/>
  <c r="P53" i="1"/>
  <c r="P54" i="1"/>
  <c r="P55" i="1"/>
  <c r="Q55" i="1" s="1"/>
  <c r="P56" i="1"/>
  <c r="P57" i="1"/>
  <c r="P58" i="1"/>
  <c r="P59" i="1"/>
  <c r="Q59" i="1" s="1"/>
  <c r="P60" i="1"/>
  <c r="P61" i="1"/>
  <c r="P62" i="1"/>
  <c r="P63" i="1"/>
  <c r="Q63" i="1" s="1"/>
  <c r="P64" i="1"/>
  <c r="P65" i="1"/>
  <c r="P66" i="1"/>
  <c r="P67" i="1"/>
  <c r="Q67" i="1" s="1"/>
  <c r="P68" i="1"/>
  <c r="P69" i="1"/>
  <c r="P70" i="1"/>
  <c r="P71" i="1"/>
  <c r="Q71" i="1" s="1"/>
  <c r="P72" i="1"/>
  <c r="P73" i="1"/>
  <c r="P74" i="1"/>
  <c r="P75" i="1"/>
  <c r="Q75" i="1" s="1"/>
  <c r="P76" i="1"/>
  <c r="P77" i="1"/>
  <c r="P78" i="1"/>
  <c r="P79" i="1"/>
  <c r="Q79" i="1" s="1"/>
  <c r="P80" i="1"/>
  <c r="P81" i="1"/>
  <c r="P82" i="1"/>
  <c r="P83" i="1"/>
  <c r="Q83" i="1" s="1"/>
  <c r="P84" i="1"/>
  <c r="P85" i="1"/>
  <c r="P86" i="1"/>
  <c r="P87" i="1"/>
  <c r="Q87" i="1" s="1"/>
  <c r="P88" i="1"/>
  <c r="P89" i="1"/>
  <c r="P90" i="1"/>
  <c r="P91" i="1"/>
  <c r="Q91" i="1" s="1"/>
  <c r="P92" i="1"/>
  <c r="P93" i="1"/>
  <c r="P94" i="1"/>
  <c r="P95" i="1"/>
  <c r="Q95" i="1" s="1"/>
  <c r="P96" i="1"/>
  <c r="P97" i="1"/>
  <c r="P98" i="1"/>
  <c r="P99" i="1"/>
  <c r="Q99" i="1" s="1"/>
  <c r="P100" i="1"/>
  <c r="P101" i="1"/>
  <c r="P102" i="1"/>
  <c r="P103" i="1"/>
  <c r="Q103" i="1" s="1"/>
  <c r="P104" i="1"/>
  <c r="P105" i="1"/>
  <c r="P106" i="1"/>
  <c r="P107" i="1"/>
  <c r="Q107" i="1" s="1"/>
  <c r="P108" i="1"/>
  <c r="P109" i="1"/>
  <c r="P110" i="1"/>
  <c r="P111" i="1"/>
  <c r="Q111" i="1" s="1"/>
  <c r="P112" i="1"/>
  <c r="P113" i="1"/>
  <c r="P114" i="1"/>
  <c r="P115" i="1"/>
  <c r="Q115" i="1" s="1"/>
  <c r="P116" i="1"/>
  <c r="P117" i="1"/>
  <c r="P118" i="1"/>
  <c r="P119" i="1"/>
  <c r="Q119" i="1" s="1"/>
  <c r="P120" i="1"/>
  <c r="P121" i="1"/>
  <c r="P122" i="1"/>
  <c r="P123" i="1"/>
  <c r="Q123" i="1" s="1"/>
  <c r="P124" i="1"/>
  <c r="P125" i="1"/>
  <c r="P126" i="1"/>
  <c r="P127" i="1"/>
  <c r="Q127" i="1" s="1"/>
  <c r="P128" i="1"/>
  <c r="P129" i="1"/>
  <c r="P130" i="1"/>
  <c r="P131" i="1"/>
  <c r="Q131" i="1" s="1"/>
  <c r="P132" i="1"/>
  <c r="P133" i="1"/>
  <c r="P134" i="1"/>
  <c r="P135" i="1"/>
  <c r="Q135" i="1" s="1"/>
  <c r="P136" i="1"/>
  <c r="P137" i="1"/>
  <c r="P138" i="1"/>
  <c r="P139" i="1"/>
  <c r="P140" i="1"/>
  <c r="P141" i="1"/>
  <c r="P142" i="1"/>
  <c r="P143" i="1"/>
  <c r="Q143" i="1" s="1"/>
  <c r="P144" i="1"/>
  <c r="P145" i="1"/>
  <c r="P146" i="1"/>
  <c r="P147" i="1"/>
  <c r="Q147" i="1" s="1"/>
  <c r="P148" i="1"/>
  <c r="P149" i="1"/>
  <c r="P150" i="1"/>
  <c r="P151" i="1"/>
  <c r="Q151" i="1" s="1"/>
  <c r="P152" i="1"/>
  <c r="P153" i="1"/>
  <c r="P154" i="1"/>
  <c r="P155" i="1"/>
  <c r="Q155" i="1" s="1"/>
  <c r="P156" i="1"/>
  <c r="P157" i="1"/>
  <c r="P158" i="1"/>
  <c r="P159" i="1"/>
  <c r="Q159" i="1" s="1"/>
  <c r="P160" i="1"/>
  <c r="P161" i="1"/>
  <c r="P162" i="1"/>
  <c r="P163" i="1"/>
  <c r="Q163" i="1" s="1"/>
  <c r="P164" i="1"/>
  <c r="P165" i="1"/>
  <c r="Q12" i="1"/>
  <c r="Q13" i="1"/>
  <c r="Q14" i="1"/>
  <c r="Q16" i="1"/>
  <c r="Q17" i="1"/>
  <c r="Q18" i="1"/>
  <c r="Q20" i="1"/>
  <c r="Q21" i="1"/>
  <c r="Q22" i="1"/>
  <c r="Q24" i="1"/>
  <c r="Q25" i="1"/>
  <c r="Q26" i="1"/>
  <c r="Q28" i="1"/>
  <c r="Q29" i="1"/>
  <c r="Q30" i="1"/>
  <c r="Q32" i="1"/>
  <c r="Q33" i="1"/>
  <c r="Q34" i="1"/>
  <c r="Q36" i="1"/>
  <c r="Q37" i="1"/>
  <c r="Q38" i="1"/>
  <c r="Q40" i="1"/>
  <c r="Q41" i="1"/>
  <c r="Q42" i="1"/>
  <c r="Q44" i="1"/>
  <c r="Q45" i="1"/>
  <c r="Q46" i="1"/>
  <c r="Q48" i="1"/>
  <c r="Q49" i="1"/>
  <c r="Q50" i="1"/>
  <c r="Q52" i="1"/>
  <c r="Q53" i="1"/>
  <c r="Q54" i="1"/>
  <c r="Q56" i="1"/>
  <c r="Q57" i="1"/>
  <c r="Q58" i="1"/>
  <c r="Q60" i="1"/>
  <c r="Q61" i="1"/>
  <c r="Q62" i="1"/>
  <c r="Q64" i="1"/>
  <c r="Q65" i="1"/>
  <c r="Q66" i="1"/>
  <c r="Q68" i="1"/>
  <c r="Q69" i="1"/>
  <c r="Q70" i="1"/>
  <c r="Q72" i="1"/>
  <c r="Q73" i="1"/>
  <c r="Q74" i="1"/>
  <c r="Q76" i="1"/>
  <c r="Q77" i="1"/>
  <c r="Q78" i="1"/>
  <c r="Q80" i="1"/>
  <c r="Q81" i="1"/>
  <c r="Q82" i="1"/>
  <c r="Q84" i="1"/>
  <c r="Q85" i="1"/>
  <c r="Q86" i="1"/>
  <c r="Q88" i="1"/>
  <c r="Q89" i="1"/>
  <c r="Q90" i="1"/>
  <c r="Q92" i="1"/>
  <c r="Q93" i="1"/>
  <c r="Q94" i="1"/>
  <c r="Q96" i="1"/>
  <c r="Q97" i="1"/>
  <c r="Q98" i="1"/>
  <c r="Q100" i="1"/>
  <c r="Q101" i="1"/>
  <c r="Q102" i="1"/>
  <c r="Q104" i="1"/>
  <c r="Q105" i="1"/>
  <c r="Q106" i="1"/>
  <c r="Q108" i="1"/>
  <c r="Q109" i="1"/>
  <c r="Q110" i="1"/>
  <c r="Q112" i="1"/>
  <c r="Q113" i="1"/>
  <c r="Q114" i="1"/>
  <c r="Q116" i="1"/>
  <c r="Q117" i="1"/>
  <c r="Q118" i="1"/>
  <c r="Q120" i="1"/>
  <c r="Q121" i="1"/>
  <c r="Q122" i="1"/>
  <c r="Q124" i="1"/>
  <c r="Q125" i="1"/>
  <c r="Q126" i="1"/>
  <c r="Q128" i="1"/>
  <c r="Q129" i="1"/>
  <c r="Q130" i="1"/>
  <c r="Q132" i="1"/>
  <c r="Q133" i="1"/>
  <c r="Q134" i="1"/>
  <c r="Q136" i="1"/>
  <c r="Q137" i="1"/>
  <c r="Q138" i="1"/>
  <c r="Q139" i="1"/>
  <c r="Q140" i="1"/>
  <c r="Q141" i="1"/>
  <c r="Q142" i="1"/>
  <c r="Q144" i="1"/>
  <c r="Q145" i="1"/>
  <c r="Q146" i="1"/>
  <c r="Q148" i="1"/>
  <c r="Q149" i="1"/>
  <c r="Q150" i="1"/>
  <c r="Q152" i="1"/>
  <c r="Q153" i="1"/>
  <c r="Q154" i="1"/>
  <c r="Q156" i="1"/>
  <c r="Q157" i="1"/>
  <c r="Q158" i="1"/>
  <c r="Q160" i="1"/>
  <c r="Q161" i="1"/>
  <c r="Q162" i="1"/>
  <c r="Q164" i="1"/>
  <c r="Q165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0" i="1" l="1"/>
  <c r="P10" i="1"/>
  <c r="Q10" i="1" s="1"/>
  <c r="L7" i="1" l="1"/>
  <c r="L6" i="1"/>
  <c r="F5" i="1" l="1"/>
  <c r="F4" i="1"/>
  <c r="B4" i="1"/>
  <c r="B3" i="1"/>
  <c r="V4" i="1" l="1"/>
  <c r="Q5" i="1" s="1"/>
  <c r="P5" i="1" l="1"/>
  <c r="Q4" i="1"/>
</calcChain>
</file>

<file path=xl/sharedStrings.xml><?xml version="1.0" encoding="utf-8"?>
<sst xmlns="http://schemas.openxmlformats.org/spreadsheetml/2006/main" count="1193" uniqueCount="110">
  <si>
    <t>Nom</t>
  </si>
  <si>
    <t>No. employé</t>
  </si>
  <si>
    <t>Regroupement</t>
  </si>
  <si>
    <t>Revenu</t>
  </si>
  <si>
    <t>Sous Catégorie</t>
  </si>
  <si>
    <t>Statut</t>
  </si>
  <si>
    <t>SER/DIS</t>
  </si>
  <si>
    <t>Fonction</t>
  </si>
  <si>
    <t>Doc.</t>
  </si>
  <si>
    <t>Paiement</t>
  </si>
  <si>
    <t>Début</t>
  </si>
  <si>
    <t>Fin</t>
  </si>
  <si>
    <t>Taux</t>
  </si>
  <si>
    <t>Heures</t>
  </si>
  <si>
    <t>Montant</t>
  </si>
  <si>
    <t>Convertir</t>
  </si>
  <si>
    <t>Heures converti</t>
  </si>
  <si>
    <t>F</t>
  </si>
  <si>
    <t>Tableau pour conciliation relevé d'emploi</t>
  </si>
  <si>
    <t># employé</t>
  </si>
  <si>
    <t>Nom employé</t>
  </si>
  <si>
    <t>Date de début</t>
  </si>
  <si>
    <t>Date de fin</t>
  </si>
  <si>
    <t>Montant assurable</t>
  </si>
  <si>
    <t>Heures assurables</t>
  </si>
  <si>
    <t>(Max. 14 dernières périodes de paie)</t>
  </si>
  <si>
    <t>(Max. 27 dernières périodes de paie)</t>
  </si>
  <si>
    <t>Conversion</t>
  </si>
  <si>
    <t>D</t>
  </si>
  <si>
    <t>E</t>
  </si>
  <si>
    <t>G</t>
  </si>
  <si>
    <t>H</t>
  </si>
  <si>
    <t>E pers.ress</t>
  </si>
  <si>
    <t>I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</si>
  <si>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</si>
  <si>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</si>
  <si>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</si>
  <si>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</si>
  <si>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</si>
  <si>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</si>
  <si>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</si>
  <si>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</si>
  <si>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</si>
  <si>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</si>
  <si>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</si>
  <si>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</si>
  <si>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Période de paie</t>
  </si>
  <si>
    <t>Date du dernier RE</t>
  </si>
  <si>
    <t>Colonne1</t>
  </si>
  <si>
    <t>Colonne2</t>
  </si>
  <si>
    <t>Colonne3</t>
  </si>
  <si>
    <t>Vacances</t>
  </si>
  <si>
    <t>A00 - Manque de travail / Fin de saison ou de contrat</t>
  </si>
  <si>
    <t>A01 - Faillite de l'employeur ou mise sous séquestre</t>
  </si>
  <si>
    <t>B00 - Grève ou lockout</t>
  </si>
  <si>
    <t>D00 - Maladie ou blessure</t>
  </si>
  <si>
    <t>E00 - Départ volontaire</t>
  </si>
  <si>
    <t>E02 - Départ volontaire / Pour accompagner un conjoint</t>
  </si>
  <si>
    <t>E03 - Départ volontaire / Retour aux études</t>
  </si>
  <si>
    <t>E04 - Départ volontaire / Raisons médicales</t>
  </si>
  <si>
    <t>E05 - Départ volontaire / Retraite volontaire</t>
  </si>
  <si>
    <t>E06 - Départ volontaire / Autre emploi</t>
  </si>
  <si>
    <t>E09 - Départ volontaire / Déménagement de l'employeur</t>
  </si>
  <si>
    <t>E10 - Départ volontaire / Prendre soin d'une personne à charge</t>
  </si>
  <si>
    <t>E11 - Départ volontaire / Pour devenir travailleur indépendant</t>
  </si>
  <si>
    <t>F00 - Maternité</t>
  </si>
  <si>
    <t>G00 - Retraite obligatoire</t>
  </si>
  <si>
    <t>G07 - Retraire approuvé dans le cadre d'un programme de compression du personnel</t>
  </si>
  <si>
    <t>H00 - Travail partagé</t>
  </si>
  <si>
    <t>J00 - Formation en apprentissage</t>
  </si>
  <si>
    <t>K00 - Autre</t>
  </si>
  <si>
    <t>K12 - Autre / Changement de fréquence de paie</t>
  </si>
  <si>
    <t>K13 - Autre / Changement de propriétaire</t>
  </si>
  <si>
    <t>K14 - Autre / À la demande de l'assurance emploi</t>
  </si>
  <si>
    <t>K15 - Autre / Force Canadienne / Ordonnance - règlement royaux</t>
  </si>
  <si>
    <t>K16 - Autre / à la demande de l'employé</t>
  </si>
  <si>
    <t>K17 - Autre / Changement de fournisseur de service</t>
  </si>
  <si>
    <t>M00 - Congédiement</t>
  </si>
  <si>
    <t>M08 -Congédiement  / Congédié avant la fin de la période de probation</t>
  </si>
  <si>
    <t>N00 - Congé</t>
  </si>
  <si>
    <t>Z00 - Congé de compassion</t>
  </si>
  <si>
    <t>P00 - Parental</t>
  </si>
  <si>
    <t>Raison :</t>
  </si>
  <si>
    <t>Aucun</t>
  </si>
  <si>
    <t>Majoration manuelle (398 E OU I)</t>
  </si>
  <si>
    <t>Majoration manuel 398 statut E - I  à ajouter au RE</t>
  </si>
  <si>
    <t>Semaine</t>
  </si>
  <si>
    <t>Du</t>
  </si>
  <si>
    <t>au</t>
  </si>
  <si>
    <t>$</t>
  </si>
  <si>
    <t xml:space="preserve"> 050 CHARGE C</t>
  </si>
  <si>
    <t xml:space="preserve"> 1052 Charge de cours - régulier (stage ATÉ)</t>
  </si>
  <si>
    <t>305-002</t>
  </si>
  <si>
    <t>Tft</t>
  </si>
  <si>
    <t xml:space="preserve"> 010 SAL.REGU</t>
  </si>
  <si>
    <t xml:space="preserve"> 1010 Temps complet</t>
  </si>
  <si>
    <t>305-006</t>
  </si>
  <si>
    <t xml:space="preserve"> 1020 Temps partiel</t>
  </si>
  <si>
    <t>305-003</t>
  </si>
  <si>
    <t>305-004</t>
  </si>
  <si>
    <t xml:space="preserve"> 360 VAC.REGU</t>
  </si>
  <si>
    <t xml:space="preserve"> 1320 Vacances t. partiel enseig. et PNE</t>
  </si>
  <si>
    <t xml:space="preserve"> 080 FORFAITA</t>
  </si>
  <si>
    <t xml:space="preserve"> 3326 Rémun addit Ens -rég 1er avril 2019 au 31 mars 2020</t>
  </si>
  <si>
    <t xml:space="preserve"> 110 SUPPLEAN</t>
  </si>
  <si>
    <t xml:space="preserve"> 2070 Suppléance</t>
  </si>
  <si>
    <t>305-005</t>
  </si>
  <si>
    <t xml:space="preserve"> 3327 Rémun additionn Ch cours 1er avril  2019 au 31 mars 2020</t>
  </si>
  <si>
    <t xml:space="preserve"> 2090 Suppléance / sixième jour et plus</t>
  </si>
  <si>
    <t>monsieur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</si>
</sst>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 wrapText="1"/>
    </xf>
    <xf numFmtId="2" fontId="3" fillId="2" borderId="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Fill="1"/>
    <xf numFmtId="0" fontId="4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2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14" fontId="0" fillId="3" borderId="0" xfId="0" applyNumberFormat="1" applyFill="1" applyAlignment="1">
      <alignment horizontal="center"/>
    </xf>
    <xf numFmtId="44" fontId="0" fillId="3" borderId="0" xfId="1" applyFont="1" applyFill="1"/>
    <xf numFmtId="0" fontId="2" fillId="0" borderId="0" xfId="2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/>
    <xf numFmtId="2" fontId="5" fillId="0" borderId="1" xfId="0" applyNumberFormat="1" applyFont="1" applyBorder="1"/>
    <xf numFmtId="14" fontId="0" fillId="0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2" fontId="0" fillId="3" borderId="0" xfId="1" applyNumberFormat="1" applyFont="1" applyFill="1"/>
    <xf numFmtId="2" fontId="0" fillId="3" borderId="0" xfId="0" applyNumberFormat="1" applyFill="1"/>
    <xf numFmtId="2" fontId="5" fillId="0" borderId="0" xfId="0" applyNumberFormat="1" applyFont="1" applyBorder="1"/>
    <xf numFmtId="2" fontId="4" fillId="4" borderId="0" xfId="0" applyNumberFormat="1" applyFont="1" applyFill="1"/>
    <xf numFmtId="0" fontId="0" fillId="0" borderId="0" xfId="0" applyAlignment="1">
      <alignment horizontal="center"/>
    </xf>
    <xf numFmtId="0" fontId="5" fillId="0" borderId="0" xfId="0" applyFont="1" applyBorder="1"/>
    <xf numFmtId="14" fontId="4" fillId="4" borderId="0" xfId="0" applyNumberFormat="1" applyFont="1" applyFill="1" applyAlignment="1">
      <alignment horizontal="right"/>
    </xf>
    <xf numFmtId="0" fontId="2" fillId="0" borderId="0" xfId="2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0" fontId="0" fillId="0" borderId="0" xfId="0" applyAlignment="1">
      <alignment horizontal="center"/>
    </xf>
    <xf numFmtId="4" fontId="0" fillId="0" borderId="0" xfId="0" applyNumberForma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4" fontId="5" fillId="0" borderId="0" xfId="0" applyNumberFormat="1" applyFont="1" applyBorder="1"/>
    <xf numFmtId="4" fontId="5" fillId="0" borderId="1" xfId="0" applyNumberFormat="1" applyFont="1" applyBorder="1"/>
    <xf numFmtId="0" fontId="0" fillId="0" borderId="0" xfId="0" applyFill="1" applyAlignment="1">
      <alignment horizontal="left"/>
    </xf>
  </cellXfs>
  <cellStyles count="3">
    <cellStyle name="Monétaire" xfId="1" builtinId="4"/>
    <cellStyle name="Normal" xfId="0" builtinId="0"/>
    <cellStyle name="Titre" xfId="2" builtinId="1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border diagonalUp="0" diagonalDown="0" outline="0">
        <left/>
        <right/>
        <top style="thin">
          <color theme="4"/>
        </top>
        <bottom/>
      </border>
    </dxf>
    <dxf>
      <numFmt numFmtId="19" formatCode="yyyy/mm/dd"/>
    </dxf>
    <dxf>
      <numFmt numFmtId="19" formatCode="yyyy/mm/dd"/>
    </dxf>
    <dxf>
      <alignment horizontal="center" vertical="bottom" textRotation="0" wrapText="0" indent="0" justifyLastLine="0" shrinkToFit="0" readingOrder="0"/>
    </dxf>
    <dxf>
      <numFmt numFmtId="19" formatCode="yyyy/mm/dd"/>
    </dxf>
    <dxf>
      <numFmt numFmtId="19" formatCode="yyyy/mm/dd"/>
    </dxf>
    <dxf>
      <numFmt numFmtId="164" formatCode="0.000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9:R220" totalsRowShown="0" headerRowDxfId="27" dataDxfId="26" tableBorderDxfId="25">
  <autoFilter ref="A9:R220"/>
  <sortState ref="A10:R371">
    <sortCondition ref="K9:K371"/>
  </sortState>
  <tableColumns count="18">
    <tableColumn id="1" name="Nom" dataDxfId="24"/>
    <tableColumn id="2" name="No. employé" dataDxfId="23"/>
    <tableColumn id="3" name="Regroupement" dataDxfId="22"/>
    <tableColumn id="4" name="Revenu" dataDxfId="21"/>
    <tableColumn id="5" name="Sous Catégorie" dataDxfId="20"/>
    <tableColumn id="6" name="Statut" dataDxfId="19"/>
    <tableColumn id="7" name="SER/DIS" dataDxfId="18"/>
    <tableColumn id="8" name="Fonction" dataDxfId="17"/>
    <tableColumn id="9" name="Doc." dataDxfId="16"/>
    <tableColumn id="10" name="Paiement" dataDxfId="2"/>
    <tableColumn id="11" name="Début" dataDxfId="1"/>
    <tableColumn id="12" name="Fin" dataDxfId="0"/>
    <tableColumn id="13" name="Taux" dataDxfId="15"/>
    <tableColumn id="14" name="Heures" dataDxfId="14"/>
    <tableColumn id="15" name="Montant" dataDxfId="13"/>
    <tableColumn id="16" name="Convertir" dataDxfId="12">
      <calculatedColumnFormula>VLOOKUP(F10,Tableau2[],2,FALSE)</calculatedColumnFormula>
    </tableColumn>
    <tableColumn id="17" name="Heures converti" dataDxfId="11">
      <calculatedColumnFormula>IF(OR(Tableau1[[#This Row],[Regroupement]]=" 080 FORFAITA",Tableau1[[#This Row],[Revenu]]=" 2008 Temps suppl. taux à 1.5 à mettre en banque (banque 14)"),0,Tableau1[[#This Row],[Heures]]*Tableau1[[#This Row],[Convertir]])</calculatedColumnFormula>
    </tableColumn>
    <tableColumn id="18" name="Majoration manuelle (398 E OU I)" dataDxfId="10">
      <calculatedColumnFormula>IF(AND((COUNTIF(Tableau1[[#This Row],[Fonction]],"=398*")),OR(Tableau1[[#This Row],[Statut]]="I",Tableau1[[#This Row],[Statut]]="E")),Tableau1[[#This Row],[Heures converti]]-Tableau1[[#This Row],[Heures]],"")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T9:U28" totalsRowShown="0">
  <autoFilter ref="T9:U28"/>
  <tableColumns count="2">
    <tableColumn id="1" name="Statut" dataDxfId="9"/>
    <tableColumn id="2" name="Conversion" dataDxfId="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C351" totalsRowShown="0">
  <autoFilter ref="A2:C351"/>
  <tableColumns count="3">
    <tableColumn id="1" name="Colonne1" dataDxfId="7"/>
    <tableColumn id="2" name="Colonne2" dataDxfId="6"/>
    <tableColumn id="3" name="Colonne3" dataDxfId="5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2:G351" totalsRowShown="0">
  <autoFilter ref="E2:G351"/>
  <tableColumns count="3">
    <tableColumn id="1" name="Colonne1"/>
    <tableColumn id="2" name="Colonne2" dataDxfId="4"/>
    <tableColumn id="3" name="Colonne3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71"/>
  <sheetViews>
    <sheetView tabSelected="1" topLeftCell="E2" workbookViewId="0">
      <selection activeCell="B10" sqref="B10:B220"/>
    </sheetView>
  </sheetViews>
  <sheetFormatPr baseColWidth="10" defaultRowHeight="15" x14ac:dyDescent="0.25"/>
  <cols>
    <col min="1" max="1" width="15.28515625" bestFit="1" customWidth="1"/>
    <col min="2" max="2" width="10" customWidth="1"/>
    <col min="3" max="3" width="20.5703125" customWidth="1"/>
    <col min="4" max="4" width="50.85546875" customWidth="1"/>
    <col min="5" max="5" width="10.5703125" style="4" customWidth="1"/>
    <col min="6" max="6" width="11.42578125" style="4"/>
    <col min="7" max="7" width="10" style="4" customWidth="1"/>
    <col min="8" max="8" width="8.85546875" style="4" bestFit="1" customWidth="1"/>
    <col min="9" max="9" width="11.42578125" style="4" customWidth="1"/>
    <col min="10" max="10" width="11.7109375" customWidth="1"/>
    <col min="12" max="12" width="12" bestFit="1" customWidth="1"/>
    <col min="17" max="17" width="17.140625" customWidth="1"/>
    <col min="18" max="18" width="21.42578125" customWidth="1"/>
    <col min="20" max="20" width="11.42578125" style="4"/>
    <col min="21" max="21" width="13.140625" customWidth="1"/>
  </cols>
  <sheetData>
    <row r="1" spans="1:22" ht="23.25" x14ac:dyDescent="0.35">
      <c r="A1" s="29" t="s">
        <v>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16"/>
    </row>
    <row r="2" spans="1:22" x14ac:dyDescent="0.25">
      <c r="P2" s="10"/>
    </row>
    <row r="3" spans="1:22" x14ac:dyDescent="0.25">
      <c r="A3" t="s">
        <v>19</v>
      </c>
      <c r="B3" s="13">
        <f>+B10</f>
        <v>2222</v>
      </c>
      <c r="D3" s="30" t="s">
        <v>47</v>
      </c>
      <c r="E3" s="30"/>
      <c r="F3" s="14" t="s">
        <v>83</v>
      </c>
      <c r="J3" s="4"/>
      <c r="K3" s="4"/>
      <c r="P3" s="4" t="s">
        <v>10</v>
      </c>
      <c r="Q3" s="4" t="s">
        <v>11</v>
      </c>
      <c r="R3" s="17"/>
    </row>
    <row r="4" spans="1:22" x14ac:dyDescent="0.25">
      <c r="A4" t="s">
        <v>20</v>
      </c>
      <c r="B4" s="13" t="str">
        <f>+A10</f>
        <v>monsieur X</v>
      </c>
      <c r="C4" s="13"/>
      <c r="D4" s="30" t="s">
        <v>21</v>
      </c>
      <c r="E4" s="30"/>
      <c r="F4" s="14">
        <f>MIN(Tableau1[Début])</f>
        <v>43313</v>
      </c>
      <c r="J4" s="30" t="s">
        <v>23</v>
      </c>
      <c r="K4" s="30"/>
      <c r="L4" s="15">
        <f>SUMIF(Tableau1[Début],"&gt;=+p4",Tableau1[Montant])</f>
        <v>0</v>
      </c>
      <c r="M4" t="s">
        <v>25</v>
      </c>
      <c r="P4" s="10">
        <f>VLOOKUP($V$4-13,Tableau4[#All],2)</f>
        <v>43485</v>
      </c>
      <c r="Q4" s="10">
        <f>VLOOKUP($V$4-13,Tableau4[#All],3)</f>
        <v>43498</v>
      </c>
      <c r="R4" s="10"/>
      <c r="V4">
        <f>VLOOKUP($F$5,'Période de paie'!$A$3:$C$351,3)</f>
        <v>142</v>
      </c>
    </row>
    <row r="5" spans="1:22" x14ac:dyDescent="0.25">
      <c r="E5" s="12" t="s">
        <v>22</v>
      </c>
      <c r="F5" s="14">
        <f>MAX(Tableau1[Fin])</f>
        <v>43679</v>
      </c>
      <c r="J5" s="30" t="s">
        <v>24</v>
      </c>
      <c r="K5" s="30"/>
      <c r="L5" s="22">
        <f>SUMIF(Tableau1[Début],"&gt;=2018-07-22",Tableau1[Heures converti])-L7</f>
        <v>2003.265000000001</v>
      </c>
      <c r="M5" t="s">
        <v>26</v>
      </c>
      <c r="P5" s="10">
        <f>VLOOKUP($V$4-26,Tableau4[#All],2)</f>
        <v>43303</v>
      </c>
      <c r="Q5" s="10">
        <f>VLOOKUP($V$4-26,Tableau4[#All],3)</f>
        <v>43316</v>
      </c>
      <c r="R5" s="10"/>
      <c r="V5" s="10"/>
    </row>
    <row r="6" spans="1:22" x14ac:dyDescent="0.25">
      <c r="A6" t="s">
        <v>82</v>
      </c>
      <c r="B6" s="32" t="s">
        <v>52</v>
      </c>
      <c r="C6" s="32"/>
      <c r="D6" s="32"/>
      <c r="E6" s="12"/>
      <c r="F6" s="31"/>
      <c r="G6" s="31"/>
      <c r="H6" s="31"/>
      <c r="J6" s="30" t="s">
        <v>51</v>
      </c>
      <c r="K6" s="30"/>
      <c r="L6" s="23">
        <f>SUMIF(Tableau1[Regroupement],"= 360 VAC.REGU",Tableau1[Montant])</f>
        <v>0</v>
      </c>
      <c r="P6" s="10"/>
      <c r="Q6" s="10"/>
      <c r="R6" s="10"/>
      <c r="T6" s="11"/>
    </row>
    <row r="7" spans="1:22" x14ac:dyDescent="0.25">
      <c r="B7" s="39"/>
      <c r="C7" s="39"/>
      <c r="D7" s="39"/>
      <c r="E7" s="21"/>
      <c r="F7" s="20"/>
      <c r="G7" s="28" t="s">
        <v>85</v>
      </c>
      <c r="H7" s="28"/>
      <c r="I7" s="28"/>
      <c r="J7" s="28"/>
      <c r="K7" s="28"/>
      <c r="L7" s="25">
        <f>SUM(Tableau1[Majoration manuelle (398 E OU I)])</f>
        <v>0</v>
      </c>
      <c r="P7" s="10"/>
      <c r="Q7" s="10"/>
      <c r="R7" s="10"/>
      <c r="T7" s="17"/>
    </row>
    <row r="9" spans="1:22" ht="30" x14ac:dyDescent="0.25">
      <c r="A9" s="1" t="s">
        <v>0</v>
      </c>
      <c r="B9" s="1" t="s">
        <v>1</v>
      </c>
      <c r="C9" s="1" t="s">
        <v>2</v>
      </c>
      <c r="D9" s="1" t="s">
        <v>3</v>
      </c>
      <c r="E9" s="2" t="s">
        <v>4</v>
      </c>
      <c r="F9" s="3" t="s">
        <v>5</v>
      </c>
      <c r="G9" s="2" t="s">
        <v>6</v>
      </c>
      <c r="H9" s="2" t="s">
        <v>7</v>
      </c>
      <c r="I9" s="2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2" t="s">
        <v>84</v>
      </c>
      <c r="T9" s="7" t="s">
        <v>5</v>
      </c>
      <c r="U9" s="8" t="s">
        <v>27</v>
      </c>
    </row>
    <row r="10" spans="1:22" x14ac:dyDescent="0.25">
      <c r="A10" t="s">
        <v>109</v>
      </c>
      <c r="B10">
        <v>2222</v>
      </c>
      <c r="C10" t="s">
        <v>90</v>
      </c>
      <c r="D10" t="s">
        <v>91</v>
      </c>
      <c r="E10">
        <v>305</v>
      </c>
      <c r="F10" t="s">
        <v>31</v>
      </c>
      <c r="G10">
        <v>243</v>
      </c>
      <c r="H10" t="s">
        <v>92</v>
      </c>
      <c r="I10" t="s">
        <v>93</v>
      </c>
      <c r="J10" s="10">
        <v>43356</v>
      </c>
      <c r="K10" s="10">
        <v>43313</v>
      </c>
      <c r="L10" s="10">
        <v>43313</v>
      </c>
      <c r="M10">
        <v>96.41</v>
      </c>
      <c r="N10">
        <v>1</v>
      </c>
      <c r="O10">
        <v>96.41</v>
      </c>
      <c r="P10" s="18">
        <f>VLOOKUP(F10,Tableau2[],2,FALSE)</f>
        <v>3.6</v>
      </c>
      <c r="Q10" s="19">
        <f>IF(OR(Tableau1[[#This Row],[Regroupement]]=" 080 FORFAITA",Tableau1[[#This Row],[Revenu]]=" 2008 Temps suppl. taux à 1.5 à mettre en banque (banque 14)"),0,Tableau1[[#This Row],[Heures]]*Tableau1[[#This Row],[Convertir]])</f>
        <v>3.6</v>
      </c>
      <c r="R10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0" s="9" t="s">
        <v>28</v>
      </c>
      <c r="U10" s="5">
        <v>1.1385000000000001</v>
      </c>
    </row>
    <row r="11" spans="1:22" x14ac:dyDescent="0.25">
      <c r="A11" t="s">
        <v>109</v>
      </c>
      <c r="B11">
        <v>2222</v>
      </c>
      <c r="C11" t="s">
        <v>90</v>
      </c>
      <c r="D11" t="s">
        <v>91</v>
      </c>
      <c r="E11">
        <v>305</v>
      </c>
      <c r="F11" t="s">
        <v>31</v>
      </c>
      <c r="G11">
        <v>243</v>
      </c>
      <c r="H11" t="s">
        <v>92</v>
      </c>
      <c r="I11" t="s">
        <v>93</v>
      </c>
      <c r="J11" s="10">
        <v>43356</v>
      </c>
      <c r="K11" s="10">
        <v>43315</v>
      </c>
      <c r="L11" s="10">
        <v>43315</v>
      </c>
      <c r="M11">
        <v>96.41</v>
      </c>
      <c r="N11">
        <v>6</v>
      </c>
      <c r="O11">
        <v>578.46</v>
      </c>
      <c r="P11" s="18">
        <f>VLOOKUP(F11,Tableau2[],2,FALSE)</f>
        <v>3.6</v>
      </c>
      <c r="Q11" s="19">
        <f>IF(OR(Tableau1[[#This Row],[Regroupement]]=" 080 FORFAITA",Tableau1[[#This Row],[Revenu]]=" 2008 Temps suppl. taux à 1.5 à mettre en banque (banque 14)"),0,Tableau1[[#This Row],[Heures]]*Tableau1[[#This Row],[Convertir]])</f>
        <v>21.6</v>
      </c>
      <c r="R11" s="19" t="str">
        <f>IF(AND((COUNTIF(Tableau1[[#This Row],[Fonction]],"=398*")),OR(Tableau1[[#This Row],[Statut]]="I",Tableau1[[#This Row],[Statut]]="E")),Tableau1[[#This Row],[Heures converti]]-Tableau1[[#This Row],[Heures]],"")</f>
        <v/>
      </c>
      <c r="T11" s="9" t="s">
        <v>29</v>
      </c>
      <c r="U11" s="5">
        <v>1.1385000000000001</v>
      </c>
    </row>
    <row r="12" spans="1:22" x14ac:dyDescent="0.25">
      <c r="A12" t="s">
        <v>109</v>
      </c>
      <c r="B12">
        <v>2222</v>
      </c>
      <c r="C12" t="s">
        <v>94</v>
      </c>
      <c r="D12" t="s">
        <v>95</v>
      </c>
      <c r="E12">
        <v>305</v>
      </c>
      <c r="F12" t="s">
        <v>29</v>
      </c>
      <c r="G12">
        <v>243</v>
      </c>
      <c r="H12" t="s">
        <v>96</v>
      </c>
      <c r="I12"/>
      <c r="J12" s="10">
        <v>43622</v>
      </c>
      <c r="K12" s="10">
        <v>43318</v>
      </c>
      <c r="L12" s="10">
        <v>43322</v>
      </c>
      <c r="M12">
        <v>32.777500000000003</v>
      </c>
      <c r="N12">
        <v>32.5</v>
      </c>
      <c r="O12" s="34">
        <v>1065.27</v>
      </c>
      <c r="P12" s="18">
        <f>VLOOKUP(F12,Tableau2[],2,FALSE)</f>
        <v>1.1385000000000001</v>
      </c>
      <c r="Q12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2" s="9" t="s">
        <v>17</v>
      </c>
      <c r="U12" s="5">
        <v>1.1385000000000001</v>
      </c>
    </row>
    <row r="13" spans="1:22" x14ac:dyDescent="0.25">
      <c r="A13" t="s">
        <v>109</v>
      </c>
      <c r="B13">
        <v>2222</v>
      </c>
      <c r="C13" t="s">
        <v>94</v>
      </c>
      <c r="D13" t="s">
        <v>97</v>
      </c>
      <c r="E13">
        <v>305</v>
      </c>
      <c r="F13" t="s">
        <v>17</v>
      </c>
      <c r="G13">
        <v>243</v>
      </c>
      <c r="H13" t="s">
        <v>98</v>
      </c>
      <c r="I13"/>
      <c r="J13" s="10">
        <v>43622</v>
      </c>
      <c r="K13" s="10">
        <v>43318</v>
      </c>
      <c r="L13" s="10">
        <v>43322</v>
      </c>
      <c r="M13">
        <v>32.777500000000003</v>
      </c>
      <c r="N13">
        <v>2.6</v>
      </c>
      <c r="O13">
        <v>85.22</v>
      </c>
      <c r="P13" s="18">
        <f>VLOOKUP(F13,Tableau2[],2,FALSE)</f>
        <v>1.1385000000000001</v>
      </c>
      <c r="Q13" s="24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13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3" s="9" t="s">
        <v>30</v>
      </c>
      <c r="U13" s="5">
        <v>1.1385000000000001</v>
      </c>
    </row>
    <row r="14" spans="1:22" x14ac:dyDescent="0.25">
      <c r="A14" t="s">
        <v>109</v>
      </c>
      <c r="B14">
        <v>2222</v>
      </c>
      <c r="C14" t="s">
        <v>94</v>
      </c>
      <c r="D14" t="s">
        <v>97</v>
      </c>
      <c r="E14">
        <v>305</v>
      </c>
      <c r="F14" t="s">
        <v>17</v>
      </c>
      <c r="G14">
        <v>243</v>
      </c>
      <c r="H14" t="s">
        <v>98</v>
      </c>
      <c r="I14"/>
      <c r="J14" s="10">
        <v>43622</v>
      </c>
      <c r="K14" s="10">
        <v>43318</v>
      </c>
      <c r="L14" s="10">
        <v>43322</v>
      </c>
      <c r="M14">
        <v>32.777500000000003</v>
      </c>
      <c r="N14">
        <v>-16.579999999999998</v>
      </c>
      <c r="O14">
        <v>-543.45000000000005</v>
      </c>
      <c r="P14" s="18">
        <f>VLOOKUP(F14,Tableau2[],2,FALSE)</f>
        <v>1.1385000000000001</v>
      </c>
      <c r="Q14" s="24">
        <f>IF(OR(Tableau1[[#This Row],[Regroupement]]=" 080 FORFAITA",Tableau1[[#This Row],[Revenu]]=" 2008 Temps suppl. taux à 1.5 à mettre en banque (banque 14)"),0,Tableau1[[#This Row],[Heures]]*Tableau1[[#This Row],[Convertir]])</f>
        <v>-18.876329999999999</v>
      </c>
      <c r="R14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4" s="9" t="s">
        <v>31</v>
      </c>
      <c r="U14" s="5">
        <v>3.6</v>
      </c>
    </row>
    <row r="15" spans="1:22" x14ac:dyDescent="0.25">
      <c r="A15" t="s">
        <v>109</v>
      </c>
      <c r="B15">
        <v>2222</v>
      </c>
      <c r="C15" t="s">
        <v>94</v>
      </c>
      <c r="D15" t="s">
        <v>97</v>
      </c>
      <c r="E15">
        <v>305</v>
      </c>
      <c r="F15" t="s">
        <v>17</v>
      </c>
      <c r="G15">
        <v>243</v>
      </c>
      <c r="H15" t="s">
        <v>98</v>
      </c>
      <c r="I15"/>
      <c r="J15" s="10">
        <v>43356</v>
      </c>
      <c r="K15" s="10">
        <v>43318</v>
      </c>
      <c r="L15" s="10">
        <v>43322</v>
      </c>
      <c r="M15">
        <v>32.777500000000003</v>
      </c>
      <c r="N15">
        <v>-2.6</v>
      </c>
      <c r="O15">
        <v>-85.22</v>
      </c>
      <c r="P15" s="18">
        <f>VLOOKUP(F15,Tableau2[],2,FALSE)</f>
        <v>1.1385000000000001</v>
      </c>
      <c r="Q15" s="24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15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5" s="9" t="s">
        <v>32</v>
      </c>
      <c r="U15" s="6">
        <v>2.6</v>
      </c>
    </row>
    <row r="16" spans="1:22" x14ac:dyDescent="0.25">
      <c r="A16" t="s">
        <v>109</v>
      </c>
      <c r="B16">
        <v>2222</v>
      </c>
      <c r="C16" t="s">
        <v>94</v>
      </c>
      <c r="D16" t="s">
        <v>97</v>
      </c>
      <c r="E16">
        <v>305</v>
      </c>
      <c r="F16" t="s">
        <v>17</v>
      </c>
      <c r="G16">
        <v>243</v>
      </c>
      <c r="H16" t="s">
        <v>98</v>
      </c>
      <c r="I16"/>
      <c r="J16" s="10">
        <v>43328</v>
      </c>
      <c r="K16" s="10">
        <v>43318</v>
      </c>
      <c r="L16" s="10">
        <v>43322</v>
      </c>
      <c r="M16">
        <v>32.777500000000003</v>
      </c>
      <c r="N16">
        <v>16.579999999999998</v>
      </c>
      <c r="O16">
        <v>543.45000000000005</v>
      </c>
      <c r="P16" s="18">
        <f>VLOOKUP(F16,Tableau2[],2,FALSE)</f>
        <v>1.1385000000000001</v>
      </c>
      <c r="Q16" s="24">
        <f>IF(OR(Tableau1[[#This Row],[Regroupement]]=" 080 FORFAITA",Tableau1[[#This Row],[Revenu]]=" 2008 Temps suppl. taux à 1.5 à mettre en banque (banque 14)"),0,Tableau1[[#This Row],[Heures]]*Tableau1[[#This Row],[Convertir]])</f>
        <v>18.876329999999999</v>
      </c>
      <c r="R16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6" s="9" t="s">
        <v>33</v>
      </c>
      <c r="U16" s="6">
        <v>2.6</v>
      </c>
    </row>
    <row r="17" spans="1:21" x14ac:dyDescent="0.25">
      <c r="A17" t="s">
        <v>109</v>
      </c>
      <c r="B17">
        <v>2222</v>
      </c>
      <c r="C17" t="s">
        <v>94</v>
      </c>
      <c r="D17" t="s">
        <v>95</v>
      </c>
      <c r="E17">
        <v>305</v>
      </c>
      <c r="F17" t="s">
        <v>29</v>
      </c>
      <c r="G17">
        <v>243</v>
      </c>
      <c r="H17" t="s">
        <v>96</v>
      </c>
      <c r="I17"/>
      <c r="J17" s="10">
        <v>43622</v>
      </c>
      <c r="K17" s="10">
        <v>43325</v>
      </c>
      <c r="L17" s="10">
        <v>43329</v>
      </c>
      <c r="M17">
        <v>32.777500000000003</v>
      </c>
      <c r="N17">
        <v>32.5</v>
      </c>
      <c r="O17" s="34">
        <v>1065.27</v>
      </c>
      <c r="P17" s="18">
        <f>VLOOKUP(F17,Tableau2[],2,FALSE)</f>
        <v>1.1385000000000001</v>
      </c>
      <c r="Q17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7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7" s="9" t="s">
        <v>34</v>
      </c>
      <c r="U17" s="5">
        <v>1</v>
      </c>
    </row>
    <row r="18" spans="1:21" x14ac:dyDescent="0.25">
      <c r="A18" t="s">
        <v>109</v>
      </c>
      <c r="B18">
        <v>2222</v>
      </c>
      <c r="C18" t="s">
        <v>94</v>
      </c>
      <c r="D18" t="s">
        <v>97</v>
      </c>
      <c r="E18">
        <v>305</v>
      </c>
      <c r="F18" t="s">
        <v>17</v>
      </c>
      <c r="G18">
        <v>243</v>
      </c>
      <c r="H18" t="s">
        <v>98</v>
      </c>
      <c r="I18"/>
      <c r="J18" s="10">
        <v>43622</v>
      </c>
      <c r="K18" s="10">
        <v>43325</v>
      </c>
      <c r="L18" s="10">
        <v>43329</v>
      </c>
      <c r="M18">
        <v>32.777500000000003</v>
      </c>
      <c r="N18">
        <v>2.6</v>
      </c>
      <c r="O18">
        <v>85.22</v>
      </c>
      <c r="P18" s="18">
        <f>VLOOKUP(F18,Tableau2[],2,FALSE)</f>
        <v>1.1385000000000001</v>
      </c>
      <c r="Q18" s="24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18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8" s="9" t="s">
        <v>35</v>
      </c>
      <c r="U18" s="5">
        <v>1</v>
      </c>
    </row>
    <row r="19" spans="1:21" x14ac:dyDescent="0.25">
      <c r="A19" t="s">
        <v>109</v>
      </c>
      <c r="B19">
        <v>2222</v>
      </c>
      <c r="C19" t="s">
        <v>94</v>
      </c>
      <c r="D19" t="s">
        <v>97</v>
      </c>
      <c r="E19">
        <v>305</v>
      </c>
      <c r="F19" t="s">
        <v>17</v>
      </c>
      <c r="G19">
        <v>243</v>
      </c>
      <c r="H19" t="s">
        <v>98</v>
      </c>
      <c r="I19"/>
      <c r="J19" s="10">
        <v>43622</v>
      </c>
      <c r="K19" s="10">
        <v>43325</v>
      </c>
      <c r="L19" s="10">
        <v>43329</v>
      </c>
      <c r="M19">
        <v>32.777500000000003</v>
      </c>
      <c r="N19">
        <v>-16.57</v>
      </c>
      <c r="O19">
        <v>-543.12</v>
      </c>
      <c r="P19" s="18">
        <f>VLOOKUP(F19,Tableau2[],2,FALSE)</f>
        <v>1.1385000000000001</v>
      </c>
      <c r="Q19" s="24">
        <f>IF(OR(Tableau1[[#This Row],[Regroupement]]=" 080 FORFAITA",Tableau1[[#This Row],[Revenu]]=" 2008 Temps suppl. taux à 1.5 à mettre en banque (banque 14)"),0,Tableau1[[#This Row],[Heures]]*Tableau1[[#This Row],[Convertir]])</f>
        <v>-18.864945000000002</v>
      </c>
      <c r="R19" s="24" t="str">
        <f>IF(AND((COUNTIF(Tableau1[[#This Row],[Fonction]],"=398*")),OR(Tableau1[[#This Row],[Statut]]="I",Tableau1[[#This Row],[Statut]]="E")),Tableau1[[#This Row],[Heures converti]]-Tableau1[[#This Row],[Heures]],"")</f>
        <v/>
      </c>
      <c r="T19" s="9" t="s">
        <v>36</v>
      </c>
      <c r="U19" s="5">
        <v>1</v>
      </c>
    </row>
    <row r="20" spans="1:21" x14ac:dyDescent="0.25">
      <c r="A20" t="s">
        <v>109</v>
      </c>
      <c r="B20">
        <v>2222</v>
      </c>
      <c r="C20" t="s">
        <v>94</v>
      </c>
      <c r="D20" t="s">
        <v>97</v>
      </c>
      <c r="E20">
        <v>305</v>
      </c>
      <c r="F20" t="s">
        <v>17</v>
      </c>
      <c r="G20">
        <v>243</v>
      </c>
      <c r="H20" t="s">
        <v>98</v>
      </c>
      <c r="I20"/>
      <c r="J20" s="10">
        <v>43356</v>
      </c>
      <c r="K20" s="10">
        <v>43325</v>
      </c>
      <c r="L20" s="10">
        <v>43329</v>
      </c>
      <c r="M20">
        <v>32.777500000000003</v>
      </c>
      <c r="N20">
        <v>-2.6</v>
      </c>
      <c r="O20">
        <v>-85.22</v>
      </c>
      <c r="P20" s="18">
        <f>VLOOKUP(F20,Tableau2[],2,FALSE)</f>
        <v>1.1385000000000001</v>
      </c>
      <c r="Q20" s="24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20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0" s="9" t="s">
        <v>37</v>
      </c>
      <c r="U20" s="5">
        <v>1</v>
      </c>
    </row>
    <row r="21" spans="1:21" x14ac:dyDescent="0.25">
      <c r="A21" t="s">
        <v>109</v>
      </c>
      <c r="B21">
        <v>2222</v>
      </c>
      <c r="C21" t="s">
        <v>94</v>
      </c>
      <c r="D21" t="s">
        <v>97</v>
      </c>
      <c r="E21">
        <v>305</v>
      </c>
      <c r="F21" t="s">
        <v>17</v>
      </c>
      <c r="G21">
        <v>243</v>
      </c>
      <c r="H21" t="s">
        <v>98</v>
      </c>
      <c r="I21"/>
      <c r="J21" s="10">
        <v>43328</v>
      </c>
      <c r="K21" s="10">
        <v>43325</v>
      </c>
      <c r="L21" s="10">
        <v>43329</v>
      </c>
      <c r="M21">
        <v>32.777500000000003</v>
      </c>
      <c r="N21">
        <v>16.57</v>
      </c>
      <c r="O21">
        <v>543.12</v>
      </c>
      <c r="P21" s="18">
        <f>VLOOKUP(F21,Tableau2[],2,FALSE)</f>
        <v>1.1385000000000001</v>
      </c>
      <c r="Q21" s="24">
        <f>IF(OR(Tableau1[[#This Row],[Regroupement]]=" 080 FORFAITA",Tableau1[[#This Row],[Revenu]]=" 2008 Temps suppl. taux à 1.5 à mettre en banque (banque 14)"),0,Tableau1[[#This Row],[Heures]]*Tableau1[[#This Row],[Convertir]])</f>
        <v>18.864945000000002</v>
      </c>
      <c r="R21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1" s="9" t="s">
        <v>38</v>
      </c>
      <c r="U21" s="5">
        <v>1</v>
      </c>
    </row>
    <row r="22" spans="1:21" x14ac:dyDescent="0.25">
      <c r="A22" t="s">
        <v>109</v>
      </c>
      <c r="B22">
        <v>2222</v>
      </c>
      <c r="C22" t="s">
        <v>90</v>
      </c>
      <c r="D22" t="s">
        <v>91</v>
      </c>
      <c r="E22">
        <v>305</v>
      </c>
      <c r="F22" t="s">
        <v>31</v>
      </c>
      <c r="G22">
        <v>243</v>
      </c>
      <c r="H22" t="s">
        <v>92</v>
      </c>
      <c r="I22" t="s">
        <v>93</v>
      </c>
      <c r="J22" s="10">
        <v>43356</v>
      </c>
      <c r="K22" s="10">
        <v>43326</v>
      </c>
      <c r="L22" s="10">
        <v>43326</v>
      </c>
      <c r="M22">
        <v>96.41</v>
      </c>
      <c r="N22">
        <v>3</v>
      </c>
      <c r="O22">
        <v>289.23</v>
      </c>
      <c r="P22" s="18">
        <f>VLOOKUP(F22,Tableau2[],2,FALSE)</f>
        <v>3.6</v>
      </c>
      <c r="Q22" s="24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22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2" s="9" t="s">
        <v>39</v>
      </c>
      <c r="U22" s="5">
        <v>1</v>
      </c>
    </row>
    <row r="23" spans="1:21" x14ac:dyDescent="0.25">
      <c r="A23" t="s">
        <v>109</v>
      </c>
      <c r="B23">
        <v>2222</v>
      </c>
      <c r="C23" t="s">
        <v>94</v>
      </c>
      <c r="D23" t="s">
        <v>95</v>
      </c>
      <c r="E23">
        <v>305</v>
      </c>
      <c r="F23" t="s">
        <v>29</v>
      </c>
      <c r="G23">
        <v>243</v>
      </c>
      <c r="H23" t="s">
        <v>96</v>
      </c>
      <c r="I23"/>
      <c r="J23" s="10">
        <v>43622</v>
      </c>
      <c r="K23" s="10">
        <v>43332</v>
      </c>
      <c r="L23" s="10">
        <v>43336</v>
      </c>
      <c r="M23">
        <v>32.777500000000003</v>
      </c>
      <c r="N23">
        <v>32.5</v>
      </c>
      <c r="O23" s="34">
        <v>1065.27</v>
      </c>
      <c r="P23" s="18">
        <f>VLOOKUP(F23,Tableau2[],2,FALSE)</f>
        <v>1.1385000000000001</v>
      </c>
      <c r="Q2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3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3" s="9" t="s">
        <v>40</v>
      </c>
      <c r="U23" s="5">
        <v>1</v>
      </c>
    </row>
    <row r="24" spans="1:21" x14ac:dyDescent="0.25">
      <c r="A24" t="s">
        <v>109</v>
      </c>
      <c r="B24">
        <v>2222</v>
      </c>
      <c r="C24" t="s">
        <v>94</v>
      </c>
      <c r="D24" t="s">
        <v>97</v>
      </c>
      <c r="E24">
        <v>305</v>
      </c>
      <c r="F24" t="s">
        <v>17</v>
      </c>
      <c r="G24">
        <v>243</v>
      </c>
      <c r="H24" t="s">
        <v>98</v>
      </c>
      <c r="I24"/>
      <c r="J24" s="10">
        <v>43622</v>
      </c>
      <c r="K24" s="10">
        <v>43332</v>
      </c>
      <c r="L24" s="10">
        <v>43336</v>
      </c>
      <c r="M24">
        <v>32.777500000000003</v>
      </c>
      <c r="N24">
        <v>2.6</v>
      </c>
      <c r="O24">
        <v>85.22</v>
      </c>
      <c r="P24" s="18">
        <f>VLOOKUP(F24,Tableau2[],2,FALSE)</f>
        <v>1.1385000000000001</v>
      </c>
      <c r="Q24" s="24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24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4" s="9" t="s">
        <v>41</v>
      </c>
      <c r="U24" s="5">
        <v>1</v>
      </c>
    </row>
    <row r="25" spans="1:21" x14ac:dyDescent="0.25">
      <c r="A25" t="s">
        <v>109</v>
      </c>
      <c r="B25">
        <v>2222</v>
      </c>
      <c r="C25" t="s">
        <v>94</v>
      </c>
      <c r="D25" t="s">
        <v>97</v>
      </c>
      <c r="E25">
        <v>305</v>
      </c>
      <c r="F25" t="s">
        <v>17</v>
      </c>
      <c r="G25">
        <v>243</v>
      </c>
      <c r="H25" t="s">
        <v>98</v>
      </c>
      <c r="I25"/>
      <c r="J25" s="10">
        <v>43622</v>
      </c>
      <c r="K25" s="10">
        <v>43332</v>
      </c>
      <c r="L25" s="10">
        <v>43336</v>
      </c>
      <c r="M25">
        <v>32.777500000000003</v>
      </c>
      <c r="N25">
        <v>-16.579999999999998</v>
      </c>
      <c r="O25">
        <v>-543.45000000000005</v>
      </c>
      <c r="P25" s="18">
        <f>VLOOKUP(F25,Tableau2[],2,FALSE)</f>
        <v>1.1385000000000001</v>
      </c>
      <c r="Q25" s="24">
        <f>IF(OR(Tableau1[[#This Row],[Regroupement]]=" 080 FORFAITA",Tableau1[[#This Row],[Revenu]]=" 2008 Temps suppl. taux à 1.5 à mettre en banque (banque 14)"),0,Tableau1[[#This Row],[Heures]]*Tableau1[[#This Row],[Convertir]])</f>
        <v>-18.876329999999999</v>
      </c>
      <c r="R25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5" s="9" t="s">
        <v>42</v>
      </c>
      <c r="U25" s="5">
        <v>1</v>
      </c>
    </row>
    <row r="26" spans="1:21" x14ac:dyDescent="0.25">
      <c r="A26" t="s">
        <v>109</v>
      </c>
      <c r="B26">
        <v>2222</v>
      </c>
      <c r="C26" t="s">
        <v>94</v>
      </c>
      <c r="D26" t="s">
        <v>97</v>
      </c>
      <c r="E26">
        <v>305</v>
      </c>
      <c r="F26" t="s">
        <v>17</v>
      </c>
      <c r="G26">
        <v>243</v>
      </c>
      <c r="H26" t="s">
        <v>98</v>
      </c>
      <c r="I26"/>
      <c r="J26" s="10">
        <v>43356</v>
      </c>
      <c r="K26" s="10">
        <v>43332</v>
      </c>
      <c r="L26" s="10">
        <v>43336</v>
      </c>
      <c r="M26">
        <v>32.777500000000003</v>
      </c>
      <c r="N26">
        <v>-2.6</v>
      </c>
      <c r="O26">
        <v>-85.22</v>
      </c>
      <c r="P26" s="18">
        <f>VLOOKUP(F26,Tableau2[],2,FALSE)</f>
        <v>1.1385000000000001</v>
      </c>
      <c r="Q26" s="24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26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6" s="9" t="s">
        <v>43</v>
      </c>
      <c r="U26" s="5">
        <v>1</v>
      </c>
    </row>
    <row r="27" spans="1:21" x14ac:dyDescent="0.25">
      <c r="A27" t="s">
        <v>109</v>
      </c>
      <c r="B27">
        <v>2222</v>
      </c>
      <c r="C27" t="s">
        <v>94</v>
      </c>
      <c r="D27" t="s">
        <v>97</v>
      </c>
      <c r="E27">
        <v>305</v>
      </c>
      <c r="F27" t="s">
        <v>17</v>
      </c>
      <c r="G27">
        <v>243</v>
      </c>
      <c r="H27" t="s">
        <v>98</v>
      </c>
      <c r="I27"/>
      <c r="J27" s="10">
        <v>43342</v>
      </c>
      <c r="K27" s="10">
        <v>43332</v>
      </c>
      <c r="L27" s="10">
        <v>43336</v>
      </c>
      <c r="M27">
        <v>32.777500000000003</v>
      </c>
      <c r="N27">
        <v>16.579999999999998</v>
      </c>
      <c r="O27">
        <v>543.45000000000005</v>
      </c>
      <c r="P27" s="18">
        <f>VLOOKUP(F27,Tableau2[],2,FALSE)</f>
        <v>1.1385000000000001</v>
      </c>
      <c r="Q27" s="24">
        <f>IF(OR(Tableau1[[#This Row],[Regroupement]]=" 080 FORFAITA",Tableau1[[#This Row],[Revenu]]=" 2008 Temps suppl. taux à 1.5 à mettre en banque (banque 14)"),0,Tableau1[[#This Row],[Heures]]*Tableau1[[#This Row],[Convertir]])</f>
        <v>18.876329999999999</v>
      </c>
      <c r="R27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7" s="9" t="s">
        <v>44</v>
      </c>
      <c r="U27" s="5">
        <v>1</v>
      </c>
    </row>
    <row r="28" spans="1:21" x14ac:dyDescent="0.25">
      <c r="A28" t="s">
        <v>109</v>
      </c>
      <c r="B28">
        <v>2222</v>
      </c>
      <c r="C28" t="s">
        <v>94</v>
      </c>
      <c r="D28" t="s">
        <v>95</v>
      </c>
      <c r="E28">
        <v>305</v>
      </c>
      <c r="F28" t="s">
        <v>29</v>
      </c>
      <c r="G28">
        <v>243</v>
      </c>
      <c r="H28" t="s">
        <v>96</v>
      </c>
      <c r="I28"/>
      <c r="J28" s="10">
        <v>43622</v>
      </c>
      <c r="K28" s="10">
        <v>43339</v>
      </c>
      <c r="L28" s="10">
        <v>43343</v>
      </c>
      <c r="M28">
        <v>32.777500000000003</v>
      </c>
      <c r="N28">
        <v>32.5</v>
      </c>
      <c r="O28" s="34">
        <v>1065.27</v>
      </c>
      <c r="P28" s="18">
        <f>VLOOKUP(F28,Tableau2[],2,FALSE)</f>
        <v>1.1385000000000001</v>
      </c>
      <c r="Q2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8" s="24" t="str">
        <f>IF(AND((COUNTIF(Tableau1[[#This Row],[Fonction]],"=398*")),OR(Tableau1[[#This Row],[Statut]]="I",Tableau1[[#This Row],[Statut]]="E")),Tableau1[[#This Row],[Heures converti]]-Tableau1[[#This Row],[Heures]],"")</f>
        <v/>
      </c>
      <c r="T28" s="9" t="s">
        <v>45</v>
      </c>
      <c r="U28" s="5">
        <v>1</v>
      </c>
    </row>
    <row r="29" spans="1:21" x14ac:dyDescent="0.25">
      <c r="A29" t="s">
        <v>109</v>
      </c>
      <c r="B29">
        <v>2222</v>
      </c>
      <c r="C29" t="s">
        <v>94</v>
      </c>
      <c r="D29" t="s">
        <v>97</v>
      </c>
      <c r="E29">
        <v>305</v>
      </c>
      <c r="F29" t="s">
        <v>17</v>
      </c>
      <c r="G29">
        <v>243</v>
      </c>
      <c r="H29" t="s">
        <v>98</v>
      </c>
      <c r="I29"/>
      <c r="J29" s="10">
        <v>43622</v>
      </c>
      <c r="K29" s="10">
        <v>43339</v>
      </c>
      <c r="L29" s="10">
        <v>43343</v>
      </c>
      <c r="M29">
        <v>32.777500000000003</v>
      </c>
      <c r="N29">
        <v>2.6</v>
      </c>
      <c r="O29">
        <v>85.22</v>
      </c>
      <c r="P29" s="18">
        <f>VLOOKUP(F29,Tableau2[],2,FALSE)</f>
        <v>1.1385000000000001</v>
      </c>
      <c r="Q29" s="24">
        <f>IF(OR(Tableau1[[#This Row],[Regroupement]]=" 080 FORFAITA",Tableau1[[#This Row],[Revenu]]=" 2008 Temps suppl. taux à 1.5 à mettre en banque (banque 14)"),0,Tableau1[[#This Row],[Heures]]*Tableau1[[#This Row],[Convertir]])</f>
        <v>2.9601000000000002</v>
      </c>
      <c r="R2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0" spans="1:21" x14ac:dyDescent="0.25">
      <c r="A30" t="s">
        <v>109</v>
      </c>
      <c r="B30">
        <v>2222</v>
      </c>
      <c r="C30" t="s">
        <v>94</v>
      </c>
      <c r="D30" t="s">
        <v>97</v>
      </c>
      <c r="E30">
        <v>305</v>
      </c>
      <c r="F30" t="s">
        <v>17</v>
      </c>
      <c r="G30">
        <v>243</v>
      </c>
      <c r="H30" t="s">
        <v>98</v>
      </c>
      <c r="I30"/>
      <c r="J30" s="10">
        <v>43622</v>
      </c>
      <c r="K30" s="10">
        <v>43339</v>
      </c>
      <c r="L30" s="10">
        <v>43343</v>
      </c>
      <c r="M30">
        <v>32.777500000000003</v>
      </c>
      <c r="N30">
        <v>-16.57</v>
      </c>
      <c r="O30">
        <v>-543.12</v>
      </c>
      <c r="P30" s="18">
        <f>VLOOKUP(F30,Tableau2[],2,FALSE)</f>
        <v>1.1385000000000001</v>
      </c>
      <c r="Q30" s="24">
        <f>IF(OR(Tableau1[[#This Row],[Regroupement]]=" 080 FORFAITA",Tableau1[[#This Row],[Revenu]]=" 2008 Temps suppl. taux à 1.5 à mettre en banque (banque 14)"),0,Tableau1[[#This Row],[Heures]]*Tableau1[[#This Row],[Convertir]])</f>
        <v>-18.864945000000002</v>
      </c>
      <c r="R3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1" spans="1:21" x14ac:dyDescent="0.25">
      <c r="A31" t="s">
        <v>109</v>
      </c>
      <c r="B31">
        <v>2222</v>
      </c>
      <c r="C31" t="s">
        <v>94</v>
      </c>
      <c r="D31" t="s">
        <v>97</v>
      </c>
      <c r="E31">
        <v>305</v>
      </c>
      <c r="F31" t="s">
        <v>17</v>
      </c>
      <c r="G31">
        <v>243</v>
      </c>
      <c r="H31" t="s">
        <v>98</v>
      </c>
      <c r="I31"/>
      <c r="J31" s="10">
        <v>43356</v>
      </c>
      <c r="K31" s="10">
        <v>43339</v>
      </c>
      <c r="L31" s="10">
        <v>43343</v>
      </c>
      <c r="M31">
        <v>32.777500000000003</v>
      </c>
      <c r="N31">
        <v>-2.6</v>
      </c>
      <c r="O31">
        <v>-85.22</v>
      </c>
      <c r="P31" s="18">
        <f>VLOOKUP(F31,Tableau2[],2,FALSE)</f>
        <v>1.1385000000000001</v>
      </c>
      <c r="Q31" s="24">
        <f>IF(OR(Tableau1[[#This Row],[Regroupement]]=" 080 FORFAITA",Tableau1[[#This Row],[Revenu]]=" 2008 Temps suppl. taux à 1.5 à mettre en banque (banque 14)"),0,Tableau1[[#This Row],[Heures]]*Tableau1[[#This Row],[Convertir]])</f>
        <v>-2.9601000000000002</v>
      </c>
      <c r="R3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2" spans="1:21" x14ac:dyDescent="0.25">
      <c r="A32" t="s">
        <v>109</v>
      </c>
      <c r="B32">
        <v>2222</v>
      </c>
      <c r="C32" t="s">
        <v>94</v>
      </c>
      <c r="D32" t="s">
        <v>97</v>
      </c>
      <c r="E32">
        <v>305</v>
      </c>
      <c r="F32" t="s">
        <v>17</v>
      </c>
      <c r="G32">
        <v>243</v>
      </c>
      <c r="H32" t="s">
        <v>98</v>
      </c>
      <c r="I32"/>
      <c r="J32" s="10">
        <v>43342</v>
      </c>
      <c r="K32" s="10">
        <v>43339</v>
      </c>
      <c r="L32" s="10">
        <v>43343</v>
      </c>
      <c r="M32">
        <v>32.777500000000003</v>
      </c>
      <c r="N32">
        <v>16.57</v>
      </c>
      <c r="O32">
        <v>543.12</v>
      </c>
      <c r="P32" s="18">
        <f>VLOOKUP(F32,Tableau2[],2,FALSE)</f>
        <v>1.1385000000000001</v>
      </c>
      <c r="Q32" s="24">
        <f>IF(OR(Tableau1[[#This Row],[Regroupement]]=" 080 FORFAITA",Tableau1[[#This Row],[Revenu]]=" 2008 Temps suppl. taux à 1.5 à mettre en banque (banque 14)"),0,Tableau1[[#This Row],[Heures]]*Tableau1[[#This Row],[Convertir]])</f>
        <v>18.864945000000002</v>
      </c>
      <c r="R3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3" spans="1:18" x14ac:dyDescent="0.25">
      <c r="A33" t="s">
        <v>109</v>
      </c>
      <c r="B33">
        <v>2222</v>
      </c>
      <c r="C33" t="s">
        <v>94</v>
      </c>
      <c r="D33" t="s">
        <v>95</v>
      </c>
      <c r="E33">
        <v>305</v>
      </c>
      <c r="F33" t="s">
        <v>29</v>
      </c>
      <c r="G33">
        <v>243</v>
      </c>
      <c r="H33" t="s">
        <v>96</v>
      </c>
      <c r="I33"/>
      <c r="J33" s="10">
        <v>43622</v>
      </c>
      <c r="K33" s="10">
        <v>43346</v>
      </c>
      <c r="L33" s="10">
        <v>43350</v>
      </c>
      <c r="M33">
        <v>32.777500000000003</v>
      </c>
      <c r="N33">
        <v>32.5</v>
      </c>
      <c r="O33" s="34">
        <v>1065.27</v>
      </c>
      <c r="P33" s="18">
        <f>VLOOKUP(F33,Tableau2[],2,FALSE)</f>
        <v>1.1385000000000001</v>
      </c>
      <c r="Q3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3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4" spans="1:18" x14ac:dyDescent="0.25">
      <c r="A34" t="s">
        <v>109</v>
      </c>
      <c r="B34">
        <v>2222</v>
      </c>
      <c r="C34" t="s">
        <v>94</v>
      </c>
      <c r="D34" t="s">
        <v>97</v>
      </c>
      <c r="E34">
        <v>305</v>
      </c>
      <c r="F34" t="s">
        <v>17</v>
      </c>
      <c r="G34">
        <v>243</v>
      </c>
      <c r="H34" t="s">
        <v>98</v>
      </c>
      <c r="I34"/>
      <c r="J34" s="10">
        <v>43622</v>
      </c>
      <c r="K34" s="10">
        <v>43346</v>
      </c>
      <c r="L34" s="10">
        <v>43350</v>
      </c>
      <c r="M34">
        <v>32.777500000000003</v>
      </c>
      <c r="N34">
        <v>-13.98</v>
      </c>
      <c r="O34">
        <v>-458.23</v>
      </c>
      <c r="P34" s="18">
        <f>VLOOKUP(F34,Tableau2[],2,FALSE)</f>
        <v>1.1385000000000001</v>
      </c>
      <c r="Q34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3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5" spans="1:18" x14ac:dyDescent="0.25">
      <c r="A35" t="s">
        <v>109</v>
      </c>
      <c r="B35">
        <v>2222</v>
      </c>
      <c r="C35" t="s">
        <v>94</v>
      </c>
      <c r="D35" t="s">
        <v>97</v>
      </c>
      <c r="E35">
        <v>305</v>
      </c>
      <c r="F35" t="s">
        <v>17</v>
      </c>
      <c r="G35">
        <v>243</v>
      </c>
      <c r="H35" t="s">
        <v>98</v>
      </c>
      <c r="I35"/>
      <c r="J35" s="10">
        <v>43356</v>
      </c>
      <c r="K35" s="10">
        <v>43346</v>
      </c>
      <c r="L35" s="10">
        <v>43350</v>
      </c>
      <c r="M35">
        <v>32.777500000000003</v>
      </c>
      <c r="N35">
        <v>13.98</v>
      </c>
      <c r="O35">
        <v>458.23</v>
      </c>
      <c r="P35" s="18">
        <f>VLOOKUP(F35,Tableau2[],2,FALSE)</f>
        <v>1.1385000000000001</v>
      </c>
      <c r="Q35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3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6" spans="1:18" x14ac:dyDescent="0.25">
      <c r="A36" t="s">
        <v>109</v>
      </c>
      <c r="B36">
        <v>2222</v>
      </c>
      <c r="C36" t="s">
        <v>94</v>
      </c>
      <c r="D36" t="s">
        <v>95</v>
      </c>
      <c r="E36">
        <v>305</v>
      </c>
      <c r="F36" t="s">
        <v>29</v>
      </c>
      <c r="G36">
        <v>243</v>
      </c>
      <c r="H36" t="s">
        <v>96</v>
      </c>
      <c r="I36"/>
      <c r="J36" s="10">
        <v>43622</v>
      </c>
      <c r="K36" s="10">
        <v>43353</v>
      </c>
      <c r="L36" s="10">
        <v>43357</v>
      </c>
      <c r="M36">
        <v>32.777500000000003</v>
      </c>
      <c r="N36">
        <v>32.5</v>
      </c>
      <c r="O36" s="34">
        <v>1065.27</v>
      </c>
      <c r="P36" s="18">
        <f>VLOOKUP(F36,Tableau2[],2,FALSE)</f>
        <v>1.1385000000000001</v>
      </c>
      <c r="Q36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3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7" spans="1:18" x14ac:dyDescent="0.25">
      <c r="A37" t="s">
        <v>109</v>
      </c>
      <c r="B37">
        <v>2222</v>
      </c>
      <c r="C37" t="s">
        <v>94</v>
      </c>
      <c r="D37" t="s">
        <v>97</v>
      </c>
      <c r="E37">
        <v>305</v>
      </c>
      <c r="F37" t="s">
        <v>17</v>
      </c>
      <c r="G37">
        <v>243</v>
      </c>
      <c r="H37" t="s">
        <v>98</v>
      </c>
      <c r="I37"/>
      <c r="J37" s="10">
        <v>43622</v>
      </c>
      <c r="K37" s="10">
        <v>43353</v>
      </c>
      <c r="L37" s="10">
        <v>43357</v>
      </c>
      <c r="M37">
        <v>32.777500000000003</v>
      </c>
      <c r="N37">
        <v>-13.97</v>
      </c>
      <c r="O37">
        <v>-457.9</v>
      </c>
      <c r="P37" s="18">
        <f>VLOOKUP(F37,Tableau2[],2,FALSE)</f>
        <v>1.1385000000000001</v>
      </c>
      <c r="Q37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3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8" spans="1:18" x14ac:dyDescent="0.25">
      <c r="A38" t="s">
        <v>109</v>
      </c>
      <c r="B38">
        <v>2222</v>
      </c>
      <c r="C38" t="s">
        <v>94</v>
      </c>
      <c r="D38" t="s">
        <v>97</v>
      </c>
      <c r="E38">
        <v>305</v>
      </c>
      <c r="F38" t="s">
        <v>17</v>
      </c>
      <c r="G38">
        <v>243</v>
      </c>
      <c r="H38" t="s">
        <v>98</v>
      </c>
      <c r="I38"/>
      <c r="J38" s="10">
        <v>43356</v>
      </c>
      <c r="K38" s="10">
        <v>43353</v>
      </c>
      <c r="L38" s="10">
        <v>43357</v>
      </c>
      <c r="M38">
        <v>32.777500000000003</v>
      </c>
      <c r="N38">
        <v>13.97</v>
      </c>
      <c r="O38">
        <v>457.9</v>
      </c>
      <c r="P38" s="18">
        <f>VLOOKUP(F38,Tableau2[],2,FALSE)</f>
        <v>1.1385000000000001</v>
      </c>
      <c r="Q38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3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39" spans="1:18" x14ac:dyDescent="0.25">
      <c r="A39" t="s">
        <v>109</v>
      </c>
      <c r="B39">
        <v>2222</v>
      </c>
      <c r="C39" t="s">
        <v>94</v>
      </c>
      <c r="D39" t="s">
        <v>95</v>
      </c>
      <c r="E39">
        <v>305</v>
      </c>
      <c r="F39" t="s">
        <v>29</v>
      </c>
      <c r="G39">
        <v>243</v>
      </c>
      <c r="H39" t="s">
        <v>96</v>
      </c>
      <c r="I39"/>
      <c r="J39" s="10">
        <v>43622</v>
      </c>
      <c r="K39" s="10">
        <v>43360</v>
      </c>
      <c r="L39" s="10">
        <v>43364</v>
      </c>
      <c r="M39">
        <v>32.777500000000003</v>
      </c>
      <c r="N39">
        <v>32.5</v>
      </c>
      <c r="O39" s="34">
        <v>1065.27</v>
      </c>
      <c r="P39" s="18">
        <f>VLOOKUP(F39,Tableau2[],2,FALSE)</f>
        <v>1.1385000000000001</v>
      </c>
      <c r="Q39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3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0" spans="1:18" x14ac:dyDescent="0.25">
      <c r="A40" t="s">
        <v>109</v>
      </c>
      <c r="B40">
        <v>2222</v>
      </c>
      <c r="C40" t="s">
        <v>94</v>
      </c>
      <c r="D40" t="s">
        <v>97</v>
      </c>
      <c r="E40">
        <v>305</v>
      </c>
      <c r="F40" t="s">
        <v>17</v>
      </c>
      <c r="G40">
        <v>243</v>
      </c>
      <c r="H40" t="s">
        <v>98</v>
      </c>
      <c r="I40"/>
      <c r="J40" s="10">
        <v>43622</v>
      </c>
      <c r="K40" s="10">
        <v>43360</v>
      </c>
      <c r="L40" s="10">
        <v>43364</v>
      </c>
      <c r="M40">
        <v>32.777500000000003</v>
      </c>
      <c r="N40">
        <v>-13.98</v>
      </c>
      <c r="O40">
        <v>-458.23</v>
      </c>
      <c r="P40" s="18">
        <f>VLOOKUP(F40,Tableau2[],2,FALSE)</f>
        <v>1.1385000000000001</v>
      </c>
      <c r="Q40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4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1" spans="1:18" x14ac:dyDescent="0.25">
      <c r="A41" t="s">
        <v>109</v>
      </c>
      <c r="B41">
        <v>2222</v>
      </c>
      <c r="C41" t="s">
        <v>94</v>
      </c>
      <c r="D41" t="s">
        <v>97</v>
      </c>
      <c r="E41">
        <v>305</v>
      </c>
      <c r="F41" t="s">
        <v>17</v>
      </c>
      <c r="G41">
        <v>243</v>
      </c>
      <c r="H41" t="s">
        <v>98</v>
      </c>
      <c r="I41"/>
      <c r="J41" s="10">
        <v>43370</v>
      </c>
      <c r="K41" s="10">
        <v>43360</v>
      </c>
      <c r="L41" s="10">
        <v>43364</v>
      </c>
      <c r="M41">
        <v>32.777500000000003</v>
      </c>
      <c r="N41">
        <v>13.98</v>
      </c>
      <c r="O41">
        <v>458.23</v>
      </c>
      <c r="P41" s="18">
        <f>VLOOKUP(F41,Tableau2[],2,FALSE)</f>
        <v>1.1385000000000001</v>
      </c>
      <c r="Q41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4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2" spans="1:18" x14ac:dyDescent="0.25">
      <c r="A42" t="s">
        <v>109</v>
      </c>
      <c r="B42">
        <v>2222</v>
      </c>
      <c r="C42" t="s">
        <v>94</v>
      </c>
      <c r="D42" t="s">
        <v>95</v>
      </c>
      <c r="E42">
        <v>305</v>
      </c>
      <c r="F42" t="s">
        <v>29</v>
      </c>
      <c r="G42">
        <v>243</v>
      </c>
      <c r="H42" t="s">
        <v>96</v>
      </c>
      <c r="I42"/>
      <c r="J42" s="10">
        <v>43622</v>
      </c>
      <c r="K42" s="10">
        <v>43367</v>
      </c>
      <c r="L42" s="10">
        <v>43371</v>
      </c>
      <c r="M42">
        <v>32.777500000000003</v>
      </c>
      <c r="N42">
        <v>32.5</v>
      </c>
      <c r="O42" s="34">
        <v>1065.27</v>
      </c>
      <c r="P42" s="18">
        <f>VLOOKUP(F42,Tableau2[],2,FALSE)</f>
        <v>1.1385000000000001</v>
      </c>
      <c r="Q42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4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3" spans="1:18" x14ac:dyDescent="0.25">
      <c r="A43" t="s">
        <v>109</v>
      </c>
      <c r="B43">
        <v>2222</v>
      </c>
      <c r="C43" t="s">
        <v>94</v>
      </c>
      <c r="D43" t="s">
        <v>97</v>
      </c>
      <c r="E43">
        <v>305</v>
      </c>
      <c r="F43" t="s">
        <v>17</v>
      </c>
      <c r="G43">
        <v>243</v>
      </c>
      <c r="H43" t="s">
        <v>98</v>
      </c>
      <c r="I43"/>
      <c r="J43" s="10">
        <v>43622</v>
      </c>
      <c r="K43" s="10">
        <v>43367</v>
      </c>
      <c r="L43" s="10">
        <v>43371</v>
      </c>
      <c r="M43">
        <v>32.777500000000003</v>
      </c>
      <c r="N43">
        <v>-13.97</v>
      </c>
      <c r="O43">
        <v>-457.9</v>
      </c>
      <c r="P43" s="18">
        <f>VLOOKUP(F43,Tableau2[],2,FALSE)</f>
        <v>1.1385000000000001</v>
      </c>
      <c r="Q43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4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4" spans="1:18" x14ac:dyDescent="0.25">
      <c r="A44" t="s">
        <v>109</v>
      </c>
      <c r="B44">
        <v>2222</v>
      </c>
      <c r="C44" t="s">
        <v>94</v>
      </c>
      <c r="D44" t="s">
        <v>97</v>
      </c>
      <c r="E44">
        <v>305</v>
      </c>
      <c r="F44" t="s">
        <v>17</v>
      </c>
      <c r="G44">
        <v>243</v>
      </c>
      <c r="H44" t="s">
        <v>98</v>
      </c>
      <c r="I44"/>
      <c r="J44" s="10">
        <v>43370</v>
      </c>
      <c r="K44" s="10">
        <v>43367</v>
      </c>
      <c r="L44" s="10">
        <v>43371</v>
      </c>
      <c r="M44">
        <v>32.777500000000003</v>
      </c>
      <c r="N44">
        <v>13.97</v>
      </c>
      <c r="O44">
        <v>457.9</v>
      </c>
      <c r="P44" s="18">
        <f>VLOOKUP(F44,Tableau2[],2,FALSE)</f>
        <v>1.1385000000000001</v>
      </c>
      <c r="Q44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4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5" spans="1:18" x14ac:dyDescent="0.25">
      <c r="A45" t="s">
        <v>109</v>
      </c>
      <c r="B45">
        <v>2222</v>
      </c>
      <c r="C45" t="s">
        <v>94</v>
      </c>
      <c r="D45" t="s">
        <v>95</v>
      </c>
      <c r="E45">
        <v>305</v>
      </c>
      <c r="F45" t="s">
        <v>29</v>
      </c>
      <c r="G45">
        <v>243</v>
      </c>
      <c r="H45" t="s">
        <v>96</v>
      </c>
      <c r="I45"/>
      <c r="J45" s="10">
        <v>43622</v>
      </c>
      <c r="K45" s="10">
        <v>43374</v>
      </c>
      <c r="L45" s="10">
        <v>43378</v>
      </c>
      <c r="M45">
        <v>32.777500000000003</v>
      </c>
      <c r="N45">
        <v>32.5</v>
      </c>
      <c r="O45" s="34">
        <v>1065.27</v>
      </c>
      <c r="P45" s="18">
        <f>VLOOKUP(F45,Tableau2[],2,FALSE)</f>
        <v>1.1385000000000001</v>
      </c>
      <c r="Q45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4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6" spans="1:18" x14ac:dyDescent="0.25">
      <c r="A46" t="s">
        <v>109</v>
      </c>
      <c r="B46">
        <v>2222</v>
      </c>
      <c r="C46" t="s">
        <v>94</v>
      </c>
      <c r="D46" t="s">
        <v>97</v>
      </c>
      <c r="E46">
        <v>305</v>
      </c>
      <c r="F46" t="s">
        <v>17</v>
      </c>
      <c r="G46">
        <v>243</v>
      </c>
      <c r="H46" t="s">
        <v>98</v>
      </c>
      <c r="I46"/>
      <c r="J46" s="10">
        <v>43622</v>
      </c>
      <c r="K46" s="10">
        <v>43374</v>
      </c>
      <c r="L46" s="10">
        <v>43378</v>
      </c>
      <c r="M46">
        <v>32.777500000000003</v>
      </c>
      <c r="N46">
        <v>-13.98</v>
      </c>
      <c r="O46">
        <v>-458.23</v>
      </c>
      <c r="P46" s="18">
        <f>VLOOKUP(F46,Tableau2[],2,FALSE)</f>
        <v>1.1385000000000001</v>
      </c>
      <c r="Q46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4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7" spans="1:18" x14ac:dyDescent="0.25">
      <c r="A47" t="s">
        <v>109</v>
      </c>
      <c r="B47">
        <v>2222</v>
      </c>
      <c r="C47" t="s">
        <v>94</v>
      </c>
      <c r="D47" t="s">
        <v>97</v>
      </c>
      <c r="E47">
        <v>305</v>
      </c>
      <c r="F47" t="s">
        <v>17</v>
      </c>
      <c r="G47">
        <v>243</v>
      </c>
      <c r="H47" t="s">
        <v>98</v>
      </c>
      <c r="I47"/>
      <c r="J47" s="10">
        <v>43384</v>
      </c>
      <c r="K47" s="10">
        <v>43374</v>
      </c>
      <c r="L47" s="10">
        <v>43378</v>
      </c>
      <c r="M47">
        <v>32.777500000000003</v>
      </c>
      <c r="N47">
        <v>13.98</v>
      </c>
      <c r="O47">
        <v>458.23</v>
      </c>
      <c r="P47" s="18">
        <f>VLOOKUP(F47,Tableau2[],2,FALSE)</f>
        <v>1.1385000000000001</v>
      </c>
      <c r="Q47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4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8" spans="1:18" x14ac:dyDescent="0.25">
      <c r="A48" t="s">
        <v>109</v>
      </c>
      <c r="B48">
        <v>2222</v>
      </c>
      <c r="C48" t="s">
        <v>94</v>
      </c>
      <c r="D48" t="s">
        <v>95</v>
      </c>
      <c r="E48">
        <v>305</v>
      </c>
      <c r="F48" t="s">
        <v>29</v>
      </c>
      <c r="G48">
        <v>243</v>
      </c>
      <c r="H48" t="s">
        <v>96</v>
      </c>
      <c r="I48"/>
      <c r="J48" s="10">
        <v>43622</v>
      </c>
      <c r="K48" s="10">
        <v>43381</v>
      </c>
      <c r="L48" s="10">
        <v>43385</v>
      </c>
      <c r="M48">
        <v>32.777500000000003</v>
      </c>
      <c r="N48">
        <v>32.5</v>
      </c>
      <c r="O48" s="34">
        <v>1065.27</v>
      </c>
      <c r="P48" s="18">
        <f>VLOOKUP(F48,Tableau2[],2,FALSE)</f>
        <v>1.1385000000000001</v>
      </c>
      <c r="Q4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4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49" spans="1:18" x14ac:dyDescent="0.25">
      <c r="A49" t="s">
        <v>109</v>
      </c>
      <c r="B49">
        <v>2222</v>
      </c>
      <c r="C49" t="s">
        <v>94</v>
      </c>
      <c r="D49" t="s">
        <v>97</v>
      </c>
      <c r="E49">
        <v>305</v>
      </c>
      <c r="F49" t="s">
        <v>17</v>
      </c>
      <c r="G49">
        <v>243</v>
      </c>
      <c r="H49" t="s">
        <v>98</v>
      </c>
      <c r="I49"/>
      <c r="J49" s="10">
        <v>43622</v>
      </c>
      <c r="K49" s="10">
        <v>43381</v>
      </c>
      <c r="L49" s="10">
        <v>43385</v>
      </c>
      <c r="M49">
        <v>32.777500000000003</v>
      </c>
      <c r="N49">
        <v>-13.97</v>
      </c>
      <c r="O49">
        <v>-457.9</v>
      </c>
      <c r="P49" s="18">
        <f>VLOOKUP(F49,Tableau2[],2,FALSE)</f>
        <v>1.1385000000000001</v>
      </c>
      <c r="Q49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4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0" spans="1:18" x14ac:dyDescent="0.25">
      <c r="A50" t="s">
        <v>109</v>
      </c>
      <c r="B50">
        <v>2222</v>
      </c>
      <c r="C50" t="s">
        <v>94</v>
      </c>
      <c r="D50" t="s">
        <v>97</v>
      </c>
      <c r="E50">
        <v>305</v>
      </c>
      <c r="F50" t="s">
        <v>17</v>
      </c>
      <c r="G50">
        <v>243</v>
      </c>
      <c r="H50" t="s">
        <v>98</v>
      </c>
      <c r="I50"/>
      <c r="J50" s="10">
        <v>43384</v>
      </c>
      <c r="K50" s="10">
        <v>43381</v>
      </c>
      <c r="L50" s="10">
        <v>43385</v>
      </c>
      <c r="M50">
        <v>32.777500000000003</v>
      </c>
      <c r="N50">
        <v>13.97</v>
      </c>
      <c r="O50">
        <v>457.9</v>
      </c>
      <c r="P50" s="18">
        <f>VLOOKUP(F50,Tableau2[],2,FALSE)</f>
        <v>1.1385000000000001</v>
      </c>
      <c r="Q50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5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1" spans="1:18" x14ac:dyDescent="0.25">
      <c r="A51" t="s">
        <v>109</v>
      </c>
      <c r="B51">
        <v>2222</v>
      </c>
      <c r="C51" t="s">
        <v>94</v>
      </c>
      <c r="D51" t="s">
        <v>95</v>
      </c>
      <c r="E51">
        <v>305</v>
      </c>
      <c r="F51" t="s">
        <v>29</v>
      </c>
      <c r="G51">
        <v>243</v>
      </c>
      <c r="H51" t="s">
        <v>96</v>
      </c>
      <c r="I51"/>
      <c r="J51" s="10">
        <v>43622</v>
      </c>
      <c r="K51" s="10">
        <v>43388</v>
      </c>
      <c r="L51" s="10">
        <v>43392</v>
      </c>
      <c r="M51">
        <v>32.777500000000003</v>
      </c>
      <c r="N51">
        <v>32.5</v>
      </c>
      <c r="O51" s="34">
        <v>1065.27</v>
      </c>
      <c r="P51" s="18">
        <f>VLOOKUP(F51,Tableau2[],2,FALSE)</f>
        <v>1.1385000000000001</v>
      </c>
      <c r="Q5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5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2" spans="1:18" x14ac:dyDescent="0.25">
      <c r="A52" t="s">
        <v>109</v>
      </c>
      <c r="B52">
        <v>2222</v>
      </c>
      <c r="C52" t="s">
        <v>94</v>
      </c>
      <c r="D52" t="s">
        <v>97</v>
      </c>
      <c r="E52">
        <v>305</v>
      </c>
      <c r="F52" t="s">
        <v>17</v>
      </c>
      <c r="G52">
        <v>243</v>
      </c>
      <c r="H52" t="s">
        <v>98</v>
      </c>
      <c r="I52"/>
      <c r="J52" s="10">
        <v>43622</v>
      </c>
      <c r="K52" s="10">
        <v>43388</v>
      </c>
      <c r="L52" s="10">
        <v>43392</v>
      </c>
      <c r="M52">
        <v>32.777500000000003</v>
      </c>
      <c r="N52">
        <v>-13.98</v>
      </c>
      <c r="O52">
        <v>-458.23</v>
      </c>
      <c r="P52" s="18">
        <f>VLOOKUP(F52,Tableau2[],2,FALSE)</f>
        <v>1.1385000000000001</v>
      </c>
      <c r="Q52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5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3" spans="1:18" x14ac:dyDescent="0.25">
      <c r="A53" t="s">
        <v>109</v>
      </c>
      <c r="B53">
        <v>2222</v>
      </c>
      <c r="C53" t="s">
        <v>94</v>
      </c>
      <c r="D53" t="s">
        <v>97</v>
      </c>
      <c r="E53">
        <v>305</v>
      </c>
      <c r="F53" t="s">
        <v>17</v>
      </c>
      <c r="G53">
        <v>243</v>
      </c>
      <c r="H53" t="s">
        <v>98</v>
      </c>
      <c r="I53"/>
      <c r="J53" s="10">
        <v>43398</v>
      </c>
      <c r="K53" s="10">
        <v>43388</v>
      </c>
      <c r="L53" s="10">
        <v>43392</v>
      </c>
      <c r="M53">
        <v>32.777500000000003</v>
      </c>
      <c r="N53">
        <v>13.98</v>
      </c>
      <c r="O53">
        <v>458.23</v>
      </c>
      <c r="P53" s="18">
        <f>VLOOKUP(F53,Tableau2[],2,FALSE)</f>
        <v>1.1385000000000001</v>
      </c>
      <c r="Q53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5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4" spans="1:18" x14ac:dyDescent="0.25">
      <c r="A54" t="s">
        <v>109</v>
      </c>
      <c r="B54">
        <v>2222</v>
      </c>
      <c r="C54" t="s">
        <v>94</v>
      </c>
      <c r="D54" t="s">
        <v>95</v>
      </c>
      <c r="E54">
        <v>305</v>
      </c>
      <c r="F54" t="s">
        <v>29</v>
      </c>
      <c r="G54">
        <v>243</v>
      </c>
      <c r="H54" t="s">
        <v>96</v>
      </c>
      <c r="I54"/>
      <c r="J54" s="10">
        <v>43622</v>
      </c>
      <c r="K54" s="10">
        <v>43395</v>
      </c>
      <c r="L54" s="10">
        <v>43399</v>
      </c>
      <c r="M54">
        <v>32.777500000000003</v>
      </c>
      <c r="N54">
        <v>32.5</v>
      </c>
      <c r="O54" s="34">
        <v>1065.27</v>
      </c>
      <c r="P54" s="18">
        <f>VLOOKUP(F54,Tableau2[],2,FALSE)</f>
        <v>1.1385000000000001</v>
      </c>
      <c r="Q54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5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5" spans="1:18" x14ac:dyDescent="0.25">
      <c r="A55" t="s">
        <v>109</v>
      </c>
      <c r="B55">
        <v>2222</v>
      </c>
      <c r="C55" t="s">
        <v>94</v>
      </c>
      <c r="D55" t="s">
        <v>97</v>
      </c>
      <c r="E55">
        <v>305</v>
      </c>
      <c r="F55" t="s">
        <v>17</v>
      </c>
      <c r="G55">
        <v>243</v>
      </c>
      <c r="H55" t="s">
        <v>98</v>
      </c>
      <c r="I55"/>
      <c r="J55" s="10">
        <v>43622</v>
      </c>
      <c r="K55" s="10">
        <v>43395</v>
      </c>
      <c r="L55" s="10">
        <v>43399</v>
      </c>
      <c r="M55">
        <v>32.777500000000003</v>
      </c>
      <c r="N55">
        <v>-13.97</v>
      </c>
      <c r="O55">
        <v>-457.9</v>
      </c>
      <c r="P55" s="18">
        <f>VLOOKUP(F55,Tableau2[],2,FALSE)</f>
        <v>1.1385000000000001</v>
      </c>
      <c r="Q55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5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6" spans="1:18" x14ac:dyDescent="0.25">
      <c r="A56" t="s">
        <v>109</v>
      </c>
      <c r="B56">
        <v>2222</v>
      </c>
      <c r="C56" t="s">
        <v>94</v>
      </c>
      <c r="D56" t="s">
        <v>97</v>
      </c>
      <c r="E56">
        <v>305</v>
      </c>
      <c r="F56" t="s">
        <v>17</v>
      </c>
      <c r="G56">
        <v>243</v>
      </c>
      <c r="H56" t="s">
        <v>98</v>
      </c>
      <c r="I56"/>
      <c r="J56" s="10">
        <v>43398</v>
      </c>
      <c r="K56" s="10">
        <v>43395</v>
      </c>
      <c r="L56" s="10">
        <v>43399</v>
      </c>
      <c r="M56">
        <v>32.777500000000003</v>
      </c>
      <c r="N56">
        <v>13.97</v>
      </c>
      <c r="O56">
        <v>457.9</v>
      </c>
      <c r="P56" s="18">
        <f>VLOOKUP(F56,Tableau2[],2,FALSE)</f>
        <v>1.1385000000000001</v>
      </c>
      <c r="Q56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5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7" spans="1:18" x14ac:dyDescent="0.25">
      <c r="A57" t="s">
        <v>109</v>
      </c>
      <c r="B57">
        <v>2222</v>
      </c>
      <c r="C57" t="s">
        <v>94</v>
      </c>
      <c r="D57" t="s">
        <v>95</v>
      </c>
      <c r="E57">
        <v>305</v>
      </c>
      <c r="F57" t="s">
        <v>29</v>
      </c>
      <c r="G57">
        <v>243</v>
      </c>
      <c r="H57" t="s">
        <v>96</v>
      </c>
      <c r="I57"/>
      <c r="J57" s="10">
        <v>43622</v>
      </c>
      <c r="K57" s="10">
        <v>43402</v>
      </c>
      <c r="L57" s="10">
        <v>43406</v>
      </c>
      <c r="M57">
        <v>32.777500000000003</v>
      </c>
      <c r="N57">
        <v>32.5</v>
      </c>
      <c r="O57" s="34">
        <v>1065.27</v>
      </c>
      <c r="P57" s="18">
        <f>VLOOKUP(F57,Tableau2[],2,FALSE)</f>
        <v>1.1385000000000001</v>
      </c>
      <c r="Q57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5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8" spans="1:18" x14ac:dyDescent="0.25">
      <c r="A58" t="s">
        <v>109</v>
      </c>
      <c r="B58">
        <v>2222</v>
      </c>
      <c r="C58" t="s">
        <v>94</v>
      </c>
      <c r="D58" t="s">
        <v>97</v>
      </c>
      <c r="E58">
        <v>305</v>
      </c>
      <c r="F58" t="s">
        <v>17</v>
      </c>
      <c r="G58">
        <v>243</v>
      </c>
      <c r="H58" t="s">
        <v>98</v>
      </c>
      <c r="I58"/>
      <c r="J58" s="10">
        <v>43622</v>
      </c>
      <c r="K58" s="10">
        <v>43402</v>
      </c>
      <c r="L58" s="10">
        <v>43404</v>
      </c>
      <c r="M58">
        <v>32.777500000000003</v>
      </c>
      <c r="N58">
        <v>-8.39</v>
      </c>
      <c r="O58">
        <v>-275</v>
      </c>
      <c r="P58" s="18">
        <f>VLOOKUP(F58,Tableau2[],2,FALSE)</f>
        <v>1.1385000000000001</v>
      </c>
      <c r="Q58" s="24">
        <f>IF(OR(Tableau1[[#This Row],[Regroupement]]=" 080 FORFAITA",Tableau1[[#This Row],[Revenu]]=" 2008 Temps suppl. taux à 1.5 à mettre en banque (banque 14)"),0,Tableau1[[#This Row],[Heures]]*Tableau1[[#This Row],[Convertir]])</f>
        <v>-9.5520150000000008</v>
      </c>
      <c r="R5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59" spans="1:18" x14ac:dyDescent="0.25">
      <c r="A59" t="s">
        <v>109</v>
      </c>
      <c r="B59">
        <v>2222</v>
      </c>
      <c r="C59" t="s">
        <v>94</v>
      </c>
      <c r="D59" t="s">
        <v>97</v>
      </c>
      <c r="E59">
        <v>305</v>
      </c>
      <c r="F59" t="s">
        <v>17</v>
      </c>
      <c r="G59">
        <v>243</v>
      </c>
      <c r="H59" t="s">
        <v>98</v>
      </c>
      <c r="I59"/>
      <c r="J59" s="10">
        <v>43412</v>
      </c>
      <c r="K59" s="10">
        <v>43402</v>
      </c>
      <c r="L59" s="10">
        <v>43404</v>
      </c>
      <c r="M59">
        <v>32.777500000000003</v>
      </c>
      <c r="N59">
        <v>8.39</v>
      </c>
      <c r="O59">
        <v>275</v>
      </c>
      <c r="P59" s="18">
        <f>VLOOKUP(F59,Tableau2[],2,FALSE)</f>
        <v>1.1385000000000001</v>
      </c>
      <c r="Q59" s="24">
        <f>IF(OR(Tableau1[[#This Row],[Regroupement]]=" 080 FORFAITA",Tableau1[[#This Row],[Revenu]]=" 2008 Temps suppl. taux à 1.5 à mettre en banque (banque 14)"),0,Tableau1[[#This Row],[Heures]]*Tableau1[[#This Row],[Convertir]])</f>
        <v>9.5520150000000008</v>
      </c>
      <c r="R5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0" spans="1:18" x14ac:dyDescent="0.25">
      <c r="A60" t="s">
        <v>109</v>
      </c>
      <c r="B60">
        <v>2222</v>
      </c>
      <c r="C60" t="s">
        <v>94</v>
      </c>
      <c r="D60" t="s">
        <v>97</v>
      </c>
      <c r="E60">
        <v>305</v>
      </c>
      <c r="F60" t="s">
        <v>17</v>
      </c>
      <c r="G60">
        <v>243</v>
      </c>
      <c r="H60" t="s">
        <v>98</v>
      </c>
      <c r="I60"/>
      <c r="J60" s="10">
        <v>43622</v>
      </c>
      <c r="K60" s="10">
        <v>43405</v>
      </c>
      <c r="L60" s="10">
        <v>43406</v>
      </c>
      <c r="M60">
        <v>32.777500000000003</v>
      </c>
      <c r="N60">
        <v>-5.59</v>
      </c>
      <c r="O60">
        <v>-183.23</v>
      </c>
      <c r="P60" s="18">
        <f>VLOOKUP(F60,Tableau2[],2,FALSE)</f>
        <v>1.1385000000000001</v>
      </c>
      <c r="Q60" s="24">
        <f>IF(OR(Tableau1[[#This Row],[Regroupement]]=" 080 FORFAITA",Tableau1[[#This Row],[Revenu]]=" 2008 Temps suppl. taux à 1.5 à mettre en banque (banque 14)"),0,Tableau1[[#This Row],[Heures]]*Tableau1[[#This Row],[Convertir]])</f>
        <v>-6.3642150000000006</v>
      </c>
      <c r="R6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1" spans="1:18" x14ac:dyDescent="0.25">
      <c r="A61" t="s">
        <v>109</v>
      </c>
      <c r="B61">
        <v>2222</v>
      </c>
      <c r="C61" t="s">
        <v>94</v>
      </c>
      <c r="D61" t="s">
        <v>97</v>
      </c>
      <c r="E61">
        <v>305</v>
      </c>
      <c r="F61" t="s">
        <v>17</v>
      </c>
      <c r="G61">
        <v>243</v>
      </c>
      <c r="H61" t="s">
        <v>98</v>
      </c>
      <c r="I61"/>
      <c r="J61" s="10">
        <v>43412</v>
      </c>
      <c r="K61" s="10">
        <v>43405</v>
      </c>
      <c r="L61" s="10">
        <v>43406</v>
      </c>
      <c r="M61">
        <v>32.777500000000003</v>
      </c>
      <c r="N61">
        <v>5.59</v>
      </c>
      <c r="O61">
        <v>183.23</v>
      </c>
      <c r="P61" s="18">
        <f>VLOOKUP(F61,Tableau2[],2,FALSE)</f>
        <v>1.1385000000000001</v>
      </c>
      <c r="Q61" s="24">
        <f>IF(OR(Tableau1[[#This Row],[Regroupement]]=" 080 FORFAITA",Tableau1[[#This Row],[Revenu]]=" 2008 Temps suppl. taux à 1.5 à mettre en banque (banque 14)"),0,Tableau1[[#This Row],[Heures]]*Tableau1[[#This Row],[Convertir]])</f>
        <v>6.3642150000000006</v>
      </c>
      <c r="R6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2" spans="1:18" x14ac:dyDescent="0.25">
      <c r="A62" t="s">
        <v>109</v>
      </c>
      <c r="B62">
        <v>2222</v>
      </c>
      <c r="C62" t="s">
        <v>94</v>
      </c>
      <c r="D62" t="s">
        <v>95</v>
      </c>
      <c r="E62">
        <v>305</v>
      </c>
      <c r="F62" t="s">
        <v>29</v>
      </c>
      <c r="G62">
        <v>243</v>
      </c>
      <c r="H62" t="s">
        <v>96</v>
      </c>
      <c r="I62"/>
      <c r="J62" s="10">
        <v>43622</v>
      </c>
      <c r="K62" s="10">
        <v>43409</v>
      </c>
      <c r="L62" s="10">
        <v>43413</v>
      </c>
      <c r="M62">
        <v>32.777500000000003</v>
      </c>
      <c r="N62">
        <v>32.5</v>
      </c>
      <c r="O62" s="34">
        <v>1065.27</v>
      </c>
      <c r="P62" s="18">
        <f>VLOOKUP(F62,Tableau2[],2,FALSE)</f>
        <v>1.1385000000000001</v>
      </c>
      <c r="Q62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6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3" spans="1:18" x14ac:dyDescent="0.25">
      <c r="A63" t="s">
        <v>109</v>
      </c>
      <c r="B63">
        <v>2222</v>
      </c>
      <c r="C63" t="s">
        <v>94</v>
      </c>
      <c r="D63" t="s">
        <v>97</v>
      </c>
      <c r="E63">
        <v>305</v>
      </c>
      <c r="F63" t="s">
        <v>17</v>
      </c>
      <c r="G63">
        <v>243</v>
      </c>
      <c r="H63" t="s">
        <v>98</v>
      </c>
      <c r="I63"/>
      <c r="J63" s="10">
        <v>43622</v>
      </c>
      <c r="K63" s="10">
        <v>43409</v>
      </c>
      <c r="L63" s="10">
        <v>43413</v>
      </c>
      <c r="M63">
        <v>32.777500000000003</v>
      </c>
      <c r="N63">
        <v>-13.97</v>
      </c>
      <c r="O63">
        <v>-457.9</v>
      </c>
      <c r="P63" s="18">
        <f>VLOOKUP(F63,Tableau2[],2,FALSE)</f>
        <v>1.1385000000000001</v>
      </c>
      <c r="Q63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6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4" spans="1:18" x14ac:dyDescent="0.25">
      <c r="A64" t="s">
        <v>109</v>
      </c>
      <c r="B64">
        <v>2222</v>
      </c>
      <c r="C64" t="s">
        <v>94</v>
      </c>
      <c r="D64" t="s">
        <v>97</v>
      </c>
      <c r="E64">
        <v>305</v>
      </c>
      <c r="F64" t="s">
        <v>17</v>
      </c>
      <c r="G64">
        <v>243</v>
      </c>
      <c r="H64" t="s">
        <v>98</v>
      </c>
      <c r="I64"/>
      <c r="J64" s="10">
        <v>43412</v>
      </c>
      <c r="K64" s="10">
        <v>43409</v>
      </c>
      <c r="L64" s="10">
        <v>43413</v>
      </c>
      <c r="M64">
        <v>32.777500000000003</v>
      </c>
      <c r="N64">
        <v>13.97</v>
      </c>
      <c r="O64">
        <v>457.9</v>
      </c>
      <c r="P64" s="18">
        <f>VLOOKUP(F64,Tableau2[],2,FALSE)</f>
        <v>1.1385000000000001</v>
      </c>
      <c r="Q64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6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5" spans="1:18" x14ac:dyDescent="0.25">
      <c r="A65" t="s">
        <v>109</v>
      </c>
      <c r="B65">
        <v>2222</v>
      </c>
      <c r="C65" t="s">
        <v>94</v>
      </c>
      <c r="D65" t="s">
        <v>95</v>
      </c>
      <c r="E65">
        <v>305</v>
      </c>
      <c r="F65" t="s">
        <v>29</v>
      </c>
      <c r="G65">
        <v>243</v>
      </c>
      <c r="H65" t="s">
        <v>96</v>
      </c>
      <c r="I65"/>
      <c r="J65" s="10">
        <v>43622</v>
      </c>
      <c r="K65" s="10">
        <v>43416</v>
      </c>
      <c r="L65" s="10">
        <v>43420</v>
      </c>
      <c r="M65">
        <v>32.777500000000003</v>
      </c>
      <c r="N65">
        <v>32.5</v>
      </c>
      <c r="O65" s="34">
        <v>1065.27</v>
      </c>
      <c r="P65" s="18">
        <f>VLOOKUP(F65,Tableau2[],2,FALSE)</f>
        <v>1.1385000000000001</v>
      </c>
      <c r="Q65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6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6" spans="1:18" x14ac:dyDescent="0.25">
      <c r="A66" t="s">
        <v>109</v>
      </c>
      <c r="B66">
        <v>2222</v>
      </c>
      <c r="C66" t="s">
        <v>94</v>
      </c>
      <c r="D66" t="s">
        <v>97</v>
      </c>
      <c r="E66">
        <v>305</v>
      </c>
      <c r="F66" t="s">
        <v>17</v>
      </c>
      <c r="G66">
        <v>243</v>
      </c>
      <c r="H66" t="s">
        <v>98</v>
      </c>
      <c r="I66"/>
      <c r="J66" s="10">
        <v>43622</v>
      </c>
      <c r="K66" s="10">
        <v>43416</v>
      </c>
      <c r="L66" s="10">
        <v>43420</v>
      </c>
      <c r="M66">
        <v>32.777500000000003</v>
      </c>
      <c r="N66">
        <v>-13.98</v>
      </c>
      <c r="O66">
        <v>-458.23</v>
      </c>
      <c r="P66" s="18">
        <f>VLOOKUP(F66,Tableau2[],2,FALSE)</f>
        <v>1.1385000000000001</v>
      </c>
      <c r="Q66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6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7" spans="1:18" x14ac:dyDescent="0.25">
      <c r="A67" t="s">
        <v>109</v>
      </c>
      <c r="B67">
        <v>2222</v>
      </c>
      <c r="C67" t="s">
        <v>94</v>
      </c>
      <c r="D67" t="s">
        <v>97</v>
      </c>
      <c r="E67">
        <v>305</v>
      </c>
      <c r="F67" t="s">
        <v>17</v>
      </c>
      <c r="G67">
        <v>243</v>
      </c>
      <c r="H67" t="s">
        <v>98</v>
      </c>
      <c r="I67"/>
      <c r="J67" s="10">
        <v>43426</v>
      </c>
      <c r="K67" s="10">
        <v>43416</v>
      </c>
      <c r="L67" s="10">
        <v>43420</v>
      </c>
      <c r="M67">
        <v>32.777500000000003</v>
      </c>
      <c r="N67">
        <v>13.98</v>
      </c>
      <c r="O67">
        <v>458.23</v>
      </c>
      <c r="P67" s="18">
        <f>VLOOKUP(F67,Tableau2[],2,FALSE)</f>
        <v>1.1385000000000001</v>
      </c>
      <c r="Q67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6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8" spans="1:18" x14ac:dyDescent="0.25">
      <c r="A68" t="s">
        <v>109</v>
      </c>
      <c r="B68">
        <v>2222</v>
      </c>
      <c r="C68" t="s">
        <v>94</v>
      </c>
      <c r="D68" t="s">
        <v>95</v>
      </c>
      <c r="E68">
        <v>305</v>
      </c>
      <c r="F68" t="s">
        <v>29</v>
      </c>
      <c r="G68">
        <v>243</v>
      </c>
      <c r="H68" t="s">
        <v>96</v>
      </c>
      <c r="I68"/>
      <c r="J68" s="10">
        <v>43622</v>
      </c>
      <c r="K68" s="10">
        <v>43423</v>
      </c>
      <c r="L68" s="10">
        <v>43427</v>
      </c>
      <c r="M68">
        <v>32.777500000000003</v>
      </c>
      <c r="N68">
        <v>32.5</v>
      </c>
      <c r="O68" s="34">
        <v>1065.27</v>
      </c>
      <c r="P68" s="18">
        <f>VLOOKUP(F68,Tableau2[],2,FALSE)</f>
        <v>1.1385000000000001</v>
      </c>
      <c r="Q6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6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69" spans="1:18" x14ac:dyDescent="0.25">
      <c r="A69" t="s">
        <v>109</v>
      </c>
      <c r="B69">
        <v>2222</v>
      </c>
      <c r="C69" t="s">
        <v>94</v>
      </c>
      <c r="D69" t="s">
        <v>97</v>
      </c>
      <c r="E69">
        <v>305</v>
      </c>
      <c r="F69" t="s">
        <v>17</v>
      </c>
      <c r="G69">
        <v>243</v>
      </c>
      <c r="H69" t="s">
        <v>98</v>
      </c>
      <c r="I69"/>
      <c r="J69" s="10">
        <v>43622</v>
      </c>
      <c r="K69" s="10">
        <v>43423</v>
      </c>
      <c r="L69" s="10">
        <v>43427</v>
      </c>
      <c r="M69">
        <v>32.777500000000003</v>
      </c>
      <c r="N69">
        <v>-13.97</v>
      </c>
      <c r="O69">
        <v>-457.9</v>
      </c>
      <c r="P69" s="18">
        <f>VLOOKUP(F69,Tableau2[],2,FALSE)</f>
        <v>1.1385000000000001</v>
      </c>
      <c r="Q69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6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0" spans="1:18" x14ac:dyDescent="0.25">
      <c r="A70" t="s">
        <v>109</v>
      </c>
      <c r="B70">
        <v>2222</v>
      </c>
      <c r="C70" t="s">
        <v>94</v>
      </c>
      <c r="D70" t="s">
        <v>97</v>
      </c>
      <c r="E70">
        <v>305</v>
      </c>
      <c r="F70" t="s">
        <v>17</v>
      </c>
      <c r="G70">
        <v>243</v>
      </c>
      <c r="H70" t="s">
        <v>98</v>
      </c>
      <c r="I70"/>
      <c r="J70" s="10">
        <v>43426</v>
      </c>
      <c r="K70" s="10">
        <v>43423</v>
      </c>
      <c r="L70" s="10">
        <v>43427</v>
      </c>
      <c r="M70">
        <v>32.777500000000003</v>
      </c>
      <c r="N70">
        <v>13.97</v>
      </c>
      <c r="O70">
        <v>457.9</v>
      </c>
      <c r="P70" s="18">
        <f>VLOOKUP(F70,Tableau2[],2,FALSE)</f>
        <v>1.1385000000000001</v>
      </c>
      <c r="Q70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7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1" spans="1:18" x14ac:dyDescent="0.25">
      <c r="A71" t="s">
        <v>109</v>
      </c>
      <c r="B71">
        <v>2222</v>
      </c>
      <c r="C71" t="s">
        <v>94</v>
      </c>
      <c r="D71" t="s">
        <v>95</v>
      </c>
      <c r="E71">
        <v>305</v>
      </c>
      <c r="F71" t="s">
        <v>29</v>
      </c>
      <c r="G71">
        <v>243</v>
      </c>
      <c r="H71" t="s">
        <v>96</v>
      </c>
      <c r="I71"/>
      <c r="J71" s="10">
        <v>43622</v>
      </c>
      <c r="K71" s="10">
        <v>43430</v>
      </c>
      <c r="L71" s="10">
        <v>43434</v>
      </c>
      <c r="M71">
        <v>32.777500000000003</v>
      </c>
      <c r="N71">
        <v>32.5</v>
      </c>
      <c r="O71" s="34">
        <v>1065.27</v>
      </c>
      <c r="P71" s="18">
        <f>VLOOKUP(F71,Tableau2[],2,FALSE)</f>
        <v>1.1385000000000001</v>
      </c>
      <c r="Q7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7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2" spans="1:18" x14ac:dyDescent="0.25">
      <c r="A72" t="s">
        <v>109</v>
      </c>
      <c r="B72">
        <v>2222</v>
      </c>
      <c r="C72" t="s">
        <v>94</v>
      </c>
      <c r="D72" t="s">
        <v>97</v>
      </c>
      <c r="E72">
        <v>305</v>
      </c>
      <c r="F72" t="s">
        <v>17</v>
      </c>
      <c r="G72">
        <v>243</v>
      </c>
      <c r="H72" t="s">
        <v>98</v>
      </c>
      <c r="I72"/>
      <c r="J72" s="10">
        <v>43622</v>
      </c>
      <c r="K72" s="10">
        <v>43430</v>
      </c>
      <c r="L72" s="10">
        <v>43434</v>
      </c>
      <c r="M72">
        <v>32.777500000000003</v>
      </c>
      <c r="N72">
        <v>-13.98</v>
      </c>
      <c r="O72">
        <v>-458.23</v>
      </c>
      <c r="P72" s="18">
        <f>VLOOKUP(F72,Tableau2[],2,FALSE)</f>
        <v>1.1385000000000001</v>
      </c>
      <c r="Q72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7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3" spans="1:18" x14ac:dyDescent="0.25">
      <c r="A73" t="s">
        <v>109</v>
      </c>
      <c r="B73">
        <v>2222</v>
      </c>
      <c r="C73" t="s">
        <v>94</v>
      </c>
      <c r="D73" t="s">
        <v>97</v>
      </c>
      <c r="E73">
        <v>305</v>
      </c>
      <c r="F73" t="s">
        <v>17</v>
      </c>
      <c r="G73">
        <v>243</v>
      </c>
      <c r="H73" t="s">
        <v>98</v>
      </c>
      <c r="I73"/>
      <c r="J73" s="10">
        <v>43440</v>
      </c>
      <c r="K73" s="10">
        <v>43430</v>
      </c>
      <c r="L73" s="10">
        <v>43434</v>
      </c>
      <c r="M73">
        <v>32.777500000000003</v>
      </c>
      <c r="N73">
        <v>13.98</v>
      </c>
      <c r="O73">
        <v>458.23</v>
      </c>
      <c r="P73" s="18">
        <f>VLOOKUP(F73,Tableau2[],2,FALSE)</f>
        <v>1.1385000000000001</v>
      </c>
      <c r="Q73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7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4" spans="1:18" x14ac:dyDescent="0.25">
      <c r="A74" t="s">
        <v>109</v>
      </c>
      <c r="B74">
        <v>2222</v>
      </c>
      <c r="C74" t="s">
        <v>94</v>
      </c>
      <c r="D74" t="s">
        <v>95</v>
      </c>
      <c r="E74">
        <v>305</v>
      </c>
      <c r="F74" t="s">
        <v>29</v>
      </c>
      <c r="G74">
        <v>243</v>
      </c>
      <c r="H74" t="s">
        <v>96</v>
      </c>
      <c r="I74"/>
      <c r="J74" s="10">
        <v>43622</v>
      </c>
      <c r="K74" s="10">
        <v>43437</v>
      </c>
      <c r="L74" s="10">
        <v>43441</v>
      </c>
      <c r="M74">
        <v>32.777500000000003</v>
      </c>
      <c r="N74">
        <v>32.5</v>
      </c>
      <c r="O74" s="34">
        <v>1065.27</v>
      </c>
      <c r="P74" s="18">
        <f>VLOOKUP(F74,Tableau2[],2,FALSE)</f>
        <v>1.1385000000000001</v>
      </c>
      <c r="Q74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7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5" spans="1:18" x14ac:dyDescent="0.25">
      <c r="A75" t="s">
        <v>109</v>
      </c>
      <c r="B75">
        <v>2222</v>
      </c>
      <c r="C75" t="s">
        <v>94</v>
      </c>
      <c r="D75" t="s">
        <v>97</v>
      </c>
      <c r="E75">
        <v>305</v>
      </c>
      <c r="F75" t="s">
        <v>17</v>
      </c>
      <c r="G75">
        <v>243</v>
      </c>
      <c r="H75" t="s">
        <v>98</v>
      </c>
      <c r="I75"/>
      <c r="J75" s="10">
        <v>43622</v>
      </c>
      <c r="K75" s="10">
        <v>43437</v>
      </c>
      <c r="L75" s="10">
        <v>43441</v>
      </c>
      <c r="M75">
        <v>32.777500000000003</v>
      </c>
      <c r="N75">
        <v>-13.97</v>
      </c>
      <c r="O75">
        <v>-457.9</v>
      </c>
      <c r="P75" s="18">
        <f>VLOOKUP(F75,Tableau2[],2,FALSE)</f>
        <v>1.1385000000000001</v>
      </c>
      <c r="Q75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7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6" spans="1:18" x14ac:dyDescent="0.25">
      <c r="A76" t="s">
        <v>109</v>
      </c>
      <c r="B76">
        <v>2222</v>
      </c>
      <c r="C76" t="s">
        <v>94</v>
      </c>
      <c r="D76" t="s">
        <v>97</v>
      </c>
      <c r="E76">
        <v>305</v>
      </c>
      <c r="F76" t="s">
        <v>17</v>
      </c>
      <c r="G76">
        <v>243</v>
      </c>
      <c r="H76" t="s">
        <v>98</v>
      </c>
      <c r="I76"/>
      <c r="J76" s="10">
        <v>43440</v>
      </c>
      <c r="K76" s="10">
        <v>43437</v>
      </c>
      <c r="L76" s="10">
        <v>43441</v>
      </c>
      <c r="M76">
        <v>32.777500000000003</v>
      </c>
      <c r="N76">
        <v>13.97</v>
      </c>
      <c r="O76">
        <v>457.9</v>
      </c>
      <c r="P76" s="18">
        <f>VLOOKUP(F76,Tableau2[],2,FALSE)</f>
        <v>1.1385000000000001</v>
      </c>
      <c r="Q76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7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7" spans="1:18" x14ac:dyDescent="0.25">
      <c r="A77" t="s">
        <v>109</v>
      </c>
      <c r="B77">
        <v>2222</v>
      </c>
      <c r="C77" t="s">
        <v>94</v>
      </c>
      <c r="D77" t="s">
        <v>95</v>
      </c>
      <c r="E77">
        <v>305</v>
      </c>
      <c r="F77" t="s">
        <v>29</v>
      </c>
      <c r="G77">
        <v>243</v>
      </c>
      <c r="H77" t="s">
        <v>96</v>
      </c>
      <c r="I77"/>
      <c r="J77" s="10">
        <v>43622</v>
      </c>
      <c r="K77" s="10">
        <v>43444</v>
      </c>
      <c r="L77" s="10">
        <v>43448</v>
      </c>
      <c r="M77">
        <v>32.777500000000003</v>
      </c>
      <c r="N77">
        <v>32.5</v>
      </c>
      <c r="O77" s="34">
        <v>1065.27</v>
      </c>
      <c r="P77" s="18">
        <f>VLOOKUP(F77,Tableau2[],2,FALSE)</f>
        <v>1.1385000000000001</v>
      </c>
      <c r="Q77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7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8" spans="1:18" x14ac:dyDescent="0.25">
      <c r="A78" t="s">
        <v>109</v>
      </c>
      <c r="B78">
        <v>2222</v>
      </c>
      <c r="C78" t="s">
        <v>94</v>
      </c>
      <c r="D78" t="s">
        <v>97</v>
      </c>
      <c r="E78">
        <v>305</v>
      </c>
      <c r="F78" t="s">
        <v>17</v>
      </c>
      <c r="G78">
        <v>243</v>
      </c>
      <c r="H78" t="s">
        <v>98</v>
      </c>
      <c r="I78"/>
      <c r="J78" s="10">
        <v>43622</v>
      </c>
      <c r="K78" s="10">
        <v>43444</v>
      </c>
      <c r="L78" s="10">
        <v>43448</v>
      </c>
      <c r="M78">
        <v>32.777500000000003</v>
      </c>
      <c r="N78">
        <v>-13.98</v>
      </c>
      <c r="O78">
        <v>-458.23</v>
      </c>
      <c r="P78" s="18">
        <f>VLOOKUP(F78,Tableau2[],2,FALSE)</f>
        <v>1.1385000000000001</v>
      </c>
      <c r="Q78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7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79" spans="1:18" x14ac:dyDescent="0.25">
      <c r="A79" t="s">
        <v>109</v>
      </c>
      <c r="B79">
        <v>2222</v>
      </c>
      <c r="C79" t="s">
        <v>94</v>
      </c>
      <c r="D79" t="s">
        <v>97</v>
      </c>
      <c r="E79">
        <v>305</v>
      </c>
      <c r="F79" t="s">
        <v>17</v>
      </c>
      <c r="G79">
        <v>243</v>
      </c>
      <c r="H79" t="s">
        <v>98</v>
      </c>
      <c r="I79"/>
      <c r="J79" s="10">
        <v>43454</v>
      </c>
      <c r="K79" s="10">
        <v>43444</v>
      </c>
      <c r="L79" s="10">
        <v>43448</v>
      </c>
      <c r="M79">
        <v>32.777500000000003</v>
      </c>
      <c r="N79">
        <v>13.98</v>
      </c>
      <c r="O79">
        <v>458.23</v>
      </c>
      <c r="P79" s="18">
        <f>VLOOKUP(F79,Tableau2[],2,FALSE)</f>
        <v>1.1385000000000001</v>
      </c>
      <c r="Q79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7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0" spans="1:18" x14ac:dyDescent="0.25">
      <c r="A80" t="s">
        <v>109</v>
      </c>
      <c r="B80">
        <v>2222</v>
      </c>
      <c r="C80" t="s">
        <v>94</v>
      </c>
      <c r="D80" t="s">
        <v>95</v>
      </c>
      <c r="E80">
        <v>305</v>
      </c>
      <c r="F80" t="s">
        <v>29</v>
      </c>
      <c r="G80">
        <v>243</v>
      </c>
      <c r="H80" t="s">
        <v>96</v>
      </c>
      <c r="I80"/>
      <c r="J80" s="10">
        <v>43622</v>
      </c>
      <c r="K80" s="10">
        <v>43451</v>
      </c>
      <c r="L80" s="10">
        <v>43455</v>
      </c>
      <c r="M80">
        <v>32.777500000000003</v>
      </c>
      <c r="N80">
        <v>32.5</v>
      </c>
      <c r="O80" s="34">
        <v>1065.27</v>
      </c>
      <c r="P80" s="18">
        <f>VLOOKUP(F80,Tableau2[],2,FALSE)</f>
        <v>1.1385000000000001</v>
      </c>
      <c r="Q80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8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1" spans="1:18" x14ac:dyDescent="0.25">
      <c r="A81" t="s">
        <v>109</v>
      </c>
      <c r="B81">
        <v>2222</v>
      </c>
      <c r="C81" t="s">
        <v>94</v>
      </c>
      <c r="D81" t="s">
        <v>97</v>
      </c>
      <c r="E81">
        <v>305</v>
      </c>
      <c r="F81" t="s">
        <v>17</v>
      </c>
      <c r="G81">
        <v>243</v>
      </c>
      <c r="H81" t="s">
        <v>98</v>
      </c>
      <c r="I81"/>
      <c r="J81" s="10">
        <v>43622</v>
      </c>
      <c r="K81" s="10">
        <v>43451</v>
      </c>
      <c r="L81" s="10">
        <v>43455</v>
      </c>
      <c r="M81">
        <v>32.777500000000003</v>
      </c>
      <c r="N81">
        <v>-13.97</v>
      </c>
      <c r="O81">
        <v>-457.9</v>
      </c>
      <c r="P81" s="18">
        <f>VLOOKUP(F81,Tableau2[],2,FALSE)</f>
        <v>1.1385000000000001</v>
      </c>
      <c r="Q81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8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2" spans="1:18" x14ac:dyDescent="0.25">
      <c r="A82" t="s">
        <v>109</v>
      </c>
      <c r="B82">
        <v>2222</v>
      </c>
      <c r="C82" t="s">
        <v>94</v>
      </c>
      <c r="D82" t="s">
        <v>97</v>
      </c>
      <c r="E82">
        <v>305</v>
      </c>
      <c r="F82" t="s">
        <v>17</v>
      </c>
      <c r="G82">
        <v>243</v>
      </c>
      <c r="H82" t="s">
        <v>98</v>
      </c>
      <c r="I82"/>
      <c r="J82" s="10">
        <v>43454</v>
      </c>
      <c r="K82" s="10">
        <v>43451</v>
      </c>
      <c r="L82" s="10">
        <v>43455</v>
      </c>
      <c r="M82">
        <v>32.777500000000003</v>
      </c>
      <c r="N82">
        <v>13.97</v>
      </c>
      <c r="O82">
        <v>457.9</v>
      </c>
      <c r="P82" s="18">
        <f>VLOOKUP(F82,Tableau2[],2,FALSE)</f>
        <v>1.1385000000000001</v>
      </c>
      <c r="Q82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8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3" spans="1:18" x14ac:dyDescent="0.25">
      <c r="A83" t="s">
        <v>109</v>
      </c>
      <c r="B83">
        <v>2222</v>
      </c>
      <c r="C83" t="s">
        <v>94</v>
      </c>
      <c r="D83" t="s">
        <v>95</v>
      </c>
      <c r="E83">
        <v>305</v>
      </c>
      <c r="F83" t="s">
        <v>29</v>
      </c>
      <c r="G83">
        <v>243</v>
      </c>
      <c r="H83" t="s">
        <v>96</v>
      </c>
      <c r="I83"/>
      <c r="J83" s="10">
        <v>43622</v>
      </c>
      <c r="K83" s="10">
        <v>43458</v>
      </c>
      <c r="L83" s="10">
        <v>43462</v>
      </c>
      <c r="M83">
        <v>32.777500000000003</v>
      </c>
      <c r="N83">
        <v>32.5</v>
      </c>
      <c r="O83" s="34">
        <v>1065.27</v>
      </c>
      <c r="P83" s="18">
        <f>VLOOKUP(F83,Tableau2[],2,FALSE)</f>
        <v>1.1385000000000001</v>
      </c>
      <c r="Q8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8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4" spans="1:18" x14ac:dyDescent="0.25">
      <c r="A84" t="s">
        <v>109</v>
      </c>
      <c r="B84">
        <v>2222</v>
      </c>
      <c r="C84" t="s">
        <v>94</v>
      </c>
      <c r="D84" t="s">
        <v>97</v>
      </c>
      <c r="E84">
        <v>305</v>
      </c>
      <c r="F84" t="s">
        <v>17</v>
      </c>
      <c r="G84">
        <v>243</v>
      </c>
      <c r="H84" t="s">
        <v>98</v>
      </c>
      <c r="I84"/>
      <c r="J84" s="10">
        <v>43622</v>
      </c>
      <c r="K84" s="10">
        <v>43458</v>
      </c>
      <c r="L84" s="10">
        <v>43462</v>
      </c>
      <c r="M84">
        <v>32.777500000000003</v>
      </c>
      <c r="N84">
        <v>-13.98</v>
      </c>
      <c r="O84">
        <v>-458.23</v>
      </c>
      <c r="P84" s="18">
        <f>VLOOKUP(F84,Tableau2[],2,FALSE)</f>
        <v>1.1385000000000001</v>
      </c>
      <c r="Q84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8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5" spans="1:18" x14ac:dyDescent="0.25">
      <c r="A85" t="s">
        <v>109</v>
      </c>
      <c r="B85">
        <v>2222</v>
      </c>
      <c r="C85" t="s">
        <v>94</v>
      </c>
      <c r="D85" t="s">
        <v>97</v>
      </c>
      <c r="E85">
        <v>305</v>
      </c>
      <c r="F85" t="s">
        <v>17</v>
      </c>
      <c r="G85">
        <v>243</v>
      </c>
      <c r="H85" t="s">
        <v>98</v>
      </c>
      <c r="I85"/>
      <c r="J85" s="10">
        <v>43468</v>
      </c>
      <c r="K85" s="10">
        <v>43458</v>
      </c>
      <c r="L85" s="10">
        <v>43462</v>
      </c>
      <c r="M85">
        <v>32.777500000000003</v>
      </c>
      <c r="N85">
        <v>13.98</v>
      </c>
      <c r="O85">
        <v>458.23</v>
      </c>
      <c r="P85" s="18">
        <f>VLOOKUP(F85,Tableau2[],2,FALSE)</f>
        <v>1.1385000000000001</v>
      </c>
      <c r="Q85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8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6" spans="1:18" x14ac:dyDescent="0.25">
      <c r="A86" t="s">
        <v>109</v>
      </c>
      <c r="B86">
        <v>2222</v>
      </c>
      <c r="C86" t="s">
        <v>94</v>
      </c>
      <c r="D86" t="s">
        <v>95</v>
      </c>
      <c r="E86">
        <v>305</v>
      </c>
      <c r="F86" t="s">
        <v>29</v>
      </c>
      <c r="G86">
        <v>243</v>
      </c>
      <c r="H86" t="s">
        <v>96</v>
      </c>
      <c r="I86"/>
      <c r="J86" s="10">
        <v>43622</v>
      </c>
      <c r="K86" s="10">
        <v>43465</v>
      </c>
      <c r="L86" s="10">
        <v>43469</v>
      </c>
      <c r="M86">
        <v>32.777500000000003</v>
      </c>
      <c r="N86">
        <v>32.5</v>
      </c>
      <c r="O86" s="34">
        <v>1065.27</v>
      </c>
      <c r="P86" s="18">
        <f>VLOOKUP(F86,Tableau2[],2,FALSE)</f>
        <v>1.1385000000000001</v>
      </c>
      <c r="Q86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8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7" spans="1:18" x14ac:dyDescent="0.25">
      <c r="A87" t="s">
        <v>109</v>
      </c>
      <c r="B87">
        <v>2222</v>
      </c>
      <c r="C87" t="s">
        <v>94</v>
      </c>
      <c r="D87" t="s">
        <v>97</v>
      </c>
      <c r="E87">
        <v>305</v>
      </c>
      <c r="F87" t="s">
        <v>17</v>
      </c>
      <c r="G87">
        <v>243</v>
      </c>
      <c r="H87" t="s">
        <v>98</v>
      </c>
      <c r="I87"/>
      <c r="J87" s="10">
        <v>43622</v>
      </c>
      <c r="K87" s="10">
        <v>43465</v>
      </c>
      <c r="L87" s="10">
        <v>43465</v>
      </c>
      <c r="M87">
        <v>32.777500000000003</v>
      </c>
      <c r="N87">
        <v>-2.79</v>
      </c>
      <c r="O87">
        <v>-91.45</v>
      </c>
      <c r="P87" s="18">
        <f>VLOOKUP(F87,Tableau2[],2,FALSE)</f>
        <v>1.1385000000000001</v>
      </c>
      <c r="Q87" s="24">
        <f>IF(OR(Tableau1[[#This Row],[Regroupement]]=" 080 FORFAITA",Tableau1[[#This Row],[Revenu]]=" 2008 Temps suppl. taux à 1.5 à mettre en banque (banque 14)"),0,Tableau1[[#This Row],[Heures]]*Tableau1[[#This Row],[Convertir]])</f>
        <v>-3.1764150000000004</v>
      </c>
      <c r="R8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8" spans="1:18" x14ac:dyDescent="0.25">
      <c r="A88" t="s">
        <v>109</v>
      </c>
      <c r="B88">
        <v>2222</v>
      </c>
      <c r="C88" t="s">
        <v>94</v>
      </c>
      <c r="D88" t="s">
        <v>97</v>
      </c>
      <c r="E88">
        <v>305</v>
      </c>
      <c r="F88" t="s">
        <v>17</v>
      </c>
      <c r="G88">
        <v>243</v>
      </c>
      <c r="H88" t="s">
        <v>98</v>
      </c>
      <c r="I88"/>
      <c r="J88" s="10">
        <v>43468</v>
      </c>
      <c r="K88" s="10">
        <v>43465</v>
      </c>
      <c r="L88" s="10">
        <v>43465</v>
      </c>
      <c r="M88">
        <v>32.777500000000003</v>
      </c>
      <c r="N88">
        <v>2.79</v>
      </c>
      <c r="O88">
        <v>91.45</v>
      </c>
      <c r="P88" s="18">
        <f>VLOOKUP(F88,Tableau2[],2,FALSE)</f>
        <v>1.1385000000000001</v>
      </c>
      <c r="Q88" s="24">
        <f>IF(OR(Tableau1[[#This Row],[Regroupement]]=" 080 FORFAITA",Tableau1[[#This Row],[Revenu]]=" 2008 Temps suppl. taux à 1.5 à mettre en banque (banque 14)"),0,Tableau1[[#This Row],[Heures]]*Tableau1[[#This Row],[Convertir]])</f>
        <v>3.1764150000000004</v>
      </c>
      <c r="R8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89" spans="1:18" x14ac:dyDescent="0.25">
      <c r="A89" t="s">
        <v>109</v>
      </c>
      <c r="B89">
        <v>2222</v>
      </c>
      <c r="C89" t="s">
        <v>94</v>
      </c>
      <c r="D89" t="s">
        <v>97</v>
      </c>
      <c r="E89">
        <v>305</v>
      </c>
      <c r="F89" t="s">
        <v>17</v>
      </c>
      <c r="G89">
        <v>243</v>
      </c>
      <c r="H89" t="s">
        <v>98</v>
      </c>
      <c r="I89"/>
      <c r="J89" s="10">
        <v>43622</v>
      </c>
      <c r="K89" s="10">
        <v>43466</v>
      </c>
      <c r="L89" s="10">
        <v>43469</v>
      </c>
      <c r="M89">
        <v>32.777500000000003</v>
      </c>
      <c r="N89">
        <v>-11.18</v>
      </c>
      <c r="O89">
        <v>-366.45</v>
      </c>
      <c r="P89" s="18">
        <f>VLOOKUP(F89,Tableau2[],2,FALSE)</f>
        <v>1.1385000000000001</v>
      </c>
      <c r="Q89" s="24">
        <f>IF(OR(Tableau1[[#This Row],[Regroupement]]=" 080 FORFAITA",Tableau1[[#This Row],[Revenu]]=" 2008 Temps suppl. taux à 1.5 à mettre en banque (banque 14)"),0,Tableau1[[#This Row],[Heures]]*Tableau1[[#This Row],[Convertir]])</f>
        <v>-12.728430000000001</v>
      </c>
      <c r="R8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0" spans="1:18" x14ac:dyDescent="0.25">
      <c r="A90" t="s">
        <v>109</v>
      </c>
      <c r="B90">
        <v>2222</v>
      </c>
      <c r="C90" t="s">
        <v>94</v>
      </c>
      <c r="D90" t="s">
        <v>97</v>
      </c>
      <c r="E90">
        <v>305</v>
      </c>
      <c r="F90" t="s">
        <v>17</v>
      </c>
      <c r="G90">
        <v>243</v>
      </c>
      <c r="H90" t="s">
        <v>98</v>
      </c>
      <c r="I90"/>
      <c r="J90" s="10">
        <v>43468</v>
      </c>
      <c r="K90" s="10">
        <v>43466</v>
      </c>
      <c r="L90" s="10">
        <v>43469</v>
      </c>
      <c r="M90">
        <v>32.777500000000003</v>
      </c>
      <c r="N90">
        <v>11.18</v>
      </c>
      <c r="O90">
        <v>366.45</v>
      </c>
      <c r="P90" s="18">
        <f>VLOOKUP(F90,Tableau2[],2,FALSE)</f>
        <v>1.1385000000000001</v>
      </c>
      <c r="Q90" s="24">
        <f>IF(OR(Tableau1[[#This Row],[Regroupement]]=" 080 FORFAITA",Tableau1[[#This Row],[Revenu]]=" 2008 Temps suppl. taux à 1.5 à mettre en banque (banque 14)"),0,Tableau1[[#This Row],[Heures]]*Tableau1[[#This Row],[Convertir]])</f>
        <v>12.728430000000001</v>
      </c>
      <c r="R9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1" spans="1:18" x14ac:dyDescent="0.25">
      <c r="A91" t="s">
        <v>109</v>
      </c>
      <c r="B91">
        <v>2222</v>
      </c>
      <c r="C91" t="s">
        <v>94</v>
      </c>
      <c r="D91" t="s">
        <v>95</v>
      </c>
      <c r="E91">
        <v>305</v>
      </c>
      <c r="F91" t="s">
        <v>29</v>
      </c>
      <c r="G91">
        <v>243</v>
      </c>
      <c r="H91" t="s">
        <v>96</v>
      </c>
      <c r="I91"/>
      <c r="J91" s="10">
        <v>43622</v>
      </c>
      <c r="K91" s="10">
        <v>43472</v>
      </c>
      <c r="L91" s="10">
        <v>43476</v>
      </c>
      <c r="M91">
        <v>32.777500000000003</v>
      </c>
      <c r="N91">
        <v>32.5</v>
      </c>
      <c r="O91" s="34">
        <v>1065.27</v>
      </c>
      <c r="P91" s="18">
        <f>VLOOKUP(F91,Tableau2[],2,FALSE)</f>
        <v>1.1385000000000001</v>
      </c>
      <c r="Q9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2" spans="1:18" x14ac:dyDescent="0.25">
      <c r="A92" t="s">
        <v>109</v>
      </c>
      <c r="B92">
        <v>2222</v>
      </c>
      <c r="C92" t="s">
        <v>94</v>
      </c>
      <c r="D92" t="s">
        <v>97</v>
      </c>
      <c r="E92">
        <v>305</v>
      </c>
      <c r="F92" t="s">
        <v>17</v>
      </c>
      <c r="G92">
        <v>243</v>
      </c>
      <c r="H92" t="s">
        <v>99</v>
      </c>
      <c r="I92"/>
      <c r="J92" s="10">
        <v>43622</v>
      </c>
      <c r="K92" s="10">
        <v>43472</v>
      </c>
      <c r="L92" s="10">
        <v>43476</v>
      </c>
      <c r="M92">
        <v>32.777500000000003</v>
      </c>
      <c r="N92">
        <v>-32.5</v>
      </c>
      <c r="O92" s="34">
        <v>-1065.27</v>
      </c>
      <c r="P92" s="18">
        <f>VLOOKUP(F92,Tableau2[],2,FALSE)</f>
        <v>1.1385000000000001</v>
      </c>
      <c r="Q92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9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3" spans="1:18" x14ac:dyDescent="0.25">
      <c r="A93" t="s">
        <v>109</v>
      </c>
      <c r="B93">
        <v>2222</v>
      </c>
      <c r="C93" t="s">
        <v>94</v>
      </c>
      <c r="D93" t="s">
        <v>97</v>
      </c>
      <c r="E93">
        <v>305</v>
      </c>
      <c r="F93" t="s">
        <v>17</v>
      </c>
      <c r="G93">
        <v>243</v>
      </c>
      <c r="H93" t="s">
        <v>99</v>
      </c>
      <c r="I93"/>
      <c r="J93" s="10">
        <v>43482</v>
      </c>
      <c r="K93" s="10">
        <v>43472</v>
      </c>
      <c r="L93" s="10">
        <v>43476</v>
      </c>
      <c r="M93">
        <v>32.777500000000003</v>
      </c>
      <c r="N93">
        <v>32.5</v>
      </c>
      <c r="O93" s="34">
        <v>1065.27</v>
      </c>
      <c r="P93" s="18">
        <f>VLOOKUP(F93,Tableau2[],2,FALSE)</f>
        <v>1.1385000000000001</v>
      </c>
      <c r="Q9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4" spans="1:18" x14ac:dyDescent="0.25">
      <c r="A94" t="s">
        <v>109</v>
      </c>
      <c r="B94">
        <v>2222</v>
      </c>
      <c r="C94" t="s">
        <v>100</v>
      </c>
      <c r="D94" t="s">
        <v>101</v>
      </c>
      <c r="E94">
        <v>305</v>
      </c>
      <c r="F94" t="s">
        <v>17</v>
      </c>
      <c r="G94">
        <v>243</v>
      </c>
      <c r="H94" t="s">
        <v>98</v>
      </c>
      <c r="I94"/>
      <c r="J94" s="10">
        <v>43622</v>
      </c>
      <c r="K94" s="10">
        <v>43472</v>
      </c>
      <c r="L94" s="10">
        <v>43476</v>
      </c>
      <c r="M94">
        <v>32.777500000000003</v>
      </c>
      <c r="N94">
        <v>-13.98</v>
      </c>
      <c r="O94">
        <v>-458.23</v>
      </c>
      <c r="P94" s="18">
        <f>VLOOKUP(F94,Tableau2[],2,FALSE)</f>
        <v>1.1385000000000001</v>
      </c>
      <c r="Q94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9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5" spans="1:18" x14ac:dyDescent="0.25">
      <c r="A95" t="s">
        <v>109</v>
      </c>
      <c r="B95">
        <v>2222</v>
      </c>
      <c r="C95" t="s">
        <v>100</v>
      </c>
      <c r="D95" t="s">
        <v>101</v>
      </c>
      <c r="E95">
        <v>305</v>
      </c>
      <c r="F95" t="s">
        <v>17</v>
      </c>
      <c r="G95">
        <v>243</v>
      </c>
      <c r="H95" t="s">
        <v>98</v>
      </c>
      <c r="I95"/>
      <c r="J95" s="10">
        <v>43468</v>
      </c>
      <c r="K95" s="10">
        <v>43472</v>
      </c>
      <c r="L95" s="10">
        <v>43476</v>
      </c>
      <c r="M95">
        <v>32.777500000000003</v>
      </c>
      <c r="N95">
        <v>13.98</v>
      </c>
      <c r="O95">
        <v>458.23</v>
      </c>
      <c r="P95" s="18">
        <f>VLOOKUP(F95,Tableau2[],2,FALSE)</f>
        <v>1.1385000000000001</v>
      </c>
      <c r="Q95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9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6" spans="1:18" x14ac:dyDescent="0.25">
      <c r="A96" t="s">
        <v>109</v>
      </c>
      <c r="B96">
        <v>2222</v>
      </c>
      <c r="C96" t="s">
        <v>94</v>
      </c>
      <c r="D96" t="s">
        <v>95</v>
      </c>
      <c r="E96">
        <v>305</v>
      </c>
      <c r="F96" t="s">
        <v>29</v>
      </c>
      <c r="G96">
        <v>243</v>
      </c>
      <c r="H96" t="s">
        <v>96</v>
      </c>
      <c r="I96"/>
      <c r="J96" s="10">
        <v>43622</v>
      </c>
      <c r="K96" s="10">
        <v>43479</v>
      </c>
      <c r="L96" s="10">
        <v>43483</v>
      </c>
      <c r="M96">
        <v>32.777500000000003</v>
      </c>
      <c r="N96">
        <v>32.5</v>
      </c>
      <c r="O96" s="34">
        <v>1065.27</v>
      </c>
      <c r="P96" s="18">
        <f>VLOOKUP(F96,Tableau2[],2,FALSE)</f>
        <v>1.1385000000000001</v>
      </c>
      <c r="Q96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7" spans="1:18" x14ac:dyDescent="0.25">
      <c r="A97" t="s">
        <v>109</v>
      </c>
      <c r="B97">
        <v>2222</v>
      </c>
      <c r="C97" t="s">
        <v>94</v>
      </c>
      <c r="D97" t="s">
        <v>97</v>
      </c>
      <c r="E97">
        <v>305</v>
      </c>
      <c r="F97" t="s">
        <v>17</v>
      </c>
      <c r="G97">
        <v>243</v>
      </c>
      <c r="H97" t="s">
        <v>99</v>
      </c>
      <c r="I97"/>
      <c r="J97" s="10">
        <v>43622</v>
      </c>
      <c r="K97" s="10">
        <v>43479</v>
      </c>
      <c r="L97" s="10">
        <v>43483</v>
      </c>
      <c r="M97">
        <v>32.777500000000003</v>
      </c>
      <c r="N97">
        <v>-32.5</v>
      </c>
      <c r="O97" s="34">
        <v>-1065.27</v>
      </c>
      <c r="P97" s="18">
        <f>VLOOKUP(F97,Tableau2[],2,FALSE)</f>
        <v>1.1385000000000001</v>
      </c>
      <c r="Q97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9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8" spans="1:18" x14ac:dyDescent="0.25">
      <c r="A98" t="s">
        <v>109</v>
      </c>
      <c r="B98">
        <v>2222</v>
      </c>
      <c r="C98" t="s">
        <v>94</v>
      </c>
      <c r="D98" t="s">
        <v>97</v>
      </c>
      <c r="E98">
        <v>305</v>
      </c>
      <c r="F98" t="s">
        <v>17</v>
      </c>
      <c r="G98">
        <v>243</v>
      </c>
      <c r="H98" t="s">
        <v>99</v>
      </c>
      <c r="I98"/>
      <c r="J98" s="10">
        <v>43482</v>
      </c>
      <c r="K98" s="10">
        <v>43479</v>
      </c>
      <c r="L98" s="10">
        <v>43483</v>
      </c>
      <c r="M98">
        <v>32.777500000000003</v>
      </c>
      <c r="N98">
        <v>32.5</v>
      </c>
      <c r="O98" s="34">
        <v>1065.27</v>
      </c>
      <c r="P98" s="18">
        <f>VLOOKUP(F98,Tableau2[],2,FALSE)</f>
        <v>1.1385000000000001</v>
      </c>
      <c r="Q9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9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99" spans="1:18" x14ac:dyDescent="0.25">
      <c r="A99" t="s">
        <v>109</v>
      </c>
      <c r="B99">
        <v>2222</v>
      </c>
      <c r="C99" t="s">
        <v>100</v>
      </c>
      <c r="D99" t="s">
        <v>101</v>
      </c>
      <c r="E99">
        <v>305</v>
      </c>
      <c r="F99" t="s">
        <v>17</v>
      </c>
      <c r="G99">
        <v>243</v>
      </c>
      <c r="H99" t="s">
        <v>98</v>
      </c>
      <c r="I99"/>
      <c r="J99" s="10">
        <v>43622</v>
      </c>
      <c r="K99" s="10">
        <v>43479</v>
      </c>
      <c r="L99" s="10">
        <v>43483</v>
      </c>
      <c r="M99">
        <v>32.777500000000003</v>
      </c>
      <c r="N99">
        <v>-13.97</v>
      </c>
      <c r="O99">
        <v>-457.9</v>
      </c>
      <c r="P99" s="18">
        <f>VLOOKUP(F99,Tableau2[],2,FALSE)</f>
        <v>1.1385000000000001</v>
      </c>
      <c r="Q99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9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0" spans="1:18" x14ac:dyDescent="0.25">
      <c r="A100" t="s">
        <v>109</v>
      </c>
      <c r="B100">
        <v>2222</v>
      </c>
      <c r="C100" t="s">
        <v>100</v>
      </c>
      <c r="D100" t="s">
        <v>101</v>
      </c>
      <c r="E100">
        <v>305</v>
      </c>
      <c r="F100" t="s">
        <v>17</v>
      </c>
      <c r="G100">
        <v>243</v>
      </c>
      <c r="H100" t="s">
        <v>98</v>
      </c>
      <c r="I100"/>
      <c r="J100" s="10">
        <v>43468</v>
      </c>
      <c r="K100" s="10">
        <v>43479</v>
      </c>
      <c r="L100" s="10">
        <v>43483</v>
      </c>
      <c r="M100">
        <v>32.777500000000003</v>
      </c>
      <c r="N100">
        <v>13.97</v>
      </c>
      <c r="O100">
        <v>457.9</v>
      </c>
      <c r="P100" s="18">
        <f>VLOOKUP(F100,Tableau2[],2,FALSE)</f>
        <v>1.1385000000000001</v>
      </c>
      <c r="Q100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10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1" spans="1:18" x14ac:dyDescent="0.25">
      <c r="A101" t="s">
        <v>109</v>
      </c>
      <c r="B101">
        <v>2222</v>
      </c>
      <c r="C101" t="s">
        <v>94</v>
      </c>
      <c r="D101" t="s">
        <v>95</v>
      </c>
      <c r="E101">
        <v>305</v>
      </c>
      <c r="F101" t="s">
        <v>29</v>
      </c>
      <c r="G101">
        <v>243</v>
      </c>
      <c r="H101" t="s">
        <v>96</v>
      </c>
      <c r="I101"/>
      <c r="J101" s="10">
        <v>43622</v>
      </c>
      <c r="K101" s="10">
        <v>43486</v>
      </c>
      <c r="L101" s="10">
        <v>43490</v>
      </c>
      <c r="M101">
        <v>32.777500000000003</v>
      </c>
      <c r="N101">
        <v>32.5</v>
      </c>
      <c r="O101" s="34">
        <v>1065.27</v>
      </c>
      <c r="P101" s="18">
        <f>VLOOKUP(F101,Tableau2[],2,FALSE)</f>
        <v>1.1385000000000001</v>
      </c>
      <c r="Q10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2" spans="1:18" x14ac:dyDescent="0.25">
      <c r="A102" t="s">
        <v>109</v>
      </c>
      <c r="B102">
        <v>2222</v>
      </c>
      <c r="C102" t="s">
        <v>94</v>
      </c>
      <c r="D102" t="s">
        <v>97</v>
      </c>
      <c r="E102">
        <v>305</v>
      </c>
      <c r="F102" t="s">
        <v>17</v>
      </c>
      <c r="G102">
        <v>243</v>
      </c>
      <c r="H102" t="s">
        <v>99</v>
      </c>
      <c r="I102"/>
      <c r="J102" s="10">
        <v>43622</v>
      </c>
      <c r="K102" s="10">
        <v>43486</v>
      </c>
      <c r="L102" s="10">
        <v>43490</v>
      </c>
      <c r="M102">
        <v>32.777500000000003</v>
      </c>
      <c r="N102">
        <v>-32.5</v>
      </c>
      <c r="O102" s="34">
        <v>-1065.27</v>
      </c>
      <c r="P102" s="18">
        <f>VLOOKUP(F102,Tableau2[],2,FALSE)</f>
        <v>1.1385000000000001</v>
      </c>
      <c r="Q102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0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3" spans="1:18" x14ac:dyDescent="0.25">
      <c r="A103" t="s">
        <v>109</v>
      </c>
      <c r="B103">
        <v>2222</v>
      </c>
      <c r="C103" t="s">
        <v>94</v>
      </c>
      <c r="D103" t="s">
        <v>97</v>
      </c>
      <c r="E103">
        <v>305</v>
      </c>
      <c r="F103" t="s">
        <v>17</v>
      </c>
      <c r="G103">
        <v>243</v>
      </c>
      <c r="H103" t="s">
        <v>99</v>
      </c>
      <c r="I103"/>
      <c r="J103" s="10">
        <v>43496</v>
      </c>
      <c r="K103" s="10">
        <v>43486</v>
      </c>
      <c r="L103" s="10">
        <v>43490</v>
      </c>
      <c r="M103">
        <v>32.777500000000003</v>
      </c>
      <c r="N103">
        <v>32.5</v>
      </c>
      <c r="O103" s="34">
        <v>1065.27</v>
      </c>
      <c r="P103" s="18">
        <f>VLOOKUP(F103,Tableau2[],2,FALSE)</f>
        <v>1.1385000000000001</v>
      </c>
      <c r="Q10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4" spans="1:18" x14ac:dyDescent="0.25">
      <c r="A104" t="s">
        <v>109</v>
      </c>
      <c r="B104">
        <v>2222</v>
      </c>
      <c r="C104" t="s">
        <v>100</v>
      </c>
      <c r="D104" t="s">
        <v>101</v>
      </c>
      <c r="E104">
        <v>305</v>
      </c>
      <c r="F104" t="s">
        <v>17</v>
      </c>
      <c r="G104">
        <v>243</v>
      </c>
      <c r="H104" t="s">
        <v>98</v>
      </c>
      <c r="I104"/>
      <c r="J104" s="10">
        <v>43622</v>
      </c>
      <c r="K104" s="10">
        <v>43486</v>
      </c>
      <c r="L104" s="10">
        <v>43490</v>
      </c>
      <c r="M104">
        <v>32.777500000000003</v>
      </c>
      <c r="N104">
        <v>-13.98</v>
      </c>
      <c r="O104">
        <v>-458.23</v>
      </c>
      <c r="P104" s="18">
        <f>VLOOKUP(F104,Tableau2[],2,FALSE)</f>
        <v>1.1385000000000001</v>
      </c>
      <c r="Q104" s="24">
        <f>IF(OR(Tableau1[[#This Row],[Regroupement]]=" 080 FORFAITA",Tableau1[[#This Row],[Revenu]]=" 2008 Temps suppl. taux à 1.5 à mettre en banque (banque 14)"),0,Tableau1[[#This Row],[Heures]]*Tableau1[[#This Row],[Convertir]])</f>
        <v>-15.916230000000001</v>
      </c>
      <c r="R10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5" spans="1:18" x14ac:dyDescent="0.25">
      <c r="A105" t="s">
        <v>109</v>
      </c>
      <c r="B105">
        <v>2222</v>
      </c>
      <c r="C105" t="s">
        <v>100</v>
      </c>
      <c r="D105" t="s">
        <v>101</v>
      </c>
      <c r="E105">
        <v>305</v>
      </c>
      <c r="F105" t="s">
        <v>17</v>
      </c>
      <c r="G105">
        <v>243</v>
      </c>
      <c r="H105" t="s">
        <v>98</v>
      </c>
      <c r="I105"/>
      <c r="J105" s="10">
        <v>43468</v>
      </c>
      <c r="K105" s="10">
        <v>43486</v>
      </c>
      <c r="L105" s="10">
        <v>43490</v>
      </c>
      <c r="M105">
        <v>32.777500000000003</v>
      </c>
      <c r="N105">
        <v>13.98</v>
      </c>
      <c r="O105">
        <v>458.23</v>
      </c>
      <c r="P105" s="18">
        <f>VLOOKUP(F105,Tableau2[],2,FALSE)</f>
        <v>1.1385000000000001</v>
      </c>
      <c r="Q105" s="24">
        <f>IF(OR(Tableau1[[#This Row],[Regroupement]]=" 080 FORFAITA",Tableau1[[#This Row],[Revenu]]=" 2008 Temps suppl. taux à 1.5 à mettre en banque (banque 14)"),0,Tableau1[[#This Row],[Heures]]*Tableau1[[#This Row],[Convertir]])</f>
        <v>15.916230000000001</v>
      </c>
      <c r="R10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6" spans="1:18" x14ac:dyDescent="0.25">
      <c r="A106" t="s">
        <v>109</v>
      </c>
      <c r="B106">
        <v>2222</v>
      </c>
      <c r="C106" t="s">
        <v>94</v>
      </c>
      <c r="D106" t="s">
        <v>95</v>
      </c>
      <c r="E106">
        <v>305</v>
      </c>
      <c r="F106" t="s">
        <v>29</v>
      </c>
      <c r="G106">
        <v>243</v>
      </c>
      <c r="H106" t="s">
        <v>96</v>
      </c>
      <c r="I106"/>
      <c r="J106" s="10">
        <v>43622</v>
      </c>
      <c r="K106" s="10">
        <v>43493</v>
      </c>
      <c r="L106" s="10">
        <v>43497</v>
      </c>
      <c r="M106">
        <v>32.777500000000003</v>
      </c>
      <c r="N106">
        <v>32.5</v>
      </c>
      <c r="O106" s="34">
        <v>1065.27</v>
      </c>
      <c r="P106" s="18">
        <f>VLOOKUP(F106,Tableau2[],2,FALSE)</f>
        <v>1.1385000000000001</v>
      </c>
      <c r="Q106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7" spans="1:18" x14ac:dyDescent="0.25">
      <c r="A107" t="s">
        <v>109</v>
      </c>
      <c r="B107">
        <v>2222</v>
      </c>
      <c r="C107" t="s">
        <v>94</v>
      </c>
      <c r="D107" t="s">
        <v>97</v>
      </c>
      <c r="E107">
        <v>305</v>
      </c>
      <c r="F107" t="s">
        <v>17</v>
      </c>
      <c r="G107">
        <v>243</v>
      </c>
      <c r="H107" t="s">
        <v>99</v>
      </c>
      <c r="I107"/>
      <c r="J107" s="10">
        <v>43622</v>
      </c>
      <c r="K107" s="10">
        <v>43493</v>
      </c>
      <c r="L107" s="10">
        <v>43497</v>
      </c>
      <c r="M107">
        <v>32.777500000000003</v>
      </c>
      <c r="N107">
        <v>-32.5</v>
      </c>
      <c r="O107" s="34">
        <v>-1065.27</v>
      </c>
      <c r="P107" s="18">
        <f>VLOOKUP(F107,Tableau2[],2,FALSE)</f>
        <v>1.1385000000000001</v>
      </c>
      <c r="Q107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0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8" spans="1:18" x14ac:dyDescent="0.25">
      <c r="A108" t="s">
        <v>109</v>
      </c>
      <c r="B108">
        <v>2222</v>
      </c>
      <c r="C108" t="s">
        <v>94</v>
      </c>
      <c r="D108" t="s">
        <v>97</v>
      </c>
      <c r="E108">
        <v>305</v>
      </c>
      <c r="F108" t="s">
        <v>17</v>
      </c>
      <c r="G108">
        <v>243</v>
      </c>
      <c r="H108" t="s">
        <v>99</v>
      </c>
      <c r="I108"/>
      <c r="J108" s="10">
        <v>43496</v>
      </c>
      <c r="K108" s="10">
        <v>43493</v>
      </c>
      <c r="L108" s="10">
        <v>43497</v>
      </c>
      <c r="M108">
        <v>32.777500000000003</v>
      </c>
      <c r="N108">
        <v>32.5</v>
      </c>
      <c r="O108" s="34">
        <v>1065.27</v>
      </c>
      <c r="P108" s="18">
        <f>VLOOKUP(F108,Tableau2[],2,FALSE)</f>
        <v>1.1385000000000001</v>
      </c>
      <c r="Q10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0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09" spans="1:18" x14ac:dyDescent="0.25">
      <c r="A109" t="s">
        <v>109</v>
      </c>
      <c r="B109">
        <v>2222</v>
      </c>
      <c r="C109" t="s">
        <v>100</v>
      </c>
      <c r="D109" t="s">
        <v>101</v>
      </c>
      <c r="E109">
        <v>305</v>
      </c>
      <c r="F109" t="s">
        <v>17</v>
      </c>
      <c r="G109">
        <v>243</v>
      </c>
      <c r="H109" t="s">
        <v>98</v>
      </c>
      <c r="I109"/>
      <c r="J109" s="10">
        <v>43622</v>
      </c>
      <c r="K109" s="10">
        <v>43493</v>
      </c>
      <c r="L109" s="10">
        <v>43497</v>
      </c>
      <c r="M109">
        <v>32.777500000000003</v>
      </c>
      <c r="N109">
        <v>-13.97</v>
      </c>
      <c r="O109">
        <v>-457.9</v>
      </c>
      <c r="P109" s="18">
        <f>VLOOKUP(F109,Tableau2[],2,FALSE)</f>
        <v>1.1385000000000001</v>
      </c>
      <c r="Q109" s="24">
        <f>IF(OR(Tableau1[[#This Row],[Regroupement]]=" 080 FORFAITA",Tableau1[[#This Row],[Revenu]]=" 2008 Temps suppl. taux à 1.5 à mettre en banque (banque 14)"),0,Tableau1[[#This Row],[Heures]]*Tableau1[[#This Row],[Convertir]])</f>
        <v>-15.904845000000002</v>
      </c>
      <c r="R10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0" spans="1:18" x14ac:dyDescent="0.25">
      <c r="A110" t="s">
        <v>109</v>
      </c>
      <c r="B110">
        <v>2222</v>
      </c>
      <c r="C110" t="s">
        <v>100</v>
      </c>
      <c r="D110" t="s">
        <v>101</v>
      </c>
      <c r="E110">
        <v>305</v>
      </c>
      <c r="F110" t="s">
        <v>17</v>
      </c>
      <c r="G110">
        <v>243</v>
      </c>
      <c r="H110" t="s">
        <v>98</v>
      </c>
      <c r="I110"/>
      <c r="J110" s="10">
        <v>43468</v>
      </c>
      <c r="K110" s="10">
        <v>43493</v>
      </c>
      <c r="L110" s="10">
        <v>43497</v>
      </c>
      <c r="M110">
        <v>32.777500000000003</v>
      </c>
      <c r="N110">
        <v>13.97</v>
      </c>
      <c r="O110">
        <v>457.9</v>
      </c>
      <c r="P110" s="18">
        <f>VLOOKUP(F110,Tableau2[],2,FALSE)</f>
        <v>1.1385000000000001</v>
      </c>
      <c r="Q110" s="24">
        <f>IF(OR(Tableau1[[#This Row],[Regroupement]]=" 080 FORFAITA",Tableau1[[#This Row],[Revenu]]=" 2008 Temps suppl. taux à 1.5 à mettre en banque (banque 14)"),0,Tableau1[[#This Row],[Heures]]*Tableau1[[#This Row],[Convertir]])</f>
        <v>15.904845000000002</v>
      </c>
      <c r="R11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1" spans="1:18" x14ac:dyDescent="0.25">
      <c r="A111" t="s">
        <v>109</v>
      </c>
      <c r="B111">
        <v>2222</v>
      </c>
      <c r="C111" t="s">
        <v>94</v>
      </c>
      <c r="D111" t="s">
        <v>95</v>
      </c>
      <c r="E111">
        <v>305</v>
      </c>
      <c r="F111" t="s">
        <v>29</v>
      </c>
      <c r="G111">
        <v>243</v>
      </c>
      <c r="H111" t="s">
        <v>96</v>
      </c>
      <c r="I111"/>
      <c r="J111" s="10">
        <v>43622</v>
      </c>
      <c r="K111" s="10">
        <v>43500</v>
      </c>
      <c r="L111" s="10">
        <v>43504</v>
      </c>
      <c r="M111">
        <v>32.777500000000003</v>
      </c>
      <c r="N111">
        <v>32.5</v>
      </c>
      <c r="O111" s="34">
        <v>1065.27</v>
      </c>
      <c r="P111" s="18">
        <f>VLOOKUP(F111,Tableau2[],2,FALSE)</f>
        <v>1.1385000000000001</v>
      </c>
      <c r="Q11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2" spans="1:18" x14ac:dyDescent="0.25">
      <c r="A112" t="s">
        <v>109</v>
      </c>
      <c r="B112">
        <v>2222</v>
      </c>
      <c r="C112" t="s">
        <v>94</v>
      </c>
      <c r="D112" t="s">
        <v>97</v>
      </c>
      <c r="E112">
        <v>305</v>
      </c>
      <c r="F112" t="s">
        <v>17</v>
      </c>
      <c r="G112">
        <v>243</v>
      </c>
      <c r="H112" t="s">
        <v>99</v>
      </c>
      <c r="I112"/>
      <c r="J112" s="10">
        <v>43622</v>
      </c>
      <c r="K112" s="10">
        <v>43500</v>
      </c>
      <c r="L112" s="10">
        <v>43504</v>
      </c>
      <c r="M112">
        <v>32.777500000000003</v>
      </c>
      <c r="N112">
        <v>-32.5</v>
      </c>
      <c r="O112" s="34">
        <v>-1065.27</v>
      </c>
      <c r="P112" s="18">
        <f>VLOOKUP(F112,Tableau2[],2,FALSE)</f>
        <v>1.1385000000000001</v>
      </c>
      <c r="Q112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1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3" spans="1:18" x14ac:dyDescent="0.25">
      <c r="A113" t="s">
        <v>109</v>
      </c>
      <c r="B113">
        <v>2222</v>
      </c>
      <c r="C113" t="s">
        <v>94</v>
      </c>
      <c r="D113" t="s">
        <v>97</v>
      </c>
      <c r="E113">
        <v>305</v>
      </c>
      <c r="F113" t="s">
        <v>17</v>
      </c>
      <c r="G113">
        <v>243</v>
      </c>
      <c r="H113" t="s">
        <v>99</v>
      </c>
      <c r="I113"/>
      <c r="J113" s="10">
        <v>43510</v>
      </c>
      <c r="K113" s="10">
        <v>43500</v>
      </c>
      <c r="L113" s="10">
        <v>43504</v>
      </c>
      <c r="M113">
        <v>32.777500000000003</v>
      </c>
      <c r="N113">
        <v>32.5</v>
      </c>
      <c r="O113" s="34">
        <v>1065.27</v>
      </c>
      <c r="P113" s="18">
        <f>VLOOKUP(F113,Tableau2[],2,FALSE)</f>
        <v>1.1385000000000001</v>
      </c>
      <c r="Q11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4" spans="1:18" x14ac:dyDescent="0.25">
      <c r="A114" t="s">
        <v>109</v>
      </c>
      <c r="B114">
        <v>2222</v>
      </c>
      <c r="C114" t="s">
        <v>94</v>
      </c>
      <c r="D114" t="s">
        <v>95</v>
      </c>
      <c r="E114">
        <v>305</v>
      </c>
      <c r="F114" t="s">
        <v>29</v>
      </c>
      <c r="G114">
        <v>243</v>
      </c>
      <c r="H114" t="s">
        <v>96</v>
      </c>
      <c r="I114"/>
      <c r="J114" s="10">
        <v>43622</v>
      </c>
      <c r="K114" s="10">
        <v>43507</v>
      </c>
      <c r="L114" s="10">
        <v>43511</v>
      </c>
      <c r="M114">
        <v>32.777500000000003</v>
      </c>
      <c r="N114">
        <v>32.5</v>
      </c>
      <c r="O114" s="34">
        <v>1065.27</v>
      </c>
      <c r="P114" s="18">
        <f>VLOOKUP(F114,Tableau2[],2,FALSE)</f>
        <v>1.1385000000000001</v>
      </c>
      <c r="Q114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5" spans="1:18" x14ac:dyDescent="0.25">
      <c r="A115" t="s">
        <v>109</v>
      </c>
      <c r="B115">
        <v>2222</v>
      </c>
      <c r="C115" t="s">
        <v>94</v>
      </c>
      <c r="D115" t="s">
        <v>97</v>
      </c>
      <c r="E115">
        <v>305</v>
      </c>
      <c r="F115" t="s">
        <v>17</v>
      </c>
      <c r="G115">
        <v>243</v>
      </c>
      <c r="H115" t="s">
        <v>99</v>
      </c>
      <c r="I115"/>
      <c r="J115" s="10">
        <v>43622</v>
      </c>
      <c r="K115" s="10">
        <v>43507</v>
      </c>
      <c r="L115" s="10">
        <v>43511</v>
      </c>
      <c r="M115">
        <v>32.777500000000003</v>
      </c>
      <c r="N115">
        <v>-32.5</v>
      </c>
      <c r="O115" s="34">
        <v>-1065.27</v>
      </c>
      <c r="P115" s="18">
        <f>VLOOKUP(F115,Tableau2[],2,FALSE)</f>
        <v>1.1385000000000001</v>
      </c>
      <c r="Q115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1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6" spans="1:18" x14ac:dyDescent="0.25">
      <c r="A116" t="s">
        <v>109</v>
      </c>
      <c r="B116">
        <v>2222</v>
      </c>
      <c r="C116" t="s">
        <v>94</v>
      </c>
      <c r="D116" t="s">
        <v>97</v>
      </c>
      <c r="E116">
        <v>305</v>
      </c>
      <c r="F116" t="s">
        <v>17</v>
      </c>
      <c r="G116">
        <v>243</v>
      </c>
      <c r="H116" t="s">
        <v>99</v>
      </c>
      <c r="I116"/>
      <c r="J116" s="10">
        <v>43510</v>
      </c>
      <c r="K116" s="10">
        <v>43507</v>
      </c>
      <c r="L116" s="10">
        <v>43511</v>
      </c>
      <c r="M116">
        <v>32.777500000000003</v>
      </c>
      <c r="N116">
        <v>32.5</v>
      </c>
      <c r="O116" s="34">
        <v>1065.27</v>
      </c>
      <c r="P116" s="18">
        <f>VLOOKUP(F116,Tableau2[],2,FALSE)</f>
        <v>1.1385000000000001</v>
      </c>
      <c r="Q116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7" spans="1:18" x14ac:dyDescent="0.25">
      <c r="A117" t="s">
        <v>109</v>
      </c>
      <c r="B117">
        <v>2222</v>
      </c>
      <c r="C117" t="s">
        <v>94</v>
      </c>
      <c r="D117" t="s">
        <v>95</v>
      </c>
      <c r="E117">
        <v>305</v>
      </c>
      <c r="F117" t="s">
        <v>29</v>
      </c>
      <c r="G117">
        <v>243</v>
      </c>
      <c r="H117" t="s">
        <v>96</v>
      </c>
      <c r="I117"/>
      <c r="J117" s="10">
        <v>43622</v>
      </c>
      <c r="K117" s="10">
        <v>43514</v>
      </c>
      <c r="L117" s="10">
        <v>43518</v>
      </c>
      <c r="M117">
        <v>32.777500000000003</v>
      </c>
      <c r="N117">
        <v>32.5</v>
      </c>
      <c r="O117" s="34">
        <v>1065.27</v>
      </c>
      <c r="P117" s="18">
        <f>VLOOKUP(F117,Tableau2[],2,FALSE)</f>
        <v>1.1385000000000001</v>
      </c>
      <c r="Q117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8" spans="1:18" x14ac:dyDescent="0.25">
      <c r="A118" t="s">
        <v>109</v>
      </c>
      <c r="B118">
        <v>2222</v>
      </c>
      <c r="C118" t="s">
        <v>94</v>
      </c>
      <c r="D118" t="s">
        <v>97</v>
      </c>
      <c r="E118">
        <v>305</v>
      </c>
      <c r="F118" t="s">
        <v>17</v>
      </c>
      <c r="G118">
        <v>243</v>
      </c>
      <c r="H118" t="s">
        <v>99</v>
      </c>
      <c r="I118"/>
      <c r="J118" s="10">
        <v>43622</v>
      </c>
      <c r="K118" s="10">
        <v>43514</v>
      </c>
      <c r="L118" s="10">
        <v>43518</v>
      </c>
      <c r="M118">
        <v>32.777500000000003</v>
      </c>
      <c r="N118">
        <v>-32.5</v>
      </c>
      <c r="O118" s="34">
        <v>-1065.27</v>
      </c>
      <c r="P118" s="18">
        <f>VLOOKUP(F118,Tableau2[],2,FALSE)</f>
        <v>1.1385000000000001</v>
      </c>
      <c r="Q118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1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19" spans="1:18" x14ac:dyDescent="0.25">
      <c r="A119" t="s">
        <v>109</v>
      </c>
      <c r="B119">
        <v>2222</v>
      </c>
      <c r="C119" t="s">
        <v>94</v>
      </c>
      <c r="D119" t="s">
        <v>97</v>
      </c>
      <c r="E119">
        <v>305</v>
      </c>
      <c r="F119" t="s">
        <v>17</v>
      </c>
      <c r="G119">
        <v>243</v>
      </c>
      <c r="H119" t="s">
        <v>99</v>
      </c>
      <c r="I119"/>
      <c r="J119" s="10">
        <v>43524</v>
      </c>
      <c r="K119" s="10">
        <v>43514</v>
      </c>
      <c r="L119" s="10">
        <v>43518</v>
      </c>
      <c r="M119">
        <v>32.777500000000003</v>
      </c>
      <c r="N119">
        <v>32.5</v>
      </c>
      <c r="O119" s="34">
        <v>1065.27</v>
      </c>
      <c r="P119" s="18">
        <f>VLOOKUP(F119,Tableau2[],2,FALSE)</f>
        <v>1.1385000000000001</v>
      </c>
      <c r="Q119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1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0" spans="1:18" x14ac:dyDescent="0.25">
      <c r="A120" t="s">
        <v>109</v>
      </c>
      <c r="B120">
        <v>2222</v>
      </c>
      <c r="C120" t="s">
        <v>94</v>
      </c>
      <c r="D120" t="s">
        <v>95</v>
      </c>
      <c r="E120">
        <v>305</v>
      </c>
      <c r="F120" t="s">
        <v>29</v>
      </c>
      <c r="G120">
        <v>243</v>
      </c>
      <c r="H120" t="s">
        <v>96</v>
      </c>
      <c r="I120"/>
      <c r="J120" s="10">
        <v>43622</v>
      </c>
      <c r="K120" s="10">
        <v>43521</v>
      </c>
      <c r="L120" s="10">
        <v>43525</v>
      </c>
      <c r="M120">
        <v>32.777500000000003</v>
      </c>
      <c r="N120">
        <v>32.5</v>
      </c>
      <c r="O120" s="34">
        <v>1065.27</v>
      </c>
      <c r="P120" s="18">
        <f>VLOOKUP(F120,Tableau2[],2,FALSE)</f>
        <v>1.1385000000000001</v>
      </c>
      <c r="Q120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1" spans="1:18" x14ac:dyDescent="0.25">
      <c r="A121" t="s">
        <v>109</v>
      </c>
      <c r="B121">
        <v>2222</v>
      </c>
      <c r="C121" t="s">
        <v>94</v>
      </c>
      <c r="D121" t="s">
        <v>97</v>
      </c>
      <c r="E121">
        <v>305</v>
      </c>
      <c r="F121" t="s">
        <v>17</v>
      </c>
      <c r="G121">
        <v>243</v>
      </c>
      <c r="H121" t="s">
        <v>99</v>
      </c>
      <c r="I121"/>
      <c r="J121" s="10">
        <v>43622</v>
      </c>
      <c r="K121" s="10">
        <v>43521</v>
      </c>
      <c r="L121" s="10">
        <v>43525</v>
      </c>
      <c r="M121">
        <v>32.777500000000003</v>
      </c>
      <c r="N121">
        <v>-32.5</v>
      </c>
      <c r="O121" s="34">
        <v>-1065.27</v>
      </c>
      <c r="P121" s="18">
        <f>VLOOKUP(F121,Tableau2[],2,FALSE)</f>
        <v>1.1385000000000001</v>
      </c>
      <c r="Q121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2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2" spans="1:18" x14ac:dyDescent="0.25">
      <c r="A122" t="s">
        <v>109</v>
      </c>
      <c r="B122">
        <v>2222</v>
      </c>
      <c r="C122" t="s">
        <v>94</v>
      </c>
      <c r="D122" t="s">
        <v>97</v>
      </c>
      <c r="E122">
        <v>305</v>
      </c>
      <c r="F122" t="s">
        <v>17</v>
      </c>
      <c r="G122">
        <v>243</v>
      </c>
      <c r="H122" t="s">
        <v>99</v>
      </c>
      <c r="I122"/>
      <c r="J122" s="10">
        <v>43524</v>
      </c>
      <c r="K122" s="10">
        <v>43521</v>
      </c>
      <c r="L122" s="10">
        <v>43525</v>
      </c>
      <c r="M122">
        <v>32.777500000000003</v>
      </c>
      <c r="N122">
        <v>32.5</v>
      </c>
      <c r="O122" s="34">
        <v>1065.27</v>
      </c>
      <c r="P122" s="18">
        <f>VLOOKUP(F122,Tableau2[],2,FALSE)</f>
        <v>1.1385000000000001</v>
      </c>
      <c r="Q122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3" spans="1:18" x14ac:dyDescent="0.25">
      <c r="A123" t="s">
        <v>109</v>
      </c>
      <c r="B123">
        <v>2222</v>
      </c>
      <c r="C123" t="s">
        <v>94</v>
      </c>
      <c r="D123" t="s">
        <v>95</v>
      </c>
      <c r="E123">
        <v>305</v>
      </c>
      <c r="F123" t="s">
        <v>29</v>
      </c>
      <c r="G123">
        <v>243</v>
      </c>
      <c r="H123" t="s">
        <v>96</v>
      </c>
      <c r="I123"/>
      <c r="J123" s="10">
        <v>43622</v>
      </c>
      <c r="K123" s="10">
        <v>43528</v>
      </c>
      <c r="L123" s="10">
        <v>43532</v>
      </c>
      <c r="M123">
        <v>32.777500000000003</v>
      </c>
      <c r="N123">
        <v>32.5</v>
      </c>
      <c r="O123" s="34">
        <v>1065.27</v>
      </c>
      <c r="P123" s="18">
        <f>VLOOKUP(F123,Tableau2[],2,FALSE)</f>
        <v>1.1385000000000001</v>
      </c>
      <c r="Q12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4" spans="1:18" x14ac:dyDescent="0.25">
      <c r="A124" t="s">
        <v>109</v>
      </c>
      <c r="B124">
        <v>2222</v>
      </c>
      <c r="C124" t="s">
        <v>94</v>
      </c>
      <c r="D124" t="s">
        <v>97</v>
      </c>
      <c r="E124">
        <v>305</v>
      </c>
      <c r="F124" t="s">
        <v>17</v>
      </c>
      <c r="G124">
        <v>243</v>
      </c>
      <c r="H124" t="s">
        <v>99</v>
      </c>
      <c r="I124"/>
      <c r="J124" s="10">
        <v>43622</v>
      </c>
      <c r="K124" s="10">
        <v>43528</v>
      </c>
      <c r="L124" s="10">
        <v>43532</v>
      </c>
      <c r="M124">
        <v>32.777500000000003</v>
      </c>
      <c r="N124">
        <v>-32.5</v>
      </c>
      <c r="O124" s="34">
        <v>-1065.27</v>
      </c>
      <c r="P124" s="18">
        <f>VLOOKUP(F124,Tableau2[],2,FALSE)</f>
        <v>1.1385000000000001</v>
      </c>
      <c r="Q124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2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5" spans="1:18" x14ac:dyDescent="0.25">
      <c r="A125" t="s">
        <v>109</v>
      </c>
      <c r="B125">
        <v>2222</v>
      </c>
      <c r="C125" t="s">
        <v>94</v>
      </c>
      <c r="D125" t="s">
        <v>97</v>
      </c>
      <c r="E125">
        <v>305</v>
      </c>
      <c r="F125" t="s">
        <v>17</v>
      </c>
      <c r="G125">
        <v>243</v>
      </c>
      <c r="H125" t="s">
        <v>99</v>
      </c>
      <c r="I125"/>
      <c r="J125" s="10">
        <v>43538</v>
      </c>
      <c r="K125" s="10">
        <v>43528</v>
      </c>
      <c r="L125" s="10">
        <v>43532</v>
      </c>
      <c r="M125">
        <v>32.777500000000003</v>
      </c>
      <c r="N125">
        <v>32.5</v>
      </c>
      <c r="O125" s="34">
        <v>1065.27</v>
      </c>
      <c r="P125" s="18">
        <f>VLOOKUP(F125,Tableau2[],2,FALSE)</f>
        <v>1.1385000000000001</v>
      </c>
      <c r="Q125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6" spans="1:18" x14ac:dyDescent="0.25">
      <c r="A126" t="s">
        <v>109</v>
      </c>
      <c r="B126">
        <v>2222</v>
      </c>
      <c r="C126" t="s">
        <v>94</v>
      </c>
      <c r="D126" t="s">
        <v>95</v>
      </c>
      <c r="E126">
        <v>305</v>
      </c>
      <c r="F126" t="s">
        <v>29</v>
      </c>
      <c r="G126">
        <v>243</v>
      </c>
      <c r="H126" t="s">
        <v>96</v>
      </c>
      <c r="I126"/>
      <c r="J126" s="10">
        <v>43622</v>
      </c>
      <c r="K126" s="10">
        <v>43535</v>
      </c>
      <c r="L126" s="10">
        <v>43539</v>
      </c>
      <c r="M126">
        <v>32.777500000000003</v>
      </c>
      <c r="N126">
        <v>32.5</v>
      </c>
      <c r="O126" s="34">
        <v>1065.27</v>
      </c>
      <c r="P126" s="18">
        <f>VLOOKUP(F126,Tableau2[],2,FALSE)</f>
        <v>1.1385000000000001</v>
      </c>
      <c r="Q126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7" spans="1:18" x14ac:dyDescent="0.25">
      <c r="A127" t="s">
        <v>109</v>
      </c>
      <c r="B127">
        <v>2222</v>
      </c>
      <c r="C127" t="s">
        <v>94</v>
      </c>
      <c r="D127" t="s">
        <v>97</v>
      </c>
      <c r="E127">
        <v>305</v>
      </c>
      <c r="F127" t="s">
        <v>17</v>
      </c>
      <c r="G127">
        <v>243</v>
      </c>
      <c r="H127" t="s">
        <v>99</v>
      </c>
      <c r="I127"/>
      <c r="J127" s="10">
        <v>43622</v>
      </c>
      <c r="K127" s="10">
        <v>43535</v>
      </c>
      <c r="L127" s="10">
        <v>43539</v>
      </c>
      <c r="M127">
        <v>32.777500000000003</v>
      </c>
      <c r="N127">
        <v>-32.5</v>
      </c>
      <c r="O127" s="34">
        <v>-1065.27</v>
      </c>
      <c r="P127" s="18">
        <f>VLOOKUP(F127,Tableau2[],2,FALSE)</f>
        <v>1.1385000000000001</v>
      </c>
      <c r="Q127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2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8" spans="1:18" x14ac:dyDescent="0.25">
      <c r="A128" t="s">
        <v>109</v>
      </c>
      <c r="B128">
        <v>2222</v>
      </c>
      <c r="C128" t="s">
        <v>94</v>
      </c>
      <c r="D128" t="s">
        <v>97</v>
      </c>
      <c r="E128">
        <v>305</v>
      </c>
      <c r="F128" t="s">
        <v>17</v>
      </c>
      <c r="G128">
        <v>243</v>
      </c>
      <c r="H128" t="s">
        <v>99</v>
      </c>
      <c r="I128"/>
      <c r="J128" s="10">
        <v>43538</v>
      </c>
      <c r="K128" s="10">
        <v>43535</v>
      </c>
      <c r="L128" s="10">
        <v>43539</v>
      </c>
      <c r="M128">
        <v>32.777500000000003</v>
      </c>
      <c r="N128">
        <v>32.5</v>
      </c>
      <c r="O128" s="34">
        <v>1065.27</v>
      </c>
      <c r="P128" s="18">
        <f>VLOOKUP(F128,Tableau2[],2,FALSE)</f>
        <v>1.1385000000000001</v>
      </c>
      <c r="Q12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29" spans="1:18" x14ac:dyDescent="0.25">
      <c r="A129" t="s">
        <v>109</v>
      </c>
      <c r="B129">
        <v>2222</v>
      </c>
      <c r="C129" t="s">
        <v>94</v>
      </c>
      <c r="D129" t="s">
        <v>95</v>
      </c>
      <c r="E129">
        <v>305</v>
      </c>
      <c r="F129" t="s">
        <v>29</v>
      </c>
      <c r="G129">
        <v>243</v>
      </c>
      <c r="H129" t="s">
        <v>96</v>
      </c>
      <c r="I129"/>
      <c r="J129" s="10">
        <v>43622</v>
      </c>
      <c r="K129" s="10">
        <v>43542</v>
      </c>
      <c r="L129" s="10">
        <v>43546</v>
      </c>
      <c r="M129">
        <v>32.777500000000003</v>
      </c>
      <c r="N129">
        <v>32.5</v>
      </c>
      <c r="O129" s="34">
        <v>1065.27</v>
      </c>
      <c r="P129" s="18">
        <f>VLOOKUP(F129,Tableau2[],2,FALSE)</f>
        <v>1.1385000000000001</v>
      </c>
      <c r="Q129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2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0" spans="1:18" x14ac:dyDescent="0.25">
      <c r="A130" t="s">
        <v>109</v>
      </c>
      <c r="B130">
        <v>2222</v>
      </c>
      <c r="C130" t="s">
        <v>94</v>
      </c>
      <c r="D130" t="s">
        <v>97</v>
      </c>
      <c r="E130">
        <v>305</v>
      </c>
      <c r="F130" t="s">
        <v>17</v>
      </c>
      <c r="G130">
        <v>243</v>
      </c>
      <c r="H130" t="s">
        <v>99</v>
      </c>
      <c r="I130"/>
      <c r="J130" s="10">
        <v>43622</v>
      </c>
      <c r="K130" s="10">
        <v>43542</v>
      </c>
      <c r="L130" s="10">
        <v>43546</v>
      </c>
      <c r="M130">
        <v>32.777500000000003</v>
      </c>
      <c r="N130">
        <v>-32.5</v>
      </c>
      <c r="O130" s="34">
        <v>-1065.27</v>
      </c>
      <c r="P130" s="18">
        <f>VLOOKUP(F130,Tableau2[],2,FALSE)</f>
        <v>1.1385000000000001</v>
      </c>
      <c r="Q130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3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1" spans="1:18" x14ac:dyDescent="0.25">
      <c r="A131" t="s">
        <v>109</v>
      </c>
      <c r="B131">
        <v>2222</v>
      </c>
      <c r="C131" t="s">
        <v>94</v>
      </c>
      <c r="D131" t="s">
        <v>97</v>
      </c>
      <c r="E131">
        <v>305</v>
      </c>
      <c r="F131" t="s">
        <v>17</v>
      </c>
      <c r="G131">
        <v>243</v>
      </c>
      <c r="H131" t="s">
        <v>99</v>
      </c>
      <c r="I131"/>
      <c r="J131" s="10">
        <v>43552</v>
      </c>
      <c r="K131" s="10">
        <v>43542</v>
      </c>
      <c r="L131" s="10">
        <v>43546</v>
      </c>
      <c r="M131">
        <v>32.777500000000003</v>
      </c>
      <c r="N131">
        <v>32.5</v>
      </c>
      <c r="O131" s="34">
        <v>1065.27</v>
      </c>
      <c r="P131" s="18">
        <f>VLOOKUP(F131,Tableau2[],2,FALSE)</f>
        <v>1.1385000000000001</v>
      </c>
      <c r="Q13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3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2" spans="1:18" x14ac:dyDescent="0.25">
      <c r="A132" t="s">
        <v>109</v>
      </c>
      <c r="B132">
        <v>2222</v>
      </c>
      <c r="C132" t="s">
        <v>94</v>
      </c>
      <c r="D132" t="s">
        <v>95</v>
      </c>
      <c r="E132">
        <v>305</v>
      </c>
      <c r="F132" t="s">
        <v>29</v>
      </c>
      <c r="G132">
        <v>243</v>
      </c>
      <c r="H132" t="s">
        <v>96</v>
      </c>
      <c r="I132"/>
      <c r="J132" s="10">
        <v>43622</v>
      </c>
      <c r="K132" s="10">
        <v>43549</v>
      </c>
      <c r="L132" s="10">
        <v>43553</v>
      </c>
      <c r="M132">
        <v>32.777500000000003</v>
      </c>
      <c r="N132">
        <v>32.5</v>
      </c>
      <c r="O132" s="34">
        <v>1065.27</v>
      </c>
      <c r="P132" s="18">
        <f>VLOOKUP(F132,Tableau2[],2,FALSE)</f>
        <v>1.1385000000000001</v>
      </c>
      <c r="Q132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3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3" spans="1:18" x14ac:dyDescent="0.25">
      <c r="A133" t="s">
        <v>109</v>
      </c>
      <c r="B133">
        <v>2222</v>
      </c>
      <c r="C133" t="s">
        <v>94</v>
      </c>
      <c r="D133" t="s">
        <v>97</v>
      </c>
      <c r="E133">
        <v>305</v>
      </c>
      <c r="F133" t="s">
        <v>17</v>
      </c>
      <c r="G133">
        <v>243</v>
      </c>
      <c r="H133" t="s">
        <v>99</v>
      </c>
      <c r="I133"/>
      <c r="J133" s="10">
        <v>43622</v>
      </c>
      <c r="K133" s="10">
        <v>43549</v>
      </c>
      <c r="L133" s="10">
        <v>43553</v>
      </c>
      <c r="M133">
        <v>32.777500000000003</v>
      </c>
      <c r="N133">
        <v>-32.5</v>
      </c>
      <c r="O133" s="34">
        <v>-1065.27</v>
      </c>
      <c r="P133" s="18">
        <f>VLOOKUP(F133,Tableau2[],2,FALSE)</f>
        <v>1.1385000000000001</v>
      </c>
      <c r="Q133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3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4" spans="1:18" x14ac:dyDescent="0.25">
      <c r="A134" t="s">
        <v>109</v>
      </c>
      <c r="B134">
        <v>2222</v>
      </c>
      <c r="C134" t="s">
        <v>94</v>
      </c>
      <c r="D134" t="s">
        <v>97</v>
      </c>
      <c r="E134">
        <v>305</v>
      </c>
      <c r="F134" t="s">
        <v>17</v>
      </c>
      <c r="G134">
        <v>243</v>
      </c>
      <c r="H134" t="s">
        <v>99</v>
      </c>
      <c r="I134"/>
      <c r="J134" s="10">
        <v>43552</v>
      </c>
      <c r="K134" s="10">
        <v>43549</v>
      </c>
      <c r="L134" s="10">
        <v>43553</v>
      </c>
      <c r="M134">
        <v>32.777500000000003</v>
      </c>
      <c r="N134">
        <v>32.5</v>
      </c>
      <c r="O134" s="34">
        <v>1065.27</v>
      </c>
      <c r="P134" s="18">
        <f>VLOOKUP(F134,Tableau2[],2,FALSE)</f>
        <v>1.1385000000000001</v>
      </c>
      <c r="Q134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3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5" spans="1:18" x14ac:dyDescent="0.25">
      <c r="A135" t="s">
        <v>109</v>
      </c>
      <c r="B135">
        <v>2222</v>
      </c>
      <c r="C135" t="s">
        <v>94</v>
      </c>
      <c r="D135" t="s">
        <v>95</v>
      </c>
      <c r="E135">
        <v>305</v>
      </c>
      <c r="F135" t="s">
        <v>29</v>
      </c>
      <c r="G135">
        <v>243</v>
      </c>
      <c r="H135" t="s">
        <v>96</v>
      </c>
      <c r="I135"/>
      <c r="J135" s="10">
        <v>43622</v>
      </c>
      <c r="K135" s="10">
        <v>43556</v>
      </c>
      <c r="L135" s="10">
        <v>43556</v>
      </c>
      <c r="M135">
        <v>32.777500000000003</v>
      </c>
      <c r="N135">
        <v>6.5</v>
      </c>
      <c r="O135">
        <v>213.05</v>
      </c>
      <c r="P135" s="18">
        <f>VLOOKUP(F135,Tableau2[],2,FALSE)</f>
        <v>1.1385000000000001</v>
      </c>
      <c r="Q135" s="24">
        <f>IF(OR(Tableau1[[#This Row],[Regroupement]]=" 080 FORFAITA",Tableau1[[#This Row],[Revenu]]=" 2008 Temps suppl. taux à 1.5 à mettre en banque (banque 14)"),0,Tableau1[[#This Row],[Heures]]*Tableau1[[#This Row],[Convertir]])</f>
        <v>7.4002500000000007</v>
      </c>
      <c r="R13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6" spans="1:18" x14ac:dyDescent="0.25">
      <c r="A136" t="s">
        <v>109</v>
      </c>
      <c r="B136">
        <v>2222</v>
      </c>
      <c r="C136" t="s">
        <v>102</v>
      </c>
      <c r="D136" t="s">
        <v>103</v>
      </c>
      <c r="E136">
        <v>305</v>
      </c>
      <c r="F136" t="s">
        <v>29</v>
      </c>
      <c r="G136">
        <v>243</v>
      </c>
      <c r="H136" t="s">
        <v>96</v>
      </c>
      <c r="I136" t="s">
        <v>39</v>
      </c>
      <c r="J136" s="10">
        <v>43622</v>
      </c>
      <c r="K136" s="10">
        <v>43556</v>
      </c>
      <c r="L136" s="10">
        <v>43556</v>
      </c>
      <c r="M136">
        <v>0.1729</v>
      </c>
      <c r="N136">
        <v>6.5</v>
      </c>
      <c r="O136">
        <v>1.1200000000000001</v>
      </c>
      <c r="P136" s="18">
        <f>VLOOKUP(F136,Tableau2[],2,FALSE)</f>
        <v>1.1385000000000001</v>
      </c>
      <c r="Q136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3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7" spans="1:18" x14ac:dyDescent="0.25">
      <c r="A137" t="s">
        <v>109</v>
      </c>
      <c r="B137">
        <v>2222</v>
      </c>
      <c r="C137" t="s">
        <v>94</v>
      </c>
      <c r="D137" t="s">
        <v>97</v>
      </c>
      <c r="E137">
        <v>305</v>
      </c>
      <c r="F137" t="s">
        <v>17</v>
      </c>
      <c r="G137">
        <v>243</v>
      </c>
      <c r="H137" t="s">
        <v>99</v>
      </c>
      <c r="I137"/>
      <c r="J137" s="10">
        <v>43622</v>
      </c>
      <c r="K137" s="10">
        <v>43556</v>
      </c>
      <c r="L137" s="10">
        <v>43556</v>
      </c>
      <c r="M137">
        <v>32.777500000000003</v>
      </c>
      <c r="N137">
        <v>-6.5</v>
      </c>
      <c r="O137">
        <v>-213.05</v>
      </c>
      <c r="P137" s="18">
        <f>VLOOKUP(F137,Tableau2[],2,FALSE)</f>
        <v>1.1385000000000001</v>
      </c>
      <c r="Q137" s="24">
        <f>IF(OR(Tableau1[[#This Row],[Regroupement]]=" 080 FORFAITA",Tableau1[[#This Row],[Revenu]]=" 2008 Temps suppl. taux à 1.5 à mettre en banque (banque 14)"),0,Tableau1[[#This Row],[Heures]]*Tableau1[[#This Row],[Convertir]])</f>
        <v>-7.4002500000000007</v>
      </c>
      <c r="R13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8" spans="1:18" x14ac:dyDescent="0.25">
      <c r="A138" t="s">
        <v>109</v>
      </c>
      <c r="B138">
        <v>2222</v>
      </c>
      <c r="C138" t="s">
        <v>94</v>
      </c>
      <c r="D138" t="s">
        <v>97</v>
      </c>
      <c r="E138">
        <v>305</v>
      </c>
      <c r="F138" t="s">
        <v>17</v>
      </c>
      <c r="G138">
        <v>243</v>
      </c>
      <c r="H138" t="s">
        <v>99</v>
      </c>
      <c r="I138"/>
      <c r="J138" s="10">
        <v>43566</v>
      </c>
      <c r="K138" s="10">
        <v>43556</v>
      </c>
      <c r="L138" s="10">
        <v>43556</v>
      </c>
      <c r="M138">
        <v>32.777500000000003</v>
      </c>
      <c r="N138">
        <v>6.5</v>
      </c>
      <c r="O138">
        <v>213.05</v>
      </c>
      <c r="P138" s="18">
        <f>VLOOKUP(F138,Tableau2[],2,FALSE)</f>
        <v>1.1385000000000001</v>
      </c>
      <c r="Q138" s="24">
        <f>IF(OR(Tableau1[[#This Row],[Regroupement]]=" 080 FORFAITA",Tableau1[[#This Row],[Revenu]]=" 2008 Temps suppl. taux à 1.5 à mettre en banque (banque 14)"),0,Tableau1[[#This Row],[Heures]]*Tableau1[[#This Row],[Convertir]])</f>
        <v>7.4002500000000007</v>
      </c>
      <c r="R13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39" spans="1:18" x14ac:dyDescent="0.25">
      <c r="A139" t="s">
        <v>109</v>
      </c>
      <c r="B139">
        <v>2222</v>
      </c>
      <c r="C139" t="s">
        <v>102</v>
      </c>
      <c r="D139" t="s">
        <v>103</v>
      </c>
      <c r="E139">
        <v>305</v>
      </c>
      <c r="F139" t="s">
        <v>17</v>
      </c>
      <c r="G139">
        <v>243</v>
      </c>
      <c r="H139" t="s">
        <v>99</v>
      </c>
      <c r="I139"/>
      <c r="J139" s="10">
        <v>43622</v>
      </c>
      <c r="K139" s="10">
        <v>43556</v>
      </c>
      <c r="L139" s="10">
        <v>43556</v>
      </c>
      <c r="M139">
        <v>0.1729</v>
      </c>
      <c r="N139">
        <v>-6.5</v>
      </c>
      <c r="O139">
        <v>-1.1200000000000001</v>
      </c>
      <c r="P139" s="18">
        <f>VLOOKUP(F139,Tableau2[],2,FALSE)</f>
        <v>1.1385000000000001</v>
      </c>
      <c r="Q139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3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0" spans="1:18" x14ac:dyDescent="0.25">
      <c r="A140" t="s">
        <v>109</v>
      </c>
      <c r="B140">
        <v>2222</v>
      </c>
      <c r="C140" t="s">
        <v>102</v>
      </c>
      <c r="D140" t="s">
        <v>103</v>
      </c>
      <c r="E140">
        <v>305</v>
      </c>
      <c r="F140" t="s">
        <v>17</v>
      </c>
      <c r="G140">
        <v>243</v>
      </c>
      <c r="H140" t="s">
        <v>99</v>
      </c>
      <c r="I140" t="s">
        <v>39</v>
      </c>
      <c r="J140" s="10">
        <v>43566</v>
      </c>
      <c r="K140" s="10">
        <v>43556</v>
      </c>
      <c r="L140" s="10">
        <v>43556</v>
      </c>
      <c r="M140">
        <v>0.1729</v>
      </c>
      <c r="N140">
        <v>6.5</v>
      </c>
      <c r="O140">
        <v>1.1200000000000001</v>
      </c>
      <c r="P140" s="18">
        <f>VLOOKUP(F140,Tableau2[],2,FALSE)</f>
        <v>1.1385000000000001</v>
      </c>
      <c r="Q140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1" spans="1:18" x14ac:dyDescent="0.25">
      <c r="A141" t="s">
        <v>109</v>
      </c>
      <c r="B141">
        <v>2222</v>
      </c>
      <c r="C141" t="s">
        <v>94</v>
      </c>
      <c r="D141" t="s">
        <v>95</v>
      </c>
      <c r="E141">
        <v>305</v>
      </c>
      <c r="F141" t="s">
        <v>29</v>
      </c>
      <c r="G141">
        <v>243</v>
      </c>
      <c r="H141" t="s">
        <v>96</v>
      </c>
      <c r="I141"/>
      <c r="J141" s="10">
        <v>43622</v>
      </c>
      <c r="K141" s="10">
        <v>43557</v>
      </c>
      <c r="L141" s="10">
        <v>43560</v>
      </c>
      <c r="M141">
        <v>33.601799999999997</v>
      </c>
      <c r="N141">
        <v>26</v>
      </c>
      <c r="O141">
        <v>873.65</v>
      </c>
      <c r="P141" s="18">
        <f>VLOOKUP(F141,Tableau2[],2,FALSE)</f>
        <v>1.1385000000000001</v>
      </c>
      <c r="Q141" s="24">
        <f>IF(OR(Tableau1[[#This Row],[Regroupement]]=" 080 FORFAITA",Tableau1[[#This Row],[Revenu]]=" 2008 Temps suppl. taux à 1.5 à mettre en banque (banque 14)"),0,Tableau1[[#This Row],[Heures]]*Tableau1[[#This Row],[Convertir]])</f>
        <v>29.601000000000003</v>
      </c>
      <c r="R14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2" spans="1:18" x14ac:dyDescent="0.25">
      <c r="A142" t="s">
        <v>109</v>
      </c>
      <c r="B142">
        <v>2222</v>
      </c>
      <c r="C142" t="s">
        <v>102</v>
      </c>
      <c r="D142" t="s">
        <v>103</v>
      </c>
      <c r="E142">
        <v>305</v>
      </c>
      <c r="F142" t="s">
        <v>29</v>
      </c>
      <c r="G142">
        <v>243</v>
      </c>
      <c r="H142" t="s">
        <v>96</v>
      </c>
      <c r="I142" t="s">
        <v>39</v>
      </c>
      <c r="J142" s="10">
        <v>43622</v>
      </c>
      <c r="K142" s="10">
        <v>43557</v>
      </c>
      <c r="L142" s="10">
        <v>43560</v>
      </c>
      <c r="M142">
        <v>0.1729</v>
      </c>
      <c r="N142">
        <v>26</v>
      </c>
      <c r="O142">
        <v>4.5</v>
      </c>
      <c r="P142" s="18">
        <f>VLOOKUP(F142,Tableau2[],2,FALSE)</f>
        <v>1.1385000000000001</v>
      </c>
      <c r="Q142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3" spans="1:18" x14ac:dyDescent="0.25">
      <c r="A143" t="s">
        <v>109</v>
      </c>
      <c r="B143">
        <v>2222</v>
      </c>
      <c r="C143" t="s">
        <v>94</v>
      </c>
      <c r="D143" t="s">
        <v>97</v>
      </c>
      <c r="E143">
        <v>305</v>
      </c>
      <c r="F143" t="s">
        <v>17</v>
      </c>
      <c r="G143">
        <v>243</v>
      </c>
      <c r="H143" t="s">
        <v>99</v>
      </c>
      <c r="I143"/>
      <c r="J143" s="10">
        <v>43622</v>
      </c>
      <c r="K143" s="10">
        <v>43557</v>
      </c>
      <c r="L143" s="10">
        <v>43560</v>
      </c>
      <c r="M143">
        <v>33.601799999999997</v>
      </c>
      <c r="N143">
        <v>-26</v>
      </c>
      <c r="O143">
        <v>-873.65</v>
      </c>
      <c r="P143" s="18">
        <f>VLOOKUP(F143,Tableau2[],2,FALSE)</f>
        <v>1.1385000000000001</v>
      </c>
      <c r="Q143" s="24">
        <f>IF(OR(Tableau1[[#This Row],[Regroupement]]=" 080 FORFAITA",Tableau1[[#This Row],[Revenu]]=" 2008 Temps suppl. taux à 1.5 à mettre en banque (banque 14)"),0,Tableau1[[#This Row],[Heures]]*Tableau1[[#This Row],[Convertir]])</f>
        <v>-29.601000000000003</v>
      </c>
      <c r="R14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4" spans="1:18" x14ac:dyDescent="0.25">
      <c r="A144" t="s">
        <v>109</v>
      </c>
      <c r="B144">
        <v>2222</v>
      </c>
      <c r="C144" t="s">
        <v>94</v>
      </c>
      <c r="D144" t="s">
        <v>97</v>
      </c>
      <c r="E144">
        <v>305</v>
      </c>
      <c r="F144" t="s">
        <v>17</v>
      </c>
      <c r="G144">
        <v>243</v>
      </c>
      <c r="H144" t="s">
        <v>99</v>
      </c>
      <c r="I144"/>
      <c r="J144" s="10">
        <v>43566</v>
      </c>
      <c r="K144" s="10">
        <v>43557</v>
      </c>
      <c r="L144" s="10">
        <v>43560</v>
      </c>
      <c r="M144">
        <v>33.601799999999997</v>
      </c>
      <c r="N144">
        <v>26</v>
      </c>
      <c r="O144">
        <v>873.65</v>
      </c>
      <c r="P144" s="18">
        <f>VLOOKUP(F144,Tableau2[],2,FALSE)</f>
        <v>1.1385000000000001</v>
      </c>
      <c r="Q144" s="24">
        <f>IF(OR(Tableau1[[#This Row],[Regroupement]]=" 080 FORFAITA",Tableau1[[#This Row],[Revenu]]=" 2008 Temps suppl. taux à 1.5 à mettre en banque (banque 14)"),0,Tableau1[[#This Row],[Heures]]*Tableau1[[#This Row],[Convertir]])</f>
        <v>29.601000000000003</v>
      </c>
      <c r="R14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5" spans="1:18" x14ac:dyDescent="0.25">
      <c r="A145" t="s">
        <v>109</v>
      </c>
      <c r="B145">
        <v>2222</v>
      </c>
      <c r="C145" t="s">
        <v>102</v>
      </c>
      <c r="D145" t="s">
        <v>103</v>
      </c>
      <c r="E145">
        <v>305</v>
      </c>
      <c r="F145" t="s">
        <v>17</v>
      </c>
      <c r="G145">
        <v>243</v>
      </c>
      <c r="H145" t="s">
        <v>99</v>
      </c>
      <c r="I145"/>
      <c r="J145" s="10">
        <v>43622</v>
      </c>
      <c r="K145" s="10">
        <v>43557</v>
      </c>
      <c r="L145" s="10">
        <v>43560</v>
      </c>
      <c r="M145">
        <v>0.1729</v>
      </c>
      <c r="N145">
        <v>-26</v>
      </c>
      <c r="O145">
        <v>-4.5</v>
      </c>
      <c r="P145" s="18">
        <f>VLOOKUP(F145,Tableau2[],2,FALSE)</f>
        <v>1.1385000000000001</v>
      </c>
      <c r="Q145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6" spans="1:18" x14ac:dyDescent="0.25">
      <c r="A146" t="s">
        <v>109</v>
      </c>
      <c r="B146">
        <v>2222</v>
      </c>
      <c r="C146" t="s">
        <v>102</v>
      </c>
      <c r="D146" t="s">
        <v>103</v>
      </c>
      <c r="E146">
        <v>305</v>
      </c>
      <c r="F146" t="s">
        <v>17</v>
      </c>
      <c r="G146">
        <v>243</v>
      </c>
      <c r="H146" t="s">
        <v>99</v>
      </c>
      <c r="I146" t="s">
        <v>39</v>
      </c>
      <c r="J146" s="10">
        <v>43566</v>
      </c>
      <c r="K146" s="10">
        <v>43557</v>
      </c>
      <c r="L146" s="10">
        <v>43560</v>
      </c>
      <c r="M146">
        <v>0.1729</v>
      </c>
      <c r="N146">
        <v>26</v>
      </c>
      <c r="O146">
        <v>4.5</v>
      </c>
      <c r="P146" s="18">
        <f>VLOOKUP(F146,Tableau2[],2,FALSE)</f>
        <v>1.1385000000000001</v>
      </c>
      <c r="Q146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7" spans="1:18" x14ac:dyDescent="0.25">
      <c r="A147" t="s">
        <v>109</v>
      </c>
      <c r="B147">
        <v>2222</v>
      </c>
      <c r="C147" t="s">
        <v>104</v>
      </c>
      <c r="D147" t="s">
        <v>105</v>
      </c>
      <c r="E147">
        <v>305</v>
      </c>
      <c r="F147" t="s">
        <v>31</v>
      </c>
      <c r="G147">
        <v>243</v>
      </c>
      <c r="H147" t="s">
        <v>106</v>
      </c>
      <c r="I147" t="s">
        <v>93</v>
      </c>
      <c r="J147" s="10">
        <v>43580</v>
      </c>
      <c r="K147" s="10">
        <v>43558</v>
      </c>
      <c r="L147" s="10">
        <v>43558</v>
      </c>
      <c r="M147">
        <v>102.32</v>
      </c>
      <c r="N147">
        <v>3</v>
      </c>
      <c r="O147">
        <v>306.95999999999998</v>
      </c>
      <c r="P147" s="18">
        <f>VLOOKUP(F147,Tableau2[],2,FALSE)</f>
        <v>3.6</v>
      </c>
      <c r="Q147" s="24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4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8" spans="1:18" x14ac:dyDescent="0.25">
      <c r="A148" t="s">
        <v>109</v>
      </c>
      <c r="B148">
        <v>2222</v>
      </c>
      <c r="C148" t="s">
        <v>102</v>
      </c>
      <c r="D148" t="s">
        <v>107</v>
      </c>
      <c r="E148">
        <v>305</v>
      </c>
      <c r="F148" t="s">
        <v>31</v>
      </c>
      <c r="G148">
        <v>243</v>
      </c>
      <c r="H148" t="s">
        <v>106</v>
      </c>
      <c r="I148" t="s">
        <v>39</v>
      </c>
      <c r="J148" s="10">
        <v>43580</v>
      </c>
      <c r="K148" s="10">
        <v>43558</v>
      </c>
      <c r="L148" s="10">
        <v>43558</v>
      </c>
      <c r="M148">
        <v>0.56000000000000005</v>
      </c>
      <c r="N148">
        <v>3</v>
      </c>
      <c r="O148">
        <v>1.68</v>
      </c>
      <c r="P148" s="18">
        <f>VLOOKUP(F148,Tableau2[],2,FALSE)</f>
        <v>3.6</v>
      </c>
      <c r="Q148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4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49" spans="1:18" x14ac:dyDescent="0.25">
      <c r="A149" t="s">
        <v>109</v>
      </c>
      <c r="B149">
        <v>2222</v>
      </c>
      <c r="C149" t="s">
        <v>94</v>
      </c>
      <c r="D149" t="s">
        <v>95</v>
      </c>
      <c r="E149">
        <v>305</v>
      </c>
      <c r="F149" t="s">
        <v>29</v>
      </c>
      <c r="G149">
        <v>243</v>
      </c>
      <c r="H149" t="s">
        <v>96</v>
      </c>
      <c r="I149"/>
      <c r="J149" s="10">
        <v>43622</v>
      </c>
      <c r="K149" s="10">
        <v>43563</v>
      </c>
      <c r="L149" s="10">
        <v>43567</v>
      </c>
      <c r="M149">
        <v>33.601799999999997</v>
      </c>
      <c r="N149">
        <v>32.5</v>
      </c>
      <c r="O149" s="34">
        <v>1092.06</v>
      </c>
      <c r="P149" s="18">
        <f>VLOOKUP(F149,Tableau2[],2,FALSE)</f>
        <v>1.1385000000000001</v>
      </c>
      <c r="Q149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4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0" spans="1:18" x14ac:dyDescent="0.25">
      <c r="A150" t="s">
        <v>109</v>
      </c>
      <c r="B150">
        <v>2222</v>
      </c>
      <c r="C150" t="s">
        <v>102</v>
      </c>
      <c r="D150" t="s">
        <v>103</v>
      </c>
      <c r="E150">
        <v>305</v>
      </c>
      <c r="F150" t="s">
        <v>29</v>
      </c>
      <c r="G150">
        <v>243</v>
      </c>
      <c r="H150" t="s">
        <v>96</v>
      </c>
      <c r="I150" t="s">
        <v>39</v>
      </c>
      <c r="J150" s="10">
        <v>43622</v>
      </c>
      <c r="K150" s="10">
        <v>43563</v>
      </c>
      <c r="L150" s="10">
        <v>43567</v>
      </c>
      <c r="M150">
        <v>0.1729</v>
      </c>
      <c r="N150">
        <v>32.5</v>
      </c>
      <c r="O150">
        <v>5.62</v>
      </c>
      <c r="P150" s="18">
        <f>VLOOKUP(F150,Tableau2[],2,FALSE)</f>
        <v>1.1385000000000001</v>
      </c>
      <c r="Q150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1" spans="1:18" x14ac:dyDescent="0.25">
      <c r="A151" t="s">
        <v>109</v>
      </c>
      <c r="B151">
        <v>2222</v>
      </c>
      <c r="C151" t="s">
        <v>94</v>
      </c>
      <c r="D151" t="s">
        <v>97</v>
      </c>
      <c r="E151">
        <v>305</v>
      </c>
      <c r="F151" t="s">
        <v>17</v>
      </c>
      <c r="G151">
        <v>243</v>
      </c>
      <c r="H151" t="s">
        <v>99</v>
      </c>
      <c r="I151"/>
      <c r="J151" s="10">
        <v>43622</v>
      </c>
      <c r="K151" s="10">
        <v>43563</v>
      </c>
      <c r="L151" s="10">
        <v>43567</v>
      </c>
      <c r="M151">
        <v>33.601799999999997</v>
      </c>
      <c r="N151">
        <v>-32.5</v>
      </c>
      <c r="O151" s="34">
        <v>-1092.06</v>
      </c>
      <c r="P151" s="18">
        <f>VLOOKUP(F151,Tableau2[],2,FALSE)</f>
        <v>1.1385000000000001</v>
      </c>
      <c r="Q151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5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2" spans="1:18" x14ac:dyDescent="0.25">
      <c r="A152" t="s">
        <v>109</v>
      </c>
      <c r="B152">
        <v>2222</v>
      </c>
      <c r="C152" t="s">
        <v>94</v>
      </c>
      <c r="D152" t="s">
        <v>97</v>
      </c>
      <c r="E152">
        <v>305</v>
      </c>
      <c r="F152" t="s">
        <v>17</v>
      </c>
      <c r="G152">
        <v>243</v>
      </c>
      <c r="H152" t="s">
        <v>99</v>
      </c>
      <c r="I152"/>
      <c r="J152" s="10">
        <v>43566</v>
      </c>
      <c r="K152" s="10">
        <v>43563</v>
      </c>
      <c r="L152" s="10">
        <v>43567</v>
      </c>
      <c r="M152">
        <v>33.601799999999997</v>
      </c>
      <c r="N152">
        <v>32.5</v>
      </c>
      <c r="O152" s="34">
        <v>1092.06</v>
      </c>
      <c r="P152" s="18">
        <f>VLOOKUP(F152,Tableau2[],2,FALSE)</f>
        <v>1.1385000000000001</v>
      </c>
      <c r="Q152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5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3" spans="1:18" x14ac:dyDescent="0.25">
      <c r="A153" t="s">
        <v>109</v>
      </c>
      <c r="B153">
        <v>2222</v>
      </c>
      <c r="C153" t="s">
        <v>102</v>
      </c>
      <c r="D153" t="s">
        <v>103</v>
      </c>
      <c r="E153">
        <v>305</v>
      </c>
      <c r="F153" t="s">
        <v>17</v>
      </c>
      <c r="G153">
        <v>243</v>
      </c>
      <c r="H153" t="s">
        <v>99</v>
      </c>
      <c r="I153"/>
      <c r="J153" s="10">
        <v>43622</v>
      </c>
      <c r="K153" s="10">
        <v>43563</v>
      </c>
      <c r="L153" s="10">
        <v>43567</v>
      </c>
      <c r="M153">
        <v>0.1729</v>
      </c>
      <c r="N153">
        <v>-32.5</v>
      </c>
      <c r="O153">
        <v>-5.62</v>
      </c>
      <c r="P153" s="18">
        <f>VLOOKUP(F153,Tableau2[],2,FALSE)</f>
        <v>1.1385000000000001</v>
      </c>
      <c r="Q153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4" spans="1:18" x14ac:dyDescent="0.25">
      <c r="A154" t="s">
        <v>109</v>
      </c>
      <c r="B154">
        <v>2222</v>
      </c>
      <c r="C154" t="s">
        <v>102</v>
      </c>
      <c r="D154" t="s">
        <v>103</v>
      </c>
      <c r="E154">
        <v>305</v>
      </c>
      <c r="F154" t="s">
        <v>17</v>
      </c>
      <c r="G154">
        <v>243</v>
      </c>
      <c r="H154" t="s">
        <v>99</v>
      </c>
      <c r="I154" t="s">
        <v>39</v>
      </c>
      <c r="J154" s="10">
        <v>43566</v>
      </c>
      <c r="K154" s="10">
        <v>43563</v>
      </c>
      <c r="L154" s="10">
        <v>43567</v>
      </c>
      <c r="M154">
        <v>0.1729</v>
      </c>
      <c r="N154">
        <v>32.5</v>
      </c>
      <c r="O154">
        <v>5.62</v>
      </c>
      <c r="P154" s="18">
        <f>VLOOKUP(F154,Tableau2[],2,FALSE)</f>
        <v>1.1385000000000001</v>
      </c>
      <c r="Q154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5" spans="1:18" x14ac:dyDescent="0.25">
      <c r="A155" t="s">
        <v>109</v>
      </c>
      <c r="B155">
        <v>2222</v>
      </c>
      <c r="C155" t="s">
        <v>104</v>
      </c>
      <c r="D155" t="s">
        <v>105</v>
      </c>
      <c r="E155">
        <v>305</v>
      </c>
      <c r="F155" t="s">
        <v>31</v>
      </c>
      <c r="G155">
        <v>243</v>
      </c>
      <c r="H155" t="s">
        <v>106</v>
      </c>
      <c r="I155" t="s">
        <v>93</v>
      </c>
      <c r="J155" s="10">
        <v>43580</v>
      </c>
      <c r="K155" s="10">
        <v>43565</v>
      </c>
      <c r="L155" s="10">
        <v>43565</v>
      </c>
      <c r="M155">
        <v>102.32</v>
      </c>
      <c r="N155">
        <v>3</v>
      </c>
      <c r="O155">
        <v>306.95999999999998</v>
      </c>
      <c r="P155" s="18">
        <f>VLOOKUP(F155,Tableau2[],2,FALSE)</f>
        <v>3.6</v>
      </c>
      <c r="Q155" s="24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5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6" spans="1:18" x14ac:dyDescent="0.25">
      <c r="A156" t="s">
        <v>109</v>
      </c>
      <c r="B156">
        <v>2222</v>
      </c>
      <c r="C156" t="s">
        <v>102</v>
      </c>
      <c r="D156" t="s">
        <v>107</v>
      </c>
      <c r="E156">
        <v>305</v>
      </c>
      <c r="F156" t="s">
        <v>31</v>
      </c>
      <c r="G156">
        <v>243</v>
      </c>
      <c r="H156" t="s">
        <v>106</v>
      </c>
      <c r="I156" t="s">
        <v>39</v>
      </c>
      <c r="J156" s="10">
        <v>43580</v>
      </c>
      <c r="K156" s="10">
        <v>43565</v>
      </c>
      <c r="L156" s="10">
        <v>43565</v>
      </c>
      <c r="M156">
        <v>0.56000000000000005</v>
      </c>
      <c r="N156">
        <v>3</v>
      </c>
      <c r="O156">
        <v>1.68</v>
      </c>
      <c r="P156" s="18">
        <f>VLOOKUP(F156,Tableau2[],2,FALSE)</f>
        <v>3.6</v>
      </c>
      <c r="Q156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7" spans="1:18" x14ac:dyDescent="0.25">
      <c r="A157" t="s">
        <v>109</v>
      </c>
      <c r="B157">
        <v>2222</v>
      </c>
      <c r="C157" t="s">
        <v>94</v>
      </c>
      <c r="D157" t="s">
        <v>95</v>
      </c>
      <c r="E157">
        <v>305</v>
      </c>
      <c r="F157" t="s">
        <v>29</v>
      </c>
      <c r="G157">
        <v>243</v>
      </c>
      <c r="H157" t="s">
        <v>96</v>
      </c>
      <c r="I157"/>
      <c r="J157" s="10">
        <v>43622</v>
      </c>
      <c r="K157" s="10">
        <v>43570</v>
      </c>
      <c r="L157" s="10">
        <v>43574</v>
      </c>
      <c r="M157">
        <v>33.601799999999997</v>
      </c>
      <c r="N157">
        <v>32.5</v>
      </c>
      <c r="O157" s="34">
        <v>1092.06</v>
      </c>
      <c r="P157" s="18">
        <f>VLOOKUP(F157,Tableau2[],2,FALSE)</f>
        <v>1.1385000000000001</v>
      </c>
      <c r="Q157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5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8" spans="1:18" x14ac:dyDescent="0.25">
      <c r="A158" t="s">
        <v>109</v>
      </c>
      <c r="B158">
        <v>2222</v>
      </c>
      <c r="C158" t="s">
        <v>102</v>
      </c>
      <c r="D158" t="s">
        <v>103</v>
      </c>
      <c r="E158">
        <v>305</v>
      </c>
      <c r="F158" t="s">
        <v>29</v>
      </c>
      <c r="G158">
        <v>243</v>
      </c>
      <c r="H158" t="s">
        <v>96</v>
      </c>
      <c r="I158" t="s">
        <v>39</v>
      </c>
      <c r="J158" s="10">
        <v>43622</v>
      </c>
      <c r="K158" s="10">
        <v>43570</v>
      </c>
      <c r="L158" s="10">
        <v>43574</v>
      </c>
      <c r="M158">
        <v>0.1729</v>
      </c>
      <c r="N158">
        <v>32.5</v>
      </c>
      <c r="O158">
        <v>5.62</v>
      </c>
      <c r="P158" s="18">
        <f>VLOOKUP(F158,Tableau2[],2,FALSE)</f>
        <v>1.1385000000000001</v>
      </c>
      <c r="Q158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5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59" spans="1:18" x14ac:dyDescent="0.25">
      <c r="A159" t="s">
        <v>109</v>
      </c>
      <c r="B159">
        <v>2222</v>
      </c>
      <c r="C159" t="s">
        <v>94</v>
      </c>
      <c r="D159" t="s">
        <v>97</v>
      </c>
      <c r="E159">
        <v>305</v>
      </c>
      <c r="F159" t="s">
        <v>17</v>
      </c>
      <c r="G159">
        <v>243</v>
      </c>
      <c r="H159" t="s">
        <v>99</v>
      </c>
      <c r="I159"/>
      <c r="J159" s="10">
        <v>43622</v>
      </c>
      <c r="K159" s="10">
        <v>43570</v>
      </c>
      <c r="L159" s="10">
        <v>43574</v>
      </c>
      <c r="M159">
        <v>33.601799999999997</v>
      </c>
      <c r="N159">
        <v>-32.5</v>
      </c>
      <c r="O159" s="34">
        <v>-1092.06</v>
      </c>
      <c r="P159" s="18">
        <f>VLOOKUP(F159,Tableau2[],2,FALSE)</f>
        <v>1.1385000000000001</v>
      </c>
      <c r="Q159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5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0" spans="1:18" x14ac:dyDescent="0.25">
      <c r="A160" t="s">
        <v>109</v>
      </c>
      <c r="B160">
        <v>2222</v>
      </c>
      <c r="C160" t="s">
        <v>94</v>
      </c>
      <c r="D160" t="s">
        <v>97</v>
      </c>
      <c r="E160">
        <v>305</v>
      </c>
      <c r="F160" t="s">
        <v>17</v>
      </c>
      <c r="G160">
        <v>243</v>
      </c>
      <c r="H160" t="s">
        <v>99</v>
      </c>
      <c r="I160"/>
      <c r="J160" s="10">
        <v>43580</v>
      </c>
      <c r="K160" s="10">
        <v>43570</v>
      </c>
      <c r="L160" s="10">
        <v>43574</v>
      </c>
      <c r="M160">
        <v>33.601799999999997</v>
      </c>
      <c r="N160">
        <v>32.5</v>
      </c>
      <c r="O160" s="34">
        <v>1092.06</v>
      </c>
      <c r="P160" s="18">
        <f>VLOOKUP(F160,Tableau2[],2,FALSE)</f>
        <v>1.1385000000000001</v>
      </c>
      <c r="Q160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6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1" spans="1:18" x14ac:dyDescent="0.25">
      <c r="A161" t="s">
        <v>109</v>
      </c>
      <c r="B161">
        <v>2222</v>
      </c>
      <c r="C161" t="s">
        <v>102</v>
      </c>
      <c r="D161" t="s">
        <v>103</v>
      </c>
      <c r="E161">
        <v>305</v>
      </c>
      <c r="F161" t="s">
        <v>17</v>
      </c>
      <c r="G161">
        <v>243</v>
      </c>
      <c r="H161" t="s">
        <v>99</v>
      </c>
      <c r="I161"/>
      <c r="J161" s="10">
        <v>43622</v>
      </c>
      <c r="K161" s="10">
        <v>43570</v>
      </c>
      <c r="L161" s="10">
        <v>43574</v>
      </c>
      <c r="M161">
        <v>0.1729</v>
      </c>
      <c r="N161">
        <v>-32.5</v>
      </c>
      <c r="O161">
        <v>-5.62</v>
      </c>
      <c r="P161" s="18">
        <f>VLOOKUP(F161,Tableau2[],2,FALSE)</f>
        <v>1.1385000000000001</v>
      </c>
      <c r="Q161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2" spans="1:18" x14ac:dyDescent="0.25">
      <c r="A162" t="s">
        <v>109</v>
      </c>
      <c r="B162">
        <v>2222</v>
      </c>
      <c r="C162" t="s">
        <v>102</v>
      </c>
      <c r="D162" t="s">
        <v>103</v>
      </c>
      <c r="E162">
        <v>305</v>
      </c>
      <c r="F162" t="s">
        <v>17</v>
      </c>
      <c r="G162">
        <v>243</v>
      </c>
      <c r="H162" t="s">
        <v>99</v>
      </c>
      <c r="I162" t="s">
        <v>39</v>
      </c>
      <c r="J162" s="10">
        <v>43580</v>
      </c>
      <c r="K162" s="10">
        <v>43570</v>
      </c>
      <c r="L162" s="10">
        <v>43574</v>
      </c>
      <c r="M162">
        <v>0.1729</v>
      </c>
      <c r="N162">
        <v>32.5</v>
      </c>
      <c r="O162">
        <v>5.62</v>
      </c>
      <c r="P162" s="18">
        <f>VLOOKUP(F162,Tableau2[],2,FALSE)</f>
        <v>1.1385000000000001</v>
      </c>
      <c r="Q162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3" spans="1:18" x14ac:dyDescent="0.25">
      <c r="A163" t="s">
        <v>109</v>
      </c>
      <c r="B163">
        <v>2222</v>
      </c>
      <c r="C163" t="s">
        <v>104</v>
      </c>
      <c r="D163" t="s">
        <v>108</v>
      </c>
      <c r="E163">
        <v>305</v>
      </c>
      <c r="F163" t="s">
        <v>31</v>
      </c>
      <c r="G163">
        <v>243</v>
      </c>
      <c r="H163" t="s">
        <v>106</v>
      </c>
      <c r="I163" t="s">
        <v>93</v>
      </c>
      <c r="J163" s="10">
        <v>43594</v>
      </c>
      <c r="K163" s="10">
        <v>43572</v>
      </c>
      <c r="L163" s="10">
        <v>43572</v>
      </c>
      <c r="M163">
        <v>102.32</v>
      </c>
      <c r="N163">
        <v>3</v>
      </c>
      <c r="O163">
        <v>306.95999999999998</v>
      </c>
      <c r="P163" s="18">
        <f>VLOOKUP(F163,Tableau2[],2,FALSE)</f>
        <v>3.6</v>
      </c>
      <c r="Q163" s="24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6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4" spans="1:18" x14ac:dyDescent="0.25">
      <c r="A164" t="s">
        <v>109</v>
      </c>
      <c r="B164">
        <v>2222</v>
      </c>
      <c r="C164" t="s">
        <v>102</v>
      </c>
      <c r="D164" t="s">
        <v>107</v>
      </c>
      <c r="E164">
        <v>305</v>
      </c>
      <c r="F164" t="s">
        <v>31</v>
      </c>
      <c r="G164">
        <v>243</v>
      </c>
      <c r="H164" t="s">
        <v>106</v>
      </c>
      <c r="I164" t="s">
        <v>39</v>
      </c>
      <c r="J164" s="10">
        <v>43594</v>
      </c>
      <c r="K164" s="10">
        <v>43572</v>
      </c>
      <c r="L164" s="10">
        <v>43572</v>
      </c>
      <c r="M164">
        <v>0.56000000000000005</v>
      </c>
      <c r="N164">
        <v>3</v>
      </c>
      <c r="O164">
        <v>1.68</v>
      </c>
      <c r="P164" s="18">
        <f>VLOOKUP(F164,Tableau2[],2,FALSE)</f>
        <v>3.6</v>
      </c>
      <c r="Q164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5" spans="1:18" x14ac:dyDescent="0.25">
      <c r="A165" t="s">
        <v>109</v>
      </c>
      <c r="B165">
        <v>2222</v>
      </c>
      <c r="C165" t="s">
        <v>94</v>
      </c>
      <c r="D165" t="s">
        <v>95</v>
      </c>
      <c r="E165">
        <v>305</v>
      </c>
      <c r="F165" t="s">
        <v>29</v>
      </c>
      <c r="G165">
        <v>243</v>
      </c>
      <c r="H165" t="s">
        <v>96</v>
      </c>
      <c r="I165"/>
      <c r="J165" s="10">
        <v>43622</v>
      </c>
      <c r="K165" s="10">
        <v>43577</v>
      </c>
      <c r="L165" s="10">
        <v>43581</v>
      </c>
      <c r="M165">
        <v>33.601799999999997</v>
      </c>
      <c r="N165">
        <v>32.5</v>
      </c>
      <c r="O165" s="34">
        <v>1092.06</v>
      </c>
      <c r="P165" s="18">
        <f>VLOOKUP(F165,Tableau2[],2,FALSE)</f>
        <v>1.1385000000000001</v>
      </c>
      <c r="Q165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6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6" spans="1:18" x14ac:dyDescent="0.25">
      <c r="A166" t="s">
        <v>109</v>
      </c>
      <c r="B166">
        <v>2222</v>
      </c>
      <c r="C166" s="18" t="s">
        <v>102</v>
      </c>
      <c r="D166" s="18" t="s">
        <v>103</v>
      </c>
      <c r="E166" s="35">
        <v>305</v>
      </c>
      <c r="F166" s="35" t="s">
        <v>29</v>
      </c>
      <c r="G166" s="35">
        <v>243</v>
      </c>
      <c r="H166" s="35" t="s">
        <v>96</v>
      </c>
      <c r="I166" s="35" t="s">
        <v>39</v>
      </c>
      <c r="J166" s="36">
        <v>43622</v>
      </c>
      <c r="K166" s="36">
        <v>43577</v>
      </c>
      <c r="L166" s="36">
        <v>43581</v>
      </c>
      <c r="M166" s="18">
        <v>0.1729</v>
      </c>
      <c r="N166" s="18">
        <v>32.5</v>
      </c>
      <c r="O166" s="18">
        <v>5.62</v>
      </c>
      <c r="P166" s="18">
        <f>VLOOKUP(F166,Tableau2[],2,FALSE)</f>
        <v>1.1385000000000001</v>
      </c>
      <c r="Q166" s="19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6" s="19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7" spans="1:18" x14ac:dyDescent="0.25">
      <c r="A167" t="s">
        <v>109</v>
      </c>
      <c r="B167">
        <v>2222</v>
      </c>
      <c r="C167" s="27" t="s">
        <v>94</v>
      </c>
      <c r="D167" s="18" t="s">
        <v>97</v>
      </c>
      <c r="E167" s="35">
        <v>305</v>
      </c>
      <c r="F167" s="35" t="s">
        <v>17</v>
      </c>
      <c r="G167" s="35">
        <v>243</v>
      </c>
      <c r="H167" s="35" t="s">
        <v>99</v>
      </c>
      <c r="I167" s="35"/>
      <c r="J167" s="36">
        <v>43622</v>
      </c>
      <c r="K167" s="36">
        <v>43577</v>
      </c>
      <c r="L167" s="36">
        <v>43581</v>
      </c>
      <c r="M167" s="27">
        <v>33.601799999999997</v>
      </c>
      <c r="N167" s="27">
        <v>-32.5</v>
      </c>
      <c r="O167" s="37">
        <v>-1092.06</v>
      </c>
      <c r="P167" s="18">
        <f>VLOOKUP(F167,Tableau2[],2,FALSE)</f>
        <v>1.1385000000000001</v>
      </c>
      <c r="Q167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6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8" spans="1:18" x14ac:dyDescent="0.25">
      <c r="A168" t="s">
        <v>109</v>
      </c>
      <c r="B168">
        <v>2222</v>
      </c>
      <c r="C168" s="27" t="s">
        <v>94</v>
      </c>
      <c r="D168" s="18" t="s">
        <v>97</v>
      </c>
      <c r="E168" s="35">
        <v>305</v>
      </c>
      <c r="F168" s="35" t="s">
        <v>17</v>
      </c>
      <c r="G168" s="35">
        <v>243</v>
      </c>
      <c r="H168" s="35" t="s">
        <v>99</v>
      </c>
      <c r="I168" s="35"/>
      <c r="J168" s="36">
        <v>43580</v>
      </c>
      <c r="K168" s="36">
        <v>43577</v>
      </c>
      <c r="L168" s="36">
        <v>43581</v>
      </c>
      <c r="M168" s="27">
        <v>33.601799999999997</v>
      </c>
      <c r="N168" s="27">
        <v>32.5</v>
      </c>
      <c r="O168" s="37">
        <v>1092.06</v>
      </c>
      <c r="P168" s="18">
        <f>VLOOKUP(F168,Tableau2[],2,FALSE)</f>
        <v>1.1385000000000001</v>
      </c>
      <c r="Q16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6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69" spans="1:18" x14ac:dyDescent="0.25">
      <c r="A169" t="s">
        <v>109</v>
      </c>
      <c r="B169">
        <v>2222</v>
      </c>
      <c r="C169" s="27" t="s">
        <v>102</v>
      </c>
      <c r="D169" s="18" t="s">
        <v>103</v>
      </c>
      <c r="E169" s="35">
        <v>305</v>
      </c>
      <c r="F169" s="35" t="s">
        <v>17</v>
      </c>
      <c r="G169" s="35">
        <v>243</v>
      </c>
      <c r="H169" s="35" t="s">
        <v>99</v>
      </c>
      <c r="I169" s="35"/>
      <c r="J169" s="36">
        <v>43622</v>
      </c>
      <c r="K169" s="36">
        <v>43577</v>
      </c>
      <c r="L169" s="36">
        <v>43581</v>
      </c>
      <c r="M169" s="27">
        <v>0.1729</v>
      </c>
      <c r="N169" s="27">
        <v>-32.5</v>
      </c>
      <c r="O169" s="27">
        <v>-5.62</v>
      </c>
      <c r="P169" s="18">
        <f>VLOOKUP(F169,Tableau2[],2,FALSE)</f>
        <v>1.1385000000000001</v>
      </c>
      <c r="Q169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6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0" spans="1:18" x14ac:dyDescent="0.25">
      <c r="A170" t="s">
        <v>109</v>
      </c>
      <c r="B170">
        <v>2222</v>
      </c>
      <c r="C170" s="27" t="s">
        <v>102</v>
      </c>
      <c r="D170" s="18" t="s">
        <v>103</v>
      </c>
      <c r="E170" s="35">
        <v>305</v>
      </c>
      <c r="F170" s="35" t="s">
        <v>17</v>
      </c>
      <c r="G170" s="35">
        <v>243</v>
      </c>
      <c r="H170" s="35" t="s">
        <v>99</v>
      </c>
      <c r="I170" s="35" t="s">
        <v>39</v>
      </c>
      <c r="J170" s="36">
        <v>43580</v>
      </c>
      <c r="K170" s="36">
        <v>43577</v>
      </c>
      <c r="L170" s="36">
        <v>43581</v>
      </c>
      <c r="M170" s="27">
        <v>0.1729</v>
      </c>
      <c r="N170" s="27">
        <v>32.5</v>
      </c>
      <c r="O170" s="27">
        <v>5.62</v>
      </c>
      <c r="P170" s="18">
        <f>VLOOKUP(F170,Tableau2[],2,FALSE)</f>
        <v>1.1385000000000001</v>
      </c>
      <c r="Q170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1" spans="1:18" x14ac:dyDescent="0.25">
      <c r="A171" t="s">
        <v>109</v>
      </c>
      <c r="B171">
        <v>2222</v>
      </c>
      <c r="C171" s="27" t="s">
        <v>104</v>
      </c>
      <c r="D171" s="18" t="s">
        <v>108</v>
      </c>
      <c r="E171" s="35">
        <v>305</v>
      </c>
      <c r="F171" s="35" t="s">
        <v>31</v>
      </c>
      <c r="G171" s="35">
        <v>243</v>
      </c>
      <c r="H171" s="35" t="s">
        <v>106</v>
      </c>
      <c r="I171" s="35" t="s">
        <v>93</v>
      </c>
      <c r="J171" s="36">
        <v>43594</v>
      </c>
      <c r="K171" s="36">
        <v>43579</v>
      </c>
      <c r="L171" s="36">
        <v>43579</v>
      </c>
      <c r="M171" s="27">
        <v>102.32</v>
      </c>
      <c r="N171" s="27">
        <v>3</v>
      </c>
      <c r="O171" s="27">
        <v>306.95999999999998</v>
      </c>
      <c r="P171" s="18">
        <f>VLOOKUP(F171,Tableau2[],2,FALSE)</f>
        <v>3.6</v>
      </c>
      <c r="Q171" s="24">
        <f>IF(OR(Tableau1[[#This Row],[Regroupement]]=" 080 FORFAITA",Tableau1[[#This Row],[Revenu]]=" 2008 Temps suppl. taux à 1.5 à mettre en banque (banque 14)"),0,Tableau1[[#This Row],[Heures]]*Tableau1[[#This Row],[Convertir]])</f>
        <v>10.8</v>
      </c>
      <c r="R17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2" spans="1:18" x14ac:dyDescent="0.25">
      <c r="A172" t="s">
        <v>109</v>
      </c>
      <c r="B172">
        <v>2222</v>
      </c>
      <c r="C172" s="27" t="s">
        <v>102</v>
      </c>
      <c r="D172" s="18" t="s">
        <v>107</v>
      </c>
      <c r="E172" s="35">
        <v>305</v>
      </c>
      <c r="F172" s="35" t="s">
        <v>31</v>
      </c>
      <c r="G172" s="35">
        <v>243</v>
      </c>
      <c r="H172" s="35" t="s">
        <v>106</v>
      </c>
      <c r="I172" s="35" t="s">
        <v>39</v>
      </c>
      <c r="J172" s="36">
        <v>43594</v>
      </c>
      <c r="K172" s="36">
        <v>43579</v>
      </c>
      <c r="L172" s="36">
        <v>43579</v>
      </c>
      <c r="M172" s="27">
        <v>0.56000000000000005</v>
      </c>
      <c r="N172" s="27">
        <v>3</v>
      </c>
      <c r="O172" s="27">
        <v>1.68</v>
      </c>
      <c r="P172" s="18">
        <f>VLOOKUP(F172,Tableau2[],2,FALSE)</f>
        <v>3.6</v>
      </c>
      <c r="Q172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3" spans="1:18" x14ac:dyDescent="0.25">
      <c r="A173" t="s">
        <v>109</v>
      </c>
      <c r="B173">
        <v>2222</v>
      </c>
      <c r="C173" s="27" t="s">
        <v>94</v>
      </c>
      <c r="D173" s="18" t="s">
        <v>95</v>
      </c>
      <c r="E173" s="35">
        <v>305</v>
      </c>
      <c r="F173" s="35" t="s">
        <v>29</v>
      </c>
      <c r="G173" s="35">
        <v>243</v>
      </c>
      <c r="H173" s="35" t="s">
        <v>96</v>
      </c>
      <c r="I173" s="35"/>
      <c r="J173" s="36">
        <v>43622</v>
      </c>
      <c r="K173" s="36">
        <v>43584</v>
      </c>
      <c r="L173" s="36">
        <v>43588</v>
      </c>
      <c r="M173" s="27">
        <v>33.601799999999997</v>
      </c>
      <c r="N173" s="27">
        <v>32.5</v>
      </c>
      <c r="O173" s="37">
        <v>1092.06</v>
      </c>
      <c r="P173" s="18">
        <f>VLOOKUP(F173,Tableau2[],2,FALSE)</f>
        <v>1.1385000000000001</v>
      </c>
      <c r="Q17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7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4" spans="1:18" x14ac:dyDescent="0.25">
      <c r="A174" t="s">
        <v>109</v>
      </c>
      <c r="B174">
        <v>2222</v>
      </c>
      <c r="C174" s="27" t="s">
        <v>102</v>
      </c>
      <c r="D174" s="18" t="s">
        <v>103</v>
      </c>
      <c r="E174" s="35">
        <v>305</v>
      </c>
      <c r="F174" s="35" t="s">
        <v>29</v>
      </c>
      <c r="G174" s="35">
        <v>243</v>
      </c>
      <c r="H174" s="35" t="s">
        <v>96</v>
      </c>
      <c r="I174" s="35" t="s">
        <v>39</v>
      </c>
      <c r="J174" s="36">
        <v>43622</v>
      </c>
      <c r="K174" s="36">
        <v>43584</v>
      </c>
      <c r="L174" s="36">
        <v>43588</v>
      </c>
      <c r="M174" s="27">
        <v>0.1729</v>
      </c>
      <c r="N174" s="27">
        <v>32.5</v>
      </c>
      <c r="O174" s="27">
        <v>5.62</v>
      </c>
      <c r="P174" s="18">
        <f>VLOOKUP(F174,Tableau2[],2,FALSE)</f>
        <v>1.1385000000000001</v>
      </c>
      <c r="Q174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5" spans="1:18" x14ac:dyDescent="0.25">
      <c r="A175" t="s">
        <v>109</v>
      </c>
      <c r="B175">
        <v>2222</v>
      </c>
      <c r="C175" s="27" t="s">
        <v>94</v>
      </c>
      <c r="D175" s="18" t="s">
        <v>97</v>
      </c>
      <c r="E175" s="35">
        <v>305</v>
      </c>
      <c r="F175" s="35" t="s">
        <v>17</v>
      </c>
      <c r="G175" s="35">
        <v>243</v>
      </c>
      <c r="H175" s="35" t="s">
        <v>99</v>
      </c>
      <c r="I175" s="35"/>
      <c r="J175" s="36">
        <v>43622</v>
      </c>
      <c r="K175" s="36">
        <v>43584</v>
      </c>
      <c r="L175" s="36">
        <v>43585</v>
      </c>
      <c r="M175" s="27">
        <v>33.601799999999997</v>
      </c>
      <c r="N175" s="27">
        <v>-13</v>
      </c>
      <c r="O175" s="27">
        <v>-436.82</v>
      </c>
      <c r="P175" s="18">
        <f>VLOOKUP(F175,Tableau2[],2,FALSE)</f>
        <v>1.1385000000000001</v>
      </c>
      <c r="Q175" s="24">
        <f>IF(OR(Tableau1[[#This Row],[Regroupement]]=" 080 FORFAITA",Tableau1[[#This Row],[Revenu]]=" 2008 Temps suppl. taux à 1.5 à mettre en banque (banque 14)"),0,Tableau1[[#This Row],[Heures]]*Tableau1[[#This Row],[Convertir]])</f>
        <v>-14.800500000000001</v>
      </c>
      <c r="R17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6" spans="1:18" x14ac:dyDescent="0.25">
      <c r="A176" t="s">
        <v>109</v>
      </c>
      <c r="B176">
        <v>2222</v>
      </c>
      <c r="C176" s="27" t="s">
        <v>94</v>
      </c>
      <c r="D176" s="18" t="s">
        <v>97</v>
      </c>
      <c r="E176" s="35">
        <v>305</v>
      </c>
      <c r="F176" s="35" t="s">
        <v>17</v>
      </c>
      <c r="G176" s="35">
        <v>243</v>
      </c>
      <c r="H176" s="35" t="s">
        <v>99</v>
      </c>
      <c r="I176" s="35"/>
      <c r="J176" s="36">
        <v>43594</v>
      </c>
      <c r="K176" s="36">
        <v>43584</v>
      </c>
      <c r="L176" s="36">
        <v>43585</v>
      </c>
      <c r="M176" s="27">
        <v>33.601799999999997</v>
      </c>
      <c r="N176" s="27">
        <v>13</v>
      </c>
      <c r="O176" s="27">
        <v>436.82</v>
      </c>
      <c r="P176" s="18">
        <f>VLOOKUP(F176,Tableau2[],2,FALSE)</f>
        <v>1.1385000000000001</v>
      </c>
      <c r="Q176" s="24">
        <f>IF(OR(Tableau1[[#This Row],[Regroupement]]=" 080 FORFAITA",Tableau1[[#This Row],[Revenu]]=" 2008 Temps suppl. taux à 1.5 à mettre en banque (banque 14)"),0,Tableau1[[#This Row],[Heures]]*Tableau1[[#This Row],[Convertir]])</f>
        <v>14.800500000000001</v>
      </c>
      <c r="R17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7" spans="1:18" x14ac:dyDescent="0.25">
      <c r="A177" t="s">
        <v>109</v>
      </c>
      <c r="B177">
        <v>2222</v>
      </c>
      <c r="C177" s="27" t="s">
        <v>102</v>
      </c>
      <c r="D177" s="18" t="s">
        <v>103</v>
      </c>
      <c r="E177" s="35">
        <v>305</v>
      </c>
      <c r="F177" s="35" t="s">
        <v>17</v>
      </c>
      <c r="G177" s="35">
        <v>243</v>
      </c>
      <c r="H177" s="35" t="s">
        <v>99</v>
      </c>
      <c r="I177" s="35"/>
      <c r="J177" s="36">
        <v>43622</v>
      </c>
      <c r="K177" s="36">
        <v>43584</v>
      </c>
      <c r="L177" s="36">
        <v>43585</v>
      </c>
      <c r="M177" s="27">
        <v>0.1729</v>
      </c>
      <c r="N177" s="27">
        <v>-13</v>
      </c>
      <c r="O177" s="27">
        <v>-2.25</v>
      </c>
      <c r="P177" s="18">
        <f>VLOOKUP(F177,Tableau2[],2,FALSE)</f>
        <v>1.1385000000000001</v>
      </c>
      <c r="Q177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8" spans="1:18" x14ac:dyDescent="0.25">
      <c r="A178" t="s">
        <v>109</v>
      </c>
      <c r="B178">
        <v>2222</v>
      </c>
      <c r="C178" s="27" t="s">
        <v>102</v>
      </c>
      <c r="D178" s="18" t="s">
        <v>103</v>
      </c>
      <c r="E178" s="35">
        <v>305</v>
      </c>
      <c r="F178" s="35" t="s">
        <v>17</v>
      </c>
      <c r="G178" s="35">
        <v>243</v>
      </c>
      <c r="H178" s="35" t="s">
        <v>99</v>
      </c>
      <c r="I178" s="35" t="s">
        <v>39</v>
      </c>
      <c r="J178" s="36">
        <v>43594</v>
      </c>
      <c r="K178" s="36">
        <v>43584</v>
      </c>
      <c r="L178" s="36">
        <v>43585</v>
      </c>
      <c r="M178" s="27">
        <v>0.1729</v>
      </c>
      <c r="N178" s="27">
        <v>13</v>
      </c>
      <c r="O178" s="27">
        <v>2.25</v>
      </c>
      <c r="P178" s="18">
        <f>VLOOKUP(F178,Tableau2[],2,FALSE)</f>
        <v>1.1385000000000001</v>
      </c>
      <c r="Q178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7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79" spans="1:18" x14ac:dyDescent="0.25">
      <c r="A179" t="s">
        <v>109</v>
      </c>
      <c r="B179">
        <v>2222</v>
      </c>
      <c r="C179" s="27" t="s">
        <v>94</v>
      </c>
      <c r="D179" s="18" t="s">
        <v>97</v>
      </c>
      <c r="E179" s="35">
        <v>305</v>
      </c>
      <c r="F179" s="35" t="s">
        <v>17</v>
      </c>
      <c r="G179" s="35">
        <v>243</v>
      </c>
      <c r="H179" s="35" t="s">
        <v>99</v>
      </c>
      <c r="I179" s="35"/>
      <c r="J179" s="36">
        <v>43622</v>
      </c>
      <c r="K179" s="36">
        <v>43586</v>
      </c>
      <c r="L179" s="36">
        <v>43588</v>
      </c>
      <c r="M179" s="27">
        <v>33.601799999999997</v>
      </c>
      <c r="N179" s="27">
        <v>-19.5</v>
      </c>
      <c r="O179" s="27">
        <v>-655.24</v>
      </c>
      <c r="P179" s="18">
        <f>VLOOKUP(F179,Tableau2[],2,FALSE)</f>
        <v>1.1385000000000001</v>
      </c>
      <c r="Q179" s="24">
        <f>IF(OR(Tableau1[[#This Row],[Regroupement]]=" 080 FORFAITA",Tableau1[[#This Row],[Revenu]]=" 2008 Temps suppl. taux à 1.5 à mettre en banque (banque 14)"),0,Tableau1[[#This Row],[Heures]]*Tableau1[[#This Row],[Convertir]])</f>
        <v>-22.200750000000003</v>
      </c>
      <c r="R17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0" spans="1:18" x14ac:dyDescent="0.25">
      <c r="A180" t="s">
        <v>109</v>
      </c>
      <c r="B180">
        <v>2222</v>
      </c>
      <c r="C180" s="27" t="s">
        <v>94</v>
      </c>
      <c r="D180" s="18" t="s">
        <v>97</v>
      </c>
      <c r="E180" s="35">
        <v>305</v>
      </c>
      <c r="F180" s="35" t="s">
        <v>17</v>
      </c>
      <c r="G180" s="35">
        <v>243</v>
      </c>
      <c r="H180" s="35" t="s">
        <v>99</v>
      </c>
      <c r="I180" s="35"/>
      <c r="J180" s="36">
        <v>43594</v>
      </c>
      <c r="K180" s="36">
        <v>43586</v>
      </c>
      <c r="L180" s="36">
        <v>43588</v>
      </c>
      <c r="M180" s="27">
        <v>33.601799999999997</v>
      </c>
      <c r="N180" s="27">
        <v>19.5</v>
      </c>
      <c r="O180" s="27">
        <v>655.24</v>
      </c>
      <c r="P180" s="18">
        <f>VLOOKUP(F180,Tableau2[],2,FALSE)</f>
        <v>1.1385000000000001</v>
      </c>
      <c r="Q180" s="24">
        <f>IF(OR(Tableau1[[#This Row],[Regroupement]]=" 080 FORFAITA",Tableau1[[#This Row],[Revenu]]=" 2008 Temps suppl. taux à 1.5 à mettre en banque (banque 14)"),0,Tableau1[[#This Row],[Heures]]*Tableau1[[#This Row],[Convertir]])</f>
        <v>22.200750000000003</v>
      </c>
      <c r="R18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1" spans="1:18" x14ac:dyDescent="0.25">
      <c r="A181" t="s">
        <v>109</v>
      </c>
      <c r="B181">
        <v>2222</v>
      </c>
      <c r="C181" s="27" t="s">
        <v>102</v>
      </c>
      <c r="D181" s="18" t="s">
        <v>103</v>
      </c>
      <c r="E181" s="35">
        <v>305</v>
      </c>
      <c r="F181" s="35" t="s">
        <v>17</v>
      </c>
      <c r="G181" s="35">
        <v>243</v>
      </c>
      <c r="H181" s="35" t="s">
        <v>99</v>
      </c>
      <c r="I181" s="35"/>
      <c r="J181" s="36">
        <v>43622</v>
      </c>
      <c r="K181" s="36">
        <v>43586</v>
      </c>
      <c r="L181" s="36">
        <v>43588</v>
      </c>
      <c r="M181" s="27">
        <v>0.1729</v>
      </c>
      <c r="N181" s="27">
        <v>-19.5</v>
      </c>
      <c r="O181" s="27">
        <v>-3.37</v>
      </c>
      <c r="P181" s="18">
        <f>VLOOKUP(F181,Tableau2[],2,FALSE)</f>
        <v>1.1385000000000001</v>
      </c>
      <c r="Q181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2" spans="1:18" x14ac:dyDescent="0.25">
      <c r="A182" t="s">
        <v>109</v>
      </c>
      <c r="B182">
        <v>2222</v>
      </c>
      <c r="C182" s="27" t="s">
        <v>102</v>
      </c>
      <c r="D182" s="18" t="s">
        <v>103</v>
      </c>
      <c r="E182" s="35">
        <v>305</v>
      </c>
      <c r="F182" s="35" t="s">
        <v>17</v>
      </c>
      <c r="G182" s="35">
        <v>243</v>
      </c>
      <c r="H182" s="35" t="s">
        <v>99</v>
      </c>
      <c r="I182" s="35" t="s">
        <v>39</v>
      </c>
      <c r="J182" s="36">
        <v>43594</v>
      </c>
      <c r="K182" s="36">
        <v>43586</v>
      </c>
      <c r="L182" s="36">
        <v>43588</v>
      </c>
      <c r="M182" s="27">
        <v>0.1729</v>
      </c>
      <c r="N182" s="27">
        <v>19.5</v>
      </c>
      <c r="O182" s="27">
        <v>3.37</v>
      </c>
      <c r="P182" s="18">
        <f>VLOOKUP(F182,Tableau2[],2,FALSE)</f>
        <v>1.1385000000000001</v>
      </c>
      <c r="Q182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3" spans="1:18" x14ac:dyDescent="0.25">
      <c r="A183" t="s">
        <v>109</v>
      </c>
      <c r="B183">
        <v>2222</v>
      </c>
      <c r="C183" s="27" t="s">
        <v>94</v>
      </c>
      <c r="D183" s="18" t="s">
        <v>95</v>
      </c>
      <c r="E183" s="35">
        <v>305</v>
      </c>
      <c r="F183" s="35" t="s">
        <v>29</v>
      </c>
      <c r="G183" s="35">
        <v>243</v>
      </c>
      <c r="H183" s="35" t="s">
        <v>96</v>
      </c>
      <c r="I183" s="35"/>
      <c r="J183" s="36">
        <v>43622</v>
      </c>
      <c r="K183" s="36">
        <v>43591</v>
      </c>
      <c r="L183" s="36">
        <v>43595</v>
      </c>
      <c r="M183" s="27">
        <v>33.601799999999997</v>
      </c>
      <c r="N183" s="27">
        <v>32.5</v>
      </c>
      <c r="O183" s="37">
        <v>1092.06</v>
      </c>
      <c r="P183" s="18">
        <f>VLOOKUP(F183,Tableau2[],2,FALSE)</f>
        <v>1.1385000000000001</v>
      </c>
      <c r="Q18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8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4" spans="1:18" x14ac:dyDescent="0.25">
      <c r="A184" t="s">
        <v>109</v>
      </c>
      <c r="B184">
        <v>2222</v>
      </c>
      <c r="C184" s="27" t="s">
        <v>102</v>
      </c>
      <c r="D184" s="18" t="s">
        <v>103</v>
      </c>
      <c r="E184" s="35">
        <v>305</v>
      </c>
      <c r="F184" s="35" t="s">
        <v>29</v>
      </c>
      <c r="G184" s="35">
        <v>243</v>
      </c>
      <c r="H184" s="35" t="s">
        <v>96</v>
      </c>
      <c r="I184" s="35" t="s">
        <v>39</v>
      </c>
      <c r="J184" s="36">
        <v>43622</v>
      </c>
      <c r="K184" s="36">
        <v>43591</v>
      </c>
      <c r="L184" s="36">
        <v>43595</v>
      </c>
      <c r="M184" s="27">
        <v>0.1729</v>
      </c>
      <c r="N184" s="27">
        <v>32.5</v>
      </c>
      <c r="O184" s="27">
        <v>5.62</v>
      </c>
      <c r="P184" s="18">
        <f>VLOOKUP(F184,Tableau2[],2,FALSE)</f>
        <v>1.1385000000000001</v>
      </c>
      <c r="Q184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5" spans="1:18" x14ac:dyDescent="0.25">
      <c r="A185" t="s">
        <v>109</v>
      </c>
      <c r="B185">
        <v>2222</v>
      </c>
      <c r="C185" s="27" t="s">
        <v>94</v>
      </c>
      <c r="D185" s="18" t="s">
        <v>97</v>
      </c>
      <c r="E185" s="35">
        <v>305</v>
      </c>
      <c r="F185" s="35" t="s">
        <v>17</v>
      </c>
      <c r="G185" s="35">
        <v>243</v>
      </c>
      <c r="H185" s="35" t="s">
        <v>99</v>
      </c>
      <c r="I185" s="35"/>
      <c r="J185" s="36">
        <v>43622</v>
      </c>
      <c r="K185" s="36">
        <v>43591</v>
      </c>
      <c r="L185" s="36">
        <v>43595</v>
      </c>
      <c r="M185" s="27">
        <v>33.601799999999997</v>
      </c>
      <c r="N185" s="27">
        <v>-32.5</v>
      </c>
      <c r="O185" s="37">
        <v>-1092.06</v>
      </c>
      <c r="P185" s="18">
        <f>VLOOKUP(F185,Tableau2[],2,FALSE)</f>
        <v>1.1385000000000001</v>
      </c>
      <c r="Q185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8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6" spans="1:18" x14ac:dyDescent="0.25">
      <c r="A186" t="s">
        <v>109</v>
      </c>
      <c r="B186">
        <v>2222</v>
      </c>
      <c r="C186" s="27" t="s">
        <v>94</v>
      </c>
      <c r="D186" s="18" t="s">
        <v>97</v>
      </c>
      <c r="E186" s="35">
        <v>305</v>
      </c>
      <c r="F186" s="35" t="s">
        <v>17</v>
      </c>
      <c r="G186" s="35">
        <v>243</v>
      </c>
      <c r="H186" s="35" t="s">
        <v>99</v>
      </c>
      <c r="I186" s="35"/>
      <c r="J186" s="36">
        <v>43594</v>
      </c>
      <c r="K186" s="36">
        <v>43591</v>
      </c>
      <c r="L186" s="36">
        <v>43595</v>
      </c>
      <c r="M186" s="27">
        <v>33.601799999999997</v>
      </c>
      <c r="N186" s="27">
        <v>32.5</v>
      </c>
      <c r="O186" s="37">
        <v>1092.06</v>
      </c>
      <c r="P186" s="18">
        <f>VLOOKUP(F186,Tableau2[],2,FALSE)</f>
        <v>1.1385000000000001</v>
      </c>
      <c r="Q186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8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7" spans="1:18" x14ac:dyDescent="0.25">
      <c r="A187" t="s">
        <v>109</v>
      </c>
      <c r="B187">
        <v>2222</v>
      </c>
      <c r="C187" s="27" t="s">
        <v>102</v>
      </c>
      <c r="D187" s="18" t="s">
        <v>103</v>
      </c>
      <c r="E187" s="35">
        <v>305</v>
      </c>
      <c r="F187" s="35" t="s">
        <v>17</v>
      </c>
      <c r="G187" s="35">
        <v>243</v>
      </c>
      <c r="H187" s="35" t="s">
        <v>99</v>
      </c>
      <c r="I187" s="35"/>
      <c r="J187" s="36">
        <v>43622</v>
      </c>
      <c r="K187" s="36">
        <v>43591</v>
      </c>
      <c r="L187" s="36">
        <v>43595</v>
      </c>
      <c r="M187" s="27">
        <v>0.1729</v>
      </c>
      <c r="N187" s="27">
        <v>-32.5</v>
      </c>
      <c r="O187" s="27">
        <v>-5.62</v>
      </c>
      <c r="P187" s="18">
        <f>VLOOKUP(F187,Tableau2[],2,FALSE)</f>
        <v>1.1385000000000001</v>
      </c>
      <c r="Q187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8" spans="1:18" x14ac:dyDescent="0.25">
      <c r="A188" t="s">
        <v>109</v>
      </c>
      <c r="B188">
        <v>2222</v>
      </c>
      <c r="C188" s="27" t="s">
        <v>102</v>
      </c>
      <c r="D188" s="18" t="s">
        <v>103</v>
      </c>
      <c r="E188" s="35">
        <v>305</v>
      </c>
      <c r="F188" s="35" t="s">
        <v>17</v>
      </c>
      <c r="G188" s="35">
        <v>243</v>
      </c>
      <c r="H188" s="35" t="s">
        <v>99</v>
      </c>
      <c r="I188" s="35" t="s">
        <v>39</v>
      </c>
      <c r="J188" s="36">
        <v>43594</v>
      </c>
      <c r="K188" s="36">
        <v>43591</v>
      </c>
      <c r="L188" s="36">
        <v>43595</v>
      </c>
      <c r="M188" s="27">
        <v>0.1729</v>
      </c>
      <c r="N188" s="27">
        <v>32.5</v>
      </c>
      <c r="O188" s="27">
        <v>5.62</v>
      </c>
      <c r="P188" s="18">
        <f>VLOOKUP(F188,Tableau2[],2,FALSE)</f>
        <v>1.1385000000000001</v>
      </c>
      <c r="Q188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8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89" spans="1:18" x14ac:dyDescent="0.25">
      <c r="A189" t="s">
        <v>109</v>
      </c>
      <c r="B189">
        <v>2222</v>
      </c>
      <c r="C189" s="27" t="s">
        <v>94</v>
      </c>
      <c r="D189" s="18" t="s">
        <v>95</v>
      </c>
      <c r="E189" s="35">
        <v>305</v>
      </c>
      <c r="F189" s="35" t="s">
        <v>29</v>
      </c>
      <c r="G189" s="35">
        <v>243</v>
      </c>
      <c r="H189" s="35" t="s">
        <v>96</v>
      </c>
      <c r="I189" s="35"/>
      <c r="J189" s="36">
        <v>43622</v>
      </c>
      <c r="K189" s="36">
        <v>43598</v>
      </c>
      <c r="L189" s="36">
        <v>43602</v>
      </c>
      <c r="M189" s="27">
        <v>33.601799999999997</v>
      </c>
      <c r="N189" s="27">
        <v>32.5</v>
      </c>
      <c r="O189" s="37">
        <v>1092.06</v>
      </c>
      <c r="P189" s="18">
        <f>VLOOKUP(F189,Tableau2[],2,FALSE)</f>
        <v>1.1385000000000001</v>
      </c>
      <c r="Q189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8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0" spans="1:18" x14ac:dyDescent="0.25">
      <c r="A190" t="s">
        <v>109</v>
      </c>
      <c r="B190">
        <v>2222</v>
      </c>
      <c r="C190" s="27" t="s">
        <v>102</v>
      </c>
      <c r="D190" s="18" t="s">
        <v>103</v>
      </c>
      <c r="E190" s="35">
        <v>305</v>
      </c>
      <c r="F190" s="35" t="s">
        <v>29</v>
      </c>
      <c r="G190" s="35">
        <v>243</v>
      </c>
      <c r="H190" s="35" t="s">
        <v>96</v>
      </c>
      <c r="I190" s="35" t="s">
        <v>39</v>
      </c>
      <c r="J190" s="36">
        <v>43622</v>
      </c>
      <c r="K190" s="36">
        <v>43598</v>
      </c>
      <c r="L190" s="36">
        <v>43602</v>
      </c>
      <c r="M190" s="27">
        <v>0.1729</v>
      </c>
      <c r="N190" s="27">
        <v>32.5</v>
      </c>
      <c r="O190" s="27">
        <v>5.62</v>
      </c>
      <c r="P190" s="18">
        <f>VLOOKUP(F190,Tableau2[],2,FALSE)</f>
        <v>1.1385000000000001</v>
      </c>
      <c r="Q190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1" spans="1:18" x14ac:dyDescent="0.25">
      <c r="A191" t="s">
        <v>109</v>
      </c>
      <c r="B191">
        <v>2222</v>
      </c>
      <c r="C191" s="27" t="s">
        <v>94</v>
      </c>
      <c r="D191" s="18" t="s">
        <v>97</v>
      </c>
      <c r="E191" s="35">
        <v>305</v>
      </c>
      <c r="F191" s="35" t="s">
        <v>17</v>
      </c>
      <c r="G191" s="35">
        <v>243</v>
      </c>
      <c r="H191" s="35" t="s">
        <v>99</v>
      </c>
      <c r="I191" s="35"/>
      <c r="J191" s="36">
        <v>43622</v>
      </c>
      <c r="K191" s="36">
        <v>43598</v>
      </c>
      <c r="L191" s="36">
        <v>43602</v>
      </c>
      <c r="M191" s="27">
        <v>33.601799999999997</v>
      </c>
      <c r="N191" s="27">
        <v>-32.5</v>
      </c>
      <c r="O191" s="37">
        <v>-1092.06</v>
      </c>
      <c r="P191" s="18">
        <f>VLOOKUP(F191,Tableau2[],2,FALSE)</f>
        <v>1.1385000000000001</v>
      </c>
      <c r="Q191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9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2" spans="1:18" x14ac:dyDescent="0.25">
      <c r="A192" t="s">
        <v>109</v>
      </c>
      <c r="B192">
        <v>2222</v>
      </c>
      <c r="C192" s="27" t="s">
        <v>94</v>
      </c>
      <c r="D192" s="18" t="s">
        <v>97</v>
      </c>
      <c r="E192" s="35">
        <v>305</v>
      </c>
      <c r="F192" s="35" t="s">
        <v>17</v>
      </c>
      <c r="G192" s="35">
        <v>243</v>
      </c>
      <c r="H192" s="35" t="s">
        <v>99</v>
      </c>
      <c r="I192" s="35"/>
      <c r="J192" s="36">
        <v>43608</v>
      </c>
      <c r="K192" s="36">
        <v>43598</v>
      </c>
      <c r="L192" s="36">
        <v>43602</v>
      </c>
      <c r="M192" s="27">
        <v>33.601799999999997</v>
      </c>
      <c r="N192" s="27">
        <v>32.5</v>
      </c>
      <c r="O192" s="37">
        <v>1092.06</v>
      </c>
      <c r="P192" s="18">
        <f>VLOOKUP(F192,Tableau2[],2,FALSE)</f>
        <v>1.1385000000000001</v>
      </c>
      <c r="Q192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9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3" spans="1:18" x14ac:dyDescent="0.25">
      <c r="A193" t="s">
        <v>109</v>
      </c>
      <c r="B193">
        <v>2222</v>
      </c>
      <c r="C193" s="27" t="s">
        <v>102</v>
      </c>
      <c r="D193" s="18" t="s">
        <v>103</v>
      </c>
      <c r="E193" s="35">
        <v>305</v>
      </c>
      <c r="F193" s="35" t="s">
        <v>17</v>
      </c>
      <c r="G193" s="35">
        <v>243</v>
      </c>
      <c r="H193" s="35" t="s">
        <v>99</v>
      </c>
      <c r="I193" s="35"/>
      <c r="J193" s="36">
        <v>43622</v>
      </c>
      <c r="K193" s="36">
        <v>43598</v>
      </c>
      <c r="L193" s="36">
        <v>43602</v>
      </c>
      <c r="M193" s="27">
        <v>0.1729</v>
      </c>
      <c r="N193" s="27">
        <v>-32.5</v>
      </c>
      <c r="O193" s="27">
        <v>-5.62</v>
      </c>
      <c r="P193" s="18">
        <f>VLOOKUP(F193,Tableau2[],2,FALSE)</f>
        <v>1.1385000000000001</v>
      </c>
      <c r="Q193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4" spans="1:18" x14ac:dyDescent="0.25">
      <c r="A194" t="s">
        <v>109</v>
      </c>
      <c r="B194">
        <v>2222</v>
      </c>
      <c r="C194" s="27" t="s">
        <v>102</v>
      </c>
      <c r="D194" s="18" t="s">
        <v>103</v>
      </c>
      <c r="E194" s="35">
        <v>305</v>
      </c>
      <c r="F194" s="35" t="s">
        <v>17</v>
      </c>
      <c r="G194" s="35">
        <v>243</v>
      </c>
      <c r="H194" s="35" t="s">
        <v>99</v>
      </c>
      <c r="I194" s="35" t="s">
        <v>39</v>
      </c>
      <c r="J194" s="36">
        <v>43608</v>
      </c>
      <c r="K194" s="36">
        <v>43598</v>
      </c>
      <c r="L194" s="36">
        <v>43602</v>
      </c>
      <c r="M194" s="27">
        <v>0.1729</v>
      </c>
      <c r="N194" s="27">
        <v>32.5</v>
      </c>
      <c r="O194" s="27">
        <v>5.62</v>
      </c>
      <c r="P194" s="18">
        <f>VLOOKUP(F194,Tableau2[],2,FALSE)</f>
        <v>1.1385000000000001</v>
      </c>
      <c r="Q194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5" spans="1:18" x14ac:dyDescent="0.25">
      <c r="A195" t="s">
        <v>109</v>
      </c>
      <c r="B195">
        <v>2222</v>
      </c>
      <c r="C195" s="27" t="s">
        <v>94</v>
      </c>
      <c r="D195" s="18" t="s">
        <v>95</v>
      </c>
      <c r="E195" s="35">
        <v>305</v>
      </c>
      <c r="F195" s="35" t="s">
        <v>29</v>
      </c>
      <c r="G195" s="35">
        <v>243</v>
      </c>
      <c r="H195" s="35" t="s">
        <v>96</v>
      </c>
      <c r="I195" s="35"/>
      <c r="J195" s="36">
        <v>43622</v>
      </c>
      <c r="K195" s="36">
        <v>43605</v>
      </c>
      <c r="L195" s="36">
        <v>43609</v>
      </c>
      <c r="M195" s="27">
        <v>33.601799999999997</v>
      </c>
      <c r="N195" s="27">
        <v>32.5</v>
      </c>
      <c r="O195" s="37">
        <v>1092.06</v>
      </c>
      <c r="P195" s="18">
        <f>VLOOKUP(F195,Tableau2[],2,FALSE)</f>
        <v>1.1385000000000001</v>
      </c>
      <c r="Q195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9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6" spans="1:18" x14ac:dyDescent="0.25">
      <c r="A196" t="s">
        <v>109</v>
      </c>
      <c r="B196">
        <v>2222</v>
      </c>
      <c r="C196" s="27" t="s">
        <v>102</v>
      </c>
      <c r="D196" s="18" t="s">
        <v>103</v>
      </c>
      <c r="E196" s="35">
        <v>305</v>
      </c>
      <c r="F196" s="35" t="s">
        <v>29</v>
      </c>
      <c r="G196" s="35">
        <v>243</v>
      </c>
      <c r="H196" s="35" t="s">
        <v>96</v>
      </c>
      <c r="I196" s="35" t="s">
        <v>39</v>
      </c>
      <c r="J196" s="36">
        <v>43622</v>
      </c>
      <c r="K196" s="36">
        <v>43605</v>
      </c>
      <c r="L196" s="36">
        <v>43609</v>
      </c>
      <c r="M196" s="27">
        <v>0.1729</v>
      </c>
      <c r="N196" s="27">
        <v>32.5</v>
      </c>
      <c r="O196" s="27">
        <v>5.62</v>
      </c>
      <c r="P196" s="18">
        <f>VLOOKUP(F196,Tableau2[],2,FALSE)</f>
        <v>1.1385000000000001</v>
      </c>
      <c r="Q196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7" spans="1:18" x14ac:dyDescent="0.25">
      <c r="A197" t="s">
        <v>109</v>
      </c>
      <c r="B197">
        <v>2222</v>
      </c>
      <c r="C197" s="27" t="s">
        <v>94</v>
      </c>
      <c r="D197" s="18" t="s">
        <v>97</v>
      </c>
      <c r="E197" s="35">
        <v>305</v>
      </c>
      <c r="F197" s="35" t="s">
        <v>17</v>
      </c>
      <c r="G197" s="35">
        <v>243</v>
      </c>
      <c r="H197" s="35" t="s">
        <v>99</v>
      </c>
      <c r="I197" s="35"/>
      <c r="J197" s="36">
        <v>43622</v>
      </c>
      <c r="K197" s="36">
        <v>43605</v>
      </c>
      <c r="L197" s="36">
        <v>43609</v>
      </c>
      <c r="M197" s="27">
        <v>33.601799999999997</v>
      </c>
      <c r="N197" s="27">
        <v>-32.5</v>
      </c>
      <c r="O197" s="37">
        <v>-1092.06</v>
      </c>
      <c r="P197" s="18">
        <f>VLOOKUP(F197,Tableau2[],2,FALSE)</f>
        <v>1.1385000000000001</v>
      </c>
      <c r="Q197" s="24">
        <f>IF(OR(Tableau1[[#This Row],[Regroupement]]=" 080 FORFAITA",Tableau1[[#This Row],[Revenu]]=" 2008 Temps suppl. taux à 1.5 à mettre en banque (banque 14)"),0,Tableau1[[#This Row],[Heures]]*Tableau1[[#This Row],[Convertir]])</f>
        <v>-37.001249999999999</v>
      </c>
      <c r="R19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8" spans="1:18" x14ac:dyDescent="0.25">
      <c r="A198" t="s">
        <v>109</v>
      </c>
      <c r="B198">
        <v>2222</v>
      </c>
      <c r="C198" s="27" t="s">
        <v>94</v>
      </c>
      <c r="D198" s="18" t="s">
        <v>97</v>
      </c>
      <c r="E198" s="35">
        <v>305</v>
      </c>
      <c r="F198" s="35" t="s">
        <v>17</v>
      </c>
      <c r="G198" s="35">
        <v>243</v>
      </c>
      <c r="H198" s="35" t="s">
        <v>99</v>
      </c>
      <c r="I198" s="35"/>
      <c r="J198" s="36">
        <v>43608</v>
      </c>
      <c r="K198" s="36">
        <v>43605</v>
      </c>
      <c r="L198" s="36">
        <v>43609</v>
      </c>
      <c r="M198" s="27">
        <v>33.601799999999997</v>
      </c>
      <c r="N198" s="27">
        <v>32.5</v>
      </c>
      <c r="O198" s="37">
        <v>1092.06</v>
      </c>
      <c r="P198" s="18">
        <f>VLOOKUP(F198,Tableau2[],2,FALSE)</f>
        <v>1.1385000000000001</v>
      </c>
      <c r="Q198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19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199" spans="1:18" x14ac:dyDescent="0.25">
      <c r="A199" t="s">
        <v>109</v>
      </c>
      <c r="B199">
        <v>2222</v>
      </c>
      <c r="C199" s="27" t="s">
        <v>102</v>
      </c>
      <c r="D199" s="18" t="s">
        <v>103</v>
      </c>
      <c r="E199" s="35">
        <v>305</v>
      </c>
      <c r="F199" s="35" t="s">
        <v>17</v>
      </c>
      <c r="G199" s="35">
        <v>243</v>
      </c>
      <c r="H199" s="35" t="s">
        <v>99</v>
      </c>
      <c r="I199" s="35"/>
      <c r="J199" s="36">
        <v>43622</v>
      </c>
      <c r="K199" s="36">
        <v>43605</v>
      </c>
      <c r="L199" s="36">
        <v>43609</v>
      </c>
      <c r="M199" s="27">
        <v>0.1729</v>
      </c>
      <c r="N199" s="27">
        <v>-32.5</v>
      </c>
      <c r="O199" s="27">
        <v>-5.62</v>
      </c>
      <c r="P199" s="18">
        <f>VLOOKUP(F199,Tableau2[],2,FALSE)</f>
        <v>1.1385000000000001</v>
      </c>
      <c r="Q199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19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0" spans="1:18" x14ac:dyDescent="0.25">
      <c r="A200" t="s">
        <v>109</v>
      </c>
      <c r="B200">
        <v>2222</v>
      </c>
      <c r="C200" s="27" t="s">
        <v>102</v>
      </c>
      <c r="D200" s="18" t="s">
        <v>103</v>
      </c>
      <c r="E200" s="35">
        <v>305</v>
      </c>
      <c r="F200" s="35" t="s">
        <v>17</v>
      </c>
      <c r="G200" s="35">
        <v>243</v>
      </c>
      <c r="H200" s="35" t="s">
        <v>99</v>
      </c>
      <c r="I200" s="35" t="s">
        <v>39</v>
      </c>
      <c r="J200" s="36">
        <v>43608</v>
      </c>
      <c r="K200" s="36">
        <v>43605</v>
      </c>
      <c r="L200" s="36">
        <v>43609</v>
      </c>
      <c r="M200" s="27">
        <v>0.1729</v>
      </c>
      <c r="N200" s="27">
        <v>32.5</v>
      </c>
      <c r="O200" s="27">
        <v>5.62</v>
      </c>
      <c r="P200" s="18">
        <f>VLOOKUP(F200,Tableau2[],2,FALSE)</f>
        <v>1.1385000000000001</v>
      </c>
      <c r="Q200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1" spans="1:18" x14ac:dyDescent="0.25">
      <c r="A201" t="s">
        <v>109</v>
      </c>
      <c r="B201">
        <v>2222</v>
      </c>
      <c r="C201" s="27" t="s">
        <v>94</v>
      </c>
      <c r="D201" s="18" t="s">
        <v>95</v>
      </c>
      <c r="E201" s="35">
        <v>305</v>
      </c>
      <c r="F201" s="35" t="s">
        <v>29</v>
      </c>
      <c r="G201" s="35">
        <v>243</v>
      </c>
      <c r="H201" s="35" t="s">
        <v>96</v>
      </c>
      <c r="I201" s="35"/>
      <c r="J201" s="36">
        <v>43622</v>
      </c>
      <c r="K201" s="36">
        <v>43612</v>
      </c>
      <c r="L201" s="36">
        <v>43616</v>
      </c>
      <c r="M201" s="27">
        <v>33.601799999999997</v>
      </c>
      <c r="N201" s="27">
        <v>32.5</v>
      </c>
      <c r="O201" s="37">
        <v>1092.06</v>
      </c>
      <c r="P201" s="18">
        <f>VLOOKUP(F201,Tableau2[],2,FALSE)</f>
        <v>1.1385000000000001</v>
      </c>
      <c r="Q20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2" spans="1:18" x14ac:dyDescent="0.25">
      <c r="A202" t="s">
        <v>109</v>
      </c>
      <c r="B202">
        <v>2222</v>
      </c>
      <c r="C202" s="27" t="s">
        <v>102</v>
      </c>
      <c r="D202" s="18" t="s">
        <v>103</v>
      </c>
      <c r="E202" s="35">
        <v>305</v>
      </c>
      <c r="F202" s="35" t="s">
        <v>29</v>
      </c>
      <c r="G202" s="35">
        <v>243</v>
      </c>
      <c r="H202" s="35" t="s">
        <v>96</v>
      </c>
      <c r="I202" s="35" t="s">
        <v>39</v>
      </c>
      <c r="J202" s="36">
        <v>43622</v>
      </c>
      <c r="K202" s="36">
        <v>43612</v>
      </c>
      <c r="L202" s="36">
        <v>43616</v>
      </c>
      <c r="M202" s="27">
        <v>0.1729</v>
      </c>
      <c r="N202" s="27">
        <v>32.5</v>
      </c>
      <c r="O202" s="27">
        <v>5.62</v>
      </c>
      <c r="P202" s="18">
        <f>VLOOKUP(F202,Tableau2[],2,FALSE)</f>
        <v>1.1385000000000001</v>
      </c>
      <c r="Q202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3" spans="1:18" x14ac:dyDescent="0.25">
      <c r="A203" t="s">
        <v>109</v>
      </c>
      <c r="B203">
        <v>2222</v>
      </c>
      <c r="C203" s="27" t="s">
        <v>94</v>
      </c>
      <c r="D203" s="18" t="s">
        <v>95</v>
      </c>
      <c r="E203" s="35">
        <v>305</v>
      </c>
      <c r="F203" s="35" t="s">
        <v>29</v>
      </c>
      <c r="G203" s="35">
        <v>243</v>
      </c>
      <c r="H203" s="35" t="s">
        <v>96</v>
      </c>
      <c r="I203" s="35"/>
      <c r="J203" s="36">
        <v>43622</v>
      </c>
      <c r="K203" s="36">
        <v>43619</v>
      </c>
      <c r="L203" s="36">
        <v>43623</v>
      </c>
      <c r="M203" s="27">
        <v>33.601799999999997</v>
      </c>
      <c r="N203" s="27">
        <v>32.5</v>
      </c>
      <c r="O203" s="37">
        <v>1092.06</v>
      </c>
      <c r="P203" s="18">
        <f>VLOOKUP(F203,Tableau2[],2,FALSE)</f>
        <v>1.1385000000000001</v>
      </c>
      <c r="Q20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4" spans="1:18" x14ac:dyDescent="0.25">
      <c r="A204" t="s">
        <v>109</v>
      </c>
      <c r="B204">
        <v>2222</v>
      </c>
      <c r="C204" s="27" t="s">
        <v>102</v>
      </c>
      <c r="D204" s="18" t="s">
        <v>103</v>
      </c>
      <c r="E204" s="35">
        <v>305</v>
      </c>
      <c r="F204" s="35" t="s">
        <v>29</v>
      </c>
      <c r="G204" s="35">
        <v>243</v>
      </c>
      <c r="H204" s="35" t="s">
        <v>96</v>
      </c>
      <c r="I204" s="35" t="s">
        <v>39</v>
      </c>
      <c r="J204" s="36">
        <v>43622</v>
      </c>
      <c r="K204" s="36">
        <v>43619</v>
      </c>
      <c r="L204" s="36">
        <v>43623</v>
      </c>
      <c r="M204" s="27">
        <v>0.1729</v>
      </c>
      <c r="N204" s="27">
        <v>32.5</v>
      </c>
      <c r="O204" s="27">
        <v>5.62</v>
      </c>
      <c r="P204" s="18">
        <f>VLOOKUP(F204,Tableau2[],2,FALSE)</f>
        <v>1.1385000000000001</v>
      </c>
      <c r="Q204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5" spans="1:18" x14ac:dyDescent="0.25">
      <c r="A205" t="s">
        <v>109</v>
      </c>
      <c r="B205">
        <v>2222</v>
      </c>
      <c r="C205" s="27" t="s">
        <v>94</v>
      </c>
      <c r="D205" s="18" t="s">
        <v>95</v>
      </c>
      <c r="E205" s="35">
        <v>305</v>
      </c>
      <c r="F205" s="35" t="s">
        <v>29</v>
      </c>
      <c r="G205" s="35">
        <v>243</v>
      </c>
      <c r="H205" s="35" t="s">
        <v>96</v>
      </c>
      <c r="I205" s="35"/>
      <c r="J205" s="36">
        <v>43636</v>
      </c>
      <c r="K205" s="36">
        <v>43626</v>
      </c>
      <c r="L205" s="36">
        <v>43630</v>
      </c>
      <c r="M205" s="27">
        <v>33.601799999999997</v>
      </c>
      <c r="N205" s="27">
        <v>32.5</v>
      </c>
      <c r="O205" s="37">
        <v>1092.06</v>
      </c>
      <c r="P205" s="18">
        <f>VLOOKUP(F205,Tableau2[],2,FALSE)</f>
        <v>1.1385000000000001</v>
      </c>
      <c r="Q205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6" spans="1:18" x14ac:dyDescent="0.25">
      <c r="A206" t="s">
        <v>109</v>
      </c>
      <c r="B206">
        <v>2222</v>
      </c>
      <c r="C206" s="27" t="s">
        <v>102</v>
      </c>
      <c r="D206" s="18" t="s">
        <v>103</v>
      </c>
      <c r="E206" s="35">
        <v>305</v>
      </c>
      <c r="F206" s="35" t="s">
        <v>29</v>
      </c>
      <c r="G206" s="35">
        <v>243</v>
      </c>
      <c r="H206" s="35" t="s">
        <v>96</v>
      </c>
      <c r="I206" s="35" t="s">
        <v>39</v>
      </c>
      <c r="J206" s="36">
        <v>43636</v>
      </c>
      <c r="K206" s="36">
        <v>43626</v>
      </c>
      <c r="L206" s="36">
        <v>43630</v>
      </c>
      <c r="M206" s="27">
        <v>0.1729</v>
      </c>
      <c r="N206" s="27">
        <v>32.5</v>
      </c>
      <c r="O206" s="27">
        <v>5.62</v>
      </c>
      <c r="P206" s="18">
        <f>VLOOKUP(F206,Tableau2[],2,FALSE)</f>
        <v>1.1385000000000001</v>
      </c>
      <c r="Q206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7" spans="1:18" x14ac:dyDescent="0.25">
      <c r="A207" t="s">
        <v>109</v>
      </c>
      <c r="B207">
        <v>2222</v>
      </c>
      <c r="C207" s="27" t="s">
        <v>94</v>
      </c>
      <c r="D207" s="18" t="s">
        <v>95</v>
      </c>
      <c r="E207" s="35">
        <v>305</v>
      </c>
      <c r="F207" s="35" t="s">
        <v>29</v>
      </c>
      <c r="G207" s="35">
        <v>243</v>
      </c>
      <c r="H207" s="35" t="s">
        <v>96</v>
      </c>
      <c r="I207" s="35"/>
      <c r="J207" s="36">
        <v>43636</v>
      </c>
      <c r="K207" s="36">
        <v>43633</v>
      </c>
      <c r="L207" s="36">
        <v>43637</v>
      </c>
      <c r="M207" s="27">
        <v>33.601799999999997</v>
      </c>
      <c r="N207" s="27">
        <v>32.5</v>
      </c>
      <c r="O207" s="37">
        <v>1092.06</v>
      </c>
      <c r="P207" s="18">
        <f>VLOOKUP(F207,Tableau2[],2,FALSE)</f>
        <v>1.1385000000000001</v>
      </c>
      <c r="Q207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8" spans="1:18" x14ac:dyDescent="0.25">
      <c r="A208" t="s">
        <v>109</v>
      </c>
      <c r="B208">
        <v>2222</v>
      </c>
      <c r="C208" s="27" t="s">
        <v>102</v>
      </c>
      <c r="D208" s="18" t="s">
        <v>103</v>
      </c>
      <c r="E208" s="35">
        <v>305</v>
      </c>
      <c r="F208" s="35" t="s">
        <v>29</v>
      </c>
      <c r="G208" s="35">
        <v>243</v>
      </c>
      <c r="H208" s="35" t="s">
        <v>96</v>
      </c>
      <c r="I208" s="35" t="s">
        <v>39</v>
      </c>
      <c r="J208" s="36">
        <v>43636</v>
      </c>
      <c r="K208" s="36">
        <v>43633</v>
      </c>
      <c r="L208" s="36">
        <v>43637</v>
      </c>
      <c r="M208" s="27">
        <v>0.1729</v>
      </c>
      <c r="N208" s="27">
        <v>32.5</v>
      </c>
      <c r="O208" s="27">
        <v>5.62</v>
      </c>
      <c r="P208" s="18">
        <f>VLOOKUP(F208,Tableau2[],2,FALSE)</f>
        <v>1.1385000000000001</v>
      </c>
      <c r="Q208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0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09" spans="1:18" x14ac:dyDescent="0.25">
      <c r="A209" t="s">
        <v>109</v>
      </c>
      <c r="B209">
        <v>2222</v>
      </c>
      <c r="C209" s="27" t="s">
        <v>94</v>
      </c>
      <c r="D209" s="18" t="s">
        <v>95</v>
      </c>
      <c r="E209" s="35">
        <v>305</v>
      </c>
      <c r="F209" s="35" t="s">
        <v>29</v>
      </c>
      <c r="G209" s="35">
        <v>243</v>
      </c>
      <c r="H209" s="35" t="s">
        <v>96</v>
      </c>
      <c r="I209" s="35"/>
      <c r="J209" s="36">
        <v>43650</v>
      </c>
      <c r="K209" s="36">
        <v>43640</v>
      </c>
      <c r="L209" s="36">
        <v>43644</v>
      </c>
      <c r="M209" s="27">
        <v>33.601799999999997</v>
      </c>
      <c r="N209" s="27">
        <v>32.5</v>
      </c>
      <c r="O209" s="37">
        <v>1092.06</v>
      </c>
      <c r="P209" s="18">
        <f>VLOOKUP(F209,Tableau2[],2,FALSE)</f>
        <v>1.1385000000000001</v>
      </c>
      <c r="Q209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09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0" spans="1:18" x14ac:dyDescent="0.25">
      <c r="A210" t="s">
        <v>109</v>
      </c>
      <c r="B210">
        <v>2222</v>
      </c>
      <c r="C210" s="27" t="s">
        <v>102</v>
      </c>
      <c r="D210" s="18" t="s">
        <v>103</v>
      </c>
      <c r="E210" s="35">
        <v>305</v>
      </c>
      <c r="F210" s="35" t="s">
        <v>29</v>
      </c>
      <c r="G210" s="35">
        <v>243</v>
      </c>
      <c r="H210" s="35" t="s">
        <v>96</v>
      </c>
      <c r="I210" s="35" t="s">
        <v>39</v>
      </c>
      <c r="J210" s="36">
        <v>43650</v>
      </c>
      <c r="K210" s="36">
        <v>43640</v>
      </c>
      <c r="L210" s="36">
        <v>43644</v>
      </c>
      <c r="M210" s="27">
        <v>0.1729</v>
      </c>
      <c r="N210" s="27">
        <v>32.5</v>
      </c>
      <c r="O210" s="27">
        <v>5.62</v>
      </c>
      <c r="P210" s="18">
        <f>VLOOKUP(F210,Tableau2[],2,FALSE)</f>
        <v>1.1385000000000001</v>
      </c>
      <c r="Q210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0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1" spans="1:18" x14ac:dyDescent="0.25">
      <c r="A211" t="s">
        <v>109</v>
      </c>
      <c r="B211">
        <v>2222</v>
      </c>
      <c r="C211" s="27" t="s">
        <v>94</v>
      </c>
      <c r="D211" s="18" t="s">
        <v>95</v>
      </c>
      <c r="E211" s="35">
        <v>305</v>
      </c>
      <c r="F211" s="35" t="s">
        <v>29</v>
      </c>
      <c r="G211" s="35">
        <v>243</v>
      </c>
      <c r="H211" s="35" t="s">
        <v>96</v>
      </c>
      <c r="I211" s="35"/>
      <c r="J211" s="36">
        <v>43650</v>
      </c>
      <c r="K211" s="36">
        <v>43647</v>
      </c>
      <c r="L211" s="36">
        <v>43651</v>
      </c>
      <c r="M211" s="27">
        <v>33.601799999999997</v>
      </c>
      <c r="N211" s="27">
        <v>32.5</v>
      </c>
      <c r="O211" s="37">
        <v>1092.06</v>
      </c>
      <c r="P211" s="18">
        <f>VLOOKUP(F211,Tableau2[],2,FALSE)</f>
        <v>1.1385000000000001</v>
      </c>
      <c r="Q211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1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2" spans="1:18" x14ac:dyDescent="0.25">
      <c r="A212" t="s">
        <v>109</v>
      </c>
      <c r="B212">
        <v>2222</v>
      </c>
      <c r="C212" s="27" t="s">
        <v>102</v>
      </c>
      <c r="D212" s="18" t="s">
        <v>103</v>
      </c>
      <c r="E212" s="35">
        <v>305</v>
      </c>
      <c r="F212" s="35" t="s">
        <v>29</v>
      </c>
      <c r="G212" s="35">
        <v>243</v>
      </c>
      <c r="H212" s="35" t="s">
        <v>96</v>
      </c>
      <c r="I212" s="35" t="s">
        <v>39</v>
      </c>
      <c r="J212" s="36">
        <v>43650</v>
      </c>
      <c r="K212" s="36">
        <v>43647</v>
      </c>
      <c r="L212" s="36">
        <v>43651</v>
      </c>
      <c r="M212" s="27">
        <v>0.1729</v>
      </c>
      <c r="N212" s="27">
        <v>32.5</v>
      </c>
      <c r="O212" s="27">
        <v>5.62</v>
      </c>
      <c r="P212" s="18">
        <f>VLOOKUP(F212,Tableau2[],2,FALSE)</f>
        <v>1.1385000000000001</v>
      </c>
      <c r="Q212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2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3" spans="1:18" x14ac:dyDescent="0.25">
      <c r="A213" t="s">
        <v>109</v>
      </c>
      <c r="B213">
        <v>2222</v>
      </c>
      <c r="C213" s="27" t="s">
        <v>94</v>
      </c>
      <c r="D213" s="18" t="s">
        <v>95</v>
      </c>
      <c r="E213" s="35">
        <v>305</v>
      </c>
      <c r="F213" s="35" t="s">
        <v>29</v>
      </c>
      <c r="G213" s="35">
        <v>243</v>
      </c>
      <c r="H213" s="35" t="s">
        <v>96</v>
      </c>
      <c r="I213" s="35"/>
      <c r="J213" s="36">
        <v>43664</v>
      </c>
      <c r="K213" s="36">
        <v>43654</v>
      </c>
      <c r="L213" s="36">
        <v>43658</v>
      </c>
      <c r="M213" s="27">
        <v>33.601799999999997</v>
      </c>
      <c r="N213" s="27">
        <v>32.5</v>
      </c>
      <c r="O213" s="37">
        <v>1092.06</v>
      </c>
      <c r="P213" s="18">
        <f>VLOOKUP(F213,Tableau2[],2,FALSE)</f>
        <v>1.1385000000000001</v>
      </c>
      <c r="Q213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3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4" spans="1:18" x14ac:dyDescent="0.25">
      <c r="A214" t="s">
        <v>109</v>
      </c>
      <c r="B214">
        <v>2222</v>
      </c>
      <c r="C214" s="27" t="s">
        <v>102</v>
      </c>
      <c r="D214" s="18" t="s">
        <v>103</v>
      </c>
      <c r="E214" s="35">
        <v>305</v>
      </c>
      <c r="F214" s="35" t="s">
        <v>29</v>
      </c>
      <c r="G214" s="35">
        <v>243</v>
      </c>
      <c r="H214" s="35" t="s">
        <v>96</v>
      </c>
      <c r="I214" s="35" t="s">
        <v>39</v>
      </c>
      <c r="J214" s="36">
        <v>43664</v>
      </c>
      <c r="K214" s="36">
        <v>43654</v>
      </c>
      <c r="L214" s="36">
        <v>43658</v>
      </c>
      <c r="M214" s="27">
        <v>0.1729</v>
      </c>
      <c r="N214" s="27">
        <v>32.5</v>
      </c>
      <c r="O214" s="27">
        <v>5.62</v>
      </c>
      <c r="P214" s="18">
        <f>VLOOKUP(F214,Tableau2[],2,FALSE)</f>
        <v>1.1385000000000001</v>
      </c>
      <c r="Q214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4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5" spans="1:18" x14ac:dyDescent="0.25">
      <c r="A215" t="s">
        <v>109</v>
      </c>
      <c r="B215">
        <v>2222</v>
      </c>
      <c r="C215" s="27" t="s">
        <v>94</v>
      </c>
      <c r="D215" s="18" t="s">
        <v>95</v>
      </c>
      <c r="E215" s="35">
        <v>305</v>
      </c>
      <c r="F215" s="35" t="s">
        <v>29</v>
      </c>
      <c r="G215" s="35">
        <v>243</v>
      </c>
      <c r="H215" s="35" t="s">
        <v>96</v>
      </c>
      <c r="I215" s="35"/>
      <c r="J215" s="36">
        <v>43664</v>
      </c>
      <c r="K215" s="36">
        <v>43661</v>
      </c>
      <c r="L215" s="36">
        <v>43665</v>
      </c>
      <c r="M215" s="27">
        <v>33.601799999999997</v>
      </c>
      <c r="N215" s="27">
        <v>32.5</v>
      </c>
      <c r="O215" s="37">
        <v>1092.06</v>
      </c>
      <c r="P215" s="18">
        <f>VLOOKUP(F215,Tableau2[],2,FALSE)</f>
        <v>1.1385000000000001</v>
      </c>
      <c r="Q215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5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6" spans="1:18" x14ac:dyDescent="0.25">
      <c r="A216" t="s">
        <v>109</v>
      </c>
      <c r="B216">
        <v>2222</v>
      </c>
      <c r="C216" s="27" t="s">
        <v>102</v>
      </c>
      <c r="D216" s="18" t="s">
        <v>103</v>
      </c>
      <c r="E216" s="35">
        <v>305</v>
      </c>
      <c r="F216" s="35" t="s">
        <v>29</v>
      </c>
      <c r="G216" s="35">
        <v>243</v>
      </c>
      <c r="H216" s="35" t="s">
        <v>96</v>
      </c>
      <c r="I216" s="35" t="s">
        <v>39</v>
      </c>
      <c r="J216" s="36">
        <v>43664</v>
      </c>
      <c r="K216" s="36">
        <v>43661</v>
      </c>
      <c r="L216" s="36">
        <v>43665</v>
      </c>
      <c r="M216" s="27">
        <v>0.1729</v>
      </c>
      <c r="N216" s="27">
        <v>32.5</v>
      </c>
      <c r="O216" s="27">
        <v>5.62</v>
      </c>
      <c r="P216" s="18">
        <f>VLOOKUP(F216,Tableau2[],2,FALSE)</f>
        <v>1.1385000000000001</v>
      </c>
      <c r="Q216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6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7" spans="1:18" x14ac:dyDescent="0.25">
      <c r="A217" t="s">
        <v>109</v>
      </c>
      <c r="B217">
        <v>2222</v>
      </c>
      <c r="C217" s="27" t="s">
        <v>94</v>
      </c>
      <c r="D217" s="18" t="s">
        <v>95</v>
      </c>
      <c r="E217" s="35">
        <v>305</v>
      </c>
      <c r="F217" s="35" t="s">
        <v>29</v>
      </c>
      <c r="G217" s="35">
        <v>243</v>
      </c>
      <c r="H217" s="35" t="s">
        <v>96</v>
      </c>
      <c r="I217" s="35"/>
      <c r="J217" s="36">
        <v>43678</v>
      </c>
      <c r="K217" s="36">
        <v>43668</v>
      </c>
      <c r="L217" s="36">
        <v>43672</v>
      </c>
      <c r="M217" s="27">
        <v>33.601799999999997</v>
      </c>
      <c r="N217" s="27">
        <v>32.5</v>
      </c>
      <c r="O217" s="37">
        <v>1092.06</v>
      </c>
      <c r="P217" s="18">
        <f>VLOOKUP(F217,Tableau2[],2,FALSE)</f>
        <v>1.1385000000000001</v>
      </c>
      <c r="Q217" s="24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7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8" spans="1:18" x14ac:dyDescent="0.25">
      <c r="A218" t="s">
        <v>109</v>
      </c>
      <c r="B218">
        <v>2222</v>
      </c>
      <c r="C218" s="27" t="s">
        <v>102</v>
      </c>
      <c r="D218" s="18" t="s">
        <v>103</v>
      </c>
      <c r="E218" s="35">
        <v>305</v>
      </c>
      <c r="F218" s="35" t="s">
        <v>29</v>
      </c>
      <c r="G218" s="35">
        <v>243</v>
      </c>
      <c r="H218" s="35" t="s">
        <v>96</v>
      </c>
      <c r="I218" s="35" t="s">
        <v>39</v>
      </c>
      <c r="J218" s="36">
        <v>43678</v>
      </c>
      <c r="K218" s="36">
        <v>43668</v>
      </c>
      <c r="L218" s="36">
        <v>43672</v>
      </c>
      <c r="M218" s="27">
        <v>0.1729</v>
      </c>
      <c r="N218" s="27">
        <v>32.5</v>
      </c>
      <c r="O218" s="27">
        <v>5.62</v>
      </c>
      <c r="P218" s="18">
        <f>VLOOKUP(F218,Tableau2[],2,FALSE)</f>
        <v>1.1385000000000001</v>
      </c>
      <c r="Q218" s="24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18" s="24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19" spans="1:18" x14ac:dyDescent="0.25">
      <c r="A219" t="s">
        <v>109</v>
      </c>
      <c r="B219">
        <v>2222</v>
      </c>
      <c r="C219" s="18" t="s">
        <v>94</v>
      </c>
      <c r="D219" s="18" t="s">
        <v>95</v>
      </c>
      <c r="E219" s="35">
        <v>305</v>
      </c>
      <c r="F219" s="35" t="s">
        <v>29</v>
      </c>
      <c r="G219" s="35">
        <v>243</v>
      </c>
      <c r="H219" s="35" t="s">
        <v>96</v>
      </c>
      <c r="I219" s="35"/>
      <c r="J219" s="36">
        <v>43678</v>
      </c>
      <c r="K219" s="36">
        <v>43675</v>
      </c>
      <c r="L219" s="36">
        <v>43679</v>
      </c>
      <c r="M219" s="18">
        <v>33.601799999999997</v>
      </c>
      <c r="N219" s="18">
        <v>32.5</v>
      </c>
      <c r="O219" s="38">
        <v>1092.06</v>
      </c>
      <c r="P219" s="18">
        <f>VLOOKUP(F219,Tableau2[],2,FALSE)</f>
        <v>1.1385000000000001</v>
      </c>
      <c r="Q219" s="19">
        <f>IF(OR(Tableau1[[#This Row],[Regroupement]]=" 080 FORFAITA",Tableau1[[#This Row],[Revenu]]=" 2008 Temps suppl. taux à 1.5 à mettre en banque (banque 14)"),0,Tableau1[[#This Row],[Heures]]*Tableau1[[#This Row],[Convertir]])</f>
        <v>37.001249999999999</v>
      </c>
      <c r="R219" s="19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20" spans="1:18" x14ac:dyDescent="0.25">
      <c r="A220" t="s">
        <v>109</v>
      </c>
      <c r="B220">
        <v>2222</v>
      </c>
      <c r="C220" s="18" t="s">
        <v>102</v>
      </c>
      <c r="D220" s="18" t="s">
        <v>103</v>
      </c>
      <c r="E220" s="35">
        <v>305</v>
      </c>
      <c r="F220" s="35" t="s">
        <v>29</v>
      </c>
      <c r="G220" s="35">
        <v>243</v>
      </c>
      <c r="H220" s="35" t="s">
        <v>96</v>
      </c>
      <c r="I220" s="35" t="s">
        <v>39</v>
      </c>
      <c r="J220" s="36">
        <v>43678</v>
      </c>
      <c r="K220" s="36">
        <v>43675</v>
      </c>
      <c r="L220" s="36">
        <v>43679</v>
      </c>
      <c r="M220" s="18">
        <v>0.1729</v>
      </c>
      <c r="N220" s="18">
        <v>32.5</v>
      </c>
      <c r="O220" s="18">
        <v>5.62</v>
      </c>
      <c r="P220" s="18">
        <f>VLOOKUP(F220,Tableau2[],2,FALSE)</f>
        <v>1.1385000000000001</v>
      </c>
      <c r="Q220" s="19">
        <f>IF(OR(Tableau1[[#This Row],[Regroupement]]=" 080 FORFAITA",Tableau1[[#This Row],[Revenu]]=" 2008 Temps suppl. taux à 1.5 à mettre en banque (banque 14)"),0,Tableau1[[#This Row],[Heures]]*Tableau1[[#This Row],[Convertir]])</f>
        <v>0</v>
      </c>
      <c r="R220" s="19" t="str">
        <f>IF(AND((COUNTIF(Tableau1[[#This Row],[Fonction]],"=398*")),OR(Tableau1[[#This Row],[Statut]]="I",Tableau1[[#This Row],[Statut]]="E")),Tableau1[[#This Row],[Heures converti]]-Tableau1[[#This Row],[Heures]],"")</f>
        <v/>
      </c>
    </row>
    <row r="221" spans="1:18" x14ac:dyDescent="0.25">
      <c r="E221"/>
      <c r="F221"/>
      <c r="G221"/>
      <c r="H221"/>
      <c r="I221"/>
      <c r="J221" s="10"/>
      <c r="K221" s="10"/>
      <c r="L221" s="10"/>
      <c r="P221" s="27"/>
      <c r="Q221" s="24"/>
      <c r="R221" s="24"/>
    </row>
    <row r="222" spans="1:18" x14ac:dyDescent="0.25">
      <c r="E222"/>
      <c r="F222"/>
      <c r="G222"/>
      <c r="H222"/>
      <c r="I222"/>
      <c r="J222" s="10"/>
      <c r="K222" s="10"/>
      <c r="L222" s="10"/>
      <c r="P222" s="27"/>
      <c r="Q222" s="24"/>
      <c r="R222" s="24"/>
    </row>
    <row r="223" spans="1:18" x14ac:dyDescent="0.25">
      <c r="E223"/>
      <c r="F223"/>
      <c r="G223"/>
      <c r="H223"/>
      <c r="I223"/>
      <c r="J223" s="10"/>
      <c r="K223" s="10"/>
      <c r="L223" s="10"/>
      <c r="P223" s="27"/>
      <c r="Q223" s="24"/>
      <c r="R223" s="24"/>
    </row>
    <row r="224" spans="1:18" x14ac:dyDescent="0.25">
      <c r="E224"/>
      <c r="F224"/>
      <c r="G224"/>
      <c r="H224"/>
      <c r="I224"/>
      <c r="J224" s="10"/>
      <c r="K224" s="10"/>
      <c r="L224" s="10"/>
      <c r="P224" s="27"/>
      <c r="Q224" s="24"/>
      <c r="R224" s="24"/>
    </row>
    <row r="225" spans="5:18" x14ac:dyDescent="0.25">
      <c r="E225"/>
      <c r="F225"/>
      <c r="G225"/>
      <c r="H225"/>
      <c r="I225"/>
      <c r="J225" s="10"/>
      <c r="K225" s="10"/>
      <c r="L225" s="10"/>
      <c r="P225" s="27"/>
      <c r="Q225" s="24"/>
      <c r="R225" s="24"/>
    </row>
    <row r="226" spans="5:18" x14ac:dyDescent="0.25">
      <c r="E226"/>
      <c r="F226"/>
      <c r="G226"/>
      <c r="H226"/>
      <c r="I226"/>
      <c r="J226" s="10"/>
      <c r="K226" s="10"/>
      <c r="L226" s="10"/>
      <c r="P226" s="27"/>
      <c r="Q226" s="24"/>
      <c r="R226" s="24"/>
    </row>
    <row r="227" spans="5:18" x14ac:dyDescent="0.25">
      <c r="E227"/>
      <c r="F227"/>
      <c r="G227"/>
      <c r="H227"/>
      <c r="I227"/>
      <c r="J227" s="10"/>
      <c r="K227" s="10"/>
      <c r="L227" s="10"/>
      <c r="P227" s="27"/>
      <c r="Q227" s="24"/>
      <c r="R227" s="24"/>
    </row>
    <row r="228" spans="5:18" x14ac:dyDescent="0.25">
      <c r="E228"/>
      <c r="F228"/>
      <c r="G228"/>
      <c r="H228"/>
      <c r="I228"/>
      <c r="J228" s="10"/>
      <c r="K228" s="10"/>
      <c r="L228" s="10"/>
      <c r="P228" s="27"/>
      <c r="Q228" s="24"/>
      <c r="R228" s="24"/>
    </row>
    <row r="229" spans="5:18" x14ac:dyDescent="0.25">
      <c r="E229"/>
      <c r="F229"/>
      <c r="G229"/>
      <c r="H229"/>
      <c r="I229"/>
      <c r="J229" s="10"/>
      <c r="K229" s="10"/>
      <c r="L229" s="10"/>
      <c r="P229" s="27"/>
      <c r="Q229" s="24"/>
      <c r="R229" s="24"/>
    </row>
    <row r="230" spans="5:18" x14ac:dyDescent="0.25">
      <c r="E230"/>
      <c r="F230"/>
      <c r="G230"/>
      <c r="H230"/>
      <c r="I230"/>
      <c r="J230" s="10"/>
      <c r="K230" s="10"/>
      <c r="L230" s="10"/>
      <c r="P230" s="27"/>
      <c r="Q230" s="24"/>
      <c r="R230" s="24"/>
    </row>
    <row r="231" spans="5:18" x14ac:dyDescent="0.25">
      <c r="E231"/>
      <c r="F231"/>
      <c r="G231"/>
      <c r="H231"/>
      <c r="I231"/>
      <c r="J231" s="10"/>
      <c r="K231" s="10"/>
      <c r="L231" s="10"/>
      <c r="P231" s="27"/>
      <c r="Q231" s="24"/>
      <c r="R231" s="24"/>
    </row>
    <row r="232" spans="5:18" x14ac:dyDescent="0.25">
      <c r="E232"/>
      <c r="F232"/>
      <c r="G232"/>
      <c r="H232"/>
      <c r="I232"/>
      <c r="J232" s="10"/>
      <c r="K232" s="10"/>
      <c r="L232" s="10"/>
      <c r="P232" s="27"/>
      <c r="Q232" s="24"/>
      <c r="R232" s="24"/>
    </row>
    <row r="233" spans="5:18" x14ac:dyDescent="0.25">
      <c r="E233"/>
      <c r="F233"/>
      <c r="G233"/>
      <c r="H233"/>
      <c r="I233"/>
      <c r="J233" s="10"/>
      <c r="K233" s="10"/>
      <c r="L233" s="10"/>
      <c r="P233" s="27"/>
      <c r="Q233" s="24"/>
      <c r="R233" s="24"/>
    </row>
    <row r="234" spans="5:18" x14ac:dyDescent="0.25">
      <c r="E234"/>
      <c r="F234"/>
      <c r="G234"/>
      <c r="H234"/>
      <c r="I234"/>
      <c r="J234" s="10"/>
      <c r="K234" s="10"/>
      <c r="L234" s="10"/>
      <c r="P234" s="27"/>
      <c r="Q234" s="24"/>
      <c r="R234" s="24"/>
    </row>
    <row r="235" spans="5:18" x14ac:dyDescent="0.25">
      <c r="E235"/>
      <c r="F235"/>
      <c r="G235"/>
      <c r="H235"/>
      <c r="I235"/>
      <c r="J235" s="10"/>
      <c r="K235" s="10"/>
      <c r="L235" s="10"/>
      <c r="P235" s="27"/>
      <c r="Q235" s="24"/>
      <c r="R235" s="24"/>
    </row>
    <row r="236" spans="5:18" x14ac:dyDescent="0.25">
      <c r="E236"/>
      <c r="F236"/>
      <c r="G236"/>
      <c r="H236"/>
      <c r="I236"/>
      <c r="J236" s="10"/>
      <c r="K236" s="10"/>
      <c r="L236" s="10"/>
      <c r="P236" s="27"/>
      <c r="Q236" s="24"/>
      <c r="R236" s="24"/>
    </row>
    <row r="237" spans="5:18" x14ac:dyDescent="0.25">
      <c r="E237"/>
      <c r="F237"/>
      <c r="G237"/>
      <c r="H237"/>
      <c r="I237"/>
      <c r="J237" s="10"/>
      <c r="K237" s="10"/>
      <c r="L237" s="10"/>
      <c r="P237" s="27"/>
      <c r="Q237" s="24"/>
      <c r="R237" s="24"/>
    </row>
    <row r="238" spans="5:18" x14ac:dyDescent="0.25">
      <c r="E238"/>
      <c r="F238"/>
      <c r="G238"/>
      <c r="H238"/>
      <c r="I238"/>
      <c r="J238" s="10"/>
      <c r="K238" s="10"/>
      <c r="L238" s="10"/>
      <c r="P238" s="27"/>
      <c r="Q238" s="24"/>
      <c r="R238" s="24"/>
    </row>
    <row r="239" spans="5:18" x14ac:dyDescent="0.25">
      <c r="E239"/>
      <c r="F239"/>
      <c r="G239"/>
      <c r="H239"/>
      <c r="I239"/>
      <c r="J239" s="10"/>
      <c r="K239" s="10"/>
      <c r="L239" s="10"/>
      <c r="P239" s="27"/>
      <c r="Q239" s="24"/>
      <c r="R239" s="24"/>
    </row>
    <row r="240" spans="5:18" x14ac:dyDescent="0.25">
      <c r="E240"/>
      <c r="F240"/>
      <c r="G240"/>
      <c r="H240"/>
      <c r="I240"/>
      <c r="J240" s="10"/>
      <c r="K240" s="10"/>
      <c r="L240" s="10"/>
      <c r="P240" s="27"/>
      <c r="Q240" s="24"/>
      <c r="R240" s="24"/>
    </row>
    <row r="241" spans="5:18" x14ac:dyDescent="0.25">
      <c r="E241"/>
      <c r="F241"/>
      <c r="G241"/>
      <c r="H241"/>
      <c r="I241"/>
      <c r="J241" s="10"/>
      <c r="K241" s="10"/>
      <c r="L241" s="10"/>
      <c r="P241" s="27"/>
      <c r="Q241" s="24"/>
      <c r="R241" s="24"/>
    </row>
    <row r="242" spans="5:18" x14ac:dyDescent="0.25">
      <c r="E242"/>
      <c r="F242"/>
      <c r="G242"/>
      <c r="H242"/>
      <c r="I242"/>
      <c r="J242" s="10"/>
      <c r="K242" s="10"/>
      <c r="L242" s="10"/>
      <c r="P242" s="27"/>
      <c r="Q242" s="24"/>
      <c r="R242" s="24"/>
    </row>
    <row r="243" spans="5:18" x14ac:dyDescent="0.25">
      <c r="E243"/>
      <c r="F243"/>
      <c r="G243"/>
      <c r="H243"/>
      <c r="I243"/>
      <c r="J243" s="10"/>
      <c r="K243" s="10"/>
      <c r="L243" s="10"/>
      <c r="P243" s="27"/>
      <c r="Q243" s="24"/>
      <c r="R243" s="24"/>
    </row>
    <row r="244" spans="5:18" x14ac:dyDescent="0.25">
      <c r="E244"/>
      <c r="F244"/>
      <c r="G244"/>
      <c r="H244"/>
      <c r="I244"/>
      <c r="J244" s="10"/>
      <c r="K244" s="10"/>
      <c r="L244" s="10"/>
      <c r="P244" s="27"/>
      <c r="Q244" s="24"/>
      <c r="R244" s="24"/>
    </row>
    <row r="245" spans="5:18" x14ac:dyDescent="0.25">
      <c r="E245"/>
      <c r="F245"/>
      <c r="G245"/>
      <c r="H245"/>
      <c r="I245"/>
      <c r="J245" s="10"/>
      <c r="K245" s="10"/>
      <c r="L245" s="10"/>
      <c r="P245" s="27"/>
      <c r="Q245" s="24"/>
      <c r="R245" s="24"/>
    </row>
    <row r="246" spans="5:18" x14ac:dyDescent="0.25">
      <c r="E246"/>
      <c r="F246"/>
      <c r="G246"/>
      <c r="H246"/>
      <c r="I246"/>
      <c r="J246" s="10"/>
      <c r="K246" s="10"/>
      <c r="L246" s="10"/>
      <c r="P246" s="27"/>
      <c r="Q246" s="24"/>
      <c r="R246" s="24"/>
    </row>
    <row r="247" spans="5:18" x14ac:dyDescent="0.25">
      <c r="E247"/>
      <c r="F247"/>
      <c r="G247"/>
      <c r="H247"/>
      <c r="I247"/>
      <c r="J247" s="10"/>
      <c r="K247" s="10"/>
      <c r="L247" s="10"/>
      <c r="P247" s="27"/>
      <c r="Q247" s="24"/>
      <c r="R247" s="24"/>
    </row>
    <row r="248" spans="5:18" x14ac:dyDescent="0.25">
      <c r="E248"/>
      <c r="F248"/>
      <c r="G248"/>
      <c r="H248"/>
      <c r="I248"/>
      <c r="J248" s="10"/>
      <c r="K248" s="10"/>
      <c r="L248" s="10"/>
      <c r="P248" s="27"/>
      <c r="Q248" s="24"/>
      <c r="R248" s="24"/>
    </row>
    <row r="249" spans="5:18" x14ac:dyDescent="0.25">
      <c r="E249"/>
      <c r="F249"/>
      <c r="G249"/>
      <c r="H249"/>
      <c r="I249"/>
      <c r="J249" s="10"/>
      <c r="K249" s="10"/>
      <c r="L249" s="10"/>
      <c r="P249" s="27"/>
      <c r="Q249" s="24"/>
      <c r="R249" s="24"/>
    </row>
    <row r="250" spans="5:18" x14ac:dyDescent="0.25">
      <c r="E250"/>
      <c r="F250"/>
      <c r="G250"/>
      <c r="H250"/>
      <c r="I250"/>
      <c r="J250" s="10"/>
      <c r="K250" s="10"/>
      <c r="L250" s="10"/>
      <c r="P250" s="27"/>
      <c r="Q250" s="24"/>
      <c r="R250" s="24"/>
    </row>
    <row r="251" spans="5:18" x14ac:dyDescent="0.25">
      <c r="E251"/>
      <c r="F251"/>
      <c r="G251"/>
      <c r="H251"/>
      <c r="I251"/>
      <c r="J251" s="10"/>
      <c r="K251" s="10"/>
      <c r="L251" s="10"/>
      <c r="P251" s="27"/>
      <c r="Q251" s="24"/>
      <c r="R251" s="24"/>
    </row>
    <row r="252" spans="5:18" x14ac:dyDescent="0.25">
      <c r="E252"/>
      <c r="F252"/>
      <c r="G252"/>
      <c r="H252"/>
      <c r="I252"/>
      <c r="J252" s="10"/>
      <c r="K252" s="10"/>
      <c r="L252" s="10"/>
      <c r="P252" s="27"/>
      <c r="Q252" s="24"/>
      <c r="R252" s="24"/>
    </row>
    <row r="253" spans="5:18" x14ac:dyDescent="0.25">
      <c r="E253"/>
      <c r="F253"/>
      <c r="G253"/>
      <c r="H253"/>
      <c r="I253"/>
      <c r="J253" s="10"/>
      <c r="K253" s="10"/>
      <c r="L253" s="10"/>
      <c r="P253" s="27"/>
      <c r="Q253" s="24"/>
      <c r="R253" s="24"/>
    </row>
    <row r="254" spans="5:18" x14ac:dyDescent="0.25">
      <c r="E254"/>
      <c r="F254"/>
      <c r="G254"/>
      <c r="H254"/>
      <c r="I254"/>
      <c r="J254" s="10"/>
      <c r="K254" s="10"/>
      <c r="L254" s="10"/>
      <c r="P254" s="27"/>
      <c r="Q254" s="24"/>
      <c r="R254" s="24"/>
    </row>
    <row r="255" spans="5:18" x14ac:dyDescent="0.25">
      <c r="E255"/>
      <c r="F255"/>
      <c r="G255"/>
      <c r="H255"/>
      <c r="I255"/>
      <c r="J255" s="10"/>
      <c r="K255" s="10"/>
      <c r="L255" s="10"/>
      <c r="P255" s="27"/>
      <c r="Q255" s="24"/>
      <c r="R255" s="24"/>
    </row>
    <row r="256" spans="5:18" x14ac:dyDescent="0.25">
      <c r="E256"/>
      <c r="F256"/>
      <c r="G256"/>
      <c r="H256"/>
      <c r="I256"/>
      <c r="J256" s="10"/>
      <c r="K256" s="10"/>
      <c r="L256" s="10"/>
      <c r="P256" s="27"/>
      <c r="Q256" s="24"/>
      <c r="R256" s="24"/>
    </row>
    <row r="257" spans="5:18" x14ac:dyDescent="0.25">
      <c r="E257"/>
      <c r="F257"/>
      <c r="G257"/>
      <c r="H257"/>
      <c r="I257"/>
      <c r="J257" s="10"/>
      <c r="K257" s="10"/>
      <c r="L257" s="10"/>
      <c r="P257" s="27"/>
      <c r="Q257" s="24"/>
      <c r="R257" s="24"/>
    </row>
    <row r="258" spans="5:18" x14ac:dyDescent="0.25">
      <c r="E258"/>
      <c r="F258"/>
      <c r="G258"/>
      <c r="H258"/>
      <c r="I258"/>
      <c r="J258" s="10"/>
      <c r="K258" s="10"/>
      <c r="L258" s="10"/>
      <c r="P258" s="27"/>
      <c r="Q258" s="24"/>
      <c r="R258" s="24"/>
    </row>
    <row r="259" spans="5:18" x14ac:dyDescent="0.25">
      <c r="E259"/>
      <c r="F259"/>
      <c r="G259"/>
      <c r="H259"/>
      <c r="I259"/>
      <c r="J259" s="10"/>
      <c r="K259" s="10"/>
      <c r="L259" s="10"/>
      <c r="P259" s="27"/>
      <c r="Q259" s="24"/>
      <c r="R259" s="24"/>
    </row>
    <row r="260" spans="5:18" x14ac:dyDescent="0.25">
      <c r="E260"/>
      <c r="F260"/>
      <c r="G260"/>
      <c r="H260"/>
      <c r="I260"/>
      <c r="J260" s="10"/>
      <c r="K260" s="10"/>
      <c r="L260" s="10"/>
      <c r="P260" s="27"/>
      <c r="Q260" s="24"/>
      <c r="R260" s="24"/>
    </row>
    <row r="261" spans="5:18" x14ac:dyDescent="0.25">
      <c r="E261"/>
      <c r="F261"/>
      <c r="G261"/>
      <c r="H261"/>
      <c r="I261"/>
      <c r="J261" s="10"/>
      <c r="K261" s="10"/>
      <c r="L261" s="10"/>
      <c r="P261" s="27"/>
      <c r="Q261" s="24"/>
      <c r="R261" s="24"/>
    </row>
    <row r="262" spans="5:18" x14ac:dyDescent="0.25">
      <c r="E262"/>
      <c r="F262"/>
      <c r="G262"/>
      <c r="H262"/>
      <c r="I262"/>
      <c r="J262" s="10"/>
      <c r="K262" s="10"/>
      <c r="L262" s="10"/>
      <c r="P262" s="27"/>
      <c r="Q262" s="24"/>
      <c r="R262" s="24"/>
    </row>
    <row r="263" spans="5:18" x14ac:dyDescent="0.25">
      <c r="E263"/>
      <c r="F263"/>
      <c r="G263"/>
      <c r="H263"/>
      <c r="I263"/>
      <c r="J263" s="10"/>
      <c r="K263" s="10"/>
      <c r="L263" s="10"/>
      <c r="P263" s="27"/>
      <c r="Q263" s="24"/>
      <c r="R263" s="24"/>
    </row>
    <row r="264" spans="5:18" x14ac:dyDescent="0.25">
      <c r="E264"/>
      <c r="F264"/>
      <c r="G264"/>
      <c r="H264"/>
      <c r="I264"/>
      <c r="J264" s="10"/>
      <c r="K264" s="10"/>
      <c r="L264" s="10"/>
      <c r="P264" s="27"/>
      <c r="Q264" s="24"/>
      <c r="R264" s="24"/>
    </row>
    <row r="265" spans="5:18" x14ac:dyDescent="0.25">
      <c r="E265"/>
      <c r="F265"/>
      <c r="G265"/>
      <c r="H265"/>
      <c r="I265"/>
      <c r="J265" s="10"/>
      <c r="K265" s="10"/>
      <c r="L265" s="10"/>
      <c r="P265" s="27"/>
      <c r="Q265" s="24"/>
      <c r="R265" s="24"/>
    </row>
    <row r="266" spans="5:18" x14ac:dyDescent="0.25">
      <c r="E266"/>
      <c r="F266"/>
      <c r="G266"/>
      <c r="H266"/>
      <c r="I266"/>
      <c r="J266" s="10"/>
      <c r="K266" s="10"/>
      <c r="L266" s="10"/>
      <c r="P266" s="27"/>
      <c r="Q266" s="24"/>
      <c r="R266" s="24"/>
    </row>
    <row r="267" spans="5:18" x14ac:dyDescent="0.25">
      <c r="E267"/>
      <c r="F267"/>
      <c r="G267"/>
      <c r="H267"/>
      <c r="I267"/>
      <c r="J267" s="10"/>
      <c r="K267" s="10"/>
      <c r="L267" s="10"/>
      <c r="P267" s="27"/>
      <c r="Q267" s="24"/>
      <c r="R267" s="24"/>
    </row>
    <row r="268" spans="5:18" x14ac:dyDescent="0.25">
      <c r="E268"/>
      <c r="F268"/>
      <c r="G268"/>
      <c r="H268"/>
      <c r="I268"/>
      <c r="J268" s="10"/>
      <c r="K268" s="10"/>
      <c r="L268" s="10"/>
      <c r="P268" s="27"/>
      <c r="Q268" s="24"/>
      <c r="R268" s="24"/>
    </row>
    <row r="269" spans="5:18" x14ac:dyDescent="0.25">
      <c r="E269"/>
      <c r="F269"/>
      <c r="G269"/>
      <c r="H269"/>
      <c r="I269"/>
      <c r="J269" s="10"/>
      <c r="K269" s="10"/>
      <c r="L269" s="10"/>
      <c r="P269" s="27"/>
      <c r="Q269" s="24"/>
      <c r="R269" s="24"/>
    </row>
    <row r="270" spans="5:18" x14ac:dyDescent="0.25">
      <c r="E270"/>
      <c r="F270"/>
      <c r="G270"/>
      <c r="H270"/>
      <c r="I270"/>
      <c r="J270" s="10"/>
      <c r="K270" s="10"/>
      <c r="L270" s="10"/>
      <c r="P270" s="27"/>
      <c r="Q270" s="24"/>
      <c r="R270" s="24"/>
    </row>
    <row r="271" spans="5:18" x14ac:dyDescent="0.25">
      <c r="E271"/>
      <c r="F271"/>
      <c r="G271"/>
      <c r="H271"/>
      <c r="I271"/>
      <c r="J271" s="10"/>
      <c r="K271" s="10"/>
      <c r="L271" s="10"/>
      <c r="P271" s="27"/>
      <c r="Q271" s="24"/>
      <c r="R271" s="24"/>
    </row>
    <row r="272" spans="5:18" x14ac:dyDescent="0.25">
      <c r="E272"/>
      <c r="F272"/>
      <c r="G272"/>
      <c r="H272"/>
      <c r="I272"/>
      <c r="J272" s="10"/>
      <c r="K272" s="10"/>
      <c r="L272" s="10"/>
      <c r="P272" s="27"/>
      <c r="Q272" s="24"/>
      <c r="R272" s="24"/>
    </row>
    <row r="273" spans="5:18" x14ac:dyDescent="0.25">
      <c r="E273"/>
      <c r="F273"/>
      <c r="G273"/>
      <c r="H273"/>
      <c r="I273"/>
      <c r="J273" s="10"/>
      <c r="K273" s="10"/>
      <c r="L273" s="10"/>
      <c r="P273" s="27"/>
      <c r="Q273" s="24"/>
      <c r="R273" s="24"/>
    </row>
    <row r="274" spans="5:18" x14ac:dyDescent="0.25">
      <c r="E274"/>
      <c r="F274"/>
      <c r="G274"/>
      <c r="H274"/>
      <c r="I274"/>
      <c r="J274" s="10"/>
      <c r="K274" s="10"/>
      <c r="L274" s="10"/>
      <c r="P274" s="27"/>
      <c r="Q274" s="24"/>
      <c r="R274" s="24"/>
    </row>
    <row r="275" spans="5:18" x14ac:dyDescent="0.25">
      <c r="E275"/>
      <c r="F275"/>
      <c r="G275"/>
      <c r="H275"/>
      <c r="I275"/>
      <c r="J275" s="10"/>
      <c r="K275" s="10"/>
      <c r="L275" s="10"/>
      <c r="P275" s="27"/>
      <c r="Q275" s="24"/>
      <c r="R275" s="24"/>
    </row>
    <row r="276" spans="5:18" x14ac:dyDescent="0.25">
      <c r="E276"/>
      <c r="F276"/>
      <c r="G276"/>
      <c r="H276"/>
      <c r="I276"/>
      <c r="J276" s="10"/>
      <c r="K276" s="10"/>
      <c r="L276" s="10"/>
      <c r="P276" s="27"/>
      <c r="Q276" s="24"/>
      <c r="R276" s="24"/>
    </row>
    <row r="277" spans="5:18" x14ac:dyDescent="0.25">
      <c r="E277"/>
      <c r="F277"/>
      <c r="G277"/>
      <c r="H277"/>
      <c r="I277"/>
      <c r="J277" s="10"/>
      <c r="K277" s="10"/>
      <c r="L277" s="10"/>
      <c r="P277" s="27"/>
      <c r="Q277" s="24"/>
      <c r="R277" s="24"/>
    </row>
    <row r="278" spans="5:18" x14ac:dyDescent="0.25">
      <c r="E278"/>
      <c r="F278"/>
      <c r="G278"/>
      <c r="H278"/>
      <c r="I278"/>
      <c r="J278" s="10"/>
      <c r="K278" s="10"/>
      <c r="L278" s="10"/>
      <c r="P278" s="27"/>
      <c r="Q278" s="24"/>
      <c r="R278" s="24"/>
    </row>
    <row r="279" spans="5:18" x14ac:dyDescent="0.25">
      <c r="E279"/>
      <c r="F279"/>
      <c r="G279"/>
      <c r="H279"/>
      <c r="I279"/>
      <c r="J279" s="10"/>
      <c r="K279" s="10"/>
      <c r="L279" s="10"/>
      <c r="P279" s="27"/>
      <c r="Q279" s="24"/>
      <c r="R279" s="24"/>
    </row>
    <row r="280" spans="5:18" x14ac:dyDescent="0.25">
      <c r="E280"/>
      <c r="F280"/>
      <c r="G280"/>
      <c r="H280"/>
      <c r="I280"/>
      <c r="J280" s="10"/>
      <c r="K280" s="10"/>
      <c r="L280" s="10"/>
      <c r="P280" s="27"/>
      <c r="Q280" s="24"/>
      <c r="R280" s="24"/>
    </row>
    <row r="281" spans="5:18" x14ac:dyDescent="0.25">
      <c r="E281"/>
      <c r="F281"/>
      <c r="G281"/>
      <c r="H281"/>
      <c r="I281"/>
      <c r="J281" s="10"/>
      <c r="K281" s="10"/>
      <c r="L281" s="10"/>
      <c r="P281" s="27"/>
      <c r="Q281" s="24"/>
      <c r="R281" s="24"/>
    </row>
    <row r="282" spans="5:18" x14ac:dyDescent="0.25">
      <c r="E282"/>
      <c r="F282"/>
      <c r="G282"/>
      <c r="H282"/>
      <c r="I282"/>
      <c r="J282" s="10"/>
      <c r="K282" s="10"/>
      <c r="L282" s="10"/>
      <c r="P282" s="27"/>
      <c r="Q282" s="24"/>
      <c r="R282" s="24"/>
    </row>
    <row r="283" spans="5:18" x14ac:dyDescent="0.25">
      <c r="E283"/>
      <c r="F283"/>
      <c r="G283"/>
      <c r="H283"/>
      <c r="I283"/>
      <c r="J283" s="10"/>
      <c r="K283" s="10"/>
      <c r="L283" s="10"/>
      <c r="P283" s="27"/>
      <c r="Q283" s="24"/>
      <c r="R283" s="24"/>
    </row>
    <row r="284" spans="5:18" x14ac:dyDescent="0.25">
      <c r="E284"/>
      <c r="F284"/>
      <c r="G284"/>
      <c r="H284"/>
      <c r="I284"/>
      <c r="J284" s="10"/>
      <c r="K284" s="10"/>
      <c r="L284" s="10"/>
      <c r="P284" s="27"/>
      <c r="Q284" s="24"/>
      <c r="R284" s="24"/>
    </row>
    <row r="285" spans="5:18" x14ac:dyDescent="0.25">
      <c r="E285"/>
      <c r="F285"/>
      <c r="G285"/>
      <c r="H285"/>
      <c r="I285"/>
      <c r="J285" s="10"/>
      <c r="K285" s="10"/>
      <c r="L285" s="10"/>
      <c r="P285" s="27"/>
      <c r="Q285" s="24"/>
      <c r="R285" s="24"/>
    </row>
    <row r="286" spans="5:18" x14ac:dyDescent="0.25">
      <c r="E286"/>
      <c r="F286"/>
      <c r="G286"/>
      <c r="H286"/>
      <c r="I286"/>
      <c r="J286" s="10"/>
      <c r="K286" s="10"/>
      <c r="L286" s="10"/>
      <c r="P286" s="27"/>
      <c r="Q286" s="24"/>
      <c r="R286" s="24"/>
    </row>
    <row r="287" spans="5:18" x14ac:dyDescent="0.25">
      <c r="E287"/>
      <c r="F287"/>
      <c r="G287"/>
      <c r="H287"/>
      <c r="I287"/>
      <c r="J287" s="10"/>
      <c r="K287" s="10"/>
      <c r="L287" s="10"/>
      <c r="P287" s="27"/>
      <c r="Q287" s="24"/>
      <c r="R287" s="24"/>
    </row>
    <row r="288" spans="5:18" x14ac:dyDescent="0.25">
      <c r="E288"/>
      <c r="F288"/>
      <c r="G288"/>
      <c r="H288"/>
      <c r="I288"/>
      <c r="J288" s="10"/>
      <c r="K288" s="10"/>
      <c r="L288" s="10"/>
      <c r="P288" s="27"/>
      <c r="Q288" s="24"/>
      <c r="R288" s="24"/>
    </row>
    <row r="289" spans="5:18" x14ac:dyDescent="0.25">
      <c r="E289"/>
      <c r="F289"/>
      <c r="G289"/>
      <c r="H289"/>
      <c r="I289"/>
      <c r="J289" s="10"/>
      <c r="K289" s="10"/>
      <c r="L289" s="10"/>
      <c r="P289" s="27"/>
      <c r="Q289" s="24"/>
      <c r="R289" s="24"/>
    </row>
    <row r="290" spans="5:18" x14ac:dyDescent="0.25">
      <c r="E290"/>
      <c r="F290"/>
      <c r="G290"/>
      <c r="H290"/>
      <c r="I290"/>
      <c r="J290" s="10"/>
      <c r="K290" s="10"/>
      <c r="L290" s="10"/>
      <c r="P290" s="27"/>
      <c r="Q290" s="24"/>
      <c r="R290" s="24"/>
    </row>
    <row r="291" spans="5:18" x14ac:dyDescent="0.25">
      <c r="E291"/>
      <c r="F291"/>
      <c r="G291"/>
      <c r="H291"/>
      <c r="I291"/>
      <c r="J291" s="10"/>
      <c r="K291" s="10"/>
      <c r="L291" s="10"/>
      <c r="P291" s="27"/>
      <c r="Q291" s="24"/>
      <c r="R291" s="24"/>
    </row>
    <row r="292" spans="5:18" x14ac:dyDescent="0.25">
      <c r="E292"/>
      <c r="F292"/>
      <c r="G292"/>
      <c r="H292"/>
      <c r="I292"/>
      <c r="J292" s="10"/>
      <c r="K292" s="10"/>
      <c r="L292" s="10"/>
      <c r="P292" s="27"/>
      <c r="Q292" s="24"/>
      <c r="R292" s="24"/>
    </row>
    <row r="293" spans="5:18" x14ac:dyDescent="0.25">
      <c r="E293"/>
      <c r="F293"/>
      <c r="G293"/>
      <c r="H293"/>
      <c r="I293"/>
      <c r="J293" s="10"/>
      <c r="K293" s="10"/>
      <c r="L293" s="10"/>
      <c r="P293" s="27"/>
      <c r="Q293" s="24"/>
      <c r="R293" s="24"/>
    </row>
    <row r="294" spans="5:18" x14ac:dyDescent="0.25">
      <c r="E294"/>
      <c r="F294"/>
      <c r="G294"/>
      <c r="H294"/>
      <c r="I294"/>
      <c r="J294" s="10"/>
      <c r="K294" s="10"/>
      <c r="L294" s="10"/>
      <c r="P294" s="27"/>
      <c r="Q294" s="24"/>
      <c r="R294" s="24"/>
    </row>
    <row r="295" spans="5:18" x14ac:dyDescent="0.25">
      <c r="E295"/>
      <c r="F295"/>
      <c r="G295"/>
      <c r="H295"/>
      <c r="I295"/>
      <c r="J295" s="10"/>
      <c r="K295" s="10"/>
      <c r="L295" s="10"/>
      <c r="P295" s="27"/>
      <c r="Q295" s="24"/>
      <c r="R295" s="24"/>
    </row>
    <row r="296" spans="5:18" x14ac:dyDescent="0.25">
      <c r="E296"/>
      <c r="F296"/>
      <c r="G296"/>
      <c r="H296"/>
      <c r="I296"/>
      <c r="J296" s="10"/>
      <c r="K296" s="10"/>
      <c r="L296" s="10"/>
      <c r="P296" s="27"/>
      <c r="Q296" s="24"/>
      <c r="R296" s="24"/>
    </row>
    <row r="297" spans="5:18" x14ac:dyDescent="0.25">
      <c r="E297"/>
      <c r="F297"/>
      <c r="G297"/>
      <c r="H297"/>
      <c r="I297"/>
      <c r="J297" s="10"/>
      <c r="K297" s="10"/>
      <c r="L297" s="10"/>
      <c r="P297" s="27"/>
      <c r="Q297" s="24"/>
      <c r="R297" s="24"/>
    </row>
    <row r="298" spans="5:18" x14ac:dyDescent="0.25">
      <c r="E298"/>
      <c r="F298"/>
      <c r="G298"/>
      <c r="H298"/>
      <c r="I298"/>
      <c r="J298" s="10"/>
      <c r="K298" s="10"/>
      <c r="L298" s="10"/>
      <c r="P298" s="27"/>
      <c r="Q298" s="24"/>
      <c r="R298" s="24"/>
    </row>
    <row r="299" spans="5:18" x14ac:dyDescent="0.25">
      <c r="E299"/>
      <c r="F299"/>
      <c r="G299"/>
      <c r="H299"/>
      <c r="I299"/>
      <c r="J299" s="10"/>
      <c r="K299" s="10"/>
      <c r="L299" s="10"/>
      <c r="P299" s="27"/>
      <c r="Q299" s="24"/>
      <c r="R299" s="24"/>
    </row>
    <row r="300" spans="5:18" x14ac:dyDescent="0.25">
      <c r="E300"/>
      <c r="F300"/>
      <c r="G300"/>
      <c r="H300"/>
      <c r="I300"/>
      <c r="J300" s="10"/>
      <c r="K300" s="10"/>
      <c r="L300" s="10"/>
      <c r="P300" s="27"/>
      <c r="Q300" s="24"/>
      <c r="R300" s="24"/>
    </row>
    <row r="301" spans="5:18" x14ac:dyDescent="0.25">
      <c r="E301"/>
      <c r="F301"/>
      <c r="G301"/>
      <c r="H301"/>
      <c r="I301"/>
      <c r="J301" s="10"/>
      <c r="K301" s="10"/>
      <c r="L301" s="10"/>
      <c r="P301" s="27"/>
      <c r="Q301" s="24"/>
      <c r="R301" s="24"/>
    </row>
    <row r="302" spans="5:18" x14ac:dyDescent="0.25">
      <c r="E302"/>
      <c r="F302"/>
      <c r="G302"/>
      <c r="H302"/>
      <c r="I302"/>
      <c r="J302" s="10"/>
      <c r="K302" s="10"/>
      <c r="L302" s="10"/>
      <c r="P302" s="27"/>
      <c r="Q302" s="24"/>
      <c r="R302" s="24"/>
    </row>
    <row r="303" spans="5:18" x14ac:dyDescent="0.25">
      <c r="E303"/>
      <c r="F303"/>
      <c r="G303"/>
      <c r="H303"/>
      <c r="I303"/>
      <c r="J303" s="10"/>
      <c r="K303" s="10"/>
      <c r="L303" s="10"/>
      <c r="P303" s="27"/>
      <c r="Q303" s="24"/>
      <c r="R303" s="24"/>
    </row>
    <row r="304" spans="5:18" x14ac:dyDescent="0.25">
      <c r="E304"/>
      <c r="F304"/>
      <c r="G304"/>
      <c r="H304"/>
      <c r="I304"/>
      <c r="J304" s="10"/>
      <c r="K304" s="10"/>
      <c r="L304" s="10"/>
      <c r="P304" s="27"/>
      <c r="Q304" s="24"/>
      <c r="R304" s="24"/>
    </row>
    <row r="305" spans="5:18" x14ac:dyDescent="0.25">
      <c r="E305"/>
      <c r="F305"/>
      <c r="G305"/>
      <c r="H305"/>
      <c r="I305"/>
      <c r="J305" s="10"/>
      <c r="K305" s="10"/>
      <c r="L305" s="10"/>
      <c r="P305" s="27"/>
      <c r="Q305" s="24"/>
      <c r="R305" s="24"/>
    </row>
    <row r="306" spans="5:18" x14ac:dyDescent="0.25">
      <c r="E306"/>
      <c r="F306"/>
      <c r="G306"/>
      <c r="H306"/>
      <c r="I306"/>
      <c r="J306" s="10"/>
      <c r="K306" s="10"/>
      <c r="L306" s="10"/>
      <c r="P306" s="27"/>
      <c r="Q306" s="24"/>
      <c r="R306" s="24"/>
    </row>
    <row r="307" spans="5:18" x14ac:dyDescent="0.25">
      <c r="E307"/>
      <c r="F307"/>
      <c r="G307"/>
      <c r="H307"/>
      <c r="I307"/>
      <c r="J307" s="10"/>
      <c r="K307" s="10"/>
      <c r="L307" s="10"/>
      <c r="P307" s="27"/>
      <c r="Q307" s="24"/>
      <c r="R307" s="24"/>
    </row>
    <row r="308" spans="5:18" x14ac:dyDescent="0.25">
      <c r="E308"/>
      <c r="F308"/>
      <c r="G308"/>
      <c r="H308"/>
      <c r="I308"/>
      <c r="J308" s="10"/>
      <c r="K308" s="10"/>
      <c r="L308" s="10"/>
      <c r="P308" s="27"/>
      <c r="Q308" s="24"/>
      <c r="R308" s="24"/>
    </row>
    <row r="309" spans="5:18" x14ac:dyDescent="0.25">
      <c r="E309"/>
      <c r="F309"/>
      <c r="G309"/>
      <c r="H309"/>
      <c r="I309"/>
      <c r="J309" s="10"/>
      <c r="K309" s="10"/>
      <c r="L309" s="10"/>
      <c r="P309" s="27"/>
      <c r="Q309" s="24"/>
      <c r="R309" s="24"/>
    </row>
    <row r="310" spans="5:18" x14ac:dyDescent="0.25">
      <c r="E310"/>
      <c r="F310"/>
      <c r="G310"/>
      <c r="H310"/>
      <c r="I310"/>
      <c r="J310" s="10"/>
      <c r="K310" s="10"/>
      <c r="L310" s="10"/>
      <c r="P310" s="27"/>
      <c r="Q310" s="24"/>
      <c r="R310" s="24"/>
    </row>
    <row r="311" spans="5:18" x14ac:dyDescent="0.25">
      <c r="E311"/>
      <c r="F311"/>
      <c r="G311"/>
      <c r="H311"/>
      <c r="I311"/>
      <c r="J311" s="10"/>
      <c r="K311" s="10"/>
      <c r="L311" s="10"/>
      <c r="P311" s="27"/>
      <c r="Q311" s="24"/>
      <c r="R311" s="24"/>
    </row>
    <row r="312" spans="5:18" x14ac:dyDescent="0.25">
      <c r="E312"/>
      <c r="F312"/>
      <c r="G312"/>
      <c r="H312"/>
      <c r="I312"/>
      <c r="J312" s="10"/>
      <c r="K312" s="10"/>
      <c r="L312" s="10"/>
      <c r="P312" s="27"/>
      <c r="Q312" s="24"/>
      <c r="R312" s="24"/>
    </row>
    <row r="313" spans="5:18" x14ac:dyDescent="0.25">
      <c r="E313"/>
      <c r="F313"/>
      <c r="G313"/>
      <c r="H313"/>
      <c r="I313"/>
      <c r="J313" s="10"/>
      <c r="K313" s="10"/>
      <c r="L313" s="10"/>
      <c r="P313" s="27"/>
      <c r="Q313" s="24"/>
      <c r="R313" s="24"/>
    </row>
    <row r="314" spans="5:18" x14ac:dyDescent="0.25">
      <c r="E314"/>
      <c r="F314"/>
      <c r="G314"/>
      <c r="H314"/>
      <c r="I314"/>
      <c r="J314" s="10"/>
      <c r="K314" s="10"/>
      <c r="L314" s="10"/>
      <c r="P314" s="27"/>
      <c r="Q314" s="24"/>
      <c r="R314" s="24"/>
    </row>
    <row r="315" spans="5:18" x14ac:dyDescent="0.25">
      <c r="E315"/>
      <c r="F315"/>
      <c r="G315"/>
      <c r="H315"/>
      <c r="I315"/>
      <c r="J315" s="10"/>
      <c r="K315" s="10"/>
      <c r="L315" s="10"/>
      <c r="P315" s="27"/>
      <c r="Q315" s="24"/>
      <c r="R315" s="24"/>
    </row>
    <row r="316" spans="5:18" x14ac:dyDescent="0.25">
      <c r="E316"/>
      <c r="F316"/>
      <c r="G316"/>
      <c r="H316"/>
      <c r="I316"/>
      <c r="J316" s="10"/>
      <c r="K316" s="10"/>
      <c r="L316" s="10"/>
      <c r="P316" s="27"/>
      <c r="Q316" s="24"/>
      <c r="R316" s="24"/>
    </row>
    <row r="317" spans="5:18" x14ac:dyDescent="0.25">
      <c r="E317"/>
      <c r="F317"/>
      <c r="G317"/>
      <c r="H317"/>
      <c r="I317"/>
      <c r="J317" s="10"/>
      <c r="K317" s="10"/>
      <c r="L317" s="10"/>
      <c r="P317" s="27"/>
      <c r="Q317" s="24"/>
      <c r="R317" s="24"/>
    </row>
    <row r="318" spans="5:18" x14ac:dyDescent="0.25">
      <c r="E318"/>
      <c r="F318"/>
      <c r="G318"/>
      <c r="H318"/>
      <c r="I318"/>
      <c r="J318" s="10"/>
      <c r="K318" s="10"/>
      <c r="L318" s="10"/>
      <c r="P318" s="27"/>
      <c r="Q318" s="24"/>
      <c r="R318" s="24"/>
    </row>
    <row r="319" spans="5:18" x14ac:dyDescent="0.25">
      <c r="E319"/>
      <c r="F319"/>
      <c r="G319"/>
      <c r="H319"/>
      <c r="I319"/>
      <c r="J319" s="10"/>
      <c r="K319" s="10"/>
      <c r="L319" s="10"/>
      <c r="P319" s="27"/>
      <c r="Q319" s="24"/>
      <c r="R319" s="24"/>
    </row>
    <row r="320" spans="5:18" x14ac:dyDescent="0.25">
      <c r="E320"/>
      <c r="F320"/>
      <c r="G320"/>
      <c r="H320"/>
      <c r="I320"/>
      <c r="J320" s="10"/>
      <c r="K320" s="10"/>
      <c r="L320" s="10"/>
      <c r="P320" s="27"/>
      <c r="Q320" s="24"/>
      <c r="R320" s="24"/>
    </row>
    <row r="321" spans="5:18" x14ac:dyDescent="0.25">
      <c r="E321"/>
      <c r="F321"/>
      <c r="G321"/>
      <c r="H321"/>
      <c r="I321"/>
      <c r="J321" s="10"/>
      <c r="K321" s="10"/>
      <c r="L321" s="10"/>
      <c r="P321" s="27"/>
      <c r="Q321" s="24"/>
      <c r="R321" s="24"/>
    </row>
    <row r="322" spans="5:18" x14ac:dyDescent="0.25">
      <c r="E322"/>
      <c r="F322"/>
      <c r="G322"/>
      <c r="H322"/>
      <c r="I322"/>
      <c r="J322" s="10"/>
      <c r="K322" s="10"/>
      <c r="L322" s="10"/>
      <c r="P322" s="27"/>
      <c r="Q322" s="24"/>
      <c r="R322" s="24"/>
    </row>
    <row r="323" spans="5:18" x14ac:dyDescent="0.25">
      <c r="E323"/>
      <c r="F323"/>
      <c r="G323"/>
      <c r="H323"/>
      <c r="I323"/>
      <c r="J323" s="10"/>
      <c r="K323" s="10"/>
      <c r="L323" s="10"/>
      <c r="P323" s="27"/>
      <c r="Q323" s="24"/>
      <c r="R323" s="24"/>
    </row>
    <row r="324" spans="5:18" x14ac:dyDescent="0.25">
      <c r="E324"/>
      <c r="F324"/>
      <c r="G324"/>
      <c r="H324"/>
      <c r="I324"/>
      <c r="J324" s="10"/>
      <c r="K324" s="10"/>
      <c r="L324" s="10"/>
      <c r="P324" s="27"/>
      <c r="Q324" s="24"/>
      <c r="R324" s="24"/>
    </row>
    <row r="325" spans="5:18" x14ac:dyDescent="0.25">
      <c r="E325"/>
      <c r="F325"/>
      <c r="G325"/>
      <c r="H325"/>
      <c r="I325"/>
      <c r="J325" s="10"/>
      <c r="K325" s="10"/>
      <c r="L325" s="10"/>
      <c r="P325" s="27"/>
      <c r="Q325" s="24"/>
      <c r="R325" s="24"/>
    </row>
    <row r="326" spans="5:18" x14ac:dyDescent="0.25">
      <c r="E326"/>
      <c r="F326"/>
      <c r="G326"/>
      <c r="H326"/>
      <c r="I326"/>
      <c r="J326" s="10"/>
      <c r="K326" s="10"/>
      <c r="L326" s="10"/>
      <c r="P326" s="27"/>
      <c r="Q326" s="24"/>
      <c r="R326" s="24"/>
    </row>
    <row r="327" spans="5:18" x14ac:dyDescent="0.25">
      <c r="E327"/>
      <c r="F327"/>
      <c r="G327"/>
      <c r="H327"/>
      <c r="I327"/>
      <c r="J327" s="10"/>
      <c r="K327" s="10"/>
      <c r="L327" s="10"/>
      <c r="P327" s="27"/>
      <c r="Q327" s="24"/>
      <c r="R327" s="24"/>
    </row>
    <row r="328" spans="5:18" x14ac:dyDescent="0.25">
      <c r="E328"/>
      <c r="F328"/>
      <c r="G328"/>
      <c r="H328"/>
      <c r="I328"/>
      <c r="J328" s="10"/>
      <c r="K328" s="10"/>
      <c r="L328" s="10"/>
      <c r="P328" s="27"/>
      <c r="Q328" s="24"/>
      <c r="R328" s="24"/>
    </row>
    <row r="329" spans="5:18" x14ac:dyDescent="0.25">
      <c r="E329"/>
      <c r="F329"/>
      <c r="G329"/>
      <c r="H329"/>
      <c r="I329"/>
      <c r="J329" s="10"/>
      <c r="K329" s="10"/>
      <c r="L329" s="10"/>
      <c r="P329" s="27"/>
      <c r="Q329" s="24"/>
      <c r="R329" s="24"/>
    </row>
    <row r="330" spans="5:18" x14ac:dyDescent="0.25">
      <c r="E330"/>
      <c r="F330"/>
      <c r="G330"/>
      <c r="H330"/>
      <c r="I330"/>
      <c r="J330" s="10"/>
      <c r="K330" s="10"/>
      <c r="L330" s="10"/>
      <c r="P330" s="27"/>
      <c r="Q330" s="24"/>
      <c r="R330" s="24"/>
    </row>
    <row r="331" spans="5:18" x14ac:dyDescent="0.25">
      <c r="E331"/>
      <c r="F331"/>
      <c r="G331"/>
      <c r="H331"/>
      <c r="I331"/>
      <c r="J331" s="10"/>
      <c r="K331" s="10"/>
      <c r="L331" s="10"/>
      <c r="P331" s="27"/>
      <c r="Q331" s="24"/>
      <c r="R331" s="24"/>
    </row>
    <row r="332" spans="5:18" x14ac:dyDescent="0.25">
      <c r="E332"/>
      <c r="F332"/>
      <c r="G332"/>
      <c r="H332"/>
      <c r="I332"/>
      <c r="J332" s="10"/>
      <c r="K332" s="10"/>
      <c r="L332" s="10"/>
      <c r="P332" s="27"/>
      <c r="Q332" s="24"/>
      <c r="R332" s="24"/>
    </row>
    <row r="333" spans="5:18" x14ac:dyDescent="0.25">
      <c r="E333"/>
      <c r="F333"/>
      <c r="G333"/>
      <c r="H333"/>
      <c r="I333"/>
      <c r="J333" s="10"/>
      <c r="K333" s="10"/>
      <c r="L333" s="10"/>
      <c r="P333" s="27"/>
      <c r="Q333" s="24"/>
      <c r="R333" s="24"/>
    </row>
    <row r="334" spans="5:18" x14ac:dyDescent="0.25">
      <c r="E334"/>
      <c r="F334"/>
      <c r="G334"/>
      <c r="H334"/>
      <c r="I334"/>
      <c r="J334" s="10"/>
      <c r="K334" s="10"/>
      <c r="L334" s="10"/>
      <c r="P334" s="27"/>
      <c r="Q334" s="24"/>
      <c r="R334" s="24"/>
    </row>
    <row r="335" spans="5:18" x14ac:dyDescent="0.25">
      <c r="E335"/>
      <c r="F335"/>
      <c r="G335"/>
      <c r="H335"/>
      <c r="I335"/>
      <c r="J335" s="10"/>
      <c r="K335" s="10"/>
      <c r="L335" s="10"/>
      <c r="P335" s="27"/>
      <c r="Q335" s="24"/>
      <c r="R335" s="24"/>
    </row>
    <row r="336" spans="5:18" x14ac:dyDescent="0.25">
      <c r="E336"/>
      <c r="F336"/>
      <c r="G336"/>
      <c r="H336"/>
      <c r="I336"/>
      <c r="J336" s="10"/>
      <c r="K336" s="10"/>
      <c r="L336" s="10"/>
      <c r="P336" s="27"/>
      <c r="Q336" s="24"/>
      <c r="R336" s="24"/>
    </row>
    <row r="337" spans="5:18" x14ac:dyDescent="0.25">
      <c r="E337"/>
      <c r="F337"/>
      <c r="G337"/>
      <c r="H337"/>
      <c r="I337"/>
      <c r="J337" s="10"/>
      <c r="K337" s="10"/>
      <c r="L337" s="10"/>
      <c r="P337" s="27"/>
      <c r="Q337" s="24"/>
      <c r="R337" s="24"/>
    </row>
    <row r="338" spans="5:18" x14ac:dyDescent="0.25">
      <c r="E338"/>
      <c r="F338"/>
      <c r="G338"/>
      <c r="H338"/>
      <c r="I338"/>
      <c r="J338" s="10"/>
      <c r="K338" s="10"/>
      <c r="L338" s="10"/>
      <c r="P338" s="27"/>
      <c r="Q338" s="24"/>
      <c r="R338" s="24"/>
    </row>
    <row r="339" spans="5:18" x14ac:dyDescent="0.25">
      <c r="E339"/>
      <c r="F339"/>
      <c r="G339"/>
      <c r="H339"/>
      <c r="I339"/>
      <c r="J339" s="10"/>
      <c r="K339" s="10"/>
      <c r="L339" s="10"/>
      <c r="P339" s="27"/>
      <c r="Q339" s="24"/>
      <c r="R339" s="24"/>
    </row>
    <row r="340" spans="5:18" x14ac:dyDescent="0.25">
      <c r="E340"/>
      <c r="F340"/>
      <c r="G340"/>
      <c r="H340"/>
      <c r="I340"/>
      <c r="J340" s="10"/>
      <c r="K340" s="10"/>
      <c r="L340" s="10"/>
      <c r="P340" s="27"/>
      <c r="Q340" s="24"/>
      <c r="R340" s="24"/>
    </row>
    <row r="341" spans="5:18" x14ac:dyDescent="0.25">
      <c r="E341"/>
      <c r="F341"/>
      <c r="G341"/>
      <c r="H341"/>
      <c r="I341"/>
      <c r="J341" s="10"/>
      <c r="K341" s="10"/>
      <c r="L341" s="10"/>
      <c r="P341" s="27"/>
      <c r="Q341" s="24"/>
      <c r="R341" s="24"/>
    </row>
    <row r="342" spans="5:18" x14ac:dyDescent="0.25">
      <c r="E342"/>
      <c r="F342"/>
      <c r="G342"/>
      <c r="H342"/>
      <c r="I342"/>
      <c r="J342" s="10"/>
      <c r="K342" s="10"/>
      <c r="L342" s="10"/>
      <c r="P342" s="27"/>
      <c r="Q342" s="24"/>
      <c r="R342" s="24"/>
    </row>
    <row r="343" spans="5:18" x14ac:dyDescent="0.25">
      <c r="E343"/>
      <c r="F343"/>
      <c r="G343"/>
      <c r="H343"/>
      <c r="I343"/>
      <c r="J343" s="10"/>
      <c r="K343" s="10"/>
      <c r="L343" s="10"/>
      <c r="P343" s="27"/>
      <c r="Q343" s="24"/>
      <c r="R343" s="24"/>
    </row>
    <row r="344" spans="5:18" x14ac:dyDescent="0.25">
      <c r="E344"/>
      <c r="F344"/>
      <c r="G344"/>
      <c r="H344"/>
      <c r="I344"/>
      <c r="J344" s="10"/>
      <c r="K344" s="10"/>
      <c r="L344" s="10"/>
      <c r="P344" s="27"/>
      <c r="Q344" s="24"/>
      <c r="R344" s="24"/>
    </row>
    <row r="345" spans="5:18" x14ac:dyDescent="0.25">
      <c r="E345"/>
      <c r="F345"/>
      <c r="G345"/>
      <c r="H345"/>
      <c r="I345"/>
      <c r="J345" s="10"/>
      <c r="K345" s="10"/>
      <c r="L345" s="10"/>
      <c r="P345" s="27"/>
      <c r="Q345" s="24"/>
      <c r="R345" s="24"/>
    </row>
    <row r="346" spans="5:18" x14ac:dyDescent="0.25">
      <c r="E346"/>
      <c r="F346"/>
      <c r="G346"/>
      <c r="H346"/>
      <c r="I346"/>
      <c r="J346" s="10"/>
      <c r="K346" s="10"/>
      <c r="L346" s="10"/>
      <c r="P346" s="27"/>
      <c r="Q346" s="24"/>
      <c r="R346" s="24"/>
    </row>
    <row r="347" spans="5:18" x14ac:dyDescent="0.25">
      <c r="E347"/>
      <c r="F347"/>
      <c r="G347"/>
      <c r="H347"/>
      <c r="I347"/>
      <c r="J347" s="10"/>
      <c r="K347" s="10"/>
      <c r="L347" s="10"/>
      <c r="P347" s="27"/>
      <c r="Q347" s="24"/>
      <c r="R347" s="24"/>
    </row>
    <row r="348" spans="5:18" x14ac:dyDescent="0.25">
      <c r="E348"/>
      <c r="F348"/>
      <c r="G348"/>
      <c r="H348"/>
      <c r="I348"/>
      <c r="J348" s="10"/>
      <c r="K348" s="10"/>
      <c r="L348" s="10"/>
      <c r="P348" s="27"/>
      <c r="Q348" s="24"/>
      <c r="R348" s="24"/>
    </row>
    <row r="349" spans="5:18" x14ac:dyDescent="0.25">
      <c r="E349"/>
      <c r="F349"/>
      <c r="G349"/>
      <c r="H349"/>
      <c r="I349"/>
      <c r="J349" s="10"/>
      <c r="K349" s="10"/>
      <c r="L349" s="10"/>
      <c r="P349" s="27"/>
      <c r="Q349" s="24"/>
      <c r="R349" s="24"/>
    </row>
    <row r="350" spans="5:18" x14ac:dyDescent="0.25">
      <c r="E350"/>
      <c r="F350"/>
      <c r="G350"/>
      <c r="H350"/>
      <c r="I350"/>
      <c r="J350" s="10"/>
      <c r="K350" s="10"/>
      <c r="L350" s="10"/>
      <c r="P350" s="27"/>
      <c r="Q350" s="24"/>
      <c r="R350" s="24"/>
    </row>
    <row r="351" spans="5:18" x14ac:dyDescent="0.25">
      <c r="E351"/>
      <c r="F351"/>
      <c r="G351"/>
      <c r="H351"/>
      <c r="I351"/>
      <c r="J351" s="10"/>
      <c r="K351" s="10"/>
      <c r="L351" s="10"/>
      <c r="P351" s="27"/>
      <c r="Q351" s="24"/>
      <c r="R351" s="24"/>
    </row>
    <row r="352" spans="5:18" x14ac:dyDescent="0.25">
      <c r="E352"/>
      <c r="F352"/>
      <c r="G352"/>
      <c r="H352"/>
      <c r="I352"/>
      <c r="J352" s="10"/>
      <c r="K352" s="10"/>
      <c r="L352" s="10"/>
      <c r="P352" s="27"/>
      <c r="Q352" s="24"/>
      <c r="R352" s="24"/>
    </row>
    <row r="353" spans="5:18" x14ac:dyDescent="0.25">
      <c r="E353"/>
      <c r="F353"/>
      <c r="G353"/>
      <c r="H353"/>
      <c r="I353"/>
      <c r="J353" s="10"/>
      <c r="K353" s="10"/>
      <c r="L353" s="10"/>
      <c r="P353" s="27"/>
      <c r="Q353" s="24"/>
      <c r="R353" s="24"/>
    </row>
    <row r="354" spans="5:18" x14ac:dyDescent="0.25">
      <c r="E354"/>
      <c r="F354"/>
      <c r="G354"/>
      <c r="H354"/>
      <c r="I354"/>
      <c r="J354" s="10"/>
      <c r="K354" s="10"/>
      <c r="L354" s="10"/>
      <c r="P354" s="27"/>
      <c r="Q354" s="24"/>
      <c r="R354" s="24"/>
    </row>
    <row r="355" spans="5:18" x14ac:dyDescent="0.25">
      <c r="E355"/>
      <c r="F355"/>
      <c r="G355"/>
      <c r="H355"/>
      <c r="I355"/>
      <c r="J355" s="10"/>
      <c r="K355" s="10"/>
      <c r="L355" s="10"/>
      <c r="P355" s="27"/>
      <c r="Q355" s="24"/>
      <c r="R355" s="24"/>
    </row>
    <row r="356" spans="5:18" x14ac:dyDescent="0.25">
      <c r="E356"/>
      <c r="F356"/>
      <c r="G356"/>
      <c r="H356"/>
      <c r="I356"/>
      <c r="J356" s="10"/>
      <c r="K356" s="10"/>
      <c r="L356" s="10"/>
      <c r="P356" s="27"/>
      <c r="Q356" s="24"/>
      <c r="R356" s="24"/>
    </row>
    <row r="357" spans="5:18" x14ac:dyDescent="0.25">
      <c r="E357"/>
      <c r="F357"/>
      <c r="G357"/>
      <c r="H357"/>
      <c r="I357"/>
      <c r="J357" s="10"/>
      <c r="K357" s="10"/>
      <c r="L357" s="10"/>
      <c r="P357" s="27"/>
      <c r="Q357" s="24"/>
      <c r="R357" s="24"/>
    </row>
    <row r="358" spans="5:18" x14ac:dyDescent="0.25">
      <c r="E358"/>
      <c r="F358"/>
      <c r="G358"/>
      <c r="H358"/>
      <c r="I358"/>
      <c r="J358" s="10"/>
      <c r="K358" s="10"/>
      <c r="L358" s="10"/>
      <c r="P358" s="27"/>
      <c r="Q358" s="24"/>
      <c r="R358" s="24"/>
    </row>
    <row r="359" spans="5:18" x14ac:dyDescent="0.25">
      <c r="E359"/>
      <c r="F359"/>
      <c r="G359"/>
      <c r="H359"/>
      <c r="I359"/>
      <c r="J359" s="10"/>
      <c r="K359" s="10"/>
      <c r="L359" s="10"/>
      <c r="P359" s="27"/>
      <c r="Q359" s="24"/>
      <c r="R359" s="24"/>
    </row>
    <row r="360" spans="5:18" x14ac:dyDescent="0.25">
      <c r="E360"/>
      <c r="F360"/>
      <c r="G360"/>
      <c r="H360"/>
      <c r="I360"/>
      <c r="J360" s="10"/>
      <c r="K360" s="10"/>
      <c r="L360" s="10"/>
      <c r="P360" s="27"/>
      <c r="Q360" s="24"/>
      <c r="R360" s="24"/>
    </row>
    <row r="361" spans="5:18" x14ac:dyDescent="0.25">
      <c r="E361"/>
      <c r="F361"/>
      <c r="G361"/>
      <c r="H361"/>
      <c r="I361"/>
      <c r="J361" s="10"/>
      <c r="K361" s="10"/>
      <c r="L361" s="10"/>
      <c r="P361" s="27"/>
      <c r="Q361" s="24"/>
      <c r="R361" s="24"/>
    </row>
    <row r="362" spans="5:18" x14ac:dyDescent="0.25">
      <c r="E362"/>
      <c r="F362"/>
      <c r="G362"/>
      <c r="H362"/>
      <c r="I362"/>
      <c r="J362" s="10"/>
      <c r="K362" s="10"/>
      <c r="L362" s="10"/>
      <c r="P362" s="27"/>
      <c r="Q362" s="24"/>
      <c r="R362" s="24"/>
    </row>
    <row r="363" spans="5:18" x14ac:dyDescent="0.25">
      <c r="E363"/>
      <c r="F363"/>
      <c r="G363"/>
      <c r="H363"/>
      <c r="I363"/>
      <c r="J363" s="10"/>
      <c r="K363" s="10"/>
      <c r="L363" s="10"/>
      <c r="P363" s="27"/>
      <c r="Q363" s="24"/>
      <c r="R363" s="24"/>
    </row>
    <row r="364" spans="5:18" x14ac:dyDescent="0.25">
      <c r="E364"/>
      <c r="F364"/>
      <c r="G364"/>
      <c r="H364"/>
      <c r="I364"/>
      <c r="J364" s="10"/>
      <c r="K364" s="10"/>
      <c r="L364" s="10"/>
      <c r="P364" s="27"/>
      <c r="Q364" s="24"/>
      <c r="R364" s="24"/>
    </row>
    <row r="365" spans="5:18" x14ac:dyDescent="0.25">
      <c r="E365"/>
      <c r="F365"/>
      <c r="G365"/>
      <c r="H365"/>
      <c r="I365"/>
      <c r="J365" s="10"/>
      <c r="K365" s="10"/>
      <c r="L365" s="10"/>
      <c r="P365" s="27"/>
      <c r="Q365" s="24"/>
      <c r="R365" s="24"/>
    </row>
    <row r="366" spans="5:18" x14ac:dyDescent="0.25">
      <c r="E366"/>
      <c r="F366"/>
      <c r="G366"/>
      <c r="H366"/>
      <c r="I366"/>
      <c r="J366" s="10"/>
      <c r="K366" s="10"/>
      <c r="L366" s="10"/>
      <c r="P366" s="27"/>
      <c r="Q366" s="24"/>
      <c r="R366" s="24"/>
    </row>
    <row r="367" spans="5:18" x14ac:dyDescent="0.25">
      <c r="E367"/>
      <c r="F367"/>
      <c r="G367"/>
      <c r="H367"/>
      <c r="I367"/>
      <c r="J367" s="10"/>
      <c r="K367" s="10"/>
      <c r="L367" s="10"/>
      <c r="P367" s="27"/>
      <c r="Q367" s="24"/>
      <c r="R367" s="24"/>
    </row>
    <row r="368" spans="5:18" x14ac:dyDescent="0.25">
      <c r="E368"/>
      <c r="F368"/>
      <c r="G368"/>
      <c r="H368"/>
      <c r="I368"/>
      <c r="J368" s="10"/>
      <c r="K368" s="10"/>
      <c r="L368" s="10"/>
      <c r="P368" s="27"/>
      <c r="Q368" s="24"/>
      <c r="R368" s="24"/>
    </row>
    <row r="369" spans="5:18" x14ac:dyDescent="0.25">
      <c r="E369"/>
      <c r="F369"/>
      <c r="G369"/>
      <c r="H369"/>
      <c r="I369"/>
      <c r="J369" s="10"/>
      <c r="K369" s="10"/>
      <c r="L369" s="10"/>
      <c r="P369" s="27"/>
      <c r="Q369" s="24"/>
      <c r="R369" s="24"/>
    </row>
    <row r="370" spans="5:18" x14ac:dyDescent="0.25">
      <c r="E370"/>
      <c r="F370"/>
      <c r="G370"/>
      <c r="H370"/>
      <c r="I370"/>
      <c r="J370" s="10"/>
      <c r="K370" s="10"/>
      <c r="L370" s="10"/>
      <c r="P370" s="27"/>
      <c r="Q370" s="24"/>
      <c r="R370" s="24"/>
    </row>
    <row r="371" spans="5:18" x14ac:dyDescent="0.25">
      <c r="E371"/>
      <c r="F371"/>
      <c r="G371"/>
      <c r="H371"/>
      <c r="I371"/>
      <c r="J371" s="10"/>
      <c r="K371" s="10"/>
      <c r="L371" s="10"/>
      <c r="P371" s="27"/>
      <c r="Q371" s="24"/>
      <c r="R371" s="24"/>
    </row>
  </sheetData>
  <mergeCells count="9">
    <mergeCell ref="G7:K7"/>
    <mergeCell ref="A1:Q1"/>
    <mergeCell ref="J4:K4"/>
    <mergeCell ref="J6:K6"/>
    <mergeCell ref="F6:H6"/>
    <mergeCell ref="B6:D6"/>
    <mergeCell ref="J5:K5"/>
    <mergeCell ref="D3:E3"/>
    <mergeCell ref="D4:E4"/>
  </mergeCells>
  <pageMargins left="0.23622047244094491" right="0.23622047244094491" top="0.74803149606299213" bottom="0.74803149606299213" header="0.31496062992125984" footer="0.31496062992125984"/>
  <pageSetup scale="50" fitToHeight="0" orientation="landscape" r:id="rId1"/>
  <headerFooter>
    <oddFooter>&amp;L&amp;D&amp;C&amp;F&amp;R&amp;P / &amp;N</oddFooter>
  </headerFooter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Raison!$A$1:$A$30</xm:f>
          </x14:formula1>
          <xm:sqref>B6:D7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B1" sqref="B1:D1"/>
    </sheetView>
  </sheetViews>
  <sheetFormatPr baseColWidth="10" defaultRowHeight="15" x14ac:dyDescent="0.25"/>
  <cols>
    <col min="1" max="1" width="11.42578125" style="26"/>
  </cols>
  <sheetData>
    <row r="1" spans="1:4" x14ac:dyDescent="0.25">
      <c r="A1" s="26" t="s">
        <v>86</v>
      </c>
      <c r="B1" s="26" t="s">
        <v>87</v>
      </c>
      <c r="C1" s="26" t="s">
        <v>88</v>
      </c>
      <c r="D1" s="26" t="s">
        <v>89</v>
      </c>
    </row>
    <row r="2" spans="1:4" x14ac:dyDescent="0.25">
      <c r="A2" s="26">
        <v>1</v>
      </c>
    </row>
    <row r="3" spans="1:4" x14ac:dyDescent="0.25">
      <c r="A3" s="26">
        <v>2</v>
      </c>
    </row>
    <row r="4" spans="1:4" x14ac:dyDescent="0.25">
      <c r="A4" s="26">
        <v>3</v>
      </c>
    </row>
    <row r="5" spans="1:4" x14ac:dyDescent="0.25">
      <c r="A5" s="26">
        <v>4</v>
      </c>
    </row>
    <row r="6" spans="1:4" x14ac:dyDescent="0.25">
      <c r="A6" s="26">
        <v>5</v>
      </c>
    </row>
    <row r="7" spans="1:4" x14ac:dyDescent="0.25">
      <c r="A7" s="26">
        <v>6</v>
      </c>
    </row>
    <row r="8" spans="1:4" x14ac:dyDescent="0.25">
      <c r="A8" s="26">
        <v>7</v>
      </c>
    </row>
    <row r="9" spans="1:4" x14ac:dyDescent="0.25">
      <c r="A9" s="26">
        <v>8</v>
      </c>
    </row>
    <row r="10" spans="1:4" x14ac:dyDescent="0.25">
      <c r="A10" s="26">
        <v>9</v>
      </c>
    </row>
    <row r="11" spans="1:4" x14ac:dyDescent="0.25">
      <c r="A11" s="26">
        <v>10</v>
      </c>
    </row>
    <row r="12" spans="1:4" x14ac:dyDescent="0.25">
      <c r="A12" s="26">
        <v>11</v>
      </c>
    </row>
    <row r="13" spans="1:4" x14ac:dyDescent="0.25">
      <c r="A13" s="26">
        <v>12</v>
      </c>
    </row>
    <row r="14" spans="1:4" x14ac:dyDescent="0.25">
      <c r="A14" s="26">
        <v>13</v>
      </c>
    </row>
    <row r="15" spans="1:4" x14ac:dyDescent="0.25">
      <c r="A15" s="26">
        <v>14</v>
      </c>
    </row>
    <row r="16" spans="1:4" x14ac:dyDescent="0.25">
      <c r="A16" s="26">
        <v>15</v>
      </c>
    </row>
    <row r="17" spans="1:1" x14ac:dyDescent="0.25">
      <c r="A17" s="26">
        <v>16</v>
      </c>
    </row>
    <row r="18" spans="1:1" x14ac:dyDescent="0.25">
      <c r="A18" s="26">
        <v>17</v>
      </c>
    </row>
    <row r="19" spans="1:1" x14ac:dyDescent="0.25">
      <c r="A19" s="26">
        <v>18</v>
      </c>
    </row>
    <row r="20" spans="1:1" x14ac:dyDescent="0.25">
      <c r="A20" s="26">
        <v>19</v>
      </c>
    </row>
    <row r="21" spans="1:1" x14ac:dyDescent="0.25">
      <c r="A21" s="26">
        <v>20</v>
      </c>
    </row>
    <row r="22" spans="1:1" x14ac:dyDescent="0.25">
      <c r="A22" s="26">
        <v>21</v>
      </c>
    </row>
    <row r="23" spans="1:1" x14ac:dyDescent="0.25">
      <c r="A23" s="26">
        <v>22</v>
      </c>
    </row>
    <row r="24" spans="1:1" x14ac:dyDescent="0.25">
      <c r="A24" s="26">
        <v>23</v>
      </c>
    </row>
    <row r="25" spans="1:1" x14ac:dyDescent="0.25">
      <c r="A25" s="26">
        <v>24</v>
      </c>
    </row>
    <row r="26" spans="1:1" x14ac:dyDescent="0.25">
      <c r="A26" s="26">
        <v>25</v>
      </c>
    </row>
    <row r="27" spans="1:1" x14ac:dyDescent="0.25">
      <c r="A27" s="26">
        <v>26</v>
      </c>
    </row>
    <row r="28" spans="1:1" x14ac:dyDescent="0.25">
      <c r="A28" s="26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1"/>
  <sheetViews>
    <sheetView topLeftCell="A194" workbookViewId="0">
      <selection activeCell="E101" sqref="E101:E351"/>
    </sheetView>
  </sheetViews>
  <sheetFormatPr baseColWidth="10" defaultRowHeight="15" x14ac:dyDescent="0.25"/>
  <cols>
    <col min="1" max="2" width="11.5703125" customWidth="1"/>
    <col min="3" max="3" width="11.5703125" style="17" customWidth="1"/>
    <col min="5" max="7" width="11.5703125" customWidth="1"/>
  </cols>
  <sheetData>
    <row r="1" spans="1:7" x14ac:dyDescent="0.25">
      <c r="A1" s="33" t="s">
        <v>46</v>
      </c>
      <c r="B1" s="33"/>
      <c r="C1" s="33"/>
      <c r="E1" s="33" t="s">
        <v>46</v>
      </c>
      <c r="F1" s="33"/>
      <c r="G1" s="33"/>
    </row>
    <row r="2" spans="1:7" x14ac:dyDescent="0.25">
      <c r="A2" s="10" t="s">
        <v>48</v>
      </c>
      <c r="B2" s="10" t="s">
        <v>49</v>
      </c>
      <c r="C2" s="17" t="s">
        <v>50</v>
      </c>
      <c r="E2" t="s">
        <v>48</v>
      </c>
      <c r="F2" s="10" t="s">
        <v>49</v>
      </c>
      <c r="G2" s="10" t="s">
        <v>50</v>
      </c>
    </row>
    <row r="3" spans="1:7" x14ac:dyDescent="0.25">
      <c r="A3" s="10">
        <v>41693</v>
      </c>
      <c r="B3" s="10">
        <v>41706</v>
      </c>
      <c r="C3" s="17">
        <v>1</v>
      </c>
      <c r="E3">
        <v>1</v>
      </c>
      <c r="F3" s="10">
        <v>41693</v>
      </c>
      <c r="G3" s="10">
        <v>41706</v>
      </c>
    </row>
    <row r="4" spans="1:7" x14ac:dyDescent="0.25">
      <c r="A4" s="10">
        <v>41707</v>
      </c>
      <c r="B4" s="10">
        <v>41720</v>
      </c>
      <c r="C4" s="17">
        <v>2</v>
      </c>
      <c r="E4">
        <v>2</v>
      </c>
      <c r="F4" s="10">
        <v>41707</v>
      </c>
      <c r="G4" s="10">
        <v>41720</v>
      </c>
    </row>
    <row r="5" spans="1:7" x14ac:dyDescent="0.25">
      <c r="A5" s="10">
        <v>41721</v>
      </c>
      <c r="B5" s="10">
        <v>41734</v>
      </c>
      <c r="C5" s="17">
        <v>3</v>
      </c>
      <c r="E5">
        <v>3</v>
      </c>
      <c r="F5" s="10">
        <v>41721</v>
      </c>
      <c r="G5" s="10">
        <v>41734</v>
      </c>
    </row>
    <row r="6" spans="1:7" x14ac:dyDescent="0.25">
      <c r="A6" s="10">
        <v>41735</v>
      </c>
      <c r="B6" s="10">
        <v>41748</v>
      </c>
      <c r="C6" s="17">
        <v>4</v>
      </c>
      <c r="E6">
        <v>4</v>
      </c>
      <c r="F6" s="10">
        <v>41735</v>
      </c>
      <c r="G6" s="10">
        <v>41748</v>
      </c>
    </row>
    <row r="7" spans="1:7" x14ac:dyDescent="0.25">
      <c r="A7" s="10">
        <v>41749</v>
      </c>
      <c r="B7" s="10">
        <v>41762</v>
      </c>
      <c r="C7" s="17">
        <v>5</v>
      </c>
      <c r="E7">
        <v>5</v>
      </c>
      <c r="F7" s="10">
        <v>41749</v>
      </c>
      <c r="G7" s="10">
        <v>41762</v>
      </c>
    </row>
    <row r="8" spans="1:7" x14ac:dyDescent="0.25">
      <c r="A8" s="10">
        <v>41763</v>
      </c>
      <c r="B8" s="10">
        <v>41776</v>
      </c>
      <c r="C8" s="17">
        <v>6</v>
      </c>
      <c r="E8">
        <v>6</v>
      </c>
      <c r="F8" s="10">
        <v>41763</v>
      </c>
      <c r="G8" s="10">
        <v>41776</v>
      </c>
    </row>
    <row r="9" spans="1:7" x14ac:dyDescent="0.25">
      <c r="A9" s="10">
        <v>41777</v>
      </c>
      <c r="B9" s="10">
        <v>41790</v>
      </c>
      <c r="C9" s="17">
        <v>7</v>
      </c>
      <c r="E9">
        <v>7</v>
      </c>
      <c r="F9" s="10">
        <v>41777</v>
      </c>
      <c r="G9" s="10">
        <v>41790</v>
      </c>
    </row>
    <row r="10" spans="1:7" x14ac:dyDescent="0.25">
      <c r="A10" s="10">
        <v>41791</v>
      </c>
      <c r="B10" s="10">
        <v>41804</v>
      </c>
      <c r="C10" s="17">
        <v>8</v>
      </c>
      <c r="E10">
        <v>8</v>
      </c>
      <c r="F10" s="10">
        <v>41791</v>
      </c>
      <c r="G10" s="10">
        <v>41804</v>
      </c>
    </row>
    <row r="11" spans="1:7" x14ac:dyDescent="0.25">
      <c r="A11" s="10">
        <v>41805</v>
      </c>
      <c r="B11" s="10">
        <v>41818</v>
      </c>
      <c r="C11" s="17">
        <v>9</v>
      </c>
      <c r="E11">
        <v>9</v>
      </c>
      <c r="F11" s="10">
        <v>41805</v>
      </c>
      <c r="G11" s="10">
        <v>41818</v>
      </c>
    </row>
    <row r="12" spans="1:7" x14ac:dyDescent="0.25">
      <c r="A12" s="10">
        <v>41819</v>
      </c>
      <c r="B12" s="10">
        <v>41832</v>
      </c>
      <c r="C12" s="17">
        <v>10</v>
      </c>
      <c r="E12">
        <v>10</v>
      </c>
      <c r="F12" s="10">
        <v>41819</v>
      </c>
      <c r="G12" s="10">
        <v>41832</v>
      </c>
    </row>
    <row r="13" spans="1:7" x14ac:dyDescent="0.25">
      <c r="A13" s="10">
        <v>41833</v>
      </c>
      <c r="B13" s="10">
        <v>41846</v>
      </c>
      <c r="C13" s="17">
        <v>11</v>
      </c>
      <c r="E13">
        <v>11</v>
      </c>
      <c r="F13" s="10">
        <v>41833</v>
      </c>
      <c r="G13" s="10">
        <v>41846</v>
      </c>
    </row>
    <row r="14" spans="1:7" x14ac:dyDescent="0.25">
      <c r="A14" s="10">
        <v>41847</v>
      </c>
      <c r="B14" s="10">
        <v>41860</v>
      </c>
      <c r="C14" s="17">
        <v>12</v>
      </c>
      <c r="E14">
        <v>12</v>
      </c>
      <c r="F14" s="10">
        <v>41847</v>
      </c>
      <c r="G14" s="10">
        <v>41860</v>
      </c>
    </row>
    <row r="15" spans="1:7" x14ac:dyDescent="0.25">
      <c r="A15" s="10">
        <v>41861</v>
      </c>
      <c r="B15" s="10">
        <v>41874</v>
      </c>
      <c r="C15" s="17">
        <v>13</v>
      </c>
      <c r="E15">
        <v>13</v>
      </c>
      <c r="F15" s="10">
        <v>41861</v>
      </c>
      <c r="G15" s="10">
        <v>41874</v>
      </c>
    </row>
    <row r="16" spans="1:7" x14ac:dyDescent="0.25">
      <c r="A16" s="10">
        <v>41875</v>
      </c>
      <c r="B16" s="10">
        <v>41888</v>
      </c>
      <c r="C16" s="17">
        <v>14</v>
      </c>
      <c r="E16">
        <v>14</v>
      </c>
      <c r="F16" s="10">
        <v>41875</v>
      </c>
      <c r="G16" s="10">
        <v>41888</v>
      </c>
    </row>
    <row r="17" spans="1:7" x14ac:dyDescent="0.25">
      <c r="A17" s="10">
        <v>41889</v>
      </c>
      <c r="B17" s="10">
        <v>41902</v>
      </c>
      <c r="C17" s="17">
        <v>15</v>
      </c>
      <c r="E17">
        <v>15</v>
      </c>
      <c r="F17" s="10">
        <v>41889</v>
      </c>
      <c r="G17" s="10">
        <v>41902</v>
      </c>
    </row>
    <row r="18" spans="1:7" x14ac:dyDescent="0.25">
      <c r="A18" s="10">
        <v>41903</v>
      </c>
      <c r="B18" s="10">
        <v>41916</v>
      </c>
      <c r="C18" s="17">
        <v>16</v>
      </c>
      <c r="E18">
        <v>16</v>
      </c>
      <c r="F18" s="10">
        <v>41903</v>
      </c>
      <c r="G18" s="10">
        <v>41916</v>
      </c>
    </row>
    <row r="19" spans="1:7" x14ac:dyDescent="0.25">
      <c r="A19" s="10">
        <v>41917</v>
      </c>
      <c r="B19" s="10">
        <v>41930</v>
      </c>
      <c r="C19" s="17">
        <v>17</v>
      </c>
      <c r="E19">
        <v>17</v>
      </c>
      <c r="F19" s="10">
        <v>41917</v>
      </c>
      <c r="G19" s="10">
        <v>41930</v>
      </c>
    </row>
    <row r="20" spans="1:7" x14ac:dyDescent="0.25">
      <c r="A20" s="10">
        <v>41931</v>
      </c>
      <c r="B20" s="10">
        <v>41944</v>
      </c>
      <c r="C20" s="17">
        <v>18</v>
      </c>
      <c r="E20">
        <v>18</v>
      </c>
      <c r="F20" s="10">
        <v>41931</v>
      </c>
      <c r="G20" s="10">
        <v>41944</v>
      </c>
    </row>
    <row r="21" spans="1:7" x14ac:dyDescent="0.25">
      <c r="A21" s="10">
        <v>41945</v>
      </c>
      <c r="B21" s="10">
        <v>41958</v>
      </c>
      <c r="C21" s="17">
        <v>19</v>
      </c>
      <c r="E21">
        <v>19</v>
      </c>
      <c r="F21" s="10">
        <v>41945</v>
      </c>
      <c r="G21" s="10">
        <v>41958</v>
      </c>
    </row>
    <row r="22" spans="1:7" x14ac:dyDescent="0.25">
      <c r="A22" s="10">
        <v>41959</v>
      </c>
      <c r="B22" s="10">
        <v>41972</v>
      </c>
      <c r="C22" s="17">
        <v>20</v>
      </c>
      <c r="E22">
        <v>20</v>
      </c>
      <c r="F22" s="10">
        <v>41959</v>
      </c>
      <c r="G22" s="10">
        <v>41972</v>
      </c>
    </row>
    <row r="23" spans="1:7" x14ac:dyDescent="0.25">
      <c r="A23" s="10">
        <v>41973</v>
      </c>
      <c r="B23" s="10">
        <v>41986</v>
      </c>
      <c r="C23" s="17">
        <v>21</v>
      </c>
      <c r="E23">
        <v>21</v>
      </c>
      <c r="F23" s="10">
        <v>41973</v>
      </c>
      <c r="G23" s="10">
        <v>41986</v>
      </c>
    </row>
    <row r="24" spans="1:7" x14ac:dyDescent="0.25">
      <c r="A24" s="10">
        <v>41987</v>
      </c>
      <c r="B24" s="10">
        <v>42000</v>
      </c>
      <c r="C24" s="17">
        <v>22</v>
      </c>
      <c r="E24">
        <v>22</v>
      </c>
      <c r="F24" s="10">
        <v>41987</v>
      </c>
      <c r="G24" s="10">
        <v>42000</v>
      </c>
    </row>
    <row r="25" spans="1:7" x14ac:dyDescent="0.25">
      <c r="A25" s="10">
        <v>42001</v>
      </c>
      <c r="B25" s="10">
        <v>42014</v>
      </c>
      <c r="C25" s="17">
        <v>23</v>
      </c>
      <c r="E25">
        <v>23</v>
      </c>
      <c r="F25" s="10">
        <v>42001</v>
      </c>
      <c r="G25" s="10">
        <v>42014</v>
      </c>
    </row>
    <row r="26" spans="1:7" x14ac:dyDescent="0.25">
      <c r="A26" s="10">
        <v>42015</v>
      </c>
      <c r="B26" s="10">
        <v>42028</v>
      </c>
      <c r="C26" s="17">
        <v>24</v>
      </c>
      <c r="E26">
        <v>24</v>
      </c>
      <c r="F26" s="10">
        <v>42015</v>
      </c>
      <c r="G26" s="10">
        <v>42028</v>
      </c>
    </row>
    <row r="27" spans="1:7" x14ac:dyDescent="0.25">
      <c r="A27" s="10">
        <v>42029</v>
      </c>
      <c r="B27" s="10">
        <v>42042</v>
      </c>
      <c r="C27" s="17">
        <v>25</v>
      </c>
      <c r="E27">
        <v>25</v>
      </c>
      <c r="F27" s="10">
        <v>42029</v>
      </c>
      <c r="G27" s="10">
        <v>42042</v>
      </c>
    </row>
    <row r="28" spans="1:7" x14ac:dyDescent="0.25">
      <c r="A28" s="10">
        <v>42043</v>
      </c>
      <c r="B28" s="10">
        <v>42056</v>
      </c>
      <c r="C28" s="17">
        <v>26</v>
      </c>
      <c r="E28">
        <v>26</v>
      </c>
      <c r="F28" s="10">
        <v>42043</v>
      </c>
      <c r="G28" s="10">
        <v>42056</v>
      </c>
    </row>
    <row r="29" spans="1:7" x14ac:dyDescent="0.25">
      <c r="A29" s="10">
        <v>42057</v>
      </c>
      <c r="B29" s="10">
        <v>42070</v>
      </c>
      <c r="C29" s="17">
        <v>27</v>
      </c>
      <c r="E29">
        <v>27</v>
      </c>
      <c r="F29" s="10">
        <v>42057</v>
      </c>
      <c r="G29" s="10">
        <v>42070</v>
      </c>
    </row>
    <row r="30" spans="1:7" x14ac:dyDescent="0.25">
      <c r="A30" s="10">
        <v>42071</v>
      </c>
      <c r="B30" s="10">
        <v>42084</v>
      </c>
      <c r="C30" s="17">
        <v>28</v>
      </c>
      <c r="E30">
        <v>28</v>
      </c>
      <c r="F30" s="10">
        <v>42071</v>
      </c>
      <c r="G30" s="10">
        <v>42084</v>
      </c>
    </row>
    <row r="31" spans="1:7" x14ac:dyDescent="0.25">
      <c r="A31" s="10">
        <v>42085</v>
      </c>
      <c r="B31" s="10">
        <v>42098</v>
      </c>
      <c r="C31" s="17">
        <v>29</v>
      </c>
      <c r="E31">
        <v>29</v>
      </c>
      <c r="F31" s="10">
        <v>42085</v>
      </c>
      <c r="G31" s="10">
        <v>42098</v>
      </c>
    </row>
    <row r="32" spans="1:7" x14ac:dyDescent="0.25">
      <c r="A32" s="10">
        <v>42099</v>
      </c>
      <c r="B32" s="10">
        <v>42112</v>
      </c>
      <c r="C32" s="17">
        <v>30</v>
      </c>
      <c r="E32">
        <v>30</v>
      </c>
      <c r="F32" s="10">
        <v>42099</v>
      </c>
      <c r="G32" s="10">
        <v>42112</v>
      </c>
    </row>
    <row r="33" spans="1:7" x14ac:dyDescent="0.25">
      <c r="A33" s="10">
        <v>42113</v>
      </c>
      <c r="B33" s="10">
        <v>42126</v>
      </c>
      <c r="C33" s="17">
        <v>31</v>
      </c>
      <c r="E33">
        <v>31</v>
      </c>
      <c r="F33" s="10">
        <v>42113</v>
      </c>
      <c r="G33" s="10">
        <v>42126</v>
      </c>
    </row>
    <row r="34" spans="1:7" x14ac:dyDescent="0.25">
      <c r="A34" s="10">
        <v>42127</v>
      </c>
      <c r="B34" s="10">
        <v>42140</v>
      </c>
      <c r="C34" s="17">
        <v>32</v>
      </c>
      <c r="E34">
        <v>32</v>
      </c>
      <c r="F34" s="10">
        <v>42127</v>
      </c>
      <c r="G34" s="10">
        <v>42140</v>
      </c>
    </row>
    <row r="35" spans="1:7" x14ac:dyDescent="0.25">
      <c r="A35" s="10">
        <v>42141</v>
      </c>
      <c r="B35" s="10">
        <v>42154</v>
      </c>
      <c r="C35" s="17">
        <v>33</v>
      </c>
      <c r="E35">
        <v>33</v>
      </c>
      <c r="F35" s="10">
        <v>42141</v>
      </c>
      <c r="G35" s="10">
        <v>42154</v>
      </c>
    </row>
    <row r="36" spans="1:7" x14ac:dyDescent="0.25">
      <c r="A36" s="10">
        <v>42155</v>
      </c>
      <c r="B36" s="10">
        <v>42168</v>
      </c>
      <c r="C36" s="17">
        <v>34</v>
      </c>
      <c r="E36">
        <v>34</v>
      </c>
      <c r="F36" s="10">
        <v>42155</v>
      </c>
      <c r="G36" s="10">
        <v>42168</v>
      </c>
    </row>
    <row r="37" spans="1:7" x14ac:dyDescent="0.25">
      <c r="A37" s="10">
        <v>42169</v>
      </c>
      <c r="B37" s="10">
        <v>42182</v>
      </c>
      <c r="C37" s="17">
        <v>35</v>
      </c>
      <c r="E37">
        <v>35</v>
      </c>
      <c r="F37" s="10">
        <v>42169</v>
      </c>
      <c r="G37" s="10">
        <v>42182</v>
      </c>
    </row>
    <row r="38" spans="1:7" x14ac:dyDescent="0.25">
      <c r="A38" s="10">
        <v>42183</v>
      </c>
      <c r="B38" s="10">
        <v>42196</v>
      </c>
      <c r="C38" s="17">
        <v>36</v>
      </c>
      <c r="E38">
        <v>36</v>
      </c>
      <c r="F38" s="10">
        <v>42183</v>
      </c>
      <c r="G38" s="10">
        <v>42196</v>
      </c>
    </row>
    <row r="39" spans="1:7" x14ac:dyDescent="0.25">
      <c r="A39" s="10">
        <v>42197</v>
      </c>
      <c r="B39" s="10">
        <v>42210</v>
      </c>
      <c r="C39" s="17">
        <v>37</v>
      </c>
      <c r="E39">
        <v>37</v>
      </c>
      <c r="F39" s="10">
        <v>42197</v>
      </c>
      <c r="G39" s="10">
        <v>42210</v>
      </c>
    </row>
    <row r="40" spans="1:7" x14ac:dyDescent="0.25">
      <c r="A40" s="10">
        <v>42211</v>
      </c>
      <c r="B40" s="10">
        <v>42224</v>
      </c>
      <c r="C40" s="17">
        <v>38</v>
      </c>
      <c r="E40">
        <v>38</v>
      </c>
      <c r="F40" s="10">
        <v>42211</v>
      </c>
      <c r="G40" s="10">
        <v>42224</v>
      </c>
    </row>
    <row r="41" spans="1:7" x14ac:dyDescent="0.25">
      <c r="A41" s="10">
        <v>42225</v>
      </c>
      <c r="B41" s="10">
        <v>42238</v>
      </c>
      <c r="C41" s="17">
        <v>39</v>
      </c>
      <c r="E41">
        <v>39</v>
      </c>
      <c r="F41" s="10">
        <v>42225</v>
      </c>
      <c r="G41" s="10">
        <v>42238</v>
      </c>
    </row>
    <row r="42" spans="1:7" x14ac:dyDescent="0.25">
      <c r="A42" s="10">
        <v>42239</v>
      </c>
      <c r="B42" s="10">
        <v>42252</v>
      </c>
      <c r="C42" s="17">
        <v>40</v>
      </c>
      <c r="E42">
        <v>40</v>
      </c>
      <c r="F42" s="10">
        <v>42239</v>
      </c>
      <c r="G42" s="10">
        <v>42252</v>
      </c>
    </row>
    <row r="43" spans="1:7" x14ac:dyDescent="0.25">
      <c r="A43" s="10">
        <v>42253</v>
      </c>
      <c r="B43" s="10">
        <v>42266</v>
      </c>
      <c r="C43" s="17">
        <v>41</v>
      </c>
      <c r="E43">
        <v>41</v>
      </c>
      <c r="F43" s="10">
        <v>42253</v>
      </c>
      <c r="G43" s="10">
        <v>42266</v>
      </c>
    </row>
    <row r="44" spans="1:7" x14ac:dyDescent="0.25">
      <c r="A44" s="10">
        <v>42267</v>
      </c>
      <c r="B44" s="10">
        <v>42280</v>
      </c>
      <c r="C44" s="17">
        <v>42</v>
      </c>
      <c r="E44">
        <v>42</v>
      </c>
      <c r="F44" s="10">
        <v>42267</v>
      </c>
      <c r="G44" s="10">
        <v>42280</v>
      </c>
    </row>
    <row r="45" spans="1:7" x14ac:dyDescent="0.25">
      <c r="A45" s="10">
        <v>42281</v>
      </c>
      <c r="B45" s="10">
        <v>42294</v>
      </c>
      <c r="C45" s="17">
        <v>43</v>
      </c>
      <c r="E45">
        <v>43</v>
      </c>
      <c r="F45" s="10">
        <v>42281</v>
      </c>
      <c r="G45" s="10">
        <v>42294</v>
      </c>
    </row>
    <row r="46" spans="1:7" x14ac:dyDescent="0.25">
      <c r="A46" s="10">
        <v>42295</v>
      </c>
      <c r="B46" s="10">
        <v>42308</v>
      </c>
      <c r="C46" s="17">
        <v>44</v>
      </c>
      <c r="E46">
        <v>44</v>
      </c>
      <c r="F46" s="10">
        <v>42295</v>
      </c>
      <c r="G46" s="10">
        <v>42308</v>
      </c>
    </row>
    <row r="47" spans="1:7" x14ac:dyDescent="0.25">
      <c r="A47" s="10">
        <v>42309</v>
      </c>
      <c r="B47" s="10">
        <v>42322</v>
      </c>
      <c r="C47" s="17">
        <v>45</v>
      </c>
      <c r="E47">
        <v>45</v>
      </c>
      <c r="F47" s="10">
        <v>42309</v>
      </c>
      <c r="G47" s="10">
        <v>42322</v>
      </c>
    </row>
    <row r="48" spans="1:7" x14ac:dyDescent="0.25">
      <c r="A48" s="10">
        <v>42323</v>
      </c>
      <c r="B48" s="10">
        <v>42336</v>
      </c>
      <c r="C48" s="17">
        <v>46</v>
      </c>
      <c r="E48">
        <v>46</v>
      </c>
      <c r="F48" s="10">
        <v>42323</v>
      </c>
      <c r="G48" s="10">
        <v>42336</v>
      </c>
    </row>
    <row r="49" spans="1:7" x14ac:dyDescent="0.25">
      <c r="A49" s="10">
        <v>42337</v>
      </c>
      <c r="B49" s="10">
        <v>42350</v>
      </c>
      <c r="C49" s="17">
        <v>47</v>
      </c>
      <c r="E49">
        <v>47</v>
      </c>
      <c r="F49" s="10">
        <v>42337</v>
      </c>
      <c r="G49" s="10">
        <v>42350</v>
      </c>
    </row>
    <row r="50" spans="1:7" x14ac:dyDescent="0.25">
      <c r="A50" s="10">
        <v>42351</v>
      </c>
      <c r="B50" s="10">
        <v>42364</v>
      </c>
      <c r="C50" s="17">
        <v>48</v>
      </c>
      <c r="E50">
        <v>48</v>
      </c>
      <c r="F50" s="10">
        <v>42351</v>
      </c>
      <c r="G50" s="10">
        <v>42364</v>
      </c>
    </row>
    <row r="51" spans="1:7" x14ac:dyDescent="0.25">
      <c r="A51" s="10">
        <v>42365</v>
      </c>
      <c r="B51" s="10">
        <v>42378</v>
      </c>
      <c r="C51" s="17">
        <v>49</v>
      </c>
      <c r="E51">
        <v>49</v>
      </c>
      <c r="F51" s="10">
        <v>42365</v>
      </c>
      <c r="G51" s="10">
        <v>42378</v>
      </c>
    </row>
    <row r="52" spans="1:7" x14ac:dyDescent="0.25">
      <c r="A52" s="10">
        <v>42379</v>
      </c>
      <c r="B52" s="10">
        <v>42392</v>
      </c>
      <c r="C52" s="17">
        <v>50</v>
      </c>
      <c r="E52">
        <v>50</v>
      </c>
      <c r="F52" s="10">
        <v>42379</v>
      </c>
      <c r="G52" s="10">
        <v>42392</v>
      </c>
    </row>
    <row r="53" spans="1:7" x14ac:dyDescent="0.25">
      <c r="A53" s="10">
        <v>42393</v>
      </c>
      <c r="B53" s="10">
        <v>42406</v>
      </c>
      <c r="C53" s="17">
        <v>51</v>
      </c>
      <c r="E53">
        <v>51</v>
      </c>
      <c r="F53" s="10">
        <v>42393</v>
      </c>
      <c r="G53" s="10">
        <v>42406</v>
      </c>
    </row>
    <row r="54" spans="1:7" x14ac:dyDescent="0.25">
      <c r="A54" s="10">
        <v>42407</v>
      </c>
      <c r="B54" s="10">
        <v>42420</v>
      </c>
      <c r="C54" s="17">
        <v>52</v>
      </c>
      <c r="E54">
        <v>52</v>
      </c>
      <c r="F54" s="10">
        <v>42407</v>
      </c>
      <c r="G54" s="10">
        <v>42420</v>
      </c>
    </row>
    <row r="55" spans="1:7" x14ac:dyDescent="0.25">
      <c r="A55" s="10">
        <v>42421</v>
      </c>
      <c r="B55" s="10">
        <v>42434</v>
      </c>
      <c r="C55" s="17">
        <v>53</v>
      </c>
      <c r="E55">
        <v>53</v>
      </c>
      <c r="F55" s="10">
        <v>42421</v>
      </c>
      <c r="G55" s="10">
        <v>42434</v>
      </c>
    </row>
    <row r="56" spans="1:7" x14ac:dyDescent="0.25">
      <c r="A56" s="10">
        <v>42435</v>
      </c>
      <c r="B56" s="10">
        <v>42448</v>
      </c>
      <c r="C56" s="17">
        <v>54</v>
      </c>
      <c r="E56">
        <v>54</v>
      </c>
      <c r="F56" s="10">
        <v>42435</v>
      </c>
      <c r="G56" s="10">
        <v>42448</v>
      </c>
    </row>
    <row r="57" spans="1:7" x14ac:dyDescent="0.25">
      <c r="A57" s="10">
        <v>42449</v>
      </c>
      <c r="B57" s="10">
        <v>42462</v>
      </c>
      <c r="C57" s="17">
        <v>55</v>
      </c>
      <c r="E57">
        <v>55</v>
      </c>
      <c r="F57" s="10">
        <v>42449</v>
      </c>
      <c r="G57" s="10">
        <v>42462</v>
      </c>
    </row>
    <row r="58" spans="1:7" x14ac:dyDescent="0.25">
      <c r="A58" s="10">
        <v>42463</v>
      </c>
      <c r="B58" s="10">
        <v>42476</v>
      </c>
      <c r="C58" s="17">
        <v>56</v>
      </c>
      <c r="E58">
        <v>56</v>
      </c>
      <c r="F58" s="10">
        <v>42463</v>
      </c>
      <c r="G58" s="10">
        <v>42476</v>
      </c>
    </row>
    <row r="59" spans="1:7" x14ac:dyDescent="0.25">
      <c r="A59" s="10">
        <v>42477</v>
      </c>
      <c r="B59" s="10">
        <v>42490</v>
      </c>
      <c r="C59" s="17">
        <v>57</v>
      </c>
      <c r="E59">
        <v>57</v>
      </c>
      <c r="F59" s="10">
        <v>42477</v>
      </c>
      <c r="G59" s="10">
        <v>42490</v>
      </c>
    </row>
    <row r="60" spans="1:7" x14ac:dyDescent="0.25">
      <c r="A60" s="10">
        <v>42491</v>
      </c>
      <c r="B60" s="10">
        <v>42504</v>
      </c>
      <c r="C60" s="17">
        <v>58</v>
      </c>
      <c r="E60">
        <v>58</v>
      </c>
      <c r="F60" s="10">
        <v>42491</v>
      </c>
      <c r="G60" s="10">
        <v>42504</v>
      </c>
    </row>
    <row r="61" spans="1:7" x14ac:dyDescent="0.25">
      <c r="A61" s="10">
        <v>42505</v>
      </c>
      <c r="B61" s="10">
        <v>42518</v>
      </c>
      <c r="C61" s="17">
        <v>59</v>
      </c>
      <c r="E61">
        <v>59</v>
      </c>
      <c r="F61" s="10">
        <v>42505</v>
      </c>
      <c r="G61" s="10">
        <v>42518</v>
      </c>
    </row>
    <row r="62" spans="1:7" x14ac:dyDescent="0.25">
      <c r="A62" s="10">
        <v>42519</v>
      </c>
      <c r="B62" s="10">
        <v>42532</v>
      </c>
      <c r="C62" s="17">
        <v>60</v>
      </c>
      <c r="E62">
        <v>60</v>
      </c>
      <c r="F62" s="10">
        <v>42519</v>
      </c>
      <c r="G62" s="10">
        <v>42532</v>
      </c>
    </row>
    <row r="63" spans="1:7" x14ac:dyDescent="0.25">
      <c r="A63" s="10">
        <v>42533</v>
      </c>
      <c r="B63" s="10">
        <v>42546</v>
      </c>
      <c r="C63" s="17">
        <v>61</v>
      </c>
      <c r="E63">
        <v>61</v>
      </c>
      <c r="F63" s="10">
        <v>42533</v>
      </c>
      <c r="G63" s="10">
        <v>42546</v>
      </c>
    </row>
    <row r="64" spans="1:7" x14ac:dyDescent="0.25">
      <c r="A64" s="10">
        <v>42547</v>
      </c>
      <c r="B64" s="10">
        <v>42560</v>
      </c>
      <c r="C64" s="17">
        <v>62</v>
      </c>
      <c r="E64">
        <v>62</v>
      </c>
      <c r="F64" s="10">
        <v>42547</v>
      </c>
      <c r="G64" s="10">
        <v>42560</v>
      </c>
    </row>
    <row r="65" spans="1:7" x14ac:dyDescent="0.25">
      <c r="A65" s="10">
        <v>42561</v>
      </c>
      <c r="B65" s="10">
        <v>42574</v>
      </c>
      <c r="C65" s="17">
        <v>63</v>
      </c>
      <c r="E65">
        <v>63</v>
      </c>
      <c r="F65" s="10">
        <v>42561</v>
      </c>
      <c r="G65" s="10">
        <v>42574</v>
      </c>
    </row>
    <row r="66" spans="1:7" x14ac:dyDescent="0.25">
      <c r="A66" s="10">
        <v>42575</v>
      </c>
      <c r="B66" s="10">
        <v>42588</v>
      </c>
      <c r="C66" s="17">
        <v>64</v>
      </c>
      <c r="E66">
        <v>64</v>
      </c>
      <c r="F66" s="10">
        <v>42575</v>
      </c>
      <c r="G66" s="10">
        <v>42588</v>
      </c>
    </row>
    <row r="67" spans="1:7" x14ac:dyDescent="0.25">
      <c r="A67" s="10">
        <v>42589</v>
      </c>
      <c r="B67" s="10">
        <v>42602</v>
      </c>
      <c r="C67" s="17">
        <v>65</v>
      </c>
      <c r="E67">
        <v>65</v>
      </c>
      <c r="F67" s="10">
        <v>42589</v>
      </c>
      <c r="G67" s="10">
        <v>42602</v>
      </c>
    </row>
    <row r="68" spans="1:7" x14ac:dyDescent="0.25">
      <c r="A68" s="10">
        <v>42603</v>
      </c>
      <c r="B68" s="10">
        <v>42616</v>
      </c>
      <c r="C68" s="17">
        <v>66</v>
      </c>
      <c r="E68">
        <v>66</v>
      </c>
      <c r="F68" s="10">
        <v>42603</v>
      </c>
      <c r="G68" s="10">
        <v>42616</v>
      </c>
    </row>
    <row r="69" spans="1:7" x14ac:dyDescent="0.25">
      <c r="A69" s="10">
        <v>42617</v>
      </c>
      <c r="B69" s="10">
        <v>42630</v>
      </c>
      <c r="C69" s="17">
        <v>67</v>
      </c>
      <c r="E69">
        <v>67</v>
      </c>
      <c r="F69" s="10">
        <v>42617</v>
      </c>
      <c r="G69" s="10">
        <v>42630</v>
      </c>
    </row>
    <row r="70" spans="1:7" x14ac:dyDescent="0.25">
      <c r="A70" s="10">
        <v>42631</v>
      </c>
      <c r="B70" s="10">
        <v>42644</v>
      </c>
      <c r="C70" s="17">
        <v>68</v>
      </c>
      <c r="E70">
        <v>68</v>
      </c>
      <c r="F70" s="10">
        <v>42631</v>
      </c>
      <c r="G70" s="10">
        <v>42644</v>
      </c>
    </row>
    <row r="71" spans="1:7" x14ac:dyDescent="0.25">
      <c r="A71" s="10">
        <v>42645</v>
      </c>
      <c r="B71" s="10">
        <v>42658</v>
      </c>
      <c r="C71" s="17">
        <v>69</v>
      </c>
      <c r="E71">
        <v>69</v>
      </c>
      <c r="F71" s="10">
        <v>42645</v>
      </c>
      <c r="G71" s="10">
        <v>42658</v>
      </c>
    </row>
    <row r="72" spans="1:7" x14ac:dyDescent="0.25">
      <c r="A72" s="10">
        <v>42659</v>
      </c>
      <c r="B72" s="10">
        <v>42672</v>
      </c>
      <c r="C72" s="17">
        <v>70</v>
      </c>
      <c r="E72">
        <v>70</v>
      </c>
      <c r="F72" s="10">
        <v>42659</v>
      </c>
      <c r="G72" s="10">
        <v>42672</v>
      </c>
    </row>
    <row r="73" spans="1:7" x14ac:dyDescent="0.25">
      <c r="A73" s="10">
        <v>42673</v>
      </c>
      <c r="B73" s="10">
        <v>42686</v>
      </c>
      <c r="C73" s="17">
        <v>71</v>
      </c>
      <c r="E73">
        <v>71</v>
      </c>
      <c r="F73" s="10">
        <v>42673</v>
      </c>
      <c r="G73" s="10">
        <v>42686</v>
      </c>
    </row>
    <row r="74" spans="1:7" x14ac:dyDescent="0.25">
      <c r="A74" s="10">
        <v>42687</v>
      </c>
      <c r="B74" s="10">
        <v>42700</v>
      </c>
      <c r="C74" s="17">
        <v>72</v>
      </c>
      <c r="E74">
        <v>72</v>
      </c>
      <c r="F74" s="10">
        <v>42687</v>
      </c>
      <c r="G74" s="10">
        <v>42700</v>
      </c>
    </row>
    <row r="75" spans="1:7" x14ac:dyDescent="0.25">
      <c r="A75" s="10">
        <v>42701</v>
      </c>
      <c r="B75" s="10">
        <v>42714</v>
      </c>
      <c r="C75" s="17">
        <v>73</v>
      </c>
      <c r="E75">
        <v>73</v>
      </c>
      <c r="F75" s="10">
        <v>42701</v>
      </c>
      <c r="G75" s="10">
        <v>42714</v>
      </c>
    </row>
    <row r="76" spans="1:7" x14ac:dyDescent="0.25">
      <c r="A76" s="10">
        <v>42715</v>
      </c>
      <c r="B76" s="10">
        <v>42728</v>
      </c>
      <c r="C76" s="17">
        <v>74</v>
      </c>
      <c r="E76">
        <v>74</v>
      </c>
      <c r="F76" s="10">
        <v>42715</v>
      </c>
      <c r="G76" s="10">
        <v>42728</v>
      </c>
    </row>
    <row r="77" spans="1:7" x14ac:dyDescent="0.25">
      <c r="A77" s="10">
        <v>42729</v>
      </c>
      <c r="B77" s="10">
        <v>42742</v>
      </c>
      <c r="C77" s="17">
        <v>75</v>
      </c>
      <c r="E77">
        <v>75</v>
      </c>
      <c r="F77" s="10">
        <v>42729</v>
      </c>
      <c r="G77" s="10">
        <v>42742</v>
      </c>
    </row>
    <row r="78" spans="1:7" x14ac:dyDescent="0.25">
      <c r="A78" s="10">
        <v>42743</v>
      </c>
      <c r="B78" s="10">
        <v>42756</v>
      </c>
      <c r="C78" s="17">
        <v>76</v>
      </c>
      <c r="E78">
        <v>76</v>
      </c>
      <c r="F78" s="10">
        <v>42743</v>
      </c>
      <c r="G78" s="10">
        <v>42756</v>
      </c>
    </row>
    <row r="79" spans="1:7" x14ac:dyDescent="0.25">
      <c r="A79" s="10">
        <v>42757</v>
      </c>
      <c r="B79" s="10">
        <v>42770</v>
      </c>
      <c r="C79" s="17">
        <v>77</v>
      </c>
      <c r="E79">
        <v>77</v>
      </c>
      <c r="F79" s="10">
        <v>42757</v>
      </c>
      <c r="G79" s="10">
        <v>42770</v>
      </c>
    </row>
    <row r="80" spans="1:7" x14ac:dyDescent="0.25">
      <c r="A80" s="10">
        <v>42771</v>
      </c>
      <c r="B80" s="10">
        <v>42784</v>
      </c>
      <c r="C80" s="17">
        <v>78</v>
      </c>
      <c r="E80">
        <v>78</v>
      </c>
      <c r="F80" s="10">
        <v>42771</v>
      </c>
      <c r="G80" s="10">
        <v>42784</v>
      </c>
    </row>
    <row r="81" spans="1:7" x14ac:dyDescent="0.25">
      <c r="A81" s="10">
        <v>42785</v>
      </c>
      <c r="B81" s="10">
        <v>42798</v>
      </c>
      <c r="C81" s="17">
        <v>79</v>
      </c>
      <c r="E81">
        <v>79</v>
      </c>
      <c r="F81" s="10">
        <v>42785</v>
      </c>
      <c r="G81" s="10">
        <v>42798</v>
      </c>
    </row>
    <row r="82" spans="1:7" x14ac:dyDescent="0.25">
      <c r="A82" s="10">
        <v>42799</v>
      </c>
      <c r="B82" s="10">
        <v>42812</v>
      </c>
      <c r="C82" s="17">
        <v>80</v>
      </c>
      <c r="E82">
        <v>80</v>
      </c>
      <c r="F82" s="10">
        <v>42799</v>
      </c>
      <c r="G82" s="10">
        <v>42812</v>
      </c>
    </row>
    <row r="83" spans="1:7" x14ac:dyDescent="0.25">
      <c r="A83" s="10">
        <v>42813</v>
      </c>
      <c r="B83" s="10">
        <v>42826</v>
      </c>
      <c r="C83" s="17">
        <v>81</v>
      </c>
      <c r="E83">
        <v>81</v>
      </c>
      <c r="F83" s="10">
        <v>42813</v>
      </c>
      <c r="G83" s="10">
        <v>42826</v>
      </c>
    </row>
    <row r="84" spans="1:7" x14ac:dyDescent="0.25">
      <c r="A84" s="10">
        <v>42827</v>
      </c>
      <c r="B84" s="10">
        <v>42840</v>
      </c>
      <c r="C84" s="17">
        <v>82</v>
      </c>
      <c r="E84">
        <v>82</v>
      </c>
      <c r="F84" s="10">
        <v>42827</v>
      </c>
      <c r="G84" s="10">
        <v>42840</v>
      </c>
    </row>
    <row r="85" spans="1:7" x14ac:dyDescent="0.25">
      <c r="A85" s="10">
        <v>42841</v>
      </c>
      <c r="B85" s="10">
        <v>42854</v>
      </c>
      <c r="C85" s="17">
        <v>83</v>
      </c>
      <c r="E85">
        <v>83</v>
      </c>
      <c r="F85" s="10">
        <v>42841</v>
      </c>
      <c r="G85" s="10">
        <v>42854</v>
      </c>
    </row>
    <row r="86" spans="1:7" x14ac:dyDescent="0.25">
      <c r="A86" s="10">
        <v>42855</v>
      </c>
      <c r="B86" s="10">
        <v>42868</v>
      </c>
      <c r="C86" s="17">
        <v>84</v>
      </c>
      <c r="E86">
        <v>84</v>
      </c>
      <c r="F86" s="10">
        <v>42855</v>
      </c>
      <c r="G86" s="10">
        <v>42868</v>
      </c>
    </row>
    <row r="87" spans="1:7" x14ac:dyDescent="0.25">
      <c r="A87" s="10">
        <v>42869</v>
      </c>
      <c r="B87" s="10">
        <v>42882</v>
      </c>
      <c r="C87" s="17">
        <v>85</v>
      </c>
      <c r="E87">
        <v>85</v>
      </c>
      <c r="F87" s="10">
        <v>42869</v>
      </c>
      <c r="G87" s="10">
        <v>42882</v>
      </c>
    </row>
    <row r="88" spans="1:7" x14ac:dyDescent="0.25">
      <c r="A88" s="10">
        <v>42883</v>
      </c>
      <c r="B88" s="10">
        <v>42896</v>
      </c>
      <c r="C88" s="17">
        <v>86</v>
      </c>
      <c r="E88">
        <v>86</v>
      </c>
      <c r="F88" s="10">
        <v>42883</v>
      </c>
      <c r="G88" s="10">
        <v>42896</v>
      </c>
    </row>
    <row r="89" spans="1:7" x14ac:dyDescent="0.25">
      <c r="A89" s="10">
        <v>42897</v>
      </c>
      <c r="B89" s="10">
        <v>42910</v>
      </c>
      <c r="C89" s="17">
        <v>87</v>
      </c>
      <c r="E89">
        <v>87</v>
      </c>
      <c r="F89" s="10">
        <v>42897</v>
      </c>
      <c r="G89" s="10">
        <v>42910</v>
      </c>
    </row>
    <row r="90" spans="1:7" x14ac:dyDescent="0.25">
      <c r="A90" s="10">
        <v>42911</v>
      </c>
      <c r="B90" s="10">
        <v>42924</v>
      </c>
      <c r="C90" s="17">
        <v>88</v>
      </c>
      <c r="E90">
        <v>88</v>
      </c>
      <c r="F90" s="10">
        <v>42911</v>
      </c>
      <c r="G90" s="10">
        <v>42924</v>
      </c>
    </row>
    <row r="91" spans="1:7" x14ac:dyDescent="0.25">
      <c r="A91" s="10">
        <v>42925</v>
      </c>
      <c r="B91" s="10">
        <v>42938</v>
      </c>
      <c r="C91" s="17">
        <v>89</v>
      </c>
      <c r="E91">
        <v>89</v>
      </c>
      <c r="F91" s="10">
        <v>42925</v>
      </c>
      <c r="G91" s="10">
        <v>42938</v>
      </c>
    </row>
    <row r="92" spans="1:7" x14ac:dyDescent="0.25">
      <c r="A92" s="10">
        <v>42939</v>
      </c>
      <c r="B92" s="10">
        <v>42952</v>
      </c>
      <c r="C92" s="17">
        <v>90</v>
      </c>
      <c r="E92">
        <v>90</v>
      </c>
      <c r="F92" s="10">
        <v>42939</v>
      </c>
      <c r="G92" s="10">
        <v>42952</v>
      </c>
    </row>
    <row r="93" spans="1:7" x14ac:dyDescent="0.25">
      <c r="A93" s="10">
        <v>42953</v>
      </c>
      <c r="B93" s="10">
        <v>42966</v>
      </c>
      <c r="C93" s="17">
        <v>91</v>
      </c>
      <c r="E93">
        <v>91</v>
      </c>
      <c r="F93" s="10">
        <v>42953</v>
      </c>
      <c r="G93" s="10">
        <v>42966</v>
      </c>
    </row>
    <row r="94" spans="1:7" x14ac:dyDescent="0.25">
      <c r="A94" s="10">
        <v>42967</v>
      </c>
      <c r="B94" s="10">
        <v>42980</v>
      </c>
      <c r="C94" s="17">
        <v>92</v>
      </c>
      <c r="E94">
        <v>92</v>
      </c>
      <c r="F94" s="10">
        <v>42967</v>
      </c>
      <c r="G94" s="10">
        <v>42980</v>
      </c>
    </row>
    <row r="95" spans="1:7" x14ac:dyDescent="0.25">
      <c r="A95" s="10">
        <v>42981</v>
      </c>
      <c r="B95" s="10">
        <v>42994</v>
      </c>
      <c r="C95" s="17">
        <v>93</v>
      </c>
      <c r="E95">
        <v>93</v>
      </c>
      <c r="F95" s="10">
        <v>42981</v>
      </c>
      <c r="G95" s="10">
        <v>42994</v>
      </c>
    </row>
    <row r="96" spans="1:7" x14ac:dyDescent="0.25">
      <c r="A96" s="10">
        <v>42995</v>
      </c>
      <c r="B96" s="10">
        <v>43008</v>
      </c>
      <c r="C96" s="17">
        <v>94</v>
      </c>
      <c r="E96">
        <v>94</v>
      </c>
      <c r="F96" s="10">
        <v>42995</v>
      </c>
      <c r="G96" s="10">
        <v>43008</v>
      </c>
    </row>
    <row r="97" spans="1:7" x14ac:dyDescent="0.25">
      <c r="A97" s="10">
        <v>43009</v>
      </c>
      <c r="B97" s="10">
        <v>43022</v>
      </c>
      <c r="C97" s="17">
        <v>95</v>
      </c>
      <c r="E97">
        <v>95</v>
      </c>
      <c r="F97" s="10">
        <v>43009</v>
      </c>
      <c r="G97" s="10">
        <v>43022</v>
      </c>
    </row>
    <row r="98" spans="1:7" x14ac:dyDescent="0.25">
      <c r="A98" s="10">
        <v>43023</v>
      </c>
      <c r="B98" s="10">
        <v>43036</v>
      </c>
      <c r="C98" s="17">
        <v>96</v>
      </c>
      <c r="E98">
        <v>96</v>
      </c>
      <c r="F98" s="10">
        <v>43023</v>
      </c>
      <c r="G98" s="10">
        <v>43036</v>
      </c>
    </row>
    <row r="99" spans="1:7" x14ac:dyDescent="0.25">
      <c r="A99" s="10">
        <v>43037</v>
      </c>
      <c r="B99" s="10">
        <v>43050</v>
      </c>
      <c r="C99" s="17">
        <v>97</v>
      </c>
      <c r="E99">
        <v>97</v>
      </c>
      <c r="F99" s="10">
        <v>43037</v>
      </c>
      <c r="G99" s="10">
        <v>43050</v>
      </c>
    </row>
    <row r="100" spans="1:7" x14ac:dyDescent="0.25">
      <c r="A100" s="10">
        <v>43051</v>
      </c>
      <c r="B100" s="10">
        <v>43064</v>
      </c>
      <c r="C100" s="17">
        <v>98</v>
      </c>
      <c r="E100">
        <v>98</v>
      </c>
      <c r="F100" s="10">
        <v>43051</v>
      </c>
      <c r="G100" s="10">
        <v>43064</v>
      </c>
    </row>
    <row r="101" spans="1:7" x14ac:dyDescent="0.25">
      <c r="A101" s="10">
        <v>43065</v>
      </c>
      <c r="B101" s="10">
        <v>43078</v>
      </c>
      <c r="C101" s="17">
        <v>99</v>
      </c>
      <c r="E101">
        <v>99</v>
      </c>
      <c r="F101" s="10">
        <v>43065</v>
      </c>
      <c r="G101" s="10">
        <v>43078</v>
      </c>
    </row>
    <row r="102" spans="1:7" x14ac:dyDescent="0.25">
      <c r="A102" s="10">
        <v>43079</v>
      </c>
      <c r="B102" s="10">
        <v>43092</v>
      </c>
      <c r="C102" s="17">
        <v>100</v>
      </c>
      <c r="E102">
        <v>100</v>
      </c>
      <c r="F102" s="10">
        <v>43079</v>
      </c>
      <c r="G102" s="10">
        <v>43092</v>
      </c>
    </row>
    <row r="103" spans="1:7" x14ac:dyDescent="0.25">
      <c r="A103" s="10">
        <v>43093</v>
      </c>
      <c r="B103" s="10">
        <v>43106</v>
      </c>
      <c r="C103" s="17">
        <v>101</v>
      </c>
      <c r="E103">
        <v>101</v>
      </c>
      <c r="F103" s="10">
        <v>43093</v>
      </c>
      <c r="G103" s="10">
        <v>43106</v>
      </c>
    </row>
    <row r="104" spans="1:7" x14ac:dyDescent="0.25">
      <c r="A104" s="10">
        <v>43107</v>
      </c>
      <c r="B104" s="10">
        <v>43120</v>
      </c>
      <c r="C104" s="17">
        <v>102</v>
      </c>
      <c r="E104">
        <v>102</v>
      </c>
      <c r="F104" s="10">
        <v>43107</v>
      </c>
      <c r="G104" s="10">
        <v>43120</v>
      </c>
    </row>
    <row r="105" spans="1:7" x14ac:dyDescent="0.25">
      <c r="A105" s="10">
        <v>43121</v>
      </c>
      <c r="B105" s="10">
        <v>43134</v>
      </c>
      <c r="C105" s="17">
        <v>103</v>
      </c>
      <c r="E105">
        <v>103</v>
      </c>
      <c r="F105" s="10">
        <v>43121</v>
      </c>
      <c r="G105" s="10">
        <v>43134</v>
      </c>
    </row>
    <row r="106" spans="1:7" x14ac:dyDescent="0.25">
      <c r="A106" s="10">
        <v>43135</v>
      </c>
      <c r="B106" s="10">
        <v>43148</v>
      </c>
      <c r="C106" s="17">
        <v>104</v>
      </c>
      <c r="E106">
        <v>104</v>
      </c>
      <c r="F106" s="10">
        <v>43135</v>
      </c>
      <c r="G106" s="10">
        <v>43148</v>
      </c>
    </row>
    <row r="107" spans="1:7" x14ac:dyDescent="0.25">
      <c r="A107" s="10">
        <v>43149</v>
      </c>
      <c r="B107" s="10">
        <v>43162</v>
      </c>
      <c r="C107" s="17">
        <v>105</v>
      </c>
      <c r="E107">
        <v>105</v>
      </c>
      <c r="F107" s="10">
        <v>43149</v>
      </c>
      <c r="G107" s="10">
        <v>43162</v>
      </c>
    </row>
    <row r="108" spans="1:7" x14ac:dyDescent="0.25">
      <c r="A108" s="10">
        <v>43163</v>
      </c>
      <c r="B108" s="10">
        <v>43176</v>
      </c>
      <c r="C108" s="17">
        <v>106</v>
      </c>
      <c r="E108">
        <v>106</v>
      </c>
      <c r="F108" s="10">
        <v>43163</v>
      </c>
      <c r="G108" s="10">
        <v>43176</v>
      </c>
    </row>
    <row r="109" spans="1:7" x14ac:dyDescent="0.25">
      <c r="A109" s="10">
        <v>43177</v>
      </c>
      <c r="B109" s="10">
        <v>43190</v>
      </c>
      <c r="C109" s="17">
        <v>107</v>
      </c>
      <c r="E109">
        <v>107</v>
      </c>
      <c r="F109" s="10">
        <v>43177</v>
      </c>
      <c r="G109" s="10">
        <v>43190</v>
      </c>
    </row>
    <row r="110" spans="1:7" x14ac:dyDescent="0.25">
      <c r="A110" s="10">
        <v>43191</v>
      </c>
      <c r="B110" s="10">
        <v>43204</v>
      </c>
      <c r="C110" s="17">
        <v>108</v>
      </c>
      <c r="E110">
        <v>108</v>
      </c>
      <c r="F110" s="10">
        <v>43191</v>
      </c>
      <c r="G110" s="10">
        <v>43204</v>
      </c>
    </row>
    <row r="111" spans="1:7" x14ac:dyDescent="0.25">
      <c r="A111" s="10">
        <v>43205</v>
      </c>
      <c r="B111" s="10">
        <v>43218</v>
      </c>
      <c r="C111" s="17">
        <v>109</v>
      </c>
      <c r="E111">
        <v>109</v>
      </c>
      <c r="F111" s="10">
        <v>43205</v>
      </c>
      <c r="G111" s="10">
        <v>43218</v>
      </c>
    </row>
    <row r="112" spans="1:7" x14ac:dyDescent="0.25">
      <c r="A112" s="10">
        <v>43219</v>
      </c>
      <c r="B112" s="10">
        <v>43232</v>
      </c>
      <c r="C112" s="17">
        <v>110</v>
      </c>
      <c r="E112">
        <v>110</v>
      </c>
      <c r="F112" s="10">
        <v>43219</v>
      </c>
      <c r="G112" s="10">
        <v>43232</v>
      </c>
    </row>
    <row r="113" spans="1:7" x14ac:dyDescent="0.25">
      <c r="A113" s="10">
        <v>43233</v>
      </c>
      <c r="B113" s="10">
        <v>43246</v>
      </c>
      <c r="C113" s="17">
        <v>111</v>
      </c>
      <c r="E113">
        <v>111</v>
      </c>
      <c r="F113" s="10">
        <v>43233</v>
      </c>
      <c r="G113" s="10">
        <v>43246</v>
      </c>
    </row>
    <row r="114" spans="1:7" x14ac:dyDescent="0.25">
      <c r="A114" s="10">
        <v>43247</v>
      </c>
      <c r="B114" s="10">
        <v>43260</v>
      </c>
      <c r="C114" s="17">
        <v>112</v>
      </c>
      <c r="E114">
        <v>112</v>
      </c>
      <c r="F114" s="10">
        <v>43247</v>
      </c>
      <c r="G114" s="10">
        <v>43260</v>
      </c>
    </row>
    <row r="115" spans="1:7" x14ac:dyDescent="0.25">
      <c r="A115" s="10">
        <v>43261</v>
      </c>
      <c r="B115" s="10">
        <v>43274</v>
      </c>
      <c r="C115" s="17">
        <v>113</v>
      </c>
      <c r="E115">
        <v>113</v>
      </c>
      <c r="F115" s="10">
        <v>43261</v>
      </c>
      <c r="G115" s="10">
        <v>43274</v>
      </c>
    </row>
    <row r="116" spans="1:7" x14ac:dyDescent="0.25">
      <c r="A116" s="10">
        <v>43275</v>
      </c>
      <c r="B116" s="10">
        <v>43288</v>
      </c>
      <c r="C116" s="17">
        <v>114</v>
      </c>
      <c r="E116">
        <v>114</v>
      </c>
      <c r="F116" s="10">
        <v>43275</v>
      </c>
      <c r="G116" s="10">
        <v>43288</v>
      </c>
    </row>
    <row r="117" spans="1:7" x14ac:dyDescent="0.25">
      <c r="A117" s="10">
        <v>43289</v>
      </c>
      <c r="B117" s="10">
        <v>43302</v>
      </c>
      <c r="C117" s="17">
        <v>115</v>
      </c>
      <c r="E117">
        <v>115</v>
      </c>
      <c r="F117" s="10">
        <v>43289</v>
      </c>
      <c r="G117" s="10">
        <v>43302</v>
      </c>
    </row>
    <row r="118" spans="1:7" x14ac:dyDescent="0.25">
      <c r="A118" s="10">
        <v>43303</v>
      </c>
      <c r="B118" s="10">
        <v>43316</v>
      </c>
      <c r="C118" s="17">
        <v>116</v>
      </c>
      <c r="E118">
        <v>116</v>
      </c>
      <c r="F118" s="10">
        <v>43303</v>
      </c>
      <c r="G118" s="10">
        <v>43316</v>
      </c>
    </row>
    <row r="119" spans="1:7" x14ac:dyDescent="0.25">
      <c r="A119" s="10">
        <v>43317</v>
      </c>
      <c r="B119" s="10">
        <v>43330</v>
      </c>
      <c r="C119" s="17">
        <v>117</v>
      </c>
      <c r="E119">
        <v>117</v>
      </c>
      <c r="F119" s="10">
        <v>43317</v>
      </c>
      <c r="G119" s="10">
        <v>43330</v>
      </c>
    </row>
    <row r="120" spans="1:7" x14ac:dyDescent="0.25">
      <c r="A120" s="10">
        <v>43331</v>
      </c>
      <c r="B120" s="10">
        <v>43344</v>
      </c>
      <c r="C120" s="17">
        <v>118</v>
      </c>
      <c r="E120">
        <v>118</v>
      </c>
      <c r="F120" s="10">
        <v>43331</v>
      </c>
      <c r="G120" s="10">
        <v>43344</v>
      </c>
    </row>
    <row r="121" spans="1:7" x14ac:dyDescent="0.25">
      <c r="A121" s="10">
        <v>43345</v>
      </c>
      <c r="B121" s="10">
        <v>43358</v>
      </c>
      <c r="C121" s="17">
        <v>119</v>
      </c>
      <c r="E121">
        <v>119</v>
      </c>
      <c r="F121" s="10">
        <v>43345</v>
      </c>
      <c r="G121" s="10">
        <v>43358</v>
      </c>
    </row>
    <row r="122" spans="1:7" x14ac:dyDescent="0.25">
      <c r="A122" s="10">
        <v>43359</v>
      </c>
      <c r="B122" s="10">
        <v>43372</v>
      </c>
      <c r="C122" s="17">
        <v>120</v>
      </c>
      <c r="E122">
        <v>120</v>
      </c>
      <c r="F122" s="10">
        <v>43359</v>
      </c>
      <c r="G122" s="10">
        <v>43372</v>
      </c>
    </row>
    <row r="123" spans="1:7" x14ac:dyDescent="0.25">
      <c r="A123" s="10">
        <v>43373</v>
      </c>
      <c r="B123" s="10">
        <v>43386</v>
      </c>
      <c r="C123" s="17">
        <v>121</v>
      </c>
      <c r="E123">
        <v>121</v>
      </c>
      <c r="F123" s="10">
        <v>43373</v>
      </c>
      <c r="G123" s="10">
        <v>43386</v>
      </c>
    </row>
    <row r="124" spans="1:7" x14ac:dyDescent="0.25">
      <c r="A124" s="10">
        <v>43387</v>
      </c>
      <c r="B124" s="10">
        <v>43400</v>
      </c>
      <c r="C124" s="17">
        <v>122</v>
      </c>
      <c r="E124">
        <v>122</v>
      </c>
      <c r="F124" s="10">
        <v>43387</v>
      </c>
      <c r="G124" s="10">
        <v>43400</v>
      </c>
    </row>
    <row r="125" spans="1:7" x14ac:dyDescent="0.25">
      <c r="A125" s="10">
        <v>43401</v>
      </c>
      <c r="B125" s="10">
        <v>43414</v>
      </c>
      <c r="C125" s="17">
        <v>123</v>
      </c>
      <c r="E125">
        <v>123</v>
      </c>
      <c r="F125" s="10">
        <v>43401</v>
      </c>
      <c r="G125" s="10">
        <v>43414</v>
      </c>
    </row>
    <row r="126" spans="1:7" x14ac:dyDescent="0.25">
      <c r="A126" s="10">
        <v>43415</v>
      </c>
      <c r="B126" s="10">
        <v>43428</v>
      </c>
      <c r="C126" s="17">
        <v>124</v>
      </c>
      <c r="E126">
        <v>124</v>
      </c>
      <c r="F126" s="10">
        <v>43415</v>
      </c>
      <c r="G126" s="10">
        <v>43428</v>
      </c>
    </row>
    <row r="127" spans="1:7" x14ac:dyDescent="0.25">
      <c r="A127" s="10">
        <v>43429</v>
      </c>
      <c r="B127" s="10">
        <v>43442</v>
      </c>
      <c r="C127" s="17">
        <v>125</v>
      </c>
      <c r="E127">
        <v>125</v>
      </c>
      <c r="F127" s="10">
        <v>43429</v>
      </c>
      <c r="G127" s="10">
        <v>43442</v>
      </c>
    </row>
    <row r="128" spans="1:7" x14ac:dyDescent="0.25">
      <c r="A128" s="10">
        <v>43443</v>
      </c>
      <c r="B128" s="10">
        <v>43456</v>
      </c>
      <c r="C128" s="17">
        <v>126</v>
      </c>
      <c r="E128">
        <v>126</v>
      </c>
      <c r="F128" s="10">
        <v>43443</v>
      </c>
      <c r="G128" s="10">
        <v>43456</v>
      </c>
    </row>
    <row r="129" spans="1:7" x14ac:dyDescent="0.25">
      <c r="A129" s="10">
        <v>43457</v>
      </c>
      <c r="B129" s="10">
        <v>43470</v>
      </c>
      <c r="C129" s="17">
        <v>127</v>
      </c>
      <c r="E129">
        <v>127</v>
      </c>
      <c r="F129" s="10">
        <v>43457</v>
      </c>
      <c r="G129" s="10">
        <v>43470</v>
      </c>
    </row>
    <row r="130" spans="1:7" x14ac:dyDescent="0.25">
      <c r="A130" s="10">
        <v>43471</v>
      </c>
      <c r="B130" s="10">
        <v>43484</v>
      </c>
      <c r="C130" s="17">
        <v>128</v>
      </c>
      <c r="E130">
        <v>128</v>
      </c>
      <c r="F130" s="10">
        <v>43471</v>
      </c>
      <c r="G130" s="10">
        <v>43484</v>
      </c>
    </row>
    <row r="131" spans="1:7" x14ac:dyDescent="0.25">
      <c r="A131" s="10">
        <v>43485</v>
      </c>
      <c r="B131" s="10">
        <v>43498</v>
      </c>
      <c r="C131" s="17">
        <v>129</v>
      </c>
      <c r="E131">
        <v>129</v>
      </c>
      <c r="F131" s="10">
        <v>43485</v>
      </c>
      <c r="G131" s="10">
        <v>43498</v>
      </c>
    </row>
    <row r="132" spans="1:7" x14ac:dyDescent="0.25">
      <c r="A132" s="10">
        <v>43499</v>
      </c>
      <c r="B132" s="10">
        <v>43512</v>
      </c>
      <c r="C132" s="17">
        <v>130</v>
      </c>
      <c r="E132">
        <v>130</v>
      </c>
      <c r="F132" s="10">
        <v>43499</v>
      </c>
      <c r="G132" s="10">
        <v>43512</v>
      </c>
    </row>
    <row r="133" spans="1:7" x14ac:dyDescent="0.25">
      <c r="A133" s="10">
        <v>43513</v>
      </c>
      <c r="B133" s="10">
        <v>43526</v>
      </c>
      <c r="C133" s="17">
        <v>131</v>
      </c>
      <c r="E133">
        <v>131</v>
      </c>
      <c r="F133" s="10">
        <v>43513</v>
      </c>
      <c r="G133" s="10">
        <v>43526</v>
      </c>
    </row>
    <row r="134" spans="1:7" x14ac:dyDescent="0.25">
      <c r="A134" s="10">
        <v>43527</v>
      </c>
      <c r="B134" s="10">
        <v>43540</v>
      </c>
      <c r="C134" s="17">
        <v>132</v>
      </c>
      <c r="E134">
        <v>132</v>
      </c>
      <c r="F134" s="10">
        <v>43527</v>
      </c>
      <c r="G134" s="10">
        <v>43540</v>
      </c>
    </row>
    <row r="135" spans="1:7" x14ac:dyDescent="0.25">
      <c r="A135" s="10">
        <v>43541</v>
      </c>
      <c r="B135" s="10">
        <v>43554</v>
      </c>
      <c r="C135" s="17">
        <v>133</v>
      </c>
      <c r="E135">
        <v>133</v>
      </c>
      <c r="F135" s="10">
        <v>43541</v>
      </c>
      <c r="G135" s="10">
        <v>43554</v>
      </c>
    </row>
    <row r="136" spans="1:7" x14ac:dyDescent="0.25">
      <c r="A136" s="10">
        <v>43555</v>
      </c>
      <c r="B136" s="10">
        <v>43568</v>
      </c>
      <c r="C136" s="17">
        <v>134</v>
      </c>
      <c r="E136">
        <v>134</v>
      </c>
      <c r="F136" s="10">
        <v>43555</v>
      </c>
      <c r="G136" s="10">
        <v>43568</v>
      </c>
    </row>
    <row r="137" spans="1:7" x14ac:dyDescent="0.25">
      <c r="A137" s="10">
        <v>43569</v>
      </c>
      <c r="B137" s="10">
        <v>43582</v>
      </c>
      <c r="C137" s="17">
        <v>135</v>
      </c>
      <c r="E137">
        <v>135</v>
      </c>
      <c r="F137" s="10">
        <v>43569</v>
      </c>
      <c r="G137" s="10">
        <v>43582</v>
      </c>
    </row>
    <row r="138" spans="1:7" x14ac:dyDescent="0.25">
      <c r="A138" s="10">
        <v>43583</v>
      </c>
      <c r="B138" s="10">
        <v>43596</v>
      </c>
      <c r="C138" s="17">
        <v>136</v>
      </c>
      <c r="E138">
        <v>136</v>
      </c>
      <c r="F138" s="10">
        <v>43583</v>
      </c>
      <c r="G138" s="10">
        <v>43596</v>
      </c>
    </row>
    <row r="139" spans="1:7" x14ac:dyDescent="0.25">
      <c r="A139" s="10">
        <v>43597</v>
      </c>
      <c r="B139" s="10">
        <v>43610</v>
      </c>
      <c r="C139" s="17">
        <v>137</v>
      </c>
      <c r="E139">
        <v>137</v>
      </c>
      <c r="F139" s="10">
        <v>43597</v>
      </c>
      <c r="G139" s="10">
        <v>43610</v>
      </c>
    </row>
    <row r="140" spans="1:7" x14ac:dyDescent="0.25">
      <c r="A140" s="10">
        <v>43611</v>
      </c>
      <c r="B140" s="10">
        <v>43624</v>
      </c>
      <c r="C140" s="17">
        <v>138</v>
      </c>
      <c r="E140">
        <v>138</v>
      </c>
      <c r="F140" s="10">
        <v>43611</v>
      </c>
      <c r="G140" s="10">
        <v>43624</v>
      </c>
    </row>
    <row r="141" spans="1:7" x14ac:dyDescent="0.25">
      <c r="A141" s="10">
        <v>43625</v>
      </c>
      <c r="B141" s="10">
        <v>43638</v>
      </c>
      <c r="C141" s="17">
        <v>139</v>
      </c>
      <c r="E141">
        <v>139</v>
      </c>
      <c r="F141" s="10">
        <v>43625</v>
      </c>
      <c r="G141" s="10">
        <v>43638</v>
      </c>
    </row>
    <row r="142" spans="1:7" x14ac:dyDescent="0.25">
      <c r="A142" s="10">
        <v>43639</v>
      </c>
      <c r="B142" s="10">
        <v>43652</v>
      </c>
      <c r="C142" s="17">
        <v>140</v>
      </c>
      <c r="E142">
        <v>140</v>
      </c>
      <c r="F142" s="10">
        <v>43639</v>
      </c>
      <c r="G142" s="10">
        <v>43652</v>
      </c>
    </row>
    <row r="143" spans="1:7" x14ac:dyDescent="0.25">
      <c r="A143" s="10">
        <v>43653</v>
      </c>
      <c r="B143" s="10">
        <v>43666</v>
      </c>
      <c r="C143" s="17">
        <v>141</v>
      </c>
      <c r="E143">
        <v>141</v>
      </c>
      <c r="F143" s="10">
        <v>43653</v>
      </c>
      <c r="G143" s="10">
        <v>43666</v>
      </c>
    </row>
    <row r="144" spans="1:7" x14ac:dyDescent="0.25">
      <c r="A144" s="10">
        <v>43667</v>
      </c>
      <c r="B144" s="10">
        <v>43680</v>
      </c>
      <c r="C144" s="17">
        <v>142</v>
      </c>
      <c r="E144">
        <v>142</v>
      </c>
      <c r="F144" s="10">
        <v>43667</v>
      </c>
      <c r="G144" s="10">
        <v>43680</v>
      </c>
    </row>
    <row r="145" spans="1:7" x14ac:dyDescent="0.25">
      <c r="A145" s="10">
        <v>43681</v>
      </c>
      <c r="B145" s="10">
        <v>43694</v>
      </c>
      <c r="C145" s="17">
        <v>143</v>
      </c>
      <c r="E145">
        <v>143</v>
      </c>
      <c r="F145" s="10">
        <v>43681</v>
      </c>
      <c r="G145" s="10">
        <v>43694</v>
      </c>
    </row>
    <row r="146" spans="1:7" x14ac:dyDescent="0.25">
      <c r="A146" s="10">
        <v>43695</v>
      </c>
      <c r="B146" s="10">
        <v>43708</v>
      </c>
      <c r="C146" s="17">
        <v>144</v>
      </c>
      <c r="E146">
        <v>144</v>
      </c>
      <c r="F146" s="10">
        <v>43695</v>
      </c>
      <c r="G146" s="10">
        <v>43708</v>
      </c>
    </row>
    <row r="147" spans="1:7" x14ac:dyDescent="0.25">
      <c r="A147" s="10">
        <v>43709</v>
      </c>
      <c r="B147" s="10">
        <v>43722</v>
      </c>
      <c r="C147" s="17">
        <v>145</v>
      </c>
      <c r="E147">
        <v>145</v>
      </c>
      <c r="F147" s="10">
        <v>43709</v>
      </c>
      <c r="G147" s="10">
        <v>43722</v>
      </c>
    </row>
    <row r="148" spans="1:7" x14ac:dyDescent="0.25">
      <c r="A148" s="10">
        <v>43723</v>
      </c>
      <c r="B148" s="10">
        <v>43736</v>
      </c>
      <c r="C148" s="17">
        <v>146</v>
      </c>
      <c r="E148">
        <v>146</v>
      </c>
      <c r="F148" s="10">
        <v>43723</v>
      </c>
      <c r="G148" s="10">
        <v>43736</v>
      </c>
    </row>
    <row r="149" spans="1:7" x14ac:dyDescent="0.25">
      <c r="A149" s="10">
        <v>43737</v>
      </c>
      <c r="B149" s="10">
        <v>43750</v>
      </c>
      <c r="C149" s="17">
        <v>147</v>
      </c>
      <c r="E149">
        <v>147</v>
      </c>
      <c r="F149" s="10">
        <v>43737</v>
      </c>
      <c r="G149" s="10">
        <v>43750</v>
      </c>
    </row>
    <row r="150" spans="1:7" x14ac:dyDescent="0.25">
      <c r="A150" s="10">
        <v>43751</v>
      </c>
      <c r="B150" s="10">
        <v>43764</v>
      </c>
      <c r="C150" s="17">
        <v>148</v>
      </c>
      <c r="E150">
        <v>148</v>
      </c>
      <c r="F150" s="10">
        <v>43751</v>
      </c>
      <c r="G150" s="10">
        <v>43764</v>
      </c>
    </row>
    <row r="151" spans="1:7" x14ac:dyDescent="0.25">
      <c r="A151" s="10">
        <v>43765</v>
      </c>
      <c r="B151" s="10">
        <v>43778</v>
      </c>
      <c r="C151" s="17">
        <v>149</v>
      </c>
      <c r="E151">
        <v>149</v>
      </c>
      <c r="F151" s="10">
        <v>43765</v>
      </c>
      <c r="G151" s="10">
        <v>43778</v>
      </c>
    </row>
    <row r="152" spans="1:7" x14ac:dyDescent="0.25">
      <c r="A152" s="10">
        <v>43779</v>
      </c>
      <c r="B152" s="10">
        <v>43792</v>
      </c>
      <c r="C152" s="17">
        <v>150</v>
      </c>
      <c r="E152">
        <v>150</v>
      </c>
      <c r="F152" s="10">
        <v>43779</v>
      </c>
      <c r="G152" s="10">
        <v>43792</v>
      </c>
    </row>
    <row r="153" spans="1:7" x14ac:dyDescent="0.25">
      <c r="A153" s="10">
        <v>43793</v>
      </c>
      <c r="B153" s="10">
        <v>43806</v>
      </c>
      <c r="C153" s="17">
        <v>151</v>
      </c>
      <c r="E153">
        <v>151</v>
      </c>
      <c r="F153" s="10">
        <v>43793</v>
      </c>
      <c r="G153" s="10">
        <v>43806</v>
      </c>
    </row>
    <row r="154" spans="1:7" x14ac:dyDescent="0.25">
      <c r="A154" s="10">
        <v>43807</v>
      </c>
      <c r="B154" s="10">
        <v>43820</v>
      </c>
      <c r="C154" s="17">
        <v>152</v>
      </c>
      <c r="E154">
        <v>152</v>
      </c>
      <c r="F154" s="10">
        <v>43807</v>
      </c>
      <c r="G154" s="10">
        <v>43820</v>
      </c>
    </row>
    <row r="155" spans="1:7" x14ac:dyDescent="0.25">
      <c r="A155" s="10">
        <v>43821</v>
      </c>
      <c r="B155" s="10">
        <v>43834</v>
      </c>
      <c r="C155" s="17">
        <v>153</v>
      </c>
      <c r="E155">
        <v>153</v>
      </c>
      <c r="F155" s="10">
        <v>43821</v>
      </c>
      <c r="G155" s="10">
        <v>43834</v>
      </c>
    </row>
    <row r="156" spans="1:7" x14ac:dyDescent="0.25">
      <c r="A156" s="10">
        <v>43835</v>
      </c>
      <c r="B156" s="10">
        <v>43848</v>
      </c>
      <c r="C156" s="17">
        <v>154</v>
      </c>
      <c r="E156">
        <v>154</v>
      </c>
      <c r="F156" s="10">
        <v>43835</v>
      </c>
      <c r="G156" s="10">
        <v>43848</v>
      </c>
    </row>
    <row r="157" spans="1:7" x14ac:dyDescent="0.25">
      <c r="A157" s="10">
        <v>43849</v>
      </c>
      <c r="B157" s="10">
        <v>43862</v>
      </c>
      <c r="C157" s="17">
        <v>155</v>
      </c>
      <c r="E157">
        <v>155</v>
      </c>
      <c r="F157" s="10">
        <v>43849</v>
      </c>
      <c r="G157" s="10">
        <v>43862</v>
      </c>
    </row>
    <row r="158" spans="1:7" x14ac:dyDescent="0.25">
      <c r="A158" s="10">
        <v>43863</v>
      </c>
      <c r="B158" s="10">
        <v>43876</v>
      </c>
      <c r="C158" s="17">
        <v>156</v>
      </c>
      <c r="E158">
        <v>156</v>
      </c>
      <c r="F158" s="10">
        <v>43863</v>
      </c>
      <c r="G158" s="10">
        <v>43876</v>
      </c>
    </row>
    <row r="159" spans="1:7" x14ac:dyDescent="0.25">
      <c r="A159" s="10">
        <v>43877</v>
      </c>
      <c r="B159" s="10">
        <v>43890</v>
      </c>
      <c r="C159" s="17">
        <v>157</v>
      </c>
      <c r="E159">
        <v>157</v>
      </c>
      <c r="F159" s="10">
        <v>43877</v>
      </c>
      <c r="G159" s="10">
        <v>43890</v>
      </c>
    </row>
    <row r="160" spans="1:7" x14ac:dyDescent="0.25">
      <c r="A160" s="10">
        <v>43891</v>
      </c>
      <c r="B160" s="10">
        <v>43904</v>
      </c>
      <c r="C160" s="17">
        <v>158</v>
      </c>
      <c r="E160">
        <v>158</v>
      </c>
      <c r="F160" s="10">
        <v>43891</v>
      </c>
      <c r="G160" s="10">
        <v>43904</v>
      </c>
    </row>
    <row r="161" spans="1:7" x14ac:dyDescent="0.25">
      <c r="A161" s="10">
        <v>43905</v>
      </c>
      <c r="B161" s="10">
        <v>43918</v>
      </c>
      <c r="C161" s="17">
        <v>159</v>
      </c>
      <c r="E161">
        <v>159</v>
      </c>
      <c r="F161" s="10">
        <v>43905</v>
      </c>
      <c r="G161" s="10">
        <v>43918</v>
      </c>
    </row>
    <row r="162" spans="1:7" x14ac:dyDescent="0.25">
      <c r="A162" s="10">
        <v>43919</v>
      </c>
      <c r="B162" s="10">
        <v>43932</v>
      </c>
      <c r="C162" s="17">
        <v>160</v>
      </c>
      <c r="E162">
        <v>160</v>
      </c>
      <c r="F162" s="10">
        <v>43919</v>
      </c>
      <c r="G162" s="10">
        <v>43932</v>
      </c>
    </row>
    <row r="163" spans="1:7" x14ac:dyDescent="0.25">
      <c r="A163" s="10">
        <v>43933</v>
      </c>
      <c r="B163" s="10">
        <v>43946</v>
      </c>
      <c r="C163" s="17">
        <v>161</v>
      </c>
      <c r="E163">
        <v>161</v>
      </c>
      <c r="F163" s="10">
        <v>43933</v>
      </c>
      <c r="G163" s="10">
        <v>43946</v>
      </c>
    </row>
    <row r="164" spans="1:7" x14ac:dyDescent="0.25">
      <c r="A164" s="10">
        <v>43947</v>
      </c>
      <c r="B164" s="10">
        <v>43960</v>
      </c>
      <c r="C164" s="17">
        <v>162</v>
      </c>
      <c r="E164">
        <v>162</v>
      </c>
      <c r="F164" s="10">
        <v>43947</v>
      </c>
      <c r="G164" s="10">
        <v>43960</v>
      </c>
    </row>
    <row r="165" spans="1:7" x14ac:dyDescent="0.25">
      <c r="A165" s="10">
        <v>43961</v>
      </c>
      <c r="B165" s="10">
        <v>43974</v>
      </c>
      <c r="C165" s="17">
        <v>163</v>
      </c>
      <c r="E165">
        <v>163</v>
      </c>
      <c r="F165" s="10">
        <v>43961</v>
      </c>
      <c r="G165" s="10">
        <v>43974</v>
      </c>
    </row>
    <row r="166" spans="1:7" x14ac:dyDescent="0.25">
      <c r="A166" s="10">
        <v>43975</v>
      </c>
      <c r="B166" s="10">
        <v>43988</v>
      </c>
      <c r="C166" s="17">
        <v>164</v>
      </c>
      <c r="E166">
        <v>164</v>
      </c>
      <c r="F166" s="10">
        <v>43975</v>
      </c>
      <c r="G166" s="10">
        <v>43988</v>
      </c>
    </row>
    <row r="167" spans="1:7" x14ac:dyDescent="0.25">
      <c r="A167" s="10">
        <v>43989</v>
      </c>
      <c r="B167" s="10">
        <v>44002</v>
      </c>
      <c r="C167" s="17">
        <v>165</v>
      </c>
      <c r="E167">
        <v>165</v>
      </c>
      <c r="F167" s="10">
        <v>43989</v>
      </c>
      <c r="G167" s="10">
        <v>44002</v>
      </c>
    </row>
    <row r="168" spans="1:7" x14ac:dyDescent="0.25">
      <c r="A168" s="10">
        <v>44003</v>
      </c>
      <c r="B168" s="10">
        <v>44016</v>
      </c>
      <c r="C168" s="17">
        <v>166</v>
      </c>
      <c r="E168">
        <v>166</v>
      </c>
      <c r="F168" s="10">
        <v>44003</v>
      </c>
      <c r="G168" s="10">
        <v>44016</v>
      </c>
    </row>
    <row r="169" spans="1:7" x14ac:dyDescent="0.25">
      <c r="A169" s="10">
        <v>44017</v>
      </c>
      <c r="B169" s="10">
        <v>44030</v>
      </c>
      <c r="C169" s="17">
        <v>167</v>
      </c>
      <c r="E169">
        <v>167</v>
      </c>
      <c r="F169" s="10">
        <v>44017</v>
      </c>
      <c r="G169" s="10">
        <v>44030</v>
      </c>
    </row>
    <row r="170" spans="1:7" x14ac:dyDescent="0.25">
      <c r="A170" s="10">
        <v>44031</v>
      </c>
      <c r="B170" s="10">
        <v>44044</v>
      </c>
      <c r="C170" s="17">
        <v>168</v>
      </c>
      <c r="E170">
        <v>168</v>
      </c>
      <c r="F170" s="10">
        <v>44031</v>
      </c>
      <c r="G170" s="10">
        <v>44044</v>
      </c>
    </row>
    <row r="171" spans="1:7" x14ac:dyDescent="0.25">
      <c r="A171" s="10">
        <v>44045</v>
      </c>
      <c r="B171" s="10">
        <v>44058</v>
      </c>
      <c r="C171" s="17">
        <v>169</v>
      </c>
      <c r="E171">
        <v>169</v>
      </c>
      <c r="F171" s="10">
        <v>44045</v>
      </c>
      <c r="G171" s="10">
        <v>44058</v>
      </c>
    </row>
    <row r="172" spans="1:7" x14ac:dyDescent="0.25">
      <c r="A172" s="10">
        <v>44059</v>
      </c>
      <c r="B172" s="10">
        <v>44072</v>
      </c>
      <c r="C172" s="17">
        <v>170</v>
      </c>
      <c r="E172">
        <v>170</v>
      </c>
      <c r="F172" s="10">
        <v>44059</v>
      </c>
      <c r="G172" s="10">
        <v>44072</v>
      </c>
    </row>
    <row r="173" spans="1:7" x14ac:dyDescent="0.25">
      <c r="A173" s="10">
        <v>44073</v>
      </c>
      <c r="B173" s="10">
        <v>44086</v>
      </c>
      <c r="C173" s="17">
        <v>171</v>
      </c>
      <c r="E173">
        <v>171</v>
      </c>
      <c r="F173" s="10">
        <v>44073</v>
      </c>
      <c r="G173" s="10">
        <v>44086</v>
      </c>
    </row>
    <row r="174" spans="1:7" x14ac:dyDescent="0.25">
      <c r="A174" s="10">
        <v>44087</v>
      </c>
      <c r="B174" s="10">
        <v>44100</v>
      </c>
      <c r="C174" s="17">
        <v>172</v>
      </c>
      <c r="E174">
        <v>172</v>
      </c>
      <c r="F174" s="10">
        <v>44087</v>
      </c>
      <c r="G174" s="10">
        <v>44100</v>
      </c>
    </row>
    <row r="175" spans="1:7" x14ac:dyDescent="0.25">
      <c r="A175" s="10">
        <v>44101</v>
      </c>
      <c r="B175" s="10">
        <v>44114</v>
      </c>
      <c r="C175" s="17">
        <v>173</v>
      </c>
      <c r="E175">
        <v>173</v>
      </c>
      <c r="F175" s="10">
        <v>44101</v>
      </c>
      <c r="G175" s="10">
        <v>44114</v>
      </c>
    </row>
    <row r="176" spans="1:7" x14ac:dyDescent="0.25">
      <c r="A176" s="10">
        <v>44115</v>
      </c>
      <c r="B176" s="10">
        <v>44128</v>
      </c>
      <c r="C176" s="17">
        <v>174</v>
      </c>
      <c r="E176">
        <v>174</v>
      </c>
      <c r="F176" s="10">
        <v>44115</v>
      </c>
      <c r="G176" s="10">
        <v>44128</v>
      </c>
    </row>
    <row r="177" spans="1:7" x14ac:dyDescent="0.25">
      <c r="A177" s="10">
        <v>44129</v>
      </c>
      <c r="B177" s="10">
        <v>44142</v>
      </c>
      <c r="C177" s="17">
        <v>175</v>
      </c>
      <c r="E177">
        <v>175</v>
      </c>
      <c r="F177" s="10">
        <v>44129</v>
      </c>
      <c r="G177" s="10">
        <v>44142</v>
      </c>
    </row>
    <row r="178" spans="1:7" x14ac:dyDescent="0.25">
      <c r="A178" s="10">
        <v>44143</v>
      </c>
      <c r="B178" s="10">
        <v>44156</v>
      </c>
      <c r="C178" s="17">
        <v>176</v>
      </c>
      <c r="E178">
        <v>176</v>
      </c>
      <c r="F178" s="10">
        <v>44143</v>
      </c>
      <c r="G178" s="10">
        <v>44156</v>
      </c>
    </row>
    <row r="179" spans="1:7" x14ac:dyDescent="0.25">
      <c r="A179" s="10">
        <v>44157</v>
      </c>
      <c r="B179" s="10">
        <v>44170</v>
      </c>
      <c r="C179" s="17">
        <v>177</v>
      </c>
      <c r="E179">
        <v>177</v>
      </c>
      <c r="F179" s="10">
        <v>44157</v>
      </c>
      <c r="G179" s="10">
        <v>44170</v>
      </c>
    </row>
    <row r="180" spans="1:7" x14ac:dyDescent="0.25">
      <c r="A180" s="10">
        <v>44171</v>
      </c>
      <c r="B180" s="10">
        <v>44184</v>
      </c>
      <c r="C180" s="17">
        <v>178</v>
      </c>
      <c r="E180">
        <v>178</v>
      </c>
      <c r="F180" s="10">
        <v>44171</v>
      </c>
      <c r="G180" s="10">
        <v>44184</v>
      </c>
    </row>
    <row r="181" spans="1:7" x14ac:dyDescent="0.25">
      <c r="A181" s="10">
        <v>44185</v>
      </c>
      <c r="B181" s="10">
        <v>44198</v>
      </c>
      <c r="C181" s="17">
        <v>179</v>
      </c>
      <c r="E181">
        <v>179</v>
      </c>
      <c r="F181" s="10">
        <v>44185</v>
      </c>
      <c r="G181" s="10">
        <v>44198</v>
      </c>
    </row>
    <row r="182" spans="1:7" x14ac:dyDescent="0.25">
      <c r="A182" s="10">
        <v>44199</v>
      </c>
      <c r="B182" s="10">
        <v>44212</v>
      </c>
      <c r="C182" s="17">
        <v>180</v>
      </c>
      <c r="E182">
        <v>180</v>
      </c>
      <c r="F182" s="10">
        <v>44199</v>
      </c>
      <c r="G182" s="10">
        <v>44212</v>
      </c>
    </row>
    <row r="183" spans="1:7" x14ac:dyDescent="0.25">
      <c r="A183" s="10">
        <v>44213</v>
      </c>
      <c r="B183" s="10">
        <v>44226</v>
      </c>
      <c r="C183" s="17">
        <v>181</v>
      </c>
      <c r="E183">
        <v>181</v>
      </c>
      <c r="F183" s="10">
        <v>44213</v>
      </c>
      <c r="G183" s="10">
        <v>44226</v>
      </c>
    </row>
    <row r="184" spans="1:7" x14ac:dyDescent="0.25">
      <c r="A184" s="10">
        <v>44227</v>
      </c>
      <c r="B184" s="10">
        <v>44240</v>
      </c>
      <c r="C184" s="17">
        <v>182</v>
      </c>
      <c r="E184">
        <v>182</v>
      </c>
      <c r="F184" s="10">
        <v>44227</v>
      </c>
      <c r="G184" s="10">
        <v>44240</v>
      </c>
    </row>
    <row r="185" spans="1:7" x14ac:dyDescent="0.25">
      <c r="A185" s="10">
        <v>44241</v>
      </c>
      <c r="B185" s="10">
        <v>44254</v>
      </c>
      <c r="C185" s="17">
        <v>183</v>
      </c>
      <c r="E185">
        <v>183</v>
      </c>
      <c r="F185" s="10">
        <v>44241</v>
      </c>
      <c r="G185" s="10">
        <v>44254</v>
      </c>
    </row>
    <row r="186" spans="1:7" x14ac:dyDescent="0.25">
      <c r="A186" s="10">
        <v>44255</v>
      </c>
      <c r="B186" s="10">
        <v>44268</v>
      </c>
      <c r="C186" s="17">
        <v>184</v>
      </c>
      <c r="E186">
        <v>184</v>
      </c>
      <c r="F186" s="10">
        <v>44255</v>
      </c>
      <c r="G186" s="10">
        <v>44268</v>
      </c>
    </row>
    <row r="187" spans="1:7" x14ac:dyDescent="0.25">
      <c r="A187" s="10">
        <v>44269</v>
      </c>
      <c r="B187" s="10">
        <v>44282</v>
      </c>
      <c r="C187" s="17">
        <v>185</v>
      </c>
      <c r="E187">
        <v>185</v>
      </c>
      <c r="F187" s="10">
        <v>44269</v>
      </c>
      <c r="G187" s="10">
        <v>44282</v>
      </c>
    </row>
    <row r="188" spans="1:7" x14ac:dyDescent="0.25">
      <c r="A188" s="10">
        <v>44283</v>
      </c>
      <c r="B188" s="10">
        <v>44296</v>
      </c>
      <c r="C188" s="17">
        <v>186</v>
      </c>
      <c r="E188">
        <v>186</v>
      </c>
      <c r="F188" s="10">
        <v>44283</v>
      </c>
      <c r="G188" s="10">
        <v>44296</v>
      </c>
    </row>
    <row r="189" spans="1:7" x14ac:dyDescent="0.25">
      <c r="A189" s="10">
        <v>44297</v>
      </c>
      <c r="B189" s="10">
        <v>44310</v>
      </c>
      <c r="C189" s="17">
        <v>187</v>
      </c>
      <c r="E189">
        <v>187</v>
      </c>
      <c r="F189" s="10">
        <v>44297</v>
      </c>
      <c r="G189" s="10">
        <v>44310</v>
      </c>
    </row>
    <row r="190" spans="1:7" x14ac:dyDescent="0.25">
      <c r="A190" s="10">
        <v>44311</v>
      </c>
      <c r="B190" s="10">
        <v>44324</v>
      </c>
      <c r="C190" s="17">
        <v>188</v>
      </c>
      <c r="E190">
        <v>188</v>
      </c>
      <c r="F190" s="10">
        <v>44311</v>
      </c>
      <c r="G190" s="10">
        <v>44324</v>
      </c>
    </row>
    <row r="191" spans="1:7" x14ac:dyDescent="0.25">
      <c r="A191" s="10">
        <v>44325</v>
      </c>
      <c r="B191" s="10">
        <v>44338</v>
      </c>
      <c r="C191" s="17">
        <v>189</v>
      </c>
      <c r="E191">
        <v>189</v>
      </c>
      <c r="F191" s="10">
        <v>44325</v>
      </c>
      <c r="G191" s="10">
        <v>44338</v>
      </c>
    </row>
    <row r="192" spans="1:7" x14ac:dyDescent="0.25">
      <c r="A192" s="10">
        <v>44339</v>
      </c>
      <c r="B192" s="10">
        <v>44352</v>
      </c>
      <c r="C192" s="17">
        <v>190</v>
      </c>
      <c r="E192">
        <v>190</v>
      </c>
      <c r="F192" s="10">
        <v>44339</v>
      </c>
      <c r="G192" s="10">
        <v>44352</v>
      </c>
    </row>
    <row r="193" spans="1:7" x14ac:dyDescent="0.25">
      <c r="A193" s="10">
        <v>44353</v>
      </c>
      <c r="B193" s="10">
        <v>44366</v>
      </c>
      <c r="C193" s="17">
        <v>191</v>
      </c>
      <c r="E193">
        <v>191</v>
      </c>
      <c r="F193" s="10">
        <v>44353</v>
      </c>
      <c r="G193" s="10">
        <v>44366</v>
      </c>
    </row>
    <row r="194" spans="1:7" x14ac:dyDescent="0.25">
      <c r="A194" s="10">
        <v>44367</v>
      </c>
      <c r="B194" s="10">
        <v>44380</v>
      </c>
      <c r="C194" s="17">
        <v>192</v>
      </c>
      <c r="E194">
        <v>192</v>
      </c>
      <c r="F194" s="10">
        <v>44367</v>
      </c>
      <c r="G194" s="10">
        <v>44380</v>
      </c>
    </row>
    <row r="195" spans="1:7" x14ac:dyDescent="0.25">
      <c r="A195" s="10">
        <v>44381</v>
      </c>
      <c r="B195" s="10">
        <v>44394</v>
      </c>
      <c r="C195" s="17">
        <v>193</v>
      </c>
      <c r="E195">
        <v>193</v>
      </c>
      <c r="F195" s="10">
        <v>44381</v>
      </c>
      <c r="G195" s="10">
        <v>44394</v>
      </c>
    </row>
    <row r="196" spans="1:7" x14ac:dyDescent="0.25">
      <c r="A196" s="10">
        <v>44395</v>
      </c>
      <c r="B196" s="10">
        <v>44408</v>
      </c>
      <c r="C196" s="17">
        <v>194</v>
      </c>
      <c r="E196">
        <v>194</v>
      </c>
      <c r="F196" s="10">
        <v>44395</v>
      </c>
      <c r="G196" s="10">
        <v>44408</v>
      </c>
    </row>
    <row r="197" spans="1:7" x14ac:dyDescent="0.25">
      <c r="A197" s="10">
        <v>44409</v>
      </c>
      <c r="B197" s="10">
        <v>44422</v>
      </c>
      <c r="C197" s="17">
        <v>195</v>
      </c>
      <c r="E197">
        <v>195</v>
      </c>
      <c r="F197" s="10">
        <v>44409</v>
      </c>
      <c r="G197" s="10">
        <v>44422</v>
      </c>
    </row>
    <row r="198" spans="1:7" x14ac:dyDescent="0.25">
      <c r="A198" s="10">
        <v>44423</v>
      </c>
      <c r="B198" s="10">
        <v>44436</v>
      </c>
      <c r="C198" s="17">
        <v>196</v>
      </c>
      <c r="E198">
        <v>196</v>
      </c>
      <c r="F198" s="10">
        <v>44423</v>
      </c>
      <c r="G198" s="10">
        <v>44436</v>
      </c>
    </row>
    <row r="199" spans="1:7" x14ac:dyDescent="0.25">
      <c r="A199" s="10">
        <v>44437</v>
      </c>
      <c r="B199" s="10">
        <v>44450</v>
      </c>
      <c r="C199" s="17">
        <v>197</v>
      </c>
      <c r="E199">
        <v>197</v>
      </c>
      <c r="F199" s="10">
        <v>44437</v>
      </c>
      <c r="G199" s="10">
        <v>44450</v>
      </c>
    </row>
    <row r="200" spans="1:7" x14ac:dyDescent="0.25">
      <c r="A200" s="10">
        <v>44451</v>
      </c>
      <c r="B200" s="10">
        <v>44464</v>
      </c>
      <c r="C200" s="17">
        <v>198</v>
      </c>
      <c r="E200">
        <v>198</v>
      </c>
      <c r="F200" s="10">
        <v>44451</v>
      </c>
      <c r="G200" s="10">
        <v>44464</v>
      </c>
    </row>
    <row r="201" spans="1:7" x14ac:dyDescent="0.25">
      <c r="A201" s="10">
        <v>44465</v>
      </c>
      <c r="B201" s="10">
        <v>44478</v>
      </c>
      <c r="C201" s="17">
        <v>199</v>
      </c>
      <c r="E201">
        <v>199</v>
      </c>
      <c r="F201" s="10">
        <v>44465</v>
      </c>
      <c r="G201" s="10">
        <v>44478</v>
      </c>
    </row>
    <row r="202" spans="1:7" x14ac:dyDescent="0.25">
      <c r="A202" s="10">
        <v>44479</v>
      </c>
      <c r="B202" s="10">
        <v>44492</v>
      </c>
      <c r="C202" s="17">
        <v>200</v>
      </c>
      <c r="E202">
        <v>200</v>
      </c>
      <c r="F202" s="10">
        <v>44479</v>
      </c>
      <c r="G202" s="10">
        <v>44492</v>
      </c>
    </row>
    <row r="203" spans="1:7" x14ac:dyDescent="0.25">
      <c r="A203" s="10">
        <v>44493</v>
      </c>
      <c r="B203" s="10">
        <v>44506</v>
      </c>
      <c r="C203" s="17">
        <v>201</v>
      </c>
      <c r="E203">
        <v>201</v>
      </c>
      <c r="F203" s="10">
        <v>44493</v>
      </c>
      <c r="G203" s="10">
        <v>44506</v>
      </c>
    </row>
    <row r="204" spans="1:7" x14ac:dyDescent="0.25">
      <c r="A204" s="10">
        <v>44507</v>
      </c>
      <c r="B204" s="10">
        <v>44520</v>
      </c>
      <c r="C204" s="17">
        <v>202</v>
      </c>
      <c r="E204">
        <v>202</v>
      </c>
      <c r="F204" s="10">
        <v>44507</v>
      </c>
      <c r="G204" s="10">
        <v>44520</v>
      </c>
    </row>
    <row r="205" spans="1:7" x14ac:dyDescent="0.25">
      <c r="A205" s="10">
        <v>44521</v>
      </c>
      <c r="B205" s="10">
        <v>44534</v>
      </c>
      <c r="C205" s="17">
        <v>203</v>
      </c>
      <c r="E205">
        <v>203</v>
      </c>
      <c r="F205" s="10">
        <v>44521</v>
      </c>
      <c r="G205" s="10">
        <v>44534</v>
      </c>
    </row>
    <row r="206" spans="1:7" x14ac:dyDescent="0.25">
      <c r="A206" s="10">
        <v>44535</v>
      </c>
      <c r="B206" s="10">
        <v>44548</v>
      </c>
      <c r="C206" s="17">
        <v>204</v>
      </c>
      <c r="E206">
        <v>204</v>
      </c>
      <c r="F206" s="10">
        <v>44535</v>
      </c>
      <c r="G206" s="10">
        <v>44548</v>
      </c>
    </row>
    <row r="207" spans="1:7" x14ac:dyDescent="0.25">
      <c r="A207" s="10">
        <v>44549</v>
      </c>
      <c r="B207" s="10">
        <v>44562</v>
      </c>
      <c r="C207" s="17">
        <v>205</v>
      </c>
      <c r="E207">
        <v>205</v>
      </c>
      <c r="F207" s="10">
        <v>44549</v>
      </c>
      <c r="G207" s="10">
        <v>44562</v>
      </c>
    </row>
    <row r="208" spans="1:7" x14ac:dyDescent="0.25">
      <c r="A208" s="10">
        <v>44563</v>
      </c>
      <c r="B208" s="10">
        <v>44576</v>
      </c>
      <c r="C208" s="17">
        <v>206</v>
      </c>
      <c r="E208">
        <v>206</v>
      </c>
      <c r="F208" s="10">
        <v>44563</v>
      </c>
      <c r="G208" s="10">
        <v>44576</v>
      </c>
    </row>
    <row r="209" spans="1:7" x14ac:dyDescent="0.25">
      <c r="A209" s="10">
        <v>44577</v>
      </c>
      <c r="B209" s="10">
        <v>44590</v>
      </c>
      <c r="C209" s="17">
        <v>207</v>
      </c>
      <c r="E209">
        <v>207</v>
      </c>
      <c r="F209" s="10">
        <v>44577</v>
      </c>
      <c r="G209" s="10">
        <v>44590</v>
      </c>
    </row>
    <row r="210" spans="1:7" x14ac:dyDescent="0.25">
      <c r="A210" s="10">
        <v>44591</v>
      </c>
      <c r="B210" s="10">
        <v>44604</v>
      </c>
      <c r="C210" s="17">
        <v>208</v>
      </c>
      <c r="E210">
        <v>208</v>
      </c>
      <c r="F210" s="10">
        <v>44591</v>
      </c>
      <c r="G210" s="10">
        <v>44604</v>
      </c>
    </row>
    <row r="211" spans="1:7" x14ac:dyDescent="0.25">
      <c r="A211" s="10">
        <v>44605</v>
      </c>
      <c r="B211" s="10">
        <v>44618</v>
      </c>
      <c r="C211" s="17">
        <v>209</v>
      </c>
      <c r="E211">
        <v>209</v>
      </c>
      <c r="F211" s="10">
        <v>44605</v>
      </c>
      <c r="G211" s="10">
        <v>44618</v>
      </c>
    </row>
    <row r="212" spans="1:7" x14ac:dyDescent="0.25">
      <c r="A212" s="10">
        <v>44619</v>
      </c>
      <c r="B212" s="10">
        <v>44632</v>
      </c>
      <c r="C212" s="17">
        <v>210</v>
      </c>
      <c r="E212">
        <v>210</v>
      </c>
      <c r="F212" s="10">
        <v>44619</v>
      </c>
      <c r="G212" s="10">
        <v>44632</v>
      </c>
    </row>
    <row r="213" spans="1:7" x14ac:dyDescent="0.25">
      <c r="A213" s="10">
        <v>44633</v>
      </c>
      <c r="B213" s="10">
        <v>44646</v>
      </c>
      <c r="C213" s="17">
        <v>211</v>
      </c>
      <c r="E213">
        <v>211</v>
      </c>
      <c r="F213" s="10">
        <v>44633</v>
      </c>
      <c r="G213" s="10">
        <v>44646</v>
      </c>
    </row>
    <row r="214" spans="1:7" x14ac:dyDescent="0.25">
      <c r="A214" s="10">
        <v>44647</v>
      </c>
      <c r="B214" s="10">
        <v>44660</v>
      </c>
      <c r="C214" s="17">
        <v>212</v>
      </c>
      <c r="E214">
        <v>212</v>
      </c>
      <c r="F214" s="10">
        <v>44647</v>
      </c>
      <c r="G214" s="10">
        <v>44660</v>
      </c>
    </row>
    <row r="215" spans="1:7" x14ac:dyDescent="0.25">
      <c r="A215" s="10">
        <v>44661</v>
      </c>
      <c r="B215" s="10">
        <v>44674</v>
      </c>
      <c r="C215" s="17">
        <v>213</v>
      </c>
      <c r="E215">
        <v>213</v>
      </c>
      <c r="F215" s="10">
        <v>44661</v>
      </c>
      <c r="G215" s="10">
        <v>44674</v>
      </c>
    </row>
    <row r="216" spans="1:7" x14ac:dyDescent="0.25">
      <c r="A216" s="10">
        <v>44675</v>
      </c>
      <c r="B216" s="10">
        <v>44688</v>
      </c>
      <c r="C216" s="17">
        <v>214</v>
      </c>
      <c r="E216">
        <v>214</v>
      </c>
      <c r="F216" s="10">
        <v>44675</v>
      </c>
      <c r="G216" s="10">
        <v>44688</v>
      </c>
    </row>
    <row r="217" spans="1:7" x14ac:dyDescent="0.25">
      <c r="A217" s="10">
        <v>44689</v>
      </c>
      <c r="B217" s="10">
        <v>44702</v>
      </c>
      <c r="C217" s="17">
        <v>215</v>
      </c>
      <c r="E217">
        <v>215</v>
      </c>
      <c r="F217" s="10">
        <v>44689</v>
      </c>
      <c r="G217" s="10">
        <v>44702</v>
      </c>
    </row>
    <row r="218" spans="1:7" x14ac:dyDescent="0.25">
      <c r="A218" s="10">
        <v>44703</v>
      </c>
      <c r="B218" s="10">
        <v>44716</v>
      </c>
      <c r="C218" s="17">
        <v>216</v>
      </c>
      <c r="E218">
        <v>216</v>
      </c>
      <c r="F218" s="10">
        <v>44703</v>
      </c>
      <c r="G218" s="10">
        <v>44716</v>
      </c>
    </row>
    <row r="219" spans="1:7" x14ac:dyDescent="0.25">
      <c r="A219" s="10">
        <v>44717</v>
      </c>
      <c r="B219" s="10">
        <v>44730</v>
      </c>
      <c r="C219" s="17">
        <v>217</v>
      </c>
      <c r="E219">
        <v>217</v>
      </c>
      <c r="F219" s="10">
        <v>44717</v>
      </c>
      <c r="G219" s="10">
        <v>44730</v>
      </c>
    </row>
    <row r="220" spans="1:7" x14ac:dyDescent="0.25">
      <c r="A220" s="10">
        <v>44731</v>
      </c>
      <c r="B220" s="10">
        <v>44744</v>
      </c>
      <c r="C220" s="17">
        <v>218</v>
      </c>
      <c r="E220">
        <v>218</v>
      </c>
      <c r="F220" s="10">
        <v>44731</v>
      </c>
      <c r="G220" s="10">
        <v>44744</v>
      </c>
    </row>
    <row r="221" spans="1:7" x14ac:dyDescent="0.25">
      <c r="A221" s="10">
        <v>44745</v>
      </c>
      <c r="B221" s="10">
        <v>44758</v>
      </c>
      <c r="C221" s="17">
        <v>219</v>
      </c>
      <c r="E221">
        <v>219</v>
      </c>
      <c r="F221" s="10">
        <v>44745</v>
      </c>
      <c r="G221" s="10">
        <v>44758</v>
      </c>
    </row>
    <row r="222" spans="1:7" x14ac:dyDescent="0.25">
      <c r="A222" s="10">
        <v>44759</v>
      </c>
      <c r="B222" s="10">
        <v>44772</v>
      </c>
      <c r="C222" s="17">
        <v>220</v>
      </c>
      <c r="E222">
        <v>220</v>
      </c>
      <c r="F222" s="10">
        <v>44759</v>
      </c>
      <c r="G222" s="10">
        <v>44772</v>
      </c>
    </row>
    <row r="223" spans="1:7" x14ac:dyDescent="0.25">
      <c r="A223" s="10">
        <v>44773</v>
      </c>
      <c r="B223" s="10">
        <v>44786</v>
      </c>
      <c r="C223" s="17">
        <v>221</v>
      </c>
      <c r="E223">
        <v>221</v>
      </c>
      <c r="F223" s="10">
        <v>44773</v>
      </c>
      <c r="G223" s="10">
        <v>44786</v>
      </c>
    </row>
    <row r="224" spans="1:7" x14ac:dyDescent="0.25">
      <c r="A224" s="10">
        <v>44787</v>
      </c>
      <c r="B224" s="10">
        <v>44800</v>
      </c>
      <c r="C224" s="17">
        <v>222</v>
      </c>
      <c r="E224">
        <v>222</v>
      </c>
      <c r="F224" s="10">
        <v>44787</v>
      </c>
      <c r="G224" s="10">
        <v>44800</v>
      </c>
    </row>
    <row r="225" spans="1:7" x14ac:dyDescent="0.25">
      <c r="A225" s="10">
        <v>44801</v>
      </c>
      <c r="B225" s="10">
        <v>44814</v>
      </c>
      <c r="C225" s="17">
        <v>223</v>
      </c>
      <c r="E225">
        <v>223</v>
      </c>
      <c r="F225" s="10">
        <v>44801</v>
      </c>
      <c r="G225" s="10">
        <v>44814</v>
      </c>
    </row>
    <row r="226" spans="1:7" x14ac:dyDescent="0.25">
      <c r="A226" s="10">
        <v>44815</v>
      </c>
      <c r="B226" s="10">
        <v>44828</v>
      </c>
      <c r="C226" s="17">
        <v>224</v>
      </c>
      <c r="E226">
        <v>224</v>
      </c>
      <c r="F226" s="10">
        <v>44815</v>
      </c>
      <c r="G226" s="10">
        <v>44828</v>
      </c>
    </row>
    <row r="227" spans="1:7" x14ac:dyDescent="0.25">
      <c r="A227" s="10">
        <v>44829</v>
      </c>
      <c r="B227" s="10">
        <v>44842</v>
      </c>
      <c r="C227" s="17">
        <v>225</v>
      </c>
      <c r="E227">
        <v>225</v>
      </c>
      <c r="F227" s="10">
        <v>44829</v>
      </c>
      <c r="G227" s="10">
        <v>44842</v>
      </c>
    </row>
    <row r="228" spans="1:7" x14ac:dyDescent="0.25">
      <c r="A228" s="10">
        <v>44843</v>
      </c>
      <c r="B228" s="10">
        <v>44856</v>
      </c>
      <c r="C228" s="17">
        <v>226</v>
      </c>
      <c r="E228">
        <v>226</v>
      </c>
      <c r="F228" s="10">
        <v>44843</v>
      </c>
      <c r="G228" s="10">
        <v>44856</v>
      </c>
    </row>
    <row r="229" spans="1:7" x14ac:dyDescent="0.25">
      <c r="A229" s="10">
        <v>44857</v>
      </c>
      <c r="B229" s="10">
        <v>44870</v>
      </c>
      <c r="C229" s="17">
        <v>227</v>
      </c>
      <c r="E229">
        <v>227</v>
      </c>
      <c r="F229" s="10">
        <v>44857</v>
      </c>
      <c r="G229" s="10">
        <v>44870</v>
      </c>
    </row>
    <row r="230" spans="1:7" x14ac:dyDescent="0.25">
      <c r="A230" s="10">
        <v>44871</v>
      </c>
      <c r="B230" s="10">
        <v>44884</v>
      </c>
      <c r="C230" s="17">
        <v>228</v>
      </c>
      <c r="E230">
        <v>228</v>
      </c>
      <c r="F230" s="10">
        <v>44871</v>
      </c>
      <c r="G230" s="10">
        <v>44884</v>
      </c>
    </row>
    <row r="231" spans="1:7" x14ac:dyDescent="0.25">
      <c r="A231" s="10">
        <v>44885</v>
      </c>
      <c r="B231" s="10">
        <v>44898</v>
      </c>
      <c r="C231" s="17">
        <v>229</v>
      </c>
      <c r="E231">
        <v>229</v>
      </c>
      <c r="F231" s="10">
        <v>44885</v>
      </c>
      <c r="G231" s="10">
        <v>44898</v>
      </c>
    </row>
    <row r="232" spans="1:7" x14ac:dyDescent="0.25">
      <c r="A232" s="10">
        <v>44899</v>
      </c>
      <c r="B232" s="10">
        <v>44912</v>
      </c>
      <c r="C232" s="17">
        <v>230</v>
      </c>
      <c r="E232">
        <v>230</v>
      </c>
      <c r="F232" s="10">
        <v>44899</v>
      </c>
      <c r="G232" s="10">
        <v>44912</v>
      </c>
    </row>
    <row r="233" spans="1:7" x14ac:dyDescent="0.25">
      <c r="A233" s="10">
        <v>44913</v>
      </c>
      <c r="B233" s="10">
        <v>44926</v>
      </c>
      <c r="C233" s="17">
        <v>231</v>
      </c>
      <c r="E233">
        <v>231</v>
      </c>
      <c r="F233" s="10">
        <v>44913</v>
      </c>
      <c r="G233" s="10">
        <v>44926</v>
      </c>
    </row>
    <row r="234" spans="1:7" x14ac:dyDescent="0.25">
      <c r="A234" s="10">
        <v>44927</v>
      </c>
      <c r="B234" s="10">
        <v>44940</v>
      </c>
      <c r="C234" s="17">
        <v>232</v>
      </c>
      <c r="E234">
        <v>232</v>
      </c>
      <c r="F234" s="10">
        <v>44927</v>
      </c>
      <c r="G234" s="10">
        <v>44940</v>
      </c>
    </row>
    <row r="235" spans="1:7" x14ac:dyDescent="0.25">
      <c r="A235" s="10">
        <v>44941</v>
      </c>
      <c r="B235" s="10">
        <v>44954</v>
      </c>
      <c r="C235" s="17">
        <v>233</v>
      </c>
      <c r="E235">
        <v>233</v>
      </c>
      <c r="F235" s="10">
        <v>44941</v>
      </c>
      <c r="G235" s="10">
        <v>44954</v>
      </c>
    </row>
    <row r="236" spans="1:7" x14ac:dyDescent="0.25">
      <c r="A236" s="10">
        <v>44955</v>
      </c>
      <c r="B236" s="10">
        <v>44968</v>
      </c>
      <c r="C236" s="17">
        <v>234</v>
      </c>
      <c r="E236">
        <v>234</v>
      </c>
      <c r="F236" s="10">
        <v>44955</v>
      </c>
      <c r="G236" s="10">
        <v>44968</v>
      </c>
    </row>
    <row r="237" spans="1:7" x14ac:dyDescent="0.25">
      <c r="A237" s="10">
        <v>44969</v>
      </c>
      <c r="B237" s="10">
        <v>44982</v>
      </c>
      <c r="C237" s="17">
        <v>235</v>
      </c>
      <c r="E237">
        <v>235</v>
      </c>
      <c r="F237" s="10">
        <v>44969</v>
      </c>
      <c r="G237" s="10">
        <v>44982</v>
      </c>
    </row>
    <row r="238" spans="1:7" x14ac:dyDescent="0.25">
      <c r="A238" s="10">
        <v>44983</v>
      </c>
      <c r="B238" s="10">
        <v>44996</v>
      </c>
      <c r="C238" s="17">
        <v>236</v>
      </c>
      <c r="E238">
        <v>236</v>
      </c>
      <c r="F238" s="10">
        <v>44983</v>
      </c>
      <c r="G238" s="10">
        <v>44996</v>
      </c>
    </row>
    <row r="239" spans="1:7" x14ac:dyDescent="0.25">
      <c r="A239" s="10">
        <v>44997</v>
      </c>
      <c r="B239" s="10">
        <v>45010</v>
      </c>
      <c r="C239" s="17">
        <v>237</v>
      </c>
      <c r="E239">
        <v>237</v>
      </c>
      <c r="F239" s="10">
        <v>44997</v>
      </c>
      <c r="G239" s="10">
        <v>45010</v>
      </c>
    </row>
    <row r="240" spans="1:7" x14ac:dyDescent="0.25">
      <c r="A240" s="10">
        <v>45011</v>
      </c>
      <c r="B240" s="10">
        <v>45024</v>
      </c>
      <c r="C240" s="17">
        <v>238</v>
      </c>
      <c r="E240">
        <v>238</v>
      </c>
      <c r="F240" s="10">
        <v>45011</v>
      </c>
      <c r="G240" s="10">
        <v>45024</v>
      </c>
    </row>
    <row r="241" spans="1:7" x14ac:dyDescent="0.25">
      <c r="A241" s="10">
        <v>45025</v>
      </c>
      <c r="B241" s="10">
        <v>45038</v>
      </c>
      <c r="C241" s="17">
        <v>239</v>
      </c>
      <c r="E241">
        <v>239</v>
      </c>
      <c r="F241" s="10">
        <v>45025</v>
      </c>
      <c r="G241" s="10">
        <v>45038</v>
      </c>
    </row>
    <row r="242" spans="1:7" x14ac:dyDescent="0.25">
      <c r="A242" s="10">
        <v>45039</v>
      </c>
      <c r="B242" s="10">
        <v>45052</v>
      </c>
      <c r="C242" s="17">
        <v>240</v>
      </c>
      <c r="E242">
        <v>240</v>
      </c>
      <c r="F242" s="10">
        <v>45039</v>
      </c>
      <c r="G242" s="10">
        <v>45052</v>
      </c>
    </row>
    <row r="243" spans="1:7" x14ac:dyDescent="0.25">
      <c r="A243" s="10">
        <v>45053</v>
      </c>
      <c r="B243" s="10">
        <v>45066</v>
      </c>
      <c r="C243" s="17">
        <v>241</v>
      </c>
      <c r="E243">
        <v>241</v>
      </c>
      <c r="F243" s="10">
        <v>45053</v>
      </c>
      <c r="G243" s="10">
        <v>45066</v>
      </c>
    </row>
    <row r="244" spans="1:7" x14ac:dyDescent="0.25">
      <c r="A244" s="10">
        <v>45067</v>
      </c>
      <c r="B244" s="10">
        <v>45080</v>
      </c>
      <c r="C244" s="17">
        <v>242</v>
      </c>
      <c r="E244">
        <v>242</v>
      </c>
      <c r="F244" s="10">
        <v>45067</v>
      </c>
      <c r="G244" s="10">
        <v>45080</v>
      </c>
    </row>
    <row r="245" spans="1:7" x14ac:dyDescent="0.25">
      <c r="A245" s="10">
        <v>45081</v>
      </c>
      <c r="B245" s="10">
        <v>45094</v>
      </c>
      <c r="C245" s="17">
        <v>243</v>
      </c>
      <c r="E245">
        <v>243</v>
      </c>
      <c r="F245" s="10">
        <v>45081</v>
      </c>
      <c r="G245" s="10">
        <v>45094</v>
      </c>
    </row>
    <row r="246" spans="1:7" x14ac:dyDescent="0.25">
      <c r="A246" s="10">
        <v>45095</v>
      </c>
      <c r="B246" s="10">
        <v>45108</v>
      </c>
      <c r="C246" s="17">
        <v>244</v>
      </c>
      <c r="E246">
        <v>244</v>
      </c>
      <c r="F246" s="10">
        <v>45095</v>
      </c>
      <c r="G246" s="10">
        <v>45108</v>
      </c>
    </row>
    <row r="247" spans="1:7" x14ac:dyDescent="0.25">
      <c r="A247" s="10">
        <v>45109</v>
      </c>
      <c r="B247" s="10">
        <v>45122</v>
      </c>
      <c r="C247" s="17">
        <v>245</v>
      </c>
      <c r="E247">
        <v>245</v>
      </c>
      <c r="F247" s="10">
        <v>45109</v>
      </c>
      <c r="G247" s="10">
        <v>45122</v>
      </c>
    </row>
    <row r="248" spans="1:7" x14ac:dyDescent="0.25">
      <c r="A248" s="10">
        <v>45123</v>
      </c>
      <c r="B248" s="10">
        <v>45136</v>
      </c>
      <c r="C248" s="17">
        <v>246</v>
      </c>
      <c r="E248">
        <v>246</v>
      </c>
      <c r="F248" s="10">
        <v>45123</v>
      </c>
      <c r="G248" s="10">
        <v>45136</v>
      </c>
    </row>
    <row r="249" spans="1:7" x14ac:dyDescent="0.25">
      <c r="A249" s="10">
        <v>45137</v>
      </c>
      <c r="B249" s="10">
        <v>45150</v>
      </c>
      <c r="C249" s="17">
        <v>247</v>
      </c>
      <c r="E249">
        <v>247</v>
      </c>
      <c r="F249" s="10">
        <v>45137</v>
      </c>
      <c r="G249" s="10">
        <v>45150</v>
      </c>
    </row>
    <row r="250" spans="1:7" x14ac:dyDescent="0.25">
      <c r="A250" s="10">
        <v>45151</v>
      </c>
      <c r="B250" s="10">
        <v>45164</v>
      </c>
      <c r="C250" s="17">
        <v>248</v>
      </c>
      <c r="E250">
        <v>248</v>
      </c>
      <c r="F250" s="10">
        <v>45151</v>
      </c>
      <c r="G250" s="10">
        <v>45164</v>
      </c>
    </row>
    <row r="251" spans="1:7" x14ac:dyDescent="0.25">
      <c r="A251" s="10">
        <v>45165</v>
      </c>
      <c r="B251" s="10">
        <v>45178</v>
      </c>
      <c r="C251" s="17">
        <v>249</v>
      </c>
      <c r="E251">
        <v>249</v>
      </c>
      <c r="F251" s="10">
        <v>45165</v>
      </c>
      <c r="G251" s="10">
        <v>45178</v>
      </c>
    </row>
    <row r="252" spans="1:7" x14ac:dyDescent="0.25">
      <c r="A252" s="10">
        <v>45179</v>
      </c>
      <c r="B252" s="10">
        <v>45192</v>
      </c>
      <c r="C252" s="17">
        <v>250</v>
      </c>
      <c r="E252">
        <v>250</v>
      </c>
      <c r="F252" s="10">
        <v>45179</v>
      </c>
      <c r="G252" s="10">
        <v>45192</v>
      </c>
    </row>
    <row r="253" spans="1:7" x14ac:dyDescent="0.25">
      <c r="A253" s="10">
        <v>45193</v>
      </c>
      <c r="B253" s="10">
        <v>45206</v>
      </c>
      <c r="C253" s="17">
        <v>251</v>
      </c>
      <c r="E253">
        <v>251</v>
      </c>
      <c r="F253" s="10">
        <v>45193</v>
      </c>
      <c r="G253" s="10">
        <v>45206</v>
      </c>
    </row>
    <row r="254" spans="1:7" x14ac:dyDescent="0.25">
      <c r="A254" s="10">
        <v>45207</v>
      </c>
      <c r="B254" s="10">
        <v>45220</v>
      </c>
      <c r="C254" s="17">
        <v>252</v>
      </c>
      <c r="E254">
        <v>252</v>
      </c>
      <c r="F254" s="10">
        <v>45207</v>
      </c>
      <c r="G254" s="10">
        <v>45220</v>
      </c>
    </row>
    <row r="255" spans="1:7" x14ac:dyDescent="0.25">
      <c r="A255" s="10">
        <v>45221</v>
      </c>
      <c r="B255" s="10">
        <v>45234</v>
      </c>
      <c r="C255" s="17">
        <v>253</v>
      </c>
      <c r="E255">
        <v>253</v>
      </c>
      <c r="F255" s="10">
        <v>45221</v>
      </c>
      <c r="G255" s="10">
        <v>45234</v>
      </c>
    </row>
    <row r="256" spans="1:7" x14ac:dyDescent="0.25">
      <c r="A256" s="10">
        <v>45235</v>
      </c>
      <c r="B256" s="10">
        <v>45248</v>
      </c>
      <c r="C256" s="17">
        <v>254</v>
      </c>
      <c r="E256">
        <v>254</v>
      </c>
      <c r="F256" s="10">
        <v>45235</v>
      </c>
      <c r="G256" s="10">
        <v>45248</v>
      </c>
    </row>
    <row r="257" spans="1:7" x14ac:dyDescent="0.25">
      <c r="A257" s="10">
        <v>45249</v>
      </c>
      <c r="B257" s="10">
        <v>45262</v>
      </c>
      <c r="C257" s="17">
        <v>255</v>
      </c>
      <c r="E257">
        <v>255</v>
      </c>
      <c r="F257" s="10">
        <v>45249</v>
      </c>
      <c r="G257" s="10">
        <v>45262</v>
      </c>
    </row>
    <row r="258" spans="1:7" x14ac:dyDescent="0.25">
      <c r="A258" s="10">
        <v>45263</v>
      </c>
      <c r="B258" s="10">
        <v>45276</v>
      </c>
      <c r="C258" s="17">
        <v>256</v>
      </c>
      <c r="E258">
        <v>256</v>
      </c>
      <c r="F258" s="10">
        <v>45263</v>
      </c>
      <c r="G258" s="10">
        <v>45276</v>
      </c>
    </row>
    <row r="259" spans="1:7" x14ac:dyDescent="0.25">
      <c r="A259" s="10">
        <v>45277</v>
      </c>
      <c r="B259" s="10">
        <v>45290</v>
      </c>
      <c r="C259" s="17">
        <v>257</v>
      </c>
      <c r="E259">
        <v>257</v>
      </c>
      <c r="F259" s="10">
        <v>45277</v>
      </c>
      <c r="G259" s="10">
        <v>45290</v>
      </c>
    </row>
    <row r="260" spans="1:7" x14ac:dyDescent="0.25">
      <c r="A260" s="10">
        <v>45291</v>
      </c>
      <c r="B260" s="10">
        <v>45304</v>
      </c>
      <c r="C260" s="17">
        <v>258</v>
      </c>
      <c r="E260">
        <v>258</v>
      </c>
      <c r="F260" s="10">
        <v>45291</v>
      </c>
      <c r="G260" s="10">
        <v>45304</v>
      </c>
    </row>
    <row r="261" spans="1:7" x14ac:dyDescent="0.25">
      <c r="A261" s="10">
        <v>45305</v>
      </c>
      <c r="B261" s="10">
        <v>45318</v>
      </c>
      <c r="C261" s="17">
        <v>259</v>
      </c>
      <c r="E261">
        <v>259</v>
      </c>
      <c r="F261" s="10">
        <v>45305</v>
      </c>
      <c r="G261" s="10">
        <v>45318</v>
      </c>
    </row>
    <row r="262" spans="1:7" x14ac:dyDescent="0.25">
      <c r="A262" s="10">
        <v>45319</v>
      </c>
      <c r="B262" s="10">
        <v>45332</v>
      </c>
      <c r="C262" s="17">
        <v>260</v>
      </c>
      <c r="E262">
        <v>260</v>
      </c>
      <c r="F262" s="10">
        <v>45319</v>
      </c>
      <c r="G262" s="10">
        <v>45332</v>
      </c>
    </row>
    <row r="263" spans="1:7" x14ac:dyDescent="0.25">
      <c r="A263" s="10">
        <v>45333</v>
      </c>
      <c r="B263" s="10">
        <v>45346</v>
      </c>
      <c r="C263" s="17">
        <v>261</v>
      </c>
      <c r="E263">
        <v>261</v>
      </c>
      <c r="F263" s="10">
        <v>45333</v>
      </c>
      <c r="G263" s="10">
        <v>45346</v>
      </c>
    </row>
    <row r="264" spans="1:7" x14ac:dyDescent="0.25">
      <c r="A264" s="10">
        <v>45347</v>
      </c>
      <c r="B264" s="10">
        <v>45360</v>
      </c>
      <c r="C264" s="17">
        <v>262</v>
      </c>
      <c r="E264">
        <v>262</v>
      </c>
      <c r="F264" s="10">
        <v>45347</v>
      </c>
      <c r="G264" s="10">
        <v>45360</v>
      </c>
    </row>
    <row r="265" spans="1:7" x14ac:dyDescent="0.25">
      <c r="A265" s="10">
        <v>45361</v>
      </c>
      <c r="B265" s="10">
        <v>45374</v>
      </c>
      <c r="C265" s="17">
        <v>263</v>
      </c>
      <c r="E265">
        <v>263</v>
      </c>
      <c r="F265" s="10">
        <v>45361</v>
      </c>
      <c r="G265" s="10">
        <v>45374</v>
      </c>
    </row>
    <row r="266" spans="1:7" x14ac:dyDescent="0.25">
      <c r="A266" s="10">
        <v>45375</v>
      </c>
      <c r="B266" s="10">
        <v>45388</v>
      </c>
      <c r="C266" s="17">
        <v>264</v>
      </c>
      <c r="E266">
        <v>264</v>
      </c>
      <c r="F266" s="10">
        <v>45375</v>
      </c>
      <c r="G266" s="10">
        <v>45388</v>
      </c>
    </row>
    <row r="267" spans="1:7" x14ac:dyDescent="0.25">
      <c r="A267" s="10">
        <v>45389</v>
      </c>
      <c r="B267" s="10">
        <v>45402</v>
      </c>
      <c r="C267" s="17">
        <v>265</v>
      </c>
      <c r="E267">
        <v>265</v>
      </c>
      <c r="F267" s="10">
        <v>45389</v>
      </c>
      <c r="G267" s="10">
        <v>45402</v>
      </c>
    </row>
    <row r="268" spans="1:7" x14ac:dyDescent="0.25">
      <c r="A268" s="10">
        <v>45403</v>
      </c>
      <c r="B268" s="10">
        <v>45416</v>
      </c>
      <c r="C268" s="17">
        <v>266</v>
      </c>
      <c r="E268">
        <v>266</v>
      </c>
      <c r="F268" s="10">
        <v>45403</v>
      </c>
      <c r="G268" s="10">
        <v>45416</v>
      </c>
    </row>
    <row r="269" spans="1:7" x14ac:dyDescent="0.25">
      <c r="A269" s="10">
        <v>45417</v>
      </c>
      <c r="B269" s="10">
        <v>45430</v>
      </c>
      <c r="C269" s="17">
        <v>267</v>
      </c>
      <c r="E269">
        <v>267</v>
      </c>
      <c r="F269" s="10">
        <v>45417</v>
      </c>
      <c r="G269" s="10">
        <v>45430</v>
      </c>
    </row>
    <row r="270" spans="1:7" x14ac:dyDescent="0.25">
      <c r="A270" s="10">
        <v>45431</v>
      </c>
      <c r="B270" s="10">
        <v>45444</v>
      </c>
      <c r="C270" s="17">
        <v>268</v>
      </c>
      <c r="E270">
        <v>268</v>
      </c>
      <c r="F270" s="10">
        <v>45431</v>
      </c>
      <c r="G270" s="10">
        <v>45444</v>
      </c>
    </row>
    <row r="271" spans="1:7" x14ac:dyDescent="0.25">
      <c r="A271" s="10">
        <v>45445</v>
      </c>
      <c r="B271" s="10">
        <v>45458</v>
      </c>
      <c r="C271" s="17">
        <v>269</v>
      </c>
      <c r="E271">
        <v>269</v>
      </c>
      <c r="F271" s="10">
        <v>45445</v>
      </c>
      <c r="G271" s="10">
        <v>45458</v>
      </c>
    </row>
    <row r="272" spans="1:7" x14ac:dyDescent="0.25">
      <c r="A272" s="10">
        <v>45459</v>
      </c>
      <c r="B272" s="10">
        <v>45472</v>
      </c>
      <c r="C272" s="17">
        <v>270</v>
      </c>
      <c r="E272">
        <v>270</v>
      </c>
      <c r="F272" s="10">
        <v>45459</v>
      </c>
      <c r="G272" s="10">
        <v>45472</v>
      </c>
    </row>
    <row r="273" spans="1:7" x14ac:dyDescent="0.25">
      <c r="A273" s="10">
        <v>45473</v>
      </c>
      <c r="B273" s="10">
        <v>45486</v>
      </c>
      <c r="C273" s="17">
        <v>271</v>
      </c>
      <c r="E273">
        <v>271</v>
      </c>
      <c r="F273" s="10">
        <v>45473</v>
      </c>
      <c r="G273" s="10">
        <v>45486</v>
      </c>
    </row>
    <row r="274" spans="1:7" x14ac:dyDescent="0.25">
      <c r="A274" s="10">
        <v>45487</v>
      </c>
      <c r="B274" s="10">
        <v>45500</v>
      </c>
      <c r="C274" s="17">
        <v>272</v>
      </c>
      <c r="E274">
        <v>272</v>
      </c>
      <c r="F274" s="10">
        <v>45487</v>
      </c>
      <c r="G274" s="10">
        <v>45500</v>
      </c>
    </row>
    <row r="275" spans="1:7" x14ac:dyDescent="0.25">
      <c r="A275" s="10">
        <v>45501</v>
      </c>
      <c r="B275" s="10">
        <v>45514</v>
      </c>
      <c r="C275" s="17">
        <v>273</v>
      </c>
      <c r="E275">
        <v>273</v>
      </c>
      <c r="F275" s="10">
        <v>45501</v>
      </c>
      <c r="G275" s="10">
        <v>45514</v>
      </c>
    </row>
    <row r="276" spans="1:7" x14ac:dyDescent="0.25">
      <c r="A276" s="10">
        <v>45515</v>
      </c>
      <c r="B276" s="10">
        <v>45528</v>
      </c>
      <c r="C276" s="17">
        <v>274</v>
      </c>
      <c r="E276">
        <v>274</v>
      </c>
      <c r="F276" s="10">
        <v>45515</v>
      </c>
      <c r="G276" s="10">
        <v>45528</v>
      </c>
    </row>
    <row r="277" spans="1:7" x14ac:dyDescent="0.25">
      <c r="A277" s="10">
        <v>45529</v>
      </c>
      <c r="B277" s="10">
        <v>45542</v>
      </c>
      <c r="C277" s="17">
        <v>275</v>
      </c>
      <c r="E277">
        <v>275</v>
      </c>
      <c r="F277" s="10">
        <v>45529</v>
      </c>
      <c r="G277" s="10">
        <v>45542</v>
      </c>
    </row>
    <row r="278" spans="1:7" x14ac:dyDescent="0.25">
      <c r="A278" s="10">
        <v>45543</v>
      </c>
      <c r="B278" s="10">
        <v>45556</v>
      </c>
      <c r="C278" s="17">
        <v>276</v>
      </c>
      <c r="E278">
        <v>276</v>
      </c>
      <c r="F278" s="10">
        <v>45543</v>
      </c>
      <c r="G278" s="10">
        <v>45556</v>
      </c>
    </row>
    <row r="279" spans="1:7" x14ac:dyDescent="0.25">
      <c r="A279" s="10">
        <v>45557</v>
      </c>
      <c r="B279" s="10">
        <v>45570</v>
      </c>
      <c r="C279" s="17">
        <v>277</v>
      </c>
      <c r="E279">
        <v>277</v>
      </c>
      <c r="F279" s="10">
        <v>45557</v>
      </c>
      <c r="G279" s="10">
        <v>45570</v>
      </c>
    </row>
    <row r="280" spans="1:7" x14ac:dyDescent="0.25">
      <c r="A280" s="10">
        <v>45571</v>
      </c>
      <c r="B280" s="10">
        <v>45584</v>
      </c>
      <c r="C280" s="17">
        <v>278</v>
      </c>
      <c r="E280">
        <v>278</v>
      </c>
      <c r="F280" s="10">
        <v>45571</v>
      </c>
      <c r="G280" s="10">
        <v>45584</v>
      </c>
    </row>
    <row r="281" spans="1:7" x14ac:dyDescent="0.25">
      <c r="A281" s="10">
        <v>45585</v>
      </c>
      <c r="B281" s="10">
        <v>45598</v>
      </c>
      <c r="C281" s="17">
        <v>279</v>
      </c>
      <c r="E281">
        <v>279</v>
      </c>
      <c r="F281" s="10">
        <v>45585</v>
      </c>
      <c r="G281" s="10">
        <v>45598</v>
      </c>
    </row>
    <row r="282" spans="1:7" x14ac:dyDescent="0.25">
      <c r="A282" s="10">
        <v>45599</v>
      </c>
      <c r="B282" s="10">
        <v>45612</v>
      </c>
      <c r="C282" s="17">
        <v>280</v>
      </c>
      <c r="E282">
        <v>280</v>
      </c>
      <c r="F282" s="10">
        <v>45599</v>
      </c>
      <c r="G282" s="10">
        <v>45612</v>
      </c>
    </row>
    <row r="283" spans="1:7" x14ac:dyDescent="0.25">
      <c r="A283" s="10">
        <v>45613</v>
      </c>
      <c r="B283" s="10">
        <v>45626</v>
      </c>
      <c r="C283" s="17">
        <v>281</v>
      </c>
      <c r="E283">
        <v>281</v>
      </c>
      <c r="F283" s="10">
        <v>45613</v>
      </c>
      <c r="G283" s="10">
        <v>45626</v>
      </c>
    </row>
    <row r="284" spans="1:7" x14ac:dyDescent="0.25">
      <c r="A284" s="10">
        <v>45627</v>
      </c>
      <c r="B284" s="10">
        <v>45640</v>
      </c>
      <c r="C284" s="17">
        <v>282</v>
      </c>
      <c r="E284">
        <v>282</v>
      </c>
      <c r="F284" s="10">
        <v>45627</v>
      </c>
      <c r="G284" s="10">
        <v>45640</v>
      </c>
    </row>
    <row r="285" spans="1:7" x14ac:dyDescent="0.25">
      <c r="A285" s="10">
        <v>45641</v>
      </c>
      <c r="B285" s="10">
        <v>45654</v>
      </c>
      <c r="C285" s="17">
        <v>283</v>
      </c>
      <c r="E285">
        <v>283</v>
      </c>
      <c r="F285" s="10">
        <v>45641</v>
      </c>
      <c r="G285" s="10">
        <v>45654</v>
      </c>
    </row>
    <row r="286" spans="1:7" x14ac:dyDescent="0.25">
      <c r="A286" s="10">
        <v>45655</v>
      </c>
      <c r="B286" s="10">
        <v>45668</v>
      </c>
      <c r="C286" s="17">
        <v>284</v>
      </c>
      <c r="E286">
        <v>284</v>
      </c>
      <c r="F286" s="10">
        <v>45655</v>
      </c>
      <c r="G286" s="10">
        <v>45668</v>
      </c>
    </row>
    <row r="287" spans="1:7" x14ac:dyDescent="0.25">
      <c r="A287" s="10">
        <v>45669</v>
      </c>
      <c r="B287" s="10">
        <v>45682</v>
      </c>
      <c r="C287" s="17">
        <v>285</v>
      </c>
      <c r="E287">
        <v>285</v>
      </c>
      <c r="F287" s="10">
        <v>45669</v>
      </c>
      <c r="G287" s="10">
        <v>45682</v>
      </c>
    </row>
    <row r="288" spans="1:7" x14ac:dyDescent="0.25">
      <c r="A288" s="10">
        <v>45683</v>
      </c>
      <c r="B288" s="10">
        <v>45696</v>
      </c>
      <c r="C288" s="17">
        <v>286</v>
      </c>
      <c r="E288">
        <v>286</v>
      </c>
      <c r="F288" s="10">
        <v>45683</v>
      </c>
      <c r="G288" s="10">
        <v>45696</v>
      </c>
    </row>
    <row r="289" spans="1:7" x14ac:dyDescent="0.25">
      <c r="A289" s="10">
        <v>45697</v>
      </c>
      <c r="B289" s="10">
        <v>45710</v>
      </c>
      <c r="C289" s="17">
        <v>287</v>
      </c>
      <c r="E289">
        <v>287</v>
      </c>
      <c r="F289" s="10">
        <v>45697</v>
      </c>
      <c r="G289" s="10">
        <v>45710</v>
      </c>
    </row>
    <row r="290" spans="1:7" x14ac:dyDescent="0.25">
      <c r="A290" s="10">
        <v>45711</v>
      </c>
      <c r="B290" s="10">
        <v>45724</v>
      </c>
      <c r="C290" s="17">
        <v>288</v>
      </c>
      <c r="E290">
        <v>288</v>
      </c>
      <c r="F290" s="10">
        <v>45711</v>
      </c>
      <c r="G290" s="10">
        <v>45724</v>
      </c>
    </row>
    <row r="291" spans="1:7" x14ac:dyDescent="0.25">
      <c r="A291" s="10">
        <v>45725</v>
      </c>
      <c r="B291" s="10">
        <v>45738</v>
      </c>
      <c r="C291" s="17">
        <v>289</v>
      </c>
      <c r="E291">
        <v>289</v>
      </c>
      <c r="F291" s="10">
        <v>45725</v>
      </c>
      <c r="G291" s="10">
        <v>45738</v>
      </c>
    </row>
    <row r="292" spans="1:7" x14ac:dyDescent="0.25">
      <c r="A292" s="10">
        <v>45739</v>
      </c>
      <c r="B292" s="10">
        <v>45752</v>
      </c>
      <c r="C292" s="17">
        <v>290</v>
      </c>
      <c r="E292">
        <v>290</v>
      </c>
      <c r="F292" s="10">
        <v>45739</v>
      </c>
      <c r="G292" s="10">
        <v>45752</v>
      </c>
    </row>
    <row r="293" spans="1:7" x14ac:dyDescent="0.25">
      <c r="A293" s="10">
        <v>45753</v>
      </c>
      <c r="B293" s="10">
        <v>45766</v>
      </c>
      <c r="C293" s="17">
        <v>291</v>
      </c>
      <c r="E293">
        <v>291</v>
      </c>
      <c r="F293" s="10">
        <v>45753</v>
      </c>
      <c r="G293" s="10">
        <v>45766</v>
      </c>
    </row>
    <row r="294" spans="1:7" x14ac:dyDescent="0.25">
      <c r="A294" s="10">
        <v>45767</v>
      </c>
      <c r="B294" s="10">
        <v>45780</v>
      </c>
      <c r="C294" s="17">
        <v>292</v>
      </c>
      <c r="E294">
        <v>292</v>
      </c>
      <c r="F294" s="10">
        <v>45767</v>
      </c>
      <c r="G294" s="10">
        <v>45780</v>
      </c>
    </row>
    <row r="295" spans="1:7" x14ac:dyDescent="0.25">
      <c r="A295" s="10">
        <v>45781</v>
      </c>
      <c r="B295" s="10">
        <v>45794</v>
      </c>
      <c r="C295" s="17">
        <v>293</v>
      </c>
      <c r="E295">
        <v>293</v>
      </c>
      <c r="F295" s="10">
        <v>45781</v>
      </c>
      <c r="G295" s="10">
        <v>45794</v>
      </c>
    </row>
    <row r="296" spans="1:7" x14ac:dyDescent="0.25">
      <c r="A296" s="10">
        <v>45795</v>
      </c>
      <c r="B296" s="10">
        <v>45808</v>
      </c>
      <c r="C296" s="17">
        <v>294</v>
      </c>
      <c r="E296">
        <v>294</v>
      </c>
      <c r="F296" s="10">
        <v>45795</v>
      </c>
      <c r="G296" s="10">
        <v>45808</v>
      </c>
    </row>
    <row r="297" spans="1:7" x14ac:dyDescent="0.25">
      <c r="A297" s="10">
        <v>45809</v>
      </c>
      <c r="B297" s="10">
        <v>45822</v>
      </c>
      <c r="C297" s="17">
        <v>295</v>
      </c>
      <c r="E297">
        <v>295</v>
      </c>
      <c r="F297" s="10">
        <v>45809</v>
      </c>
      <c r="G297" s="10">
        <v>45822</v>
      </c>
    </row>
    <row r="298" spans="1:7" x14ac:dyDescent="0.25">
      <c r="A298" s="10">
        <v>45823</v>
      </c>
      <c r="B298" s="10">
        <v>45836</v>
      </c>
      <c r="C298" s="17">
        <v>296</v>
      </c>
      <c r="E298">
        <v>296</v>
      </c>
      <c r="F298" s="10">
        <v>45823</v>
      </c>
      <c r="G298" s="10">
        <v>45836</v>
      </c>
    </row>
    <row r="299" spans="1:7" x14ac:dyDescent="0.25">
      <c r="A299" s="10">
        <v>45837</v>
      </c>
      <c r="B299" s="10">
        <v>45850</v>
      </c>
      <c r="C299" s="17">
        <v>297</v>
      </c>
      <c r="E299">
        <v>297</v>
      </c>
      <c r="F299" s="10">
        <v>45837</v>
      </c>
      <c r="G299" s="10">
        <v>45850</v>
      </c>
    </row>
    <row r="300" spans="1:7" x14ac:dyDescent="0.25">
      <c r="A300" s="10">
        <v>45851</v>
      </c>
      <c r="B300" s="10">
        <v>45864</v>
      </c>
      <c r="C300" s="17">
        <v>298</v>
      </c>
      <c r="E300">
        <v>298</v>
      </c>
      <c r="F300" s="10">
        <v>45851</v>
      </c>
      <c r="G300" s="10">
        <v>45864</v>
      </c>
    </row>
    <row r="301" spans="1:7" x14ac:dyDescent="0.25">
      <c r="A301" s="10">
        <v>45865</v>
      </c>
      <c r="B301" s="10">
        <v>45878</v>
      </c>
      <c r="C301" s="17">
        <v>299</v>
      </c>
      <c r="E301">
        <v>299</v>
      </c>
      <c r="F301" s="10">
        <v>45865</v>
      </c>
      <c r="G301" s="10">
        <v>45878</v>
      </c>
    </row>
    <row r="302" spans="1:7" x14ac:dyDescent="0.25">
      <c r="A302" s="10">
        <v>45879</v>
      </c>
      <c r="B302" s="10">
        <v>45892</v>
      </c>
      <c r="C302" s="17">
        <v>300</v>
      </c>
      <c r="E302">
        <v>300</v>
      </c>
      <c r="F302" s="10">
        <v>45879</v>
      </c>
      <c r="G302" s="10">
        <v>45892</v>
      </c>
    </row>
    <row r="303" spans="1:7" x14ac:dyDescent="0.25">
      <c r="A303" s="10">
        <v>45893</v>
      </c>
      <c r="B303" s="10">
        <v>45906</v>
      </c>
      <c r="C303" s="17">
        <v>301</v>
      </c>
      <c r="E303">
        <v>301</v>
      </c>
      <c r="F303" s="10">
        <v>45893</v>
      </c>
      <c r="G303" s="10">
        <v>45906</v>
      </c>
    </row>
    <row r="304" spans="1:7" x14ac:dyDescent="0.25">
      <c r="A304" s="10">
        <v>45907</v>
      </c>
      <c r="B304" s="10">
        <v>45920</v>
      </c>
      <c r="C304" s="17">
        <v>302</v>
      </c>
      <c r="E304">
        <v>302</v>
      </c>
      <c r="F304" s="10">
        <v>45907</v>
      </c>
      <c r="G304" s="10">
        <v>45920</v>
      </c>
    </row>
    <row r="305" spans="1:7" x14ac:dyDescent="0.25">
      <c r="A305" s="10">
        <v>45921</v>
      </c>
      <c r="B305" s="10">
        <v>45934</v>
      </c>
      <c r="C305" s="17">
        <v>303</v>
      </c>
      <c r="E305">
        <v>303</v>
      </c>
      <c r="F305" s="10">
        <v>45921</v>
      </c>
      <c r="G305" s="10">
        <v>45934</v>
      </c>
    </row>
    <row r="306" spans="1:7" x14ac:dyDescent="0.25">
      <c r="A306" s="10">
        <v>45935</v>
      </c>
      <c r="B306" s="10">
        <v>45948</v>
      </c>
      <c r="C306" s="17">
        <v>304</v>
      </c>
      <c r="E306">
        <v>304</v>
      </c>
      <c r="F306" s="10">
        <v>45935</v>
      </c>
      <c r="G306" s="10">
        <v>45948</v>
      </c>
    </row>
    <row r="307" spans="1:7" x14ac:dyDescent="0.25">
      <c r="A307" s="10">
        <v>45949</v>
      </c>
      <c r="B307" s="10">
        <v>45962</v>
      </c>
      <c r="C307" s="17">
        <v>305</v>
      </c>
      <c r="E307">
        <v>305</v>
      </c>
      <c r="F307" s="10">
        <v>45949</v>
      </c>
      <c r="G307" s="10">
        <v>45962</v>
      </c>
    </row>
    <row r="308" spans="1:7" x14ac:dyDescent="0.25">
      <c r="A308" s="10">
        <v>45963</v>
      </c>
      <c r="B308" s="10">
        <v>45976</v>
      </c>
      <c r="C308" s="17">
        <v>306</v>
      </c>
      <c r="E308">
        <v>306</v>
      </c>
      <c r="F308" s="10">
        <v>45963</v>
      </c>
      <c r="G308" s="10">
        <v>45976</v>
      </c>
    </row>
    <row r="309" spans="1:7" x14ac:dyDescent="0.25">
      <c r="A309" s="10">
        <v>45977</v>
      </c>
      <c r="B309" s="10">
        <v>45990</v>
      </c>
      <c r="C309" s="17">
        <v>307</v>
      </c>
      <c r="E309">
        <v>307</v>
      </c>
      <c r="F309" s="10">
        <v>45977</v>
      </c>
      <c r="G309" s="10">
        <v>45990</v>
      </c>
    </row>
    <row r="310" spans="1:7" x14ac:dyDescent="0.25">
      <c r="A310" s="10">
        <v>45991</v>
      </c>
      <c r="B310" s="10">
        <v>46004</v>
      </c>
      <c r="C310" s="17">
        <v>308</v>
      </c>
      <c r="E310">
        <v>308</v>
      </c>
      <c r="F310" s="10">
        <v>45991</v>
      </c>
      <c r="G310" s="10">
        <v>46004</v>
      </c>
    </row>
    <row r="311" spans="1:7" x14ac:dyDescent="0.25">
      <c r="A311" s="10">
        <v>46005</v>
      </c>
      <c r="B311" s="10">
        <v>46018</v>
      </c>
      <c r="C311" s="17">
        <v>309</v>
      </c>
      <c r="E311">
        <v>309</v>
      </c>
      <c r="F311" s="10">
        <v>46005</v>
      </c>
      <c r="G311" s="10">
        <v>46018</v>
      </c>
    </row>
    <row r="312" spans="1:7" x14ac:dyDescent="0.25">
      <c r="A312" s="10">
        <v>46019</v>
      </c>
      <c r="B312" s="10">
        <v>46032</v>
      </c>
      <c r="C312" s="17">
        <v>310</v>
      </c>
      <c r="E312">
        <v>310</v>
      </c>
      <c r="F312" s="10">
        <v>46019</v>
      </c>
      <c r="G312" s="10">
        <v>46032</v>
      </c>
    </row>
    <row r="313" spans="1:7" x14ac:dyDescent="0.25">
      <c r="A313" s="10">
        <v>46033</v>
      </c>
      <c r="B313" s="10">
        <v>46046</v>
      </c>
      <c r="C313" s="17">
        <v>311</v>
      </c>
      <c r="E313">
        <v>311</v>
      </c>
      <c r="F313" s="10">
        <v>46033</v>
      </c>
      <c r="G313" s="10">
        <v>46046</v>
      </c>
    </row>
    <row r="314" spans="1:7" x14ac:dyDescent="0.25">
      <c r="A314" s="10">
        <v>46047</v>
      </c>
      <c r="B314" s="10">
        <v>46060</v>
      </c>
      <c r="C314" s="17">
        <v>312</v>
      </c>
      <c r="E314">
        <v>312</v>
      </c>
      <c r="F314" s="10">
        <v>46047</v>
      </c>
      <c r="G314" s="10">
        <v>46060</v>
      </c>
    </row>
    <row r="315" spans="1:7" x14ac:dyDescent="0.25">
      <c r="A315" s="10">
        <v>46061</v>
      </c>
      <c r="B315" s="10">
        <v>46074</v>
      </c>
      <c r="C315" s="17">
        <v>313</v>
      </c>
      <c r="E315">
        <v>313</v>
      </c>
      <c r="F315" s="10">
        <v>46061</v>
      </c>
      <c r="G315" s="10">
        <v>46074</v>
      </c>
    </row>
    <row r="316" spans="1:7" x14ac:dyDescent="0.25">
      <c r="A316" s="10">
        <v>46075</v>
      </c>
      <c r="B316" s="10">
        <v>46088</v>
      </c>
      <c r="C316" s="17">
        <v>314</v>
      </c>
      <c r="E316">
        <v>314</v>
      </c>
      <c r="F316" s="10">
        <v>46075</v>
      </c>
      <c r="G316" s="10">
        <v>46088</v>
      </c>
    </row>
    <row r="317" spans="1:7" x14ac:dyDescent="0.25">
      <c r="A317" s="10">
        <v>46089</v>
      </c>
      <c r="B317" s="10">
        <v>46102</v>
      </c>
      <c r="C317" s="17">
        <v>315</v>
      </c>
      <c r="E317">
        <v>315</v>
      </c>
      <c r="F317" s="10">
        <v>46089</v>
      </c>
      <c r="G317" s="10">
        <v>46102</v>
      </c>
    </row>
    <row r="318" spans="1:7" x14ac:dyDescent="0.25">
      <c r="A318" s="10">
        <v>46103</v>
      </c>
      <c r="B318" s="10">
        <v>46116</v>
      </c>
      <c r="C318" s="17">
        <v>316</v>
      </c>
      <c r="E318">
        <v>316</v>
      </c>
      <c r="F318" s="10">
        <v>46103</v>
      </c>
      <c r="G318" s="10">
        <v>46116</v>
      </c>
    </row>
    <row r="319" spans="1:7" x14ac:dyDescent="0.25">
      <c r="A319" s="10">
        <v>46117</v>
      </c>
      <c r="B319" s="10">
        <v>46130</v>
      </c>
      <c r="C319" s="17">
        <v>317</v>
      </c>
      <c r="E319">
        <v>317</v>
      </c>
      <c r="F319" s="10">
        <v>46117</v>
      </c>
      <c r="G319" s="10">
        <v>46130</v>
      </c>
    </row>
    <row r="320" spans="1:7" x14ac:dyDescent="0.25">
      <c r="A320" s="10">
        <v>46131</v>
      </c>
      <c r="B320" s="10">
        <v>46144</v>
      </c>
      <c r="C320" s="17">
        <v>318</v>
      </c>
      <c r="E320">
        <v>318</v>
      </c>
      <c r="F320" s="10">
        <v>46131</v>
      </c>
      <c r="G320" s="10">
        <v>46144</v>
      </c>
    </row>
    <row r="321" spans="1:7" x14ac:dyDescent="0.25">
      <c r="A321" s="10">
        <v>46145</v>
      </c>
      <c r="B321" s="10">
        <v>46158</v>
      </c>
      <c r="C321" s="17">
        <v>319</v>
      </c>
      <c r="E321">
        <v>319</v>
      </c>
      <c r="F321" s="10">
        <v>46145</v>
      </c>
      <c r="G321" s="10">
        <v>46158</v>
      </c>
    </row>
    <row r="322" spans="1:7" x14ac:dyDescent="0.25">
      <c r="A322" s="10">
        <v>46159</v>
      </c>
      <c r="B322" s="10">
        <v>46172</v>
      </c>
      <c r="C322" s="17">
        <v>320</v>
      </c>
      <c r="E322">
        <v>320</v>
      </c>
      <c r="F322" s="10">
        <v>46159</v>
      </c>
      <c r="G322" s="10">
        <v>46172</v>
      </c>
    </row>
    <row r="323" spans="1:7" x14ac:dyDescent="0.25">
      <c r="A323" s="10">
        <v>46173</v>
      </c>
      <c r="B323" s="10">
        <v>46186</v>
      </c>
      <c r="C323" s="17">
        <v>321</v>
      </c>
      <c r="E323">
        <v>321</v>
      </c>
      <c r="F323" s="10">
        <v>46173</v>
      </c>
      <c r="G323" s="10">
        <v>46186</v>
      </c>
    </row>
    <row r="324" spans="1:7" x14ac:dyDescent="0.25">
      <c r="A324" s="10">
        <v>46187</v>
      </c>
      <c r="B324" s="10">
        <v>46200</v>
      </c>
      <c r="C324" s="17">
        <v>322</v>
      </c>
      <c r="E324">
        <v>322</v>
      </c>
      <c r="F324" s="10">
        <v>46187</v>
      </c>
      <c r="G324" s="10">
        <v>46200</v>
      </c>
    </row>
    <row r="325" spans="1:7" x14ac:dyDescent="0.25">
      <c r="A325" s="10">
        <v>46201</v>
      </c>
      <c r="B325" s="10">
        <v>46214</v>
      </c>
      <c r="C325" s="17">
        <v>323</v>
      </c>
      <c r="E325">
        <v>323</v>
      </c>
      <c r="F325" s="10">
        <v>46201</v>
      </c>
      <c r="G325" s="10">
        <v>46214</v>
      </c>
    </row>
    <row r="326" spans="1:7" x14ac:dyDescent="0.25">
      <c r="A326" s="10">
        <v>46215</v>
      </c>
      <c r="B326" s="10">
        <v>46228</v>
      </c>
      <c r="C326" s="17">
        <v>324</v>
      </c>
      <c r="E326">
        <v>324</v>
      </c>
      <c r="F326" s="10">
        <v>46215</v>
      </c>
      <c r="G326" s="10">
        <v>46228</v>
      </c>
    </row>
    <row r="327" spans="1:7" x14ac:dyDescent="0.25">
      <c r="A327" s="10">
        <v>46229</v>
      </c>
      <c r="B327" s="10">
        <v>46242</v>
      </c>
      <c r="C327" s="17">
        <v>325</v>
      </c>
      <c r="E327">
        <v>325</v>
      </c>
      <c r="F327" s="10">
        <v>46229</v>
      </c>
      <c r="G327" s="10">
        <v>46242</v>
      </c>
    </row>
    <row r="328" spans="1:7" x14ac:dyDescent="0.25">
      <c r="A328" s="10">
        <v>46243</v>
      </c>
      <c r="B328" s="10">
        <v>46256</v>
      </c>
      <c r="C328" s="17">
        <v>326</v>
      </c>
      <c r="E328">
        <v>326</v>
      </c>
      <c r="F328" s="10">
        <v>46243</v>
      </c>
      <c r="G328" s="10">
        <v>46256</v>
      </c>
    </row>
    <row r="329" spans="1:7" x14ac:dyDescent="0.25">
      <c r="A329" s="10">
        <v>46257</v>
      </c>
      <c r="B329" s="10">
        <v>46270</v>
      </c>
      <c r="C329" s="17">
        <v>327</v>
      </c>
      <c r="E329">
        <v>327</v>
      </c>
      <c r="F329" s="10">
        <v>46257</v>
      </c>
      <c r="G329" s="10">
        <v>46270</v>
      </c>
    </row>
    <row r="330" spans="1:7" x14ac:dyDescent="0.25">
      <c r="A330" s="10">
        <v>46271</v>
      </c>
      <c r="B330" s="10">
        <v>46284</v>
      </c>
      <c r="C330" s="17">
        <v>328</v>
      </c>
      <c r="E330">
        <v>328</v>
      </c>
      <c r="F330" s="10">
        <v>46271</v>
      </c>
      <c r="G330" s="10">
        <v>46284</v>
      </c>
    </row>
    <row r="331" spans="1:7" x14ac:dyDescent="0.25">
      <c r="A331" s="10">
        <v>46285</v>
      </c>
      <c r="B331" s="10">
        <v>46298</v>
      </c>
      <c r="C331" s="17">
        <v>329</v>
      </c>
      <c r="E331">
        <v>329</v>
      </c>
      <c r="F331" s="10">
        <v>46285</v>
      </c>
      <c r="G331" s="10">
        <v>46298</v>
      </c>
    </row>
    <row r="332" spans="1:7" x14ac:dyDescent="0.25">
      <c r="A332" s="10">
        <v>46299</v>
      </c>
      <c r="B332" s="10">
        <v>46312</v>
      </c>
      <c r="C332" s="17">
        <v>330</v>
      </c>
      <c r="E332">
        <v>330</v>
      </c>
      <c r="F332" s="10">
        <v>46299</v>
      </c>
      <c r="G332" s="10">
        <v>46312</v>
      </c>
    </row>
    <row r="333" spans="1:7" x14ac:dyDescent="0.25">
      <c r="A333" s="10">
        <v>46313</v>
      </c>
      <c r="B333" s="10">
        <v>46326</v>
      </c>
      <c r="C333" s="17">
        <v>331</v>
      </c>
      <c r="E333">
        <v>331</v>
      </c>
      <c r="F333" s="10">
        <v>46313</v>
      </c>
      <c r="G333" s="10">
        <v>46326</v>
      </c>
    </row>
    <row r="334" spans="1:7" x14ac:dyDescent="0.25">
      <c r="A334" s="10">
        <v>46327</v>
      </c>
      <c r="B334" s="10">
        <v>46340</v>
      </c>
      <c r="C334" s="17">
        <v>332</v>
      </c>
      <c r="E334">
        <v>332</v>
      </c>
      <c r="F334" s="10">
        <v>46327</v>
      </c>
      <c r="G334" s="10">
        <v>46340</v>
      </c>
    </row>
    <row r="335" spans="1:7" x14ac:dyDescent="0.25">
      <c r="A335" s="10">
        <v>46341</v>
      </c>
      <c r="B335" s="10">
        <v>46354</v>
      </c>
      <c r="C335" s="17">
        <v>333</v>
      </c>
      <c r="E335">
        <v>333</v>
      </c>
      <c r="F335" s="10">
        <v>46341</v>
      </c>
      <c r="G335" s="10">
        <v>46354</v>
      </c>
    </row>
    <row r="336" spans="1:7" x14ac:dyDescent="0.25">
      <c r="A336" s="10">
        <v>46355</v>
      </c>
      <c r="B336" s="10">
        <v>46368</v>
      </c>
      <c r="C336" s="17">
        <v>334</v>
      </c>
      <c r="E336">
        <v>334</v>
      </c>
      <c r="F336" s="10">
        <v>46355</v>
      </c>
      <c r="G336" s="10">
        <v>46368</v>
      </c>
    </row>
    <row r="337" spans="1:7" x14ac:dyDescent="0.25">
      <c r="A337" s="10">
        <v>46369</v>
      </c>
      <c r="B337" s="10">
        <v>46382</v>
      </c>
      <c r="C337" s="17">
        <v>335</v>
      </c>
      <c r="E337">
        <v>335</v>
      </c>
      <c r="F337" s="10">
        <v>46369</v>
      </c>
      <c r="G337" s="10">
        <v>46382</v>
      </c>
    </row>
    <row r="338" spans="1:7" x14ac:dyDescent="0.25">
      <c r="A338" s="10">
        <v>46383</v>
      </c>
      <c r="B338" s="10">
        <v>46396</v>
      </c>
      <c r="C338" s="17">
        <v>336</v>
      </c>
      <c r="E338">
        <v>336</v>
      </c>
      <c r="F338" s="10">
        <v>46383</v>
      </c>
      <c r="G338" s="10">
        <v>46396</v>
      </c>
    </row>
    <row r="339" spans="1:7" x14ac:dyDescent="0.25">
      <c r="A339" s="10">
        <v>46397</v>
      </c>
      <c r="B339" s="10">
        <v>46410</v>
      </c>
      <c r="C339" s="17">
        <v>337</v>
      </c>
      <c r="E339">
        <v>337</v>
      </c>
      <c r="F339" s="10">
        <v>46397</v>
      </c>
      <c r="G339" s="10">
        <v>46410</v>
      </c>
    </row>
    <row r="340" spans="1:7" x14ac:dyDescent="0.25">
      <c r="A340" s="10">
        <v>46411</v>
      </c>
      <c r="B340" s="10">
        <v>46424</v>
      </c>
      <c r="C340" s="17">
        <v>338</v>
      </c>
      <c r="E340">
        <v>338</v>
      </c>
      <c r="F340" s="10">
        <v>46411</v>
      </c>
      <c r="G340" s="10">
        <v>46424</v>
      </c>
    </row>
    <row r="341" spans="1:7" x14ac:dyDescent="0.25">
      <c r="A341" s="10">
        <v>46425</v>
      </c>
      <c r="B341" s="10">
        <v>46438</v>
      </c>
      <c r="C341" s="17">
        <v>339</v>
      </c>
      <c r="E341">
        <v>339</v>
      </c>
      <c r="F341" s="10">
        <v>46425</v>
      </c>
      <c r="G341" s="10">
        <v>46438</v>
      </c>
    </row>
    <row r="342" spans="1:7" x14ac:dyDescent="0.25">
      <c r="A342" s="10">
        <v>46439</v>
      </c>
      <c r="B342" s="10">
        <v>46452</v>
      </c>
      <c r="C342" s="17">
        <v>340</v>
      </c>
      <c r="E342">
        <v>340</v>
      </c>
      <c r="F342" s="10">
        <v>46439</v>
      </c>
      <c r="G342" s="10">
        <v>46452</v>
      </c>
    </row>
    <row r="343" spans="1:7" x14ac:dyDescent="0.25">
      <c r="A343" s="10">
        <v>46453</v>
      </c>
      <c r="B343" s="10">
        <v>46466</v>
      </c>
      <c r="C343" s="17">
        <v>341</v>
      </c>
      <c r="E343">
        <v>341</v>
      </c>
      <c r="F343" s="10">
        <v>46453</v>
      </c>
      <c r="G343" s="10">
        <v>46466</v>
      </c>
    </row>
    <row r="344" spans="1:7" x14ac:dyDescent="0.25">
      <c r="A344" s="10">
        <v>46467</v>
      </c>
      <c r="B344" s="10">
        <v>46480</v>
      </c>
      <c r="C344" s="17">
        <v>342</v>
      </c>
      <c r="E344">
        <v>342</v>
      </c>
      <c r="F344" s="10">
        <v>46467</v>
      </c>
      <c r="G344" s="10">
        <v>46480</v>
      </c>
    </row>
    <row r="345" spans="1:7" x14ac:dyDescent="0.25">
      <c r="A345" s="10">
        <v>46481</v>
      </c>
      <c r="B345" s="10">
        <v>46494</v>
      </c>
      <c r="C345" s="17">
        <v>343</v>
      </c>
      <c r="E345">
        <v>343</v>
      </c>
      <c r="F345" s="10">
        <v>46481</v>
      </c>
      <c r="G345" s="10">
        <v>46494</v>
      </c>
    </row>
    <row r="346" spans="1:7" x14ac:dyDescent="0.25">
      <c r="A346" s="10">
        <v>46495</v>
      </c>
      <c r="B346" s="10">
        <v>46508</v>
      </c>
      <c r="C346" s="17">
        <v>344</v>
      </c>
      <c r="E346">
        <v>344</v>
      </c>
      <c r="F346" s="10">
        <v>46495</v>
      </c>
      <c r="G346" s="10">
        <v>46508</v>
      </c>
    </row>
    <row r="347" spans="1:7" x14ac:dyDescent="0.25">
      <c r="A347" s="10">
        <v>46509</v>
      </c>
      <c r="B347" s="10">
        <v>46522</v>
      </c>
      <c r="C347" s="17">
        <v>345</v>
      </c>
      <c r="E347">
        <v>345</v>
      </c>
      <c r="F347" s="10">
        <v>46509</v>
      </c>
      <c r="G347" s="10">
        <v>46522</v>
      </c>
    </row>
    <row r="348" spans="1:7" x14ac:dyDescent="0.25">
      <c r="A348" s="10">
        <v>46523</v>
      </c>
      <c r="B348" s="10">
        <v>46536</v>
      </c>
      <c r="C348" s="17">
        <v>346</v>
      </c>
      <c r="E348">
        <v>346</v>
      </c>
      <c r="F348" s="10">
        <v>46523</v>
      </c>
      <c r="G348" s="10">
        <v>46536</v>
      </c>
    </row>
    <row r="349" spans="1:7" x14ac:dyDescent="0.25">
      <c r="A349" s="10">
        <v>46537</v>
      </c>
      <c r="B349" s="10">
        <v>46550</v>
      </c>
      <c r="C349" s="17">
        <v>347</v>
      </c>
      <c r="E349">
        <v>347</v>
      </c>
      <c r="F349" s="10">
        <v>46537</v>
      </c>
      <c r="G349" s="10">
        <v>46550</v>
      </c>
    </row>
    <row r="350" spans="1:7" x14ac:dyDescent="0.25">
      <c r="A350" s="10">
        <v>46551</v>
      </c>
      <c r="B350" s="10">
        <v>46564</v>
      </c>
      <c r="C350" s="17">
        <v>348</v>
      </c>
      <c r="E350">
        <v>348</v>
      </c>
      <c r="F350" s="10">
        <v>46551</v>
      </c>
      <c r="G350" s="10">
        <v>46564</v>
      </c>
    </row>
    <row r="351" spans="1:7" x14ac:dyDescent="0.25">
      <c r="A351" s="10">
        <v>46565</v>
      </c>
      <c r="B351" s="10">
        <v>46578</v>
      </c>
      <c r="C351" s="17">
        <v>349</v>
      </c>
      <c r="E351">
        <v>349</v>
      </c>
      <c r="F351" s="10">
        <v>46565</v>
      </c>
      <c r="G351" s="10">
        <v>46578</v>
      </c>
    </row>
  </sheetData>
  <mergeCells count="2">
    <mergeCell ref="A1:C1"/>
    <mergeCell ref="E1:G1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sqref="A1:XFD1"/>
    </sheetView>
  </sheetViews>
  <sheetFormatPr baseColWidth="10" defaultRowHeight="15" x14ac:dyDescent="0.25"/>
  <cols>
    <col min="1" max="1" width="77.140625" bestFit="1" customWidth="1"/>
  </cols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  <row r="11" spans="1:1" x14ac:dyDescent="0.25">
      <c r="A11" t="s">
        <v>62</v>
      </c>
    </row>
    <row r="12" spans="1:1" x14ac:dyDescent="0.25">
      <c r="A12" t="s">
        <v>63</v>
      </c>
    </row>
    <row r="13" spans="1:1" x14ac:dyDescent="0.25">
      <c r="A13" t="s">
        <v>64</v>
      </c>
    </row>
    <row r="14" spans="1:1" x14ac:dyDescent="0.25">
      <c r="A14" t="s">
        <v>65</v>
      </c>
    </row>
    <row r="15" spans="1:1" x14ac:dyDescent="0.25">
      <c r="A15" t="s">
        <v>66</v>
      </c>
    </row>
    <row r="16" spans="1:1" x14ac:dyDescent="0.25">
      <c r="A16" t="s">
        <v>67</v>
      </c>
    </row>
    <row r="17" spans="1:1" x14ac:dyDescent="0.25">
      <c r="A17" t="s">
        <v>68</v>
      </c>
    </row>
    <row r="18" spans="1:1" x14ac:dyDescent="0.25">
      <c r="A18" t="s">
        <v>69</v>
      </c>
    </row>
    <row r="19" spans="1:1" x14ac:dyDescent="0.25">
      <c r="A19" t="s">
        <v>70</v>
      </c>
    </row>
    <row r="20" spans="1:1" x14ac:dyDescent="0.25">
      <c r="A20" t="s">
        <v>71</v>
      </c>
    </row>
    <row r="21" spans="1:1" x14ac:dyDescent="0.25">
      <c r="A21" t="s">
        <v>72</v>
      </c>
    </row>
    <row r="22" spans="1:1" x14ac:dyDescent="0.25">
      <c r="A22" t="s">
        <v>73</v>
      </c>
    </row>
    <row r="23" spans="1:1" x14ac:dyDescent="0.25">
      <c r="A23" t="s">
        <v>74</v>
      </c>
    </row>
    <row r="24" spans="1:1" x14ac:dyDescent="0.25">
      <c r="A24" t="s">
        <v>75</v>
      </c>
    </row>
    <row r="25" spans="1:1" x14ac:dyDescent="0.25">
      <c r="A25" t="s">
        <v>76</v>
      </c>
    </row>
    <row r="26" spans="1:1" x14ac:dyDescent="0.25">
      <c r="A26" t="s">
        <v>77</v>
      </c>
    </row>
    <row r="27" spans="1:1" x14ac:dyDescent="0.25">
      <c r="A27" t="s">
        <v>78</v>
      </c>
    </row>
    <row r="28" spans="1:1" x14ac:dyDescent="0.25">
      <c r="A28" t="s">
        <v>79</v>
      </c>
    </row>
    <row r="29" spans="1:1" x14ac:dyDescent="0.25">
      <c r="A29" t="s">
        <v>81</v>
      </c>
    </row>
    <row r="30" spans="1:1" x14ac:dyDescent="0.25">
      <c r="A30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</vt:lpstr>
      <vt:lpstr>Vérif. périodes de paie</vt:lpstr>
      <vt:lpstr>Période de paie</vt:lpstr>
      <vt:lpstr>Raison</vt:lpstr>
      <vt:lpstr>Tableau!Impression_des_titres</vt:lpstr>
      <vt:lpstr>Tableau!Zone_d_impression</vt:lpstr>
    </vt:vector>
  </TitlesOfParts>
  <Company>Cegep de Sherbrooke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de l'Informatique</dc:creator>
  <cp:lastModifiedBy>Service de l'Informatique</cp:lastModifiedBy>
  <cp:lastPrinted>2019-08-12T21:15:42Z</cp:lastPrinted>
  <dcterms:created xsi:type="dcterms:W3CDTF">2019-08-07T12:04:57Z</dcterms:created>
  <dcterms:modified xsi:type="dcterms:W3CDTF">2019-08-13T17:09:29Z</dcterms:modified>
</cp:coreProperties>
</file>