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">[1]Année!$B$1</definedName>
    <definedName name="Fériés">[1]Année!$E$12:$F$24</definedName>
    <definedName name="Horaires">[1]Année!$C$1:$D$8</definedName>
    <definedName name="Jours_fériés">[1]Année!$C$12:$E$24</definedName>
  </definedNames>
  <calcPr calcId="145621" calcOnSave="0"/>
</workbook>
</file>

<file path=xl/calcChain.xml><?xml version="1.0" encoding="utf-8"?>
<calcChain xmlns="http://schemas.openxmlformats.org/spreadsheetml/2006/main">
  <c r="J38" i="1" l="1"/>
  <c r="L38" i="1"/>
  <c r="I38" i="1"/>
  <c r="H38" i="1"/>
  <c r="F38" i="1"/>
  <c r="E38" i="1"/>
  <c r="B35" i="1"/>
  <c r="A35" i="1" s="1"/>
  <c r="B34" i="1"/>
  <c r="A34" i="1" s="1"/>
  <c r="B33" i="1"/>
  <c r="A33" i="1" s="1"/>
  <c r="B32" i="1"/>
  <c r="A32" i="1" s="1"/>
  <c r="D32" i="1" s="1"/>
  <c r="K32" i="1" s="1"/>
  <c r="C31" i="1"/>
  <c r="B31" i="1"/>
  <c r="A31" i="1" s="1"/>
  <c r="D31" i="1" s="1"/>
  <c r="K31" i="1" s="1"/>
  <c r="B30" i="1"/>
  <c r="A30" i="1" s="1"/>
  <c r="B29" i="1"/>
  <c r="A29" i="1" s="1"/>
  <c r="B28" i="1"/>
  <c r="A28" i="1" s="1"/>
  <c r="B27" i="1"/>
  <c r="A27" i="1" s="1"/>
  <c r="B26" i="1"/>
  <c r="A26" i="1" s="1"/>
  <c r="B25" i="1"/>
  <c r="A25" i="1" s="1"/>
  <c r="B24" i="1"/>
  <c r="A24" i="1" s="1"/>
  <c r="G23" i="1"/>
  <c r="B23" i="1"/>
  <c r="A23" i="1" s="1"/>
  <c r="D23" i="1" s="1"/>
  <c r="K23" i="1" s="1"/>
  <c r="G22" i="1"/>
  <c r="B22" i="1"/>
  <c r="A22" i="1" s="1"/>
  <c r="G21" i="1"/>
  <c r="C21" i="1" s="1"/>
  <c r="B21" i="1"/>
  <c r="A21" i="1" s="1"/>
  <c r="G20" i="1"/>
  <c r="C20" i="1" s="1"/>
  <c r="B20" i="1"/>
  <c r="A20" i="1" s="1"/>
  <c r="G19" i="1"/>
  <c r="B19" i="1"/>
  <c r="A19" i="1" s="1"/>
  <c r="D19" i="1" s="1"/>
  <c r="K19" i="1" s="1"/>
  <c r="B18" i="1"/>
  <c r="A18" i="1" s="1"/>
  <c r="B17" i="1"/>
  <c r="A17" i="1" s="1"/>
  <c r="C16" i="1"/>
  <c r="B16" i="1"/>
  <c r="A16" i="1" s="1"/>
  <c r="B15" i="1"/>
  <c r="A15" i="1" s="1"/>
  <c r="B14" i="1"/>
  <c r="A14" i="1" s="1"/>
  <c r="D14" i="1" s="1"/>
  <c r="K14" i="1" s="1"/>
  <c r="B13" i="1"/>
  <c r="A13" i="1" s="1"/>
  <c r="B12" i="1"/>
  <c r="A12" i="1" s="1"/>
  <c r="B11" i="1"/>
  <c r="B10" i="1"/>
  <c r="A10" i="1" s="1"/>
  <c r="B9" i="1"/>
  <c r="B8" i="1"/>
  <c r="A8" i="1" s="1"/>
  <c r="B7" i="1"/>
  <c r="A7" i="1" s="1"/>
  <c r="B6" i="1"/>
  <c r="A6" i="1" s="1"/>
  <c r="B5" i="1"/>
  <c r="A5" i="1" s="1"/>
  <c r="A1" i="1"/>
  <c r="D27" i="1" l="1"/>
  <c r="K27" i="1" s="1"/>
  <c r="D10" i="1"/>
  <c r="K10" i="1" s="1"/>
  <c r="A11" i="1"/>
  <c r="D5" i="1"/>
  <c r="K5" i="1" s="1"/>
  <c r="D6" i="1"/>
  <c r="K6" i="1" s="1"/>
  <c r="D7" i="1"/>
  <c r="K7" i="1" s="1"/>
  <c r="A9" i="1"/>
  <c r="D15" i="1"/>
  <c r="K15" i="1" s="1"/>
  <c r="D24" i="1"/>
  <c r="K24" i="1" s="1"/>
  <c r="D33" i="1"/>
  <c r="K33" i="1" s="1"/>
  <c r="G14" i="1"/>
  <c r="D20" i="1"/>
  <c r="K20" i="1" s="1"/>
  <c r="D28" i="1"/>
  <c r="K28" i="1" s="1"/>
  <c r="G32" i="1"/>
  <c r="D8" i="1"/>
  <c r="K8" i="1" s="1"/>
  <c r="D12" i="1"/>
  <c r="K12" i="1" s="1"/>
  <c r="D16" i="1"/>
  <c r="K16" i="1" s="1"/>
  <c r="D17" i="1"/>
  <c r="K17" i="1" s="1"/>
  <c r="D21" i="1"/>
  <c r="K21" i="1" s="1"/>
  <c r="C22" i="1"/>
  <c r="D25" i="1"/>
  <c r="K25" i="1" s="1"/>
  <c r="D29" i="1"/>
  <c r="K29" i="1" s="1"/>
  <c r="D34" i="1"/>
  <c r="K34" i="1" s="1"/>
  <c r="D13" i="1"/>
  <c r="K13" i="1" s="1"/>
  <c r="D18" i="1"/>
  <c r="K18" i="1" s="1"/>
  <c r="C19" i="1"/>
  <c r="D22" i="1"/>
  <c r="K22" i="1" s="1"/>
  <c r="C23" i="1"/>
  <c r="D26" i="1"/>
  <c r="K26" i="1" s="1"/>
  <c r="D30" i="1"/>
  <c r="K30" i="1" s="1"/>
  <c r="D35" i="1"/>
  <c r="K35" i="1" s="1"/>
  <c r="G10" i="1" l="1"/>
  <c r="C10" i="1" s="1"/>
  <c r="G27" i="1"/>
  <c r="G6" i="1"/>
  <c r="C6" i="1" s="1"/>
  <c r="D11" i="1"/>
  <c r="G7" i="1"/>
  <c r="C7" i="1" s="1"/>
  <c r="G5" i="1"/>
  <c r="C5" i="1" s="1"/>
  <c r="D9" i="1"/>
  <c r="K9" i="1" s="1"/>
  <c r="G26" i="1"/>
  <c r="G13" i="1"/>
  <c r="G25" i="1"/>
  <c r="G15" i="1"/>
  <c r="G34" i="1"/>
  <c r="G12" i="1"/>
  <c r="G30" i="1"/>
  <c r="G18" i="1"/>
  <c r="C27" i="1"/>
  <c r="C14" i="1"/>
  <c r="G24" i="1"/>
  <c r="G35" i="1"/>
  <c r="G29" i="1"/>
  <c r="G17" i="1"/>
  <c r="G8" i="1"/>
  <c r="C32" i="1"/>
  <c r="G28" i="1"/>
  <c r="G33" i="1"/>
  <c r="D38" i="1" l="1"/>
  <c r="K11" i="1"/>
  <c r="K38" i="1" s="1"/>
  <c r="G11" i="1"/>
  <c r="C11" i="1" s="1"/>
  <c r="G9" i="1"/>
  <c r="C9" i="1" s="1"/>
  <c r="C24" i="1"/>
  <c r="C13" i="1"/>
  <c r="C33" i="1"/>
  <c r="C8" i="1"/>
  <c r="C29" i="1"/>
  <c r="C18" i="1"/>
  <c r="C30" i="1"/>
  <c r="C34" i="1"/>
  <c r="C17" i="1"/>
  <c r="C35" i="1"/>
  <c r="C25" i="1"/>
  <c r="C26" i="1"/>
  <c r="C28" i="1"/>
  <c r="C12" i="1"/>
  <c r="C15" i="1"/>
  <c r="G38" i="1" l="1"/>
  <c r="C38" i="1"/>
</calcChain>
</file>

<file path=xl/sharedStrings.xml><?xml version="1.0" encoding="utf-8"?>
<sst xmlns="http://schemas.openxmlformats.org/spreadsheetml/2006/main" count="13" uniqueCount="13">
  <si>
    <t>Dates :</t>
  </si>
  <si>
    <t>Jours 
travaillés</t>
  </si>
  <si>
    <t>Heures à faire:</t>
  </si>
  <si>
    <t>Heures faites:</t>
  </si>
  <si>
    <t>22hà3h30à6h 
(X2,5)</t>
  </si>
  <si>
    <t>6hà7h30 
(X1,25)</t>
  </si>
  <si>
    <t>7h30à16h45
 (X1)</t>
  </si>
  <si>
    <t>16h45à22h 
(X1,25)</t>
  </si>
  <si>
    <t>Heures pointées 
Bâtiment</t>
  </si>
  <si>
    <t>Totaux :</t>
  </si>
  <si>
    <t>ASA</t>
  </si>
  <si>
    <t>Jours 
Fériés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</si>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</sst>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800]dddd\,\ mmmm\ dd\,\ yyyy"/>
    <numFmt numFmtId="166" formatCode="[h]:mm"/>
    <numFmt numFmtId="167" formatCode="[$-40C]mmmm\-yy;@"/>
  </numFmts>
  <fonts count="7" x14ac:knownFonts="1">
    <font>
      <sz val="11"/>
      <color theme="1"/>
      <name val="Calibri"/>
      <family val="2"/>
      <scheme val="minor"/>
    </font>
    <font>
      <b/>
      <sz val="22"/>
      <color theme="1"/>
      <name val="Times New Roman"/>
      <family val="1"/>
    </font>
    <font>
      <b/>
      <sz val="9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sz val="36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3" fillId="3" borderId="11" xfId="0" applyFont="1" applyFill="1" applyBorder="1" applyAlignment="1" applyProtection="1">
      <alignment horizontal="center" vertical="center"/>
    </xf>
    <xf numFmtId="0" fontId="5" fillId="5" borderId="12" xfId="0" applyFont="1" applyFill="1" applyBorder="1" applyAlignment="1" applyProtection="1">
      <alignment horizontal="center" vertical="center" wrapText="1"/>
    </xf>
    <xf numFmtId="0" fontId="5" fillId="4" borderId="12" xfId="0" applyFont="1" applyFill="1" applyBorder="1" applyAlignment="1" applyProtection="1">
      <alignment horizontal="center" vertical="center" wrapText="1"/>
    </xf>
    <xf numFmtId="0" fontId="0" fillId="6" borderId="13" xfId="0" applyFill="1" applyBorder="1"/>
    <xf numFmtId="14" fontId="0" fillId="2" borderId="13" xfId="0" applyNumberFormat="1" applyFill="1" applyBorder="1" applyAlignment="1">
      <alignment horizontal="center"/>
    </xf>
    <xf numFmtId="164" fontId="0" fillId="3" borderId="14" xfId="0" applyNumberFormat="1" applyFill="1" applyBorder="1"/>
    <xf numFmtId="164" fontId="0" fillId="5" borderId="13" xfId="0" applyNumberFormat="1" applyFill="1" applyBorder="1"/>
    <xf numFmtId="164" fontId="0" fillId="4" borderId="13" xfId="0" applyNumberFormat="1" applyFill="1" applyBorder="1"/>
    <xf numFmtId="0" fontId="0" fillId="6" borderId="14" xfId="0" applyFill="1" applyBorder="1"/>
    <xf numFmtId="165" fontId="0" fillId="2" borderId="14" xfId="0" applyNumberFormat="1" applyFill="1" applyBorder="1" applyAlignment="1">
      <alignment horizontal="center"/>
    </xf>
    <xf numFmtId="0" fontId="0" fillId="6" borderId="15" xfId="0" applyFill="1" applyBorder="1"/>
    <xf numFmtId="165" fontId="0" fillId="2" borderId="15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6" fontId="0" fillId="3" borderId="4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166" fontId="0" fillId="3" borderId="11" xfId="0" applyNumberFormat="1" applyFill="1" applyBorder="1" applyAlignment="1">
      <alignment horizontal="center"/>
    </xf>
    <xf numFmtId="0" fontId="3" fillId="4" borderId="18" xfId="0" applyFont="1" applyFill="1" applyBorder="1" applyAlignment="1" applyProtection="1">
      <alignment horizontal="center" vertical="center"/>
    </xf>
    <xf numFmtId="0" fontId="3" fillId="4" borderId="18" xfId="0" applyFont="1" applyFill="1" applyBorder="1" applyAlignment="1" applyProtection="1">
      <alignment horizontal="center" vertical="center" wrapText="1"/>
    </xf>
    <xf numFmtId="0" fontId="3" fillId="4" borderId="19" xfId="0" applyFont="1" applyFill="1" applyBorder="1" applyAlignment="1" applyProtection="1">
      <alignment horizontal="center" vertical="center"/>
    </xf>
    <xf numFmtId="0" fontId="3" fillId="4" borderId="19" xfId="0" applyFont="1" applyFill="1" applyBorder="1" applyAlignment="1" applyProtection="1">
      <alignment horizontal="center" vertical="center" wrapText="1"/>
    </xf>
    <xf numFmtId="166" fontId="0" fillId="3" borderId="18" xfId="0" applyNumberFormat="1" applyFill="1" applyBorder="1" applyAlignment="1">
      <alignment horizontal="center"/>
    </xf>
    <xf numFmtId="166" fontId="0" fillId="3" borderId="19" xfId="0" applyNumberFormat="1" applyFill="1" applyBorder="1" applyAlignment="1">
      <alignment horizontal="center"/>
    </xf>
    <xf numFmtId="167" fontId="6" fillId="2" borderId="0" xfId="0" applyNumberFormat="1" applyFont="1" applyFill="1" applyBorder="1" applyAlignment="1">
      <alignment horizontal="center" vertical="center"/>
    </xf>
    <xf numFmtId="167" fontId="6" fillId="2" borderId="1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solid"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solid">
          <bgColor theme="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airie%20Yssingeaux%20Documents\Dossier%20des%20Heures\Calendrier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"/>
      <sheetName val="Janvier 2018"/>
      <sheetName val="Février"/>
      <sheetName val="Mars"/>
      <sheetName val="Avril 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1">
          <cell r="B1">
            <v>2018</v>
          </cell>
          <cell r="C1" t="str">
            <v>Mes Horaires</v>
          </cell>
        </row>
        <row r="2">
          <cell r="C2" t="str">
            <v>Lundi</v>
          </cell>
          <cell r="D2">
            <v>0.32291666666666669</v>
          </cell>
        </row>
        <row r="3">
          <cell r="C3" t="str">
            <v>Mardi</v>
          </cell>
          <cell r="D3">
            <v>0.32291666666666669</v>
          </cell>
        </row>
        <row r="4">
          <cell r="C4" t="str">
            <v>Mercredi</v>
          </cell>
          <cell r="D4">
            <v>0.32291666666666669</v>
          </cell>
        </row>
        <row r="5">
          <cell r="C5" t="str">
            <v>Jeudi</v>
          </cell>
          <cell r="D5">
            <v>0.32291666666666669</v>
          </cell>
        </row>
        <row r="6">
          <cell r="C6" t="str">
            <v>Vendredi</v>
          </cell>
          <cell r="D6">
            <v>0.16666666666666666</v>
          </cell>
        </row>
        <row r="7">
          <cell r="C7" t="str">
            <v>Samedi</v>
          </cell>
          <cell r="D7">
            <v>0</v>
          </cell>
        </row>
        <row r="8">
          <cell r="C8" t="str">
            <v>Dimanche</v>
          </cell>
          <cell r="D8">
            <v>0</v>
          </cell>
        </row>
        <row r="12">
          <cell r="C12" t="str">
            <v>Jour de l'an</v>
          </cell>
          <cell r="E12">
            <v>41639</v>
          </cell>
          <cell r="F12">
            <v>0</v>
          </cell>
        </row>
        <row r="13">
          <cell r="C13" t="str">
            <v>Pâques</v>
          </cell>
          <cell r="E13">
            <v>41729</v>
          </cell>
          <cell r="F13">
            <v>0</v>
          </cell>
        </row>
        <row r="14">
          <cell r="C14" t="str">
            <v>Lundi de Pâques</v>
          </cell>
          <cell r="E14">
            <v>41730</v>
          </cell>
          <cell r="F14">
            <v>0</v>
          </cell>
        </row>
        <row r="15">
          <cell r="C15" t="str">
            <v>Fête du travail</v>
          </cell>
          <cell r="E15">
            <v>41759</v>
          </cell>
          <cell r="F15">
            <v>0</v>
          </cell>
        </row>
        <row r="16">
          <cell r="C16" t="str">
            <v>Armistice 1945</v>
          </cell>
          <cell r="E16">
            <v>41766</v>
          </cell>
          <cell r="F16">
            <v>0</v>
          </cell>
        </row>
        <row r="17">
          <cell r="C17" t="str">
            <v xml:space="preserve">Ascension </v>
          </cell>
          <cell r="E17">
            <v>41768</v>
          </cell>
          <cell r="F17">
            <v>0</v>
          </cell>
        </row>
        <row r="18">
          <cell r="C18" t="str">
            <v xml:space="preserve">Pentecôte </v>
          </cell>
          <cell r="E18">
            <v>41778</v>
          </cell>
          <cell r="F18">
            <v>0</v>
          </cell>
        </row>
        <row r="19">
          <cell r="C19" t="str">
            <v>Lundi de Pentecote</v>
          </cell>
          <cell r="E19">
            <v>41779</v>
          </cell>
          <cell r="F19">
            <v>0.32291666666666669</v>
          </cell>
        </row>
        <row r="20">
          <cell r="C20" t="str">
            <v>Fête nationale</v>
          </cell>
          <cell r="E20">
            <v>41833</v>
          </cell>
          <cell r="F20">
            <v>0</v>
          </cell>
        </row>
        <row r="21">
          <cell r="C21" t="str">
            <v>Assomption</v>
          </cell>
          <cell r="E21">
            <v>41865</v>
          </cell>
          <cell r="F21">
            <v>0</v>
          </cell>
        </row>
        <row r="22">
          <cell r="C22" t="str">
            <v>Toussaint</v>
          </cell>
          <cell r="E22">
            <v>41943</v>
          </cell>
          <cell r="F22">
            <v>0</v>
          </cell>
        </row>
        <row r="23">
          <cell r="C23" t="str">
            <v>Armistice 1918</v>
          </cell>
          <cell r="E23">
            <v>41953</v>
          </cell>
          <cell r="F23">
            <v>0</v>
          </cell>
        </row>
        <row r="24">
          <cell r="C24" t="str">
            <v>NOEL</v>
          </cell>
          <cell r="E24">
            <v>41997</v>
          </cell>
          <cell r="F24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A22" workbookViewId="0">
      <selection sqref="A1:L2"/>
    </sheetView>
  </sheetViews>
  <sheetFormatPr baseColWidth="10" defaultRowHeight="15" x14ac:dyDescent="0.25"/>
  <sheetData>
    <row r="1" spans="1:12" ht="15" customHeight="1" x14ac:dyDescent="0.25">
      <c r="A1" s="37">
        <f>DATE([1]Année!B1,1,1)</f>
        <v>43101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</row>
    <row r="2" spans="1:12" ht="15.75" customHeight="1" thickBot="1" x14ac:dyDescent="0.3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</row>
    <row r="3" spans="1:12" ht="18.75" customHeight="1" x14ac:dyDescent="0.25">
      <c r="A3" s="1" t="s">
        <v>0</v>
      </c>
      <c r="B3" s="2"/>
      <c r="C3" s="3" t="s">
        <v>1</v>
      </c>
      <c r="D3" s="4" t="s">
        <v>2</v>
      </c>
      <c r="E3" s="5" t="s">
        <v>3</v>
      </c>
      <c r="F3" s="6"/>
      <c r="G3" s="6"/>
      <c r="H3" s="6"/>
      <c r="I3" s="7"/>
      <c r="J3" s="31" t="s">
        <v>10</v>
      </c>
      <c r="K3" s="32" t="s">
        <v>11</v>
      </c>
      <c r="L3" s="31" t="s">
        <v>12</v>
      </c>
    </row>
    <row r="4" spans="1:12" ht="45.75" thickBot="1" x14ac:dyDescent="0.3">
      <c r="A4" s="8"/>
      <c r="B4" s="9"/>
      <c r="C4" s="10"/>
      <c r="D4" s="11"/>
      <c r="E4" s="12" t="s">
        <v>4</v>
      </c>
      <c r="F4" s="12" t="s">
        <v>5</v>
      </c>
      <c r="G4" s="13" t="s">
        <v>6</v>
      </c>
      <c r="H4" s="12" t="s">
        <v>7</v>
      </c>
      <c r="I4" s="13" t="s">
        <v>8</v>
      </c>
      <c r="J4" s="33"/>
      <c r="K4" s="34"/>
      <c r="L4" s="33"/>
    </row>
    <row r="5" spans="1:12" x14ac:dyDescent="0.25">
      <c r="A5" s="14" t="str">
        <f>CHOOSE(WEEKDAY(B5),"Dimanche","Lundi","Mardi","Mercredi","Jeudi","Vendredi","Samedi")</f>
        <v>Lundi</v>
      </c>
      <c r="B5" s="15">
        <f>DATE(An,1,ROW(1:31))</f>
        <v>43101</v>
      </c>
      <c r="C5" s="14" t="str">
        <f>IF(G5&lt;=0,"0","1")</f>
        <v>1</v>
      </c>
      <c r="D5" s="16">
        <f>IFERROR((VLOOKUP(B5,Fériés:Fériés,2,0)),VLOOKUP(A5,[1]Année!$C$2:$C$8:'[1]Année'!$D$2:$D$8,2,0))</f>
        <v>0.32291666666666669</v>
      </c>
      <c r="E5" s="17"/>
      <c r="F5" s="17"/>
      <c r="G5" s="18">
        <f>IF(L5="",D5,0)</f>
        <v>0.32291666666666669</v>
      </c>
      <c r="H5" s="17"/>
      <c r="I5" s="18"/>
      <c r="J5" s="18"/>
      <c r="K5" s="18" t="str">
        <f>IF(D5=0,VLOOKUP(A5,Horaires,2,FALSE)," ")</f>
        <v xml:space="preserve"> </v>
      </c>
      <c r="L5" s="18"/>
    </row>
    <row r="6" spans="1:12" x14ac:dyDescent="0.25">
      <c r="A6" s="19" t="str">
        <f>CHOOSE(WEEKDAY(B6),"Dimanche","Lundi","Mardi","Mercredi","Jeudi","Vendredi","Samedi")</f>
        <v>Mardi</v>
      </c>
      <c r="B6" s="15">
        <f>DATE(An,1,ROW(2:32))</f>
        <v>43102</v>
      </c>
      <c r="C6" s="14" t="str">
        <f t="shared" ref="C6:C35" si="0">IF(G6&lt;=0,"0","1")</f>
        <v>1</v>
      </c>
      <c r="D6" s="16">
        <f>IFERROR((VLOOKUP(B6,Fériés:Fériés,2,0)),VLOOKUP(A6,[1]Année!$C$2:$C$8:'[1]Année'!$D$2:$D$8,2,0))</f>
        <v>0.32291666666666669</v>
      </c>
      <c r="E6" s="17"/>
      <c r="F6" s="17"/>
      <c r="G6" s="18">
        <f>IF(L6="",D6,0)</f>
        <v>0.32291666666666669</v>
      </c>
      <c r="H6" s="17"/>
      <c r="I6" s="18">
        <v>0.32500000000000001</v>
      </c>
      <c r="J6" s="18"/>
      <c r="K6" s="18" t="str">
        <f>IF(D6=0,VLOOKUP(A6,Horaires,2,FALSE)," ")</f>
        <v xml:space="preserve"> </v>
      </c>
      <c r="L6" s="18"/>
    </row>
    <row r="7" spans="1:12" x14ac:dyDescent="0.25">
      <c r="A7" s="19" t="str">
        <f>CHOOSE(WEEKDAY(B7),"Dimanche","Lundi","Mardi","Mercredi","Jeudi","Vendredi","Samedi")</f>
        <v>Mercredi</v>
      </c>
      <c r="B7" s="15">
        <f>DATE(An,1,ROW(3:33))</f>
        <v>43103</v>
      </c>
      <c r="C7" s="14" t="str">
        <f t="shared" si="0"/>
        <v>1</v>
      </c>
      <c r="D7" s="16">
        <f>IFERROR((VLOOKUP(B7,Fériés:Fériés,2,0)),VLOOKUP(A7,[1]Année!$C$2:$C$8:'[1]Année'!$D$2:$D$8,2,0))</f>
        <v>0.32291666666666669</v>
      </c>
      <c r="E7" s="17"/>
      <c r="F7" s="17"/>
      <c r="G7" s="18">
        <f>IF(L7="",D7,0)</f>
        <v>0.32291666666666669</v>
      </c>
      <c r="H7" s="17"/>
      <c r="I7" s="18">
        <v>0.32500000000000001</v>
      </c>
      <c r="J7" s="18"/>
      <c r="K7" s="18" t="str">
        <f>IF(D7=0,VLOOKUP(A7,Horaires,2,FALSE)," ")</f>
        <v xml:space="preserve"> </v>
      </c>
      <c r="L7" s="18"/>
    </row>
    <row r="8" spans="1:12" x14ac:dyDescent="0.25">
      <c r="A8" s="19" t="str">
        <f>CHOOSE(WEEKDAY(B8),"Dimanche","Lundi","Mardi","Mercredi","Jeudi","Vendredi","Samedi")</f>
        <v>Jeudi</v>
      </c>
      <c r="B8" s="15">
        <f>DATE(An,1,ROW(4:34))</f>
        <v>43104</v>
      </c>
      <c r="C8" s="14" t="str">
        <f t="shared" si="0"/>
        <v>1</v>
      </c>
      <c r="D8" s="16">
        <f>IFERROR((VLOOKUP(B8,Fériés:Fériés,2,0)),VLOOKUP(A8,[1]Année!$C$2:$C$8:'[1]Année'!$D$2:$D$8,2,0))</f>
        <v>0.32291666666666669</v>
      </c>
      <c r="E8" s="17"/>
      <c r="F8" s="17"/>
      <c r="G8" s="18">
        <f>IF(L8="",D8,0)</f>
        <v>0.32291666666666669</v>
      </c>
      <c r="H8" s="17"/>
      <c r="I8" s="18">
        <v>0.32361111111111113</v>
      </c>
      <c r="J8" s="18"/>
      <c r="K8" s="18" t="str">
        <f>IF(D8=0,VLOOKUP(A8,Horaires,2,FALSE)," ")</f>
        <v xml:space="preserve"> </v>
      </c>
      <c r="L8" s="18"/>
    </row>
    <row r="9" spans="1:12" x14ac:dyDescent="0.25">
      <c r="A9" s="19" t="str">
        <f>CHOOSE(WEEKDAY(B9),"Dimanche","Lundi","Mardi","Mercredi","Jeudi","Vendredi","Samedi")</f>
        <v>Vendredi</v>
      </c>
      <c r="B9" s="15">
        <f>DATE(An,1,ROW(5:35))</f>
        <v>43105</v>
      </c>
      <c r="C9" s="14" t="str">
        <f t="shared" si="0"/>
        <v>1</v>
      </c>
      <c r="D9" s="16">
        <f>IFERROR((VLOOKUP(B9,Fériés:Fériés,2,0)),VLOOKUP(A9,[1]Année!$C$2:$C$8:'[1]Année'!$D$2:$D$8,2,0))</f>
        <v>0.16666666666666666</v>
      </c>
      <c r="E9" s="17"/>
      <c r="F9" s="17"/>
      <c r="G9" s="18">
        <f>IF(L9="",D9,0)</f>
        <v>0.16666666666666666</v>
      </c>
      <c r="H9" s="17"/>
      <c r="I9" s="18">
        <v>0.16874999999999998</v>
      </c>
      <c r="J9" s="18"/>
      <c r="K9" s="18" t="str">
        <f>IF(D9=0,VLOOKUP(A9,Horaires,2,FALSE)," ")</f>
        <v xml:space="preserve"> </v>
      </c>
      <c r="L9" s="18"/>
    </row>
    <row r="10" spans="1:12" x14ac:dyDescent="0.25">
      <c r="A10" s="19" t="str">
        <f t="shared" ref="A10:A35" si="1">CHOOSE(WEEKDAY(B10),"Dimanche","Lundi","Mardi","Mercredi","Jeudi","Vendredi","Samedi")</f>
        <v>Samedi</v>
      </c>
      <c r="B10" s="15">
        <f>DATE(An,1,ROW(6:36))</f>
        <v>43106</v>
      </c>
      <c r="C10" s="14" t="str">
        <f t="shared" si="0"/>
        <v>0</v>
      </c>
      <c r="D10" s="16">
        <f>IFERROR((VLOOKUP(B10,Fériés:Fériés,2,0)),VLOOKUP(A10,[1]Année!$C$2:$C$8:'[1]Année'!$D$2:$D$8,2,0))</f>
        <v>0</v>
      </c>
      <c r="E10" s="17"/>
      <c r="F10" s="17"/>
      <c r="G10" s="18">
        <f>IF(L10="",D10,0)</f>
        <v>0</v>
      </c>
      <c r="H10" s="17"/>
      <c r="I10" s="18"/>
      <c r="J10" s="18"/>
      <c r="K10" s="18">
        <f>IF(D10=0,VLOOKUP(A10,Horaires,2,FALSE)," ")</f>
        <v>0</v>
      </c>
      <c r="L10" s="18"/>
    </row>
    <row r="11" spans="1:12" x14ac:dyDescent="0.25">
      <c r="A11" s="19" t="str">
        <f t="shared" si="1"/>
        <v>Dimanche</v>
      </c>
      <c r="B11" s="15">
        <f>DATE(An,1,ROW(7:37))</f>
        <v>43107</v>
      </c>
      <c r="C11" s="14" t="str">
        <f t="shared" si="0"/>
        <v>0</v>
      </c>
      <c r="D11" s="16">
        <f>IFERROR((VLOOKUP(B11,Fériés:Fériés,2,0)),VLOOKUP(A11,[1]Année!$C$2:$C$8:'[1]Année'!$D$2:$D$8,2,0))</f>
        <v>0</v>
      </c>
      <c r="E11" s="17"/>
      <c r="F11" s="17"/>
      <c r="G11" s="18">
        <f>IF(L11="",D11,0)</f>
        <v>0</v>
      </c>
      <c r="H11" s="17"/>
      <c r="I11" s="18"/>
      <c r="J11" s="18"/>
      <c r="K11" s="18">
        <f>IF(D11=0,VLOOKUP(A11,Horaires,2,FALSE)," ")</f>
        <v>0</v>
      </c>
      <c r="L11" s="18"/>
    </row>
    <row r="12" spans="1:12" x14ac:dyDescent="0.25">
      <c r="A12" s="19" t="str">
        <f t="shared" si="1"/>
        <v>Lundi</v>
      </c>
      <c r="B12" s="15">
        <f>DATE(An,1,ROW(8:38))</f>
        <v>43108</v>
      </c>
      <c r="C12" s="14" t="str">
        <f t="shared" si="0"/>
        <v>1</v>
      </c>
      <c r="D12" s="16">
        <f>IFERROR((VLOOKUP(B12,Fériés:Fériés,2,0)),VLOOKUP(A12,[1]Année!$C$2:$C$8:'[1]Année'!$D$2:$D$8,2,0))</f>
        <v>0.32291666666666669</v>
      </c>
      <c r="E12" s="17"/>
      <c r="F12" s="17"/>
      <c r="G12" s="18">
        <f>IF(L12="",D12,0)</f>
        <v>0.32291666666666669</v>
      </c>
      <c r="H12" s="17"/>
      <c r="I12" s="18">
        <v>0.32430555555555557</v>
      </c>
      <c r="J12" s="18"/>
      <c r="K12" s="18" t="str">
        <f>IF(D12=0,VLOOKUP(A12,Horaires,2,FALSE)," ")</f>
        <v xml:space="preserve"> </v>
      </c>
      <c r="L12" s="18"/>
    </row>
    <row r="13" spans="1:12" x14ac:dyDescent="0.25">
      <c r="A13" s="19" t="str">
        <f t="shared" si="1"/>
        <v>Mardi</v>
      </c>
      <c r="B13" s="15">
        <f>DATE(An,1,ROW(9:39))</f>
        <v>43109</v>
      </c>
      <c r="C13" s="14" t="str">
        <f t="shared" si="0"/>
        <v>1</v>
      </c>
      <c r="D13" s="16">
        <f>IFERROR((VLOOKUP(B13,Fériés:Fériés,2,0)),VLOOKUP(A13,[1]Année!$C$2:$C$8:'[1]Année'!$D$2:$D$8,2,0))</f>
        <v>0.32291666666666669</v>
      </c>
      <c r="E13" s="17"/>
      <c r="F13" s="17"/>
      <c r="G13" s="18">
        <f>IF(L13="",D13,0)</f>
        <v>0.32291666666666669</v>
      </c>
      <c r="H13" s="17"/>
      <c r="I13" s="18">
        <v>0.32430555555555557</v>
      </c>
      <c r="J13" s="18"/>
      <c r="K13" s="18" t="str">
        <f>IF(D13=0,VLOOKUP(A13,Horaires,2,FALSE)," ")</f>
        <v xml:space="preserve"> </v>
      </c>
      <c r="L13" s="18"/>
    </row>
    <row r="14" spans="1:12" x14ac:dyDescent="0.25">
      <c r="A14" s="19" t="str">
        <f t="shared" si="1"/>
        <v>Mercredi</v>
      </c>
      <c r="B14" s="15">
        <f>DATE(An,1,ROW(10:40))</f>
        <v>43110</v>
      </c>
      <c r="C14" s="14" t="str">
        <f t="shared" si="0"/>
        <v>1</v>
      </c>
      <c r="D14" s="16">
        <f>IFERROR((VLOOKUP(B14,Fériés:Fériés,2,0)),VLOOKUP(A14,[1]Année!$C$2:$C$8:'[1]Année'!$D$2:$D$8,2,0))</f>
        <v>0.32291666666666669</v>
      </c>
      <c r="E14" s="17"/>
      <c r="F14" s="17"/>
      <c r="G14" s="18">
        <f>IF(L14="",D14,0)</f>
        <v>0.32291666666666669</v>
      </c>
      <c r="H14" s="17"/>
      <c r="I14" s="18">
        <v>0.32708333333333334</v>
      </c>
      <c r="J14" s="18"/>
      <c r="K14" s="18" t="str">
        <f>IF(D14=0,VLOOKUP(A14,Horaires,2,FALSE)," ")</f>
        <v xml:space="preserve"> </v>
      </c>
      <c r="L14" s="18"/>
    </row>
    <row r="15" spans="1:12" x14ac:dyDescent="0.25">
      <c r="A15" s="19" t="str">
        <f t="shared" si="1"/>
        <v>Jeudi</v>
      </c>
      <c r="B15" s="15">
        <f>DATE(An,1,ROW(11:41))</f>
        <v>43111</v>
      </c>
      <c r="C15" s="14" t="str">
        <f t="shared" si="0"/>
        <v>1</v>
      </c>
      <c r="D15" s="16">
        <f>IFERROR((VLOOKUP(B15,Fériés:Fériés,2,0)),VLOOKUP(A15,[1]Année!$C$2:$C$8:'[1]Année'!$D$2:$D$8,2,0))</f>
        <v>0.32291666666666669</v>
      </c>
      <c r="E15" s="17"/>
      <c r="F15" s="17"/>
      <c r="G15" s="18">
        <f>IF(L15="",D15,0)</f>
        <v>0.32291666666666669</v>
      </c>
      <c r="H15" s="17"/>
      <c r="I15" s="18">
        <v>0.32430555555555557</v>
      </c>
      <c r="J15" s="18"/>
      <c r="K15" s="18" t="str">
        <f>IF(D15=0,VLOOKUP(A15,Horaires,2,FALSE)," ")</f>
        <v xml:space="preserve"> </v>
      </c>
      <c r="L15" s="18"/>
    </row>
    <row r="16" spans="1:12" x14ac:dyDescent="0.25">
      <c r="A16" s="19" t="str">
        <f t="shared" si="1"/>
        <v>Vendredi</v>
      </c>
      <c r="B16" s="15">
        <f>DATE(An,1,ROW(12:42))</f>
        <v>43112</v>
      </c>
      <c r="C16" s="14" t="str">
        <f t="shared" si="0"/>
        <v>1</v>
      </c>
      <c r="D16" s="16">
        <f>IFERROR((VLOOKUP(B16,Fériés:Fériés,2,0)),VLOOKUP(A16,[1]Année!$C$2:$C$8:'[1]Année'!$D$2:$D$8,2,0))</f>
        <v>0.16666666666666666</v>
      </c>
      <c r="E16" s="17"/>
      <c r="F16" s="17"/>
      <c r="G16" s="18">
        <v>0.16666666666666666</v>
      </c>
      <c r="H16" s="17"/>
      <c r="I16" s="18">
        <v>0.17013888888888887</v>
      </c>
      <c r="J16" s="18"/>
      <c r="K16" s="18" t="str">
        <f>IF(D16=0,VLOOKUP(A16,Horaires,2,FALSE)," ")</f>
        <v xml:space="preserve"> </v>
      </c>
      <c r="L16" s="18"/>
    </row>
    <row r="17" spans="1:12" x14ac:dyDescent="0.25">
      <c r="A17" s="19" t="str">
        <f t="shared" si="1"/>
        <v>Samedi</v>
      </c>
      <c r="B17" s="15">
        <f>DATE(An,1,ROW(13:43))</f>
        <v>43113</v>
      </c>
      <c r="C17" s="14" t="str">
        <f t="shared" si="0"/>
        <v>0</v>
      </c>
      <c r="D17" s="16">
        <f>IFERROR((VLOOKUP(B17,Fériés:Fériés,2,0)),VLOOKUP(A17,[1]Année!$C$2:$C$8:'[1]Année'!$D$2:$D$8,2,0))</f>
        <v>0</v>
      </c>
      <c r="E17" s="17"/>
      <c r="F17" s="17"/>
      <c r="G17" s="18">
        <f>IF(L17="",D17,0)</f>
        <v>0</v>
      </c>
      <c r="H17" s="17"/>
      <c r="I17" s="18"/>
      <c r="J17" s="18"/>
      <c r="K17" s="18">
        <f>IF(D17=0,VLOOKUP(A17,Horaires,2,FALSE)," ")</f>
        <v>0</v>
      </c>
      <c r="L17" s="18"/>
    </row>
    <row r="18" spans="1:12" x14ac:dyDescent="0.25">
      <c r="A18" s="19" t="str">
        <f t="shared" si="1"/>
        <v>Dimanche</v>
      </c>
      <c r="B18" s="15">
        <f>DATE(An,1,ROW(14:44))</f>
        <v>43114</v>
      </c>
      <c r="C18" s="14" t="str">
        <f t="shared" si="0"/>
        <v>0</v>
      </c>
      <c r="D18" s="16">
        <f>IFERROR((VLOOKUP(B18,Fériés:Fériés,2,0)),VLOOKUP(A18,[1]Année!$C$2:$C$8:'[1]Année'!$D$2:$D$8,2,0))</f>
        <v>0</v>
      </c>
      <c r="E18" s="17"/>
      <c r="F18" s="17"/>
      <c r="G18" s="18">
        <f>IF(L18="",D18,0)</f>
        <v>0</v>
      </c>
      <c r="H18" s="17"/>
      <c r="I18" s="18"/>
      <c r="J18" s="18"/>
      <c r="K18" s="18">
        <f>IF(D18=0,VLOOKUP(A18,Horaires,2,FALSE)," ")</f>
        <v>0</v>
      </c>
      <c r="L18" s="18"/>
    </row>
    <row r="19" spans="1:12" x14ac:dyDescent="0.25">
      <c r="A19" s="19" t="str">
        <f t="shared" si="1"/>
        <v>Lundi</v>
      </c>
      <c r="B19" s="15">
        <f>DATE(An,1,ROW(15:45))</f>
        <v>43115</v>
      </c>
      <c r="C19" s="14" t="str">
        <f t="shared" si="0"/>
        <v>0</v>
      </c>
      <c r="D19" s="16">
        <f>IFERROR((VLOOKUP(B19,Fériés:Fériés,2,0)),VLOOKUP(A19,[1]Année!$C$2:$C$8:'[1]Année'!$D$2:$D$8,2,0))</f>
        <v>0.32291666666666669</v>
      </c>
      <c r="E19" s="17"/>
      <c r="F19" s="17"/>
      <c r="G19" s="18">
        <f>IF(L19="",D19,0)</f>
        <v>0</v>
      </c>
      <c r="H19" s="17"/>
      <c r="I19" s="18"/>
      <c r="J19" s="18"/>
      <c r="K19" s="18" t="str">
        <f>IF(D19=0,VLOOKUP(A19,Horaires,2,FALSE)," ")</f>
        <v xml:space="preserve"> </v>
      </c>
      <c r="L19" s="18">
        <v>0.32291666666666669</v>
      </c>
    </row>
    <row r="20" spans="1:12" x14ac:dyDescent="0.25">
      <c r="A20" s="19" t="str">
        <f t="shared" si="1"/>
        <v>Mardi</v>
      </c>
      <c r="B20" s="15">
        <f>DATE(An,1,ROW(16:46))</f>
        <v>43116</v>
      </c>
      <c r="C20" s="14" t="str">
        <f t="shared" si="0"/>
        <v>0</v>
      </c>
      <c r="D20" s="16">
        <f>IFERROR((VLOOKUP(B20,Fériés:Fériés,2,0)),VLOOKUP(A20,[1]Année!$C$2:$C$8:'[1]Année'!$D$2:$D$8,2,0))</f>
        <v>0.32291666666666669</v>
      </c>
      <c r="E20" s="17"/>
      <c r="F20" s="17"/>
      <c r="G20" s="18">
        <f>IF(L20="",D20,0)</f>
        <v>0</v>
      </c>
      <c r="H20" s="17"/>
      <c r="I20" s="18"/>
      <c r="J20" s="18"/>
      <c r="K20" s="18" t="str">
        <f>IF(D20=0,VLOOKUP(A20,Horaires,2,FALSE)," ")</f>
        <v xml:space="preserve"> </v>
      </c>
      <c r="L20" s="18">
        <v>0.32291666666666669</v>
      </c>
    </row>
    <row r="21" spans="1:12" x14ac:dyDescent="0.25">
      <c r="A21" s="19" t="str">
        <f t="shared" si="1"/>
        <v>Mercredi</v>
      </c>
      <c r="B21" s="15">
        <f>DATE(An,1,ROW(17:47))</f>
        <v>43117</v>
      </c>
      <c r="C21" s="14" t="str">
        <f t="shared" si="0"/>
        <v>0</v>
      </c>
      <c r="D21" s="16">
        <f>IFERROR((VLOOKUP(B21,Fériés:Fériés,2,0)),VLOOKUP(A21,[1]Année!$C$2:$C$8:'[1]Année'!$D$2:$D$8,2,0))</f>
        <v>0.32291666666666669</v>
      </c>
      <c r="E21" s="17"/>
      <c r="F21" s="17"/>
      <c r="G21" s="18">
        <f>IF(L21="",D21,0)</f>
        <v>0</v>
      </c>
      <c r="H21" s="17"/>
      <c r="I21" s="18"/>
      <c r="J21" s="18"/>
      <c r="K21" s="18" t="str">
        <f>IF(D21=0,VLOOKUP(A21,Horaires,2,FALSE)," ")</f>
        <v xml:space="preserve"> </v>
      </c>
      <c r="L21" s="18">
        <v>0.32291666666666669</v>
      </c>
    </row>
    <row r="22" spans="1:12" x14ac:dyDescent="0.25">
      <c r="A22" s="19" t="str">
        <f t="shared" si="1"/>
        <v>Jeudi</v>
      </c>
      <c r="B22" s="15">
        <f>DATE(An,1,ROW(18:48))</f>
        <v>43118</v>
      </c>
      <c r="C22" s="14" t="str">
        <f t="shared" si="0"/>
        <v>0</v>
      </c>
      <c r="D22" s="16">
        <f>IFERROR((VLOOKUP(B22,Fériés:Fériés,2,0)),VLOOKUP(A22,[1]Année!$C$2:$C$8:'[1]Année'!$D$2:$D$8,2,0))</f>
        <v>0.32291666666666669</v>
      </c>
      <c r="E22" s="17"/>
      <c r="F22" s="17"/>
      <c r="G22" s="18">
        <f>IF(L22="",D22,0)</f>
        <v>0</v>
      </c>
      <c r="H22" s="17"/>
      <c r="I22" s="18"/>
      <c r="J22" s="18"/>
      <c r="K22" s="18" t="str">
        <f>IF(D22=0,VLOOKUP(A22,Horaires,2,FALSE)," ")</f>
        <v xml:space="preserve"> </v>
      </c>
      <c r="L22" s="18">
        <v>0.32291666666666669</v>
      </c>
    </row>
    <row r="23" spans="1:12" x14ac:dyDescent="0.25">
      <c r="A23" s="19" t="str">
        <f t="shared" si="1"/>
        <v>Vendredi</v>
      </c>
      <c r="B23" s="15">
        <f>DATE(An,1,ROW(19:49))</f>
        <v>43119</v>
      </c>
      <c r="C23" s="14" t="str">
        <f t="shared" si="0"/>
        <v>0</v>
      </c>
      <c r="D23" s="16">
        <f>IFERROR((VLOOKUP(B23,Fériés:Fériés,2,0)),VLOOKUP(A23,[1]Année!$C$2:$C$8:'[1]Année'!$D$2:$D$8,2,0))</f>
        <v>0.16666666666666666</v>
      </c>
      <c r="E23" s="17"/>
      <c r="F23" s="17"/>
      <c r="G23" s="18">
        <f>IF(L23="",D23,0)</f>
        <v>0</v>
      </c>
      <c r="H23" s="17"/>
      <c r="I23" s="18"/>
      <c r="J23" s="18"/>
      <c r="K23" s="18" t="str">
        <f>IF(D23=0,VLOOKUP(A23,Horaires,2,FALSE)," ")</f>
        <v xml:space="preserve"> </v>
      </c>
      <c r="L23" s="18">
        <v>0.16666666666666666</v>
      </c>
    </row>
    <row r="24" spans="1:12" x14ac:dyDescent="0.25">
      <c r="A24" s="19" t="str">
        <f t="shared" si="1"/>
        <v>Samedi</v>
      </c>
      <c r="B24" s="15">
        <f>DATE(An,1,ROW(20:50))</f>
        <v>43120</v>
      </c>
      <c r="C24" s="14" t="str">
        <f t="shared" si="0"/>
        <v>0</v>
      </c>
      <c r="D24" s="16">
        <f>IFERROR((VLOOKUP(B24,Fériés:Fériés,2,0)),VLOOKUP(A24,[1]Année!$C$2:$C$8:'[1]Année'!$D$2:$D$8,2,0))</f>
        <v>0</v>
      </c>
      <c r="E24" s="17"/>
      <c r="F24" s="17"/>
      <c r="G24" s="18">
        <f>IF(L24="",D24,0)</f>
        <v>0</v>
      </c>
      <c r="H24" s="17"/>
      <c r="I24" s="18"/>
      <c r="J24" s="18"/>
      <c r="K24" s="18">
        <f>IF(D24=0,VLOOKUP(A24,Horaires,2,FALSE)," ")</f>
        <v>0</v>
      </c>
      <c r="L24" s="18"/>
    </row>
    <row r="25" spans="1:12" x14ac:dyDescent="0.25">
      <c r="A25" s="19" t="str">
        <f t="shared" si="1"/>
        <v>Dimanche</v>
      </c>
      <c r="B25" s="15">
        <f>DATE(An,1,ROW(21:51))</f>
        <v>43121</v>
      </c>
      <c r="C25" s="14" t="str">
        <f t="shared" si="0"/>
        <v>0</v>
      </c>
      <c r="D25" s="16">
        <f>IFERROR((VLOOKUP(B25,Fériés:Fériés,2,0)),VLOOKUP(A25,[1]Année!$C$2:$C$8:'[1]Année'!$D$2:$D$8,2,0))</f>
        <v>0</v>
      </c>
      <c r="E25" s="17"/>
      <c r="F25" s="17"/>
      <c r="G25" s="18">
        <f>IF(L25="",D25,0)</f>
        <v>0</v>
      </c>
      <c r="H25" s="17"/>
      <c r="I25" s="18"/>
      <c r="J25" s="18"/>
      <c r="K25" s="18">
        <f>IF(D25=0,VLOOKUP(A25,Horaires,2,FALSE)," ")</f>
        <v>0</v>
      </c>
      <c r="L25" s="18"/>
    </row>
    <row r="26" spans="1:12" x14ac:dyDescent="0.25">
      <c r="A26" s="19" t="str">
        <f t="shared" si="1"/>
        <v>Lundi</v>
      </c>
      <c r="B26" s="15">
        <f>DATE(An,1,ROW(22:52))</f>
        <v>43122</v>
      </c>
      <c r="C26" s="14" t="str">
        <f t="shared" si="0"/>
        <v>1</v>
      </c>
      <c r="D26" s="16">
        <f>IFERROR((VLOOKUP(B26,Fériés:Fériés,2,0)),VLOOKUP(A26,[1]Année!$C$2:$C$8:'[1]Année'!$D$2:$D$8,2,0))</f>
        <v>0.32291666666666669</v>
      </c>
      <c r="E26" s="17"/>
      <c r="F26" s="17"/>
      <c r="G26" s="18">
        <f>IF(L26="",D26,0)</f>
        <v>0.32291666666666669</v>
      </c>
      <c r="H26" s="17"/>
      <c r="I26" s="18">
        <v>0.3263888888888889</v>
      </c>
      <c r="J26" s="18"/>
      <c r="K26" s="18" t="str">
        <f>IF(D26=0,VLOOKUP(A26,Horaires,2,FALSE)," ")</f>
        <v xml:space="preserve"> </v>
      </c>
      <c r="L26" s="18"/>
    </row>
    <row r="27" spans="1:12" x14ac:dyDescent="0.25">
      <c r="A27" s="19" t="str">
        <f t="shared" si="1"/>
        <v>Mardi</v>
      </c>
      <c r="B27" s="15">
        <f>DATE(An,1,ROW(23:53))</f>
        <v>43123</v>
      </c>
      <c r="C27" s="14" t="str">
        <f t="shared" si="0"/>
        <v>1</v>
      </c>
      <c r="D27" s="16">
        <f>IFERROR((VLOOKUP(B27,Fériés:Fériés,2,0)),VLOOKUP(A27,[1]Année!$C$2:$C$8:'[1]Année'!$D$2:$D$8,2,0))</f>
        <v>0.32291666666666669</v>
      </c>
      <c r="E27" s="17"/>
      <c r="F27" s="17"/>
      <c r="G27" s="18">
        <f>IF(L27="",D27,0)</f>
        <v>0.32291666666666669</v>
      </c>
      <c r="H27" s="17"/>
      <c r="I27" s="18">
        <v>0.32500000000000001</v>
      </c>
      <c r="J27" s="18"/>
      <c r="K27" s="18" t="str">
        <f>IF(D27=0,VLOOKUP(A27,Horaires,2,FALSE)," ")</f>
        <v xml:space="preserve"> </v>
      </c>
      <c r="L27" s="18"/>
    </row>
    <row r="28" spans="1:12" x14ac:dyDescent="0.25">
      <c r="A28" s="19" t="str">
        <f t="shared" si="1"/>
        <v>Mercredi</v>
      </c>
      <c r="B28" s="15">
        <f>DATE(An,1,ROW(24:54))</f>
        <v>43124</v>
      </c>
      <c r="C28" s="14" t="str">
        <f t="shared" si="0"/>
        <v>1</v>
      </c>
      <c r="D28" s="16">
        <f>IFERROR((VLOOKUP(B28,Fériés:Fériés,2,0)),VLOOKUP(A28,[1]Année!$C$2:$C$8:'[1]Année'!$D$2:$D$8,2,0))</f>
        <v>0.32291666666666669</v>
      </c>
      <c r="E28" s="17"/>
      <c r="F28" s="17"/>
      <c r="G28" s="18">
        <f>IF(L28="",D28,0)</f>
        <v>0.32291666666666669</v>
      </c>
      <c r="H28" s="17"/>
      <c r="I28" s="18">
        <v>0.32430555555555557</v>
      </c>
      <c r="J28" s="18"/>
      <c r="K28" s="18" t="str">
        <f>IF(D28=0,VLOOKUP(A28,Horaires,2,FALSE)," ")</f>
        <v xml:space="preserve"> </v>
      </c>
      <c r="L28" s="18"/>
    </row>
    <row r="29" spans="1:12" x14ac:dyDescent="0.25">
      <c r="A29" s="19" t="str">
        <f t="shared" si="1"/>
        <v>Jeudi</v>
      </c>
      <c r="B29" s="15">
        <f>DATE(An,1,ROW(25:55))</f>
        <v>43125</v>
      </c>
      <c r="C29" s="14" t="str">
        <f t="shared" si="0"/>
        <v>1</v>
      </c>
      <c r="D29" s="16">
        <f>IFERROR((VLOOKUP(B29,Fériés:Fériés,2,0)),VLOOKUP(A29,[1]Année!$C$2:$C$8:'[1]Année'!$D$2:$D$8,2,0))</f>
        <v>0.32291666666666669</v>
      </c>
      <c r="E29" s="17"/>
      <c r="F29" s="17"/>
      <c r="G29" s="18">
        <f>IF(L29="",D29,0)</f>
        <v>0.32291666666666669</v>
      </c>
      <c r="H29" s="17"/>
      <c r="I29" s="18">
        <v>0.32430555555555557</v>
      </c>
      <c r="J29" s="18"/>
      <c r="K29" s="18" t="str">
        <f>IF(D29=0,VLOOKUP(A29,Horaires,2,FALSE)," ")</f>
        <v xml:space="preserve"> </v>
      </c>
      <c r="L29" s="18"/>
    </row>
    <row r="30" spans="1:12" x14ac:dyDescent="0.25">
      <c r="A30" s="19" t="str">
        <f t="shared" si="1"/>
        <v>Vendredi</v>
      </c>
      <c r="B30" s="15">
        <f>DATE(An,1,ROW(26:56))</f>
        <v>43126</v>
      </c>
      <c r="C30" s="14" t="str">
        <f t="shared" si="0"/>
        <v>1</v>
      </c>
      <c r="D30" s="16">
        <f>IFERROR((VLOOKUP(B30,Fériés:Fériés,2,0)),VLOOKUP(A30,[1]Année!$C$2:$C$8:'[1]Année'!$D$2:$D$8,2,0))</f>
        <v>0.16666666666666666</v>
      </c>
      <c r="E30" s="17">
        <v>6.9444444444444447E-4</v>
      </c>
      <c r="F30" s="17"/>
      <c r="G30" s="18">
        <f>IF(L30="",D30,0)</f>
        <v>0.16666666666666666</v>
      </c>
      <c r="H30" s="17">
        <v>0.2673611111111111</v>
      </c>
      <c r="I30" s="18">
        <v>0.16666666666666666</v>
      </c>
      <c r="J30" s="18"/>
      <c r="K30" s="18" t="str">
        <f>IF(D30=0,VLOOKUP(A30,Horaires,2,FALSE)," ")</f>
        <v xml:space="preserve"> </v>
      </c>
      <c r="L30" s="18"/>
    </row>
    <row r="31" spans="1:12" x14ac:dyDescent="0.25">
      <c r="A31" s="19" t="str">
        <f t="shared" si="1"/>
        <v>Samedi</v>
      </c>
      <c r="B31" s="15">
        <f>DATE(An,1,ROW(27:57))</f>
        <v>43127</v>
      </c>
      <c r="C31" s="14" t="str">
        <f t="shared" si="0"/>
        <v>1</v>
      </c>
      <c r="D31" s="16">
        <f>IFERROR((VLOOKUP(B31,Fériés:Fériés,2,0)),VLOOKUP(A31,[1]Année!$C$2:$C$8:'[1]Année'!$D$2:$D$8,2,0))</f>
        <v>0</v>
      </c>
      <c r="E31" s="17">
        <v>0.10416666666666667</v>
      </c>
      <c r="F31" s="17">
        <v>6.25E-2</v>
      </c>
      <c r="G31" s="18">
        <v>0.27916666666666667</v>
      </c>
      <c r="H31" s="17"/>
      <c r="I31" s="18"/>
      <c r="J31" s="18"/>
      <c r="K31" s="18">
        <f>IF(D31=0,VLOOKUP(A31,Horaires,2,FALSE)," ")</f>
        <v>0</v>
      </c>
      <c r="L31" s="18"/>
    </row>
    <row r="32" spans="1:12" x14ac:dyDescent="0.25">
      <c r="A32" s="19" t="str">
        <f t="shared" si="1"/>
        <v>Dimanche</v>
      </c>
      <c r="B32" s="15">
        <f>DATE(An,1,ROW(28:58))</f>
        <v>43128</v>
      </c>
      <c r="C32" s="14" t="str">
        <f t="shared" si="0"/>
        <v>0</v>
      </c>
      <c r="D32" s="16">
        <f>IFERROR((VLOOKUP(B32,Fériés:Fériés,2,0)),VLOOKUP(A32,[1]Année!$C$2:$C$8:'[1]Année'!$D$2:$D$8,2,0))</f>
        <v>0</v>
      </c>
      <c r="E32" s="17"/>
      <c r="F32" s="17"/>
      <c r="G32" s="18">
        <f>IF(L32="",D32,0)</f>
        <v>0</v>
      </c>
      <c r="H32" s="17"/>
      <c r="I32" s="18"/>
      <c r="J32" s="18"/>
      <c r="K32" s="18">
        <f>IF(D32=0,VLOOKUP(A32,Horaires,2,FALSE)," ")</f>
        <v>0</v>
      </c>
      <c r="L32" s="18"/>
    </row>
    <row r="33" spans="1:12" x14ac:dyDescent="0.25">
      <c r="A33" s="19" t="str">
        <f t="shared" si="1"/>
        <v>Lundi</v>
      </c>
      <c r="B33" s="15">
        <f>DATE(An,1,ROW(29:59))</f>
        <v>43129</v>
      </c>
      <c r="C33" s="14" t="str">
        <f t="shared" si="0"/>
        <v>1</v>
      </c>
      <c r="D33" s="16">
        <f>IFERROR((VLOOKUP(B33,Fériés:Fériés,2,0)),VLOOKUP(A33,[1]Année!$C$2:$C$8:'[1]Année'!$D$2:$D$8,2,0))</f>
        <v>0.32291666666666669</v>
      </c>
      <c r="E33" s="17"/>
      <c r="F33" s="17"/>
      <c r="G33" s="18">
        <f>IF(L33="",D33,0)</f>
        <v>0.32291666666666669</v>
      </c>
      <c r="H33" s="17"/>
      <c r="I33" s="18">
        <v>0.32500000000000001</v>
      </c>
      <c r="J33" s="18"/>
      <c r="K33" s="18" t="str">
        <f>IF(D33=0,VLOOKUP(A33,Horaires,2,FALSE)," ")</f>
        <v xml:space="preserve"> </v>
      </c>
      <c r="L33" s="18"/>
    </row>
    <row r="34" spans="1:12" x14ac:dyDescent="0.25">
      <c r="A34" s="19" t="str">
        <f t="shared" si="1"/>
        <v>Mardi</v>
      </c>
      <c r="B34" s="15">
        <f>DATE(An,1,ROW(30:60))</f>
        <v>43130</v>
      </c>
      <c r="C34" s="14" t="str">
        <f t="shared" si="0"/>
        <v>1</v>
      </c>
      <c r="D34" s="16">
        <f>IFERROR((VLOOKUP(B34,Fériés:Fériés,2,0)),VLOOKUP(A34,[1]Année!$C$2:$C$8:'[1]Année'!$D$2:$D$8,2,0))</f>
        <v>0.32291666666666669</v>
      </c>
      <c r="E34" s="17"/>
      <c r="F34" s="17"/>
      <c r="G34" s="18">
        <f>IF(L34="",D34,0)</f>
        <v>0.32291666666666669</v>
      </c>
      <c r="H34" s="17"/>
      <c r="I34" s="18">
        <v>0.32361111111111113</v>
      </c>
      <c r="J34" s="18"/>
      <c r="K34" s="18" t="str">
        <f>IF(D34=0,VLOOKUP(A34,Horaires,2,FALSE)," ")</f>
        <v xml:space="preserve"> </v>
      </c>
      <c r="L34" s="18"/>
    </row>
    <row r="35" spans="1:12" x14ac:dyDescent="0.25">
      <c r="A35" s="19" t="str">
        <f t="shared" si="1"/>
        <v>Mercredi</v>
      </c>
      <c r="B35" s="15">
        <f>DATE(An,1,ROW(31:61))</f>
        <v>43131</v>
      </c>
      <c r="C35" s="14" t="str">
        <f t="shared" si="0"/>
        <v>1</v>
      </c>
      <c r="D35" s="16">
        <f>IFERROR((VLOOKUP(B35,Fériés:Fériés,2,0)),VLOOKUP(A35,[1]Année!$C$2:$C$8:'[1]Année'!$D$2:$D$8,2,0))</f>
        <v>0.32291666666666669</v>
      </c>
      <c r="E35" s="17"/>
      <c r="F35" s="17"/>
      <c r="G35" s="18">
        <f>IF(L35="",D35,0)</f>
        <v>0.32291666666666669</v>
      </c>
      <c r="H35" s="17"/>
      <c r="I35" s="18">
        <v>0.32361111111111113</v>
      </c>
      <c r="J35" s="18"/>
      <c r="K35" s="18" t="str">
        <f>IF(D35=0,VLOOKUP(A35,Horaires,2,FALSE)," ")</f>
        <v xml:space="preserve"> </v>
      </c>
      <c r="L35" s="18"/>
    </row>
    <row r="36" spans="1:12" x14ac:dyDescent="0.25">
      <c r="A36" s="19"/>
      <c r="B36" s="20"/>
      <c r="C36" s="20"/>
      <c r="D36" s="16"/>
      <c r="E36" s="17"/>
      <c r="F36" s="17"/>
      <c r="G36" s="18"/>
      <c r="H36" s="17"/>
      <c r="I36" s="18"/>
      <c r="J36" s="18"/>
      <c r="K36" s="18"/>
      <c r="L36" s="18"/>
    </row>
    <row r="37" spans="1:12" ht="15.75" thickBot="1" x14ac:dyDescent="0.3">
      <c r="A37" s="21"/>
      <c r="B37" s="22"/>
      <c r="C37" s="22"/>
      <c r="D37" s="16"/>
      <c r="E37" s="17"/>
      <c r="F37" s="17"/>
      <c r="G37" s="18"/>
      <c r="H37" s="17"/>
      <c r="I37" s="18"/>
      <c r="J37" s="18"/>
      <c r="K37" s="18"/>
      <c r="L37" s="18"/>
    </row>
    <row r="38" spans="1:12" x14ac:dyDescent="0.25">
      <c r="A38" s="23" t="s">
        <v>9</v>
      </c>
      <c r="B38" s="24"/>
      <c r="C38" s="25">
        <f>SUM(C5:C35)</f>
        <v>0</v>
      </c>
      <c r="D38" s="26">
        <f>SUM(D5:D37)</f>
        <v>6.8020833333333357</v>
      </c>
      <c r="E38" s="26">
        <f t="shared" ref="E38:L38" si="2">SUM(E5:E37)</f>
        <v>0.10486111111111111</v>
      </c>
      <c r="F38" s="26">
        <f t="shared" si="2"/>
        <v>6.25E-2</v>
      </c>
      <c r="G38" s="26">
        <f t="shared" si="2"/>
        <v>5.6229166666666677</v>
      </c>
      <c r="H38" s="26">
        <f t="shared" si="2"/>
        <v>0.2673611111111111</v>
      </c>
      <c r="I38" s="26">
        <f t="shared" si="2"/>
        <v>5.0513888888888898</v>
      </c>
      <c r="J38" s="35">
        <f t="shared" si="2"/>
        <v>0</v>
      </c>
      <c r="K38" s="35">
        <f t="shared" si="2"/>
        <v>0</v>
      </c>
      <c r="L38" s="35">
        <f t="shared" si="2"/>
        <v>1.4583333333333335</v>
      </c>
    </row>
    <row r="39" spans="1:12" ht="15.75" thickBot="1" x14ac:dyDescent="0.3">
      <c r="A39" s="27"/>
      <c r="B39" s="28"/>
      <c r="C39" s="29"/>
      <c r="D39" s="30"/>
      <c r="E39" s="30"/>
      <c r="F39" s="30"/>
      <c r="G39" s="30"/>
      <c r="H39" s="30"/>
      <c r="I39" s="30"/>
      <c r="J39" s="36"/>
      <c r="K39" s="36"/>
      <c r="L39" s="36"/>
    </row>
  </sheetData>
  <mergeCells count="19">
    <mergeCell ref="A1:L2"/>
    <mergeCell ref="L38:L39"/>
    <mergeCell ref="K38:K39"/>
    <mergeCell ref="J38:J39"/>
    <mergeCell ref="I38:I39"/>
    <mergeCell ref="A38:B39"/>
    <mergeCell ref="C38:C39"/>
    <mergeCell ref="D38:D39"/>
    <mergeCell ref="E38:E39"/>
    <mergeCell ref="F38:F39"/>
    <mergeCell ref="G38:G39"/>
    <mergeCell ref="H38:H39"/>
    <mergeCell ref="A3:B4"/>
    <mergeCell ref="C3:C4"/>
    <mergeCell ref="D3:D4"/>
    <mergeCell ref="E3:I3"/>
    <mergeCell ref="J3:J4"/>
    <mergeCell ref="K3:K4"/>
    <mergeCell ref="L3:L4"/>
  </mergeCells>
  <conditionalFormatting sqref="A36:J36 A5:D35">
    <cfRule type="expression" dxfId="7" priority="7">
      <formula>COUNTIF(Jours_fériés,$B5)=1</formula>
    </cfRule>
  </conditionalFormatting>
  <conditionalFormatting sqref="H5:L35 A36:L36 A5:F35">
    <cfRule type="expression" dxfId="6" priority="6">
      <formula>$A5="Dimanche"</formula>
    </cfRule>
  </conditionalFormatting>
  <conditionalFormatting sqref="G5:G35">
    <cfRule type="expression" dxfId="5" priority="2">
      <formula>$A5="Dimanche"</formula>
    </cfRule>
    <cfRule type="expression" dxfId="4" priority="3">
      <formula>$A5="Samedi"</formula>
    </cfRule>
  </conditionalFormatting>
  <conditionalFormatting sqref="G5:G35">
    <cfRule type="expression" dxfId="3" priority="4">
      <formula>COUNTIF(Jours_fériés,$B5)=1</formula>
    </cfRule>
  </conditionalFormatting>
  <conditionalFormatting sqref="A36:L37 H5:L35 A5:F35">
    <cfRule type="expression" dxfId="2" priority="8">
      <formula>COUNTIF(Jours_fériés,$B5)=1</formula>
    </cfRule>
    <cfRule type="expression" dxfId="1" priority="9">
      <formula>$A5="Samedi"</formula>
    </cfRule>
  </conditionalFormatting>
  <conditionalFormatting sqref="C5:C35 A5:A37">
    <cfRule type="expression" dxfId="0" priority="10">
      <formula>#REF!&lt;&gt;""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Vincent_MSI</dc:creator>
  <cp:lastModifiedBy>Vincent_MSI</cp:lastModifiedBy>
  <dcterms:created xsi:type="dcterms:W3CDTF">2018-05-01T07:43:50Z</dcterms:created>
  <dcterms:modified xsi:type="dcterms:W3CDTF">2018-05-01T07:47:12Z</dcterms:modified>
</cp:coreProperties>
</file>