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always" codeName="ThisWorkbook" defaultThemeVersion="153222"/>
  <mc:AlternateContent xmlns:mc="http://schemas.openxmlformats.org/markup-compatibility/2006">
    <mc:Choice Requires="x15">
      <x15ac:absPath xmlns:x15ac="http://schemas.microsoft.com/office/spreadsheetml/2010/11/ac" url="R:\Modèles SE\Macro\"/>
    </mc:Choice>
  </mc:AlternateContent>
  <bookViews>
    <workbookView xWindow="0" yWindow="0" windowWidth="24045" windowHeight="9210" tabRatio="660"/>
  </bookViews>
  <sheets>
    <sheet name="Bon de Fab" sheetId="1" r:id="rId1"/>
    <sheet name="Visserie" sheetId="11" r:id="rId2"/>
    <sheet name="Bon d'Oxy" sheetId="7" r:id="rId3"/>
    <sheet name="Résume Chiffrage" sheetId="6" r:id="rId4"/>
    <sheet name="Notice" sheetId="4" state="hidden" r:id="rId5"/>
    <sheet name="Intermédiaire Oxy" sheetId="8" state="hidden" r:id="rId6"/>
    <sheet name="Intermédiaire Périmètre" sheetId="10" state="hidden" r:id="rId7"/>
  </sheets>
  <functionGroups builtInGroupCount="18"/>
  <externalReferences>
    <externalReference r:id="rId8"/>
  </externalReferences>
  <definedNames>
    <definedName name="_xlnm._FilterDatabase" localSheetId="3" hidden="1">'Résume Chiffrage'!$A$9:$B$191</definedName>
    <definedName name="Coeff">IF(ISBLANK('Bon de Fab'!$A1),"",VLOOKUP('Bon de Fab'!$U1,[1]Matière!$D$3:$E$200,2,FALSE))</definedName>
    <definedName name="Coût_Achat_TT">IF(ISBLANK(#REF!),"",#REF!*#REF!)</definedName>
    <definedName name="Coût_cisaillage_AD">IF(ISBLANK('Bon de Fab'!$AM1),"",'Bon de Fab'!$AO1*'[1]Donnée Chiffrage'!$F$11)</definedName>
    <definedName name="Coût_Montage_AD">IF(ISBLANK(#REF!),"",((#REF!*#REF!)*'[1]Donnée Chiffrage'!$F$14))</definedName>
    <definedName name="Coût_Oxy_AD">IF(ISBLANK('Bon de Fab'!XEW1),"",'Bon de Fab'!$AG1*'[1]Donnée Chiffrage'!$F$9)</definedName>
    <definedName name="Coût_Peinture_AD">IF(ISBLANK(#REF!),"",(#REF!*'[1]Donnée Chiffrage'!$F$15))</definedName>
    <definedName name="Coût_Pliage_AD">IF(ISBLANK(#REF!),"",#REF!*'[1]Donnée Chiffrage'!$F$10)</definedName>
    <definedName name="Coût_sciage_AD">IF(ISBLANK('Bon de Fab'!$AI1),"",'Bon de Fab'!$AK1*'[1]Donnée Chiffrage'!$F$11)</definedName>
    <definedName name="Coût_Soudure_AD">IF(ISBLANK(#REF!),"",VLOOKUP(#REF!,'[1]Donnée Chiffrage'!$A$82:$B$83,2)*#REF!)</definedName>
    <definedName name="Cout_Tour_Pièce">IF(ISBLANK(#REF!),"",#REF!*'[1]Donnée Chiffrage'!$C$71)</definedName>
    <definedName name="Coût_usinage_AD">IF(ISBLANK(#REF!),"",#REF!*(VLOOKUP(#REF!,'[1]Donnée Chiffrage'!$A$69:$C$72,3,FALSE)))</definedName>
    <definedName name="Coût_usinageAp_AD">IF(ISBLANK(#REF!),"",#REF!*(VLOOKUP(#REF!,'[1]Donnée Chiffrage'!$A$69:$C$72,3,FALSE)))</definedName>
    <definedName name="eurokg">IF('Résume Chiffrage'!XFB1="_VIDE","",VLOOKUP('Résume Chiffrage'!$C1,[1]Matière!$D$3:$G$300,4,FALSE))</definedName>
    <definedName name="MatDim">IF(ISBLANK('Bon de Fab'!$F1),"",(CONCATENATE('Bon de Fab'!$F1,"_",'Bon de Fab'!$G1)))</definedName>
    <definedName name="Périmètre">IF(ISBLANK('Bon de Fab'!$A1),"",(VLOOKUP('Bon de Fab'!$B1,'Intermédiaire Périmètre'!$A$3:$B$200,2,FALSE)))</definedName>
    <definedName name="PoidBrut">IF(OR('Bon de Fab'!$B1="",'Bon de Fab'!$B1=27013269,'Bon de Fab'!$B1=500918,'Bon de Fab'!$B1=27000141,'Bon de Fab'!$B1=27000176,'Bon de Fab'!$B1=27001156,'Bon de Fab'!$B1=27006999,'Bon de Fab'!$B1=27009643,'Bon de Fab'!$B1=27009959,'Bon de Fab'!$B1=27012074,'Bon de Fab'!$B1=27012735,'Bon de Fab'!$J1="X"),"",(('Bon de Fab'!$W1*'Bon de Fab'!$D1)*'Bon de Fab'!$AA$3))</definedName>
    <definedName name="Poids">IF(ISBLANK('Bon de Fab'!$H1),"",VALUE(LEFT('Bon de Fab'!$H1,FIND(" ",'Bon de Fab'!$H1)-1)))</definedName>
    <definedName name="PrixKg">IF('Résume Chiffrage'!XFA1="_VIDE","",'Résume Chiffrage'!$D1*'Résume Chiffrage'!$B1)</definedName>
    <definedName name="QtéTT">IF(ISBLANK('Bon d''Oxy'!$C1),"",'Bon d''Oxy'!$C1*'Bon d''Oxy'!$F$5)</definedName>
    <definedName name="RéfMat">IF(ISBLANK('Bon de Fab'!$A1),"",(VLOOKUP('Bon de Fab'!$T1,[1]Matière!$C$3:$D$200,2,FALSE)))</definedName>
    <definedName name="Temp_Prépa">IF(ISBLANK('Bon de Fab'!$Z1),"",HLOOKUP('Bon de Fab'!$Z1,'[1]Donnée Chiffrage'!$A$90:$I$91,2,FALSE))</definedName>
    <definedName name="temps_amorçage">IF('Bon de Fab'!$Z1="Oxy",(VLOOKUP('Bon de Fab'!$F1,'[1]Donnée Chiffrage'!$A$20:$C$34,3,FALSE)),IF('Bon de Fab'!$Z1="Plasma",(VLOOKUP('Bon de Fab'!$F1,'[1]Donnée Chiffrage'!$A$40:$C$54,3,FALSE)),""))</definedName>
    <definedName name="Temps_cisaillage_pièce">IF(ISBLANK('Bon de Fab'!XFD1),"",'Bon de Fab'!XFD1*'[1]Donnée Chiffrage'!$B$63)</definedName>
    <definedName name="Temps_coupe_Pièce">IF(ISBLANK('Bon de Fab'!XEZ1),"",(((1.667/'Bon de Fab'!$AD1)*'Bon de Fab'!$Y1)+('Bon de Fab'!$AA1*'Bon de Fab'!$AF1))/100)</definedName>
    <definedName name="Temps_Oxy_AD">IF(ISBLANK('Bon de Fab'!$Z1),"",'Bon de Fab'!$AB1/('Bon de Fab'!$D1*'Bon de Fab'!$AA$3))</definedName>
    <definedName name="Temps_Pliage_pièce">IF(ISBLANK(#REF!),"",#REF!*'[1]Donnée Chiffrage'!$B$76)</definedName>
    <definedName name="Temps_sciage_pièce">IF(ISBLANK('Bon de Fab'!$AI1),"",'Bon de Fab'!$AI1*'[1]Donnée Chiffrage'!$B$59)</definedName>
    <definedName name="Temps_TT_cisaillage_AD">IF(ISBLANK('Bon de Fab'!$AM1),"",(('[1]Donnée Chiffrage'!$B$91/('Bon de Fab'!$AA$3*'Bon de Fab'!$D1))+('Bon de Fab'!$AN1*'Bon de Fab'!$D1)))</definedName>
    <definedName name="Temps_TT_Oxy_AD">IF(ISBLANK('Bon de Fab'!XEX1),"",('Bon de Fab'!$AC1+('Bon de Fab'!$AE1*'Bon de Fab'!$C1)))</definedName>
    <definedName name="Temps_TT_Peinture_AD">IF(ISBLANK(#REF!),"",#REF!*#REF!/'[1]Donnée Chiffrage'!$B$87)</definedName>
    <definedName name="Temps_TT_Pliage_AD">IF(ISBLANK(#REF!),"",('[1]Donnée Chiffrage'!$H$91/(#REF!*#REF!)+(#REF!*#REF!)))</definedName>
    <definedName name="Temps_TT_sciage_AD">IF(ISBLANK('Bon de Fab'!$AI1),"",(('[1]Donnée Chiffrage'!$A$91/('Bon de Fab'!$AA1048574*'Bon de Fab'!$D1)+('Bon de Fab'!$AJ1*'Bon de Fab'!$D1))))</definedName>
    <definedName name="Temps_TT_Soudure_AD">IF(ISBLANK(#REF!),"",(('[1]Donnée Chiffrage'!$I$91/(#REF!*#REF!))+(#REF!*#REF!)))</definedName>
    <definedName name="Temps_TT_Tour_Pièce">IF(ISBLANK(#REF!),"",('[1]Donnée Chiffrage'!$F$91/#REF!*#REF!)+(#REF!*#REF!))</definedName>
    <definedName name="Temps_TT_usinage_AD">IF(ISBLANK(#REF!),"",('[1]Donnée Chiffrage'!$E$91/#REF!*#REF!)+(#REF!*#REF!))</definedName>
    <definedName name="Temps_TT_usinageAp_AD">IF(ISBLANK(#REF!),"",('[1]Donnée Chiffrage'!$E$91/#REF!*#REF!)+(#REF!*#REF!))</definedName>
    <definedName name="Temps_usinage_pièce">IF(ISBLANK(#REF!),"",#REF!*(VLOOKUP(#REF!,'[1]Donnée Chiffrage'!$A$69:$B$72,2,FALSE)))</definedName>
    <definedName name="Temps_usinageAp_pièce">IF(ISBLANK(#REF!),"",#REF!*(VLOOKUP(#REF!,'[1]Donnée Chiffrage'!$A$69:$B$72,2,FALSE)))</definedName>
    <definedName name="Vitesse">IF('Bon de Fab'!$Z1="Oxy",(VLOOKUP('Bon de Fab'!$F1,'[1]Donnée Chiffrage'!$A$20:$C$34,2,FALSE)),IF('Bon de Fab'!$Z1="Plasma",(VLOOKUP('Bon de Fab'!$F1,'[1]Donnée Chiffrage'!$A$40:$C$54,2,FALSE)),""))</definedName>
    <definedName name="_xlnm.Print_Area" localSheetId="0">'Bon de Fab'!$B$1:$S$5</definedName>
    <definedName name="_xlnm.Print_Area" localSheetId="2">'Bon d''Oxy'!$A$1:$H$7</definedName>
    <definedName name="_xlnm.Print_Area" localSheetId="3">'Résume Chiffrage'!$A$1:$X$9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7" i="1" l="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6" i="1"/>
  <c r="X3" i="6" l="1"/>
  <c r="BM6" i="1"/>
  <c r="U3" i="6" s="1"/>
  <c r="T3" i="6"/>
  <c r="U7" i="1" l="1"/>
  <c r="V7" i="1" s="1"/>
  <c r="W7" i="1"/>
  <c r="X7" i="1"/>
  <c r="Y7" i="1"/>
  <c r="AB7" i="1"/>
  <c r="AC7" i="1"/>
  <c r="AD7" i="1"/>
  <c r="AE7" i="1"/>
  <c r="AF7" i="1"/>
  <c r="AG7" i="1"/>
  <c r="AH7" i="1"/>
  <c r="AJ7" i="1"/>
  <c r="AK7" i="1"/>
  <c r="AL7" i="1"/>
  <c r="AN7" i="1"/>
  <c r="AO7" i="1"/>
  <c r="AP7" i="1"/>
  <c r="AS7" i="1"/>
  <c r="AT7" i="1"/>
  <c r="AU7" i="1"/>
  <c r="AW7" i="1"/>
  <c r="AX7" i="1"/>
  <c r="AY7" i="1"/>
  <c r="BB7" i="1"/>
  <c r="BC7" i="1"/>
  <c r="BD7" i="1"/>
  <c r="BF7" i="1"/>
  <c r="BG7" i="1"/>
  <c r="BJ7" i="1"/>
  <c r="BK7" i="1"/>
  <c r="BM7" i="1"/>
  <c r="BO7" i="1"/>
  <c r="BP7" i="1"/>
  <c r="BR7" i="1"/>
  <c r="U8" i="1"/>
  <c r="V8" i="1" s="1"/>
  <c r="W8" i="1"/>
  <c r="X8" i="1" s="1"/>
  <c r="Y8" i="1"/>
  <c r="AB8" i="1"/>
  <c r="AC8" i="1"/>
  <c r="AD8" i="1"/>
  <c r="AE8" i="1"/>
  <c r="AF8" i="1"/>
  <c r="AG8" i="1"/>
  <c r="AH8" i="1"/>
  <c r="AJ8" i="1"/>
  <c r="AK8" i="1"/>
  <c r="AL8" i="1"/>
  <c r="AN8" i="1"/>
  <c r="AO8" i="1" s="1"/>
  <c r="AP8" i="1"/>
  <c r="AS8" i="1"/>
  <c r="AT8" i="1"/>
  <c r="AU8" i="1"/>
  <c r="AW8" i="1"/>
  <c r="AX8" i="1"/>
  <c r="AY8" i="1"/>
  <c r="BB8" i="1"/>
  <c r="BC8" i="1"/>
  <c r="BD8" i="1"/>
  <c r="BF8" i="1"/>
  <c r="BG8" i="1"/>
  <c r="BJ8" i="1"/>
  <c r="BK8" i="1"/>
  <c r="BM8" i="1"/>
  <c r="BO8" i="1"/>
  <c r="BP8" i="1"/>
  <c r="BR8" i="1"/>
  <c r="U9" i="1"/>
  <c r="V9" i="1" s="1"/>
  <c r="W9" i="1"/>
  <c r="X9" i="1" s="1"/>
  <c r="Y9" i="1"/>
  <c r="AB9" i="1"/>
  <c r="AC9" i="1" s="1"/>
  <c r="AD9" i="1"/>
  <c r="AE9" i="1"/>
  <c r="AF9" i="1"/>
  <c r="AG9" i="1"/>
  <c r="AH9" i="1"/>
  <c r="AJ9" i="1"/>
  <c r="AK9" i="1"/>
  <c r="AL9" i="1"/>
  <c r="AN9" i="1"/>
  <c r="AO9" i="1" s="1"/>
  <c r="AP9" i="1"/>
  <c r="AS9" i="1"/>
  <c r="AT9" i="1"/>
  <c r="AU9" i="1"/>
  <c r="AW9" i="1"/>
  <c r="AX9" i="1"/>
  <c r="AY9" i="1"/>
  <c r="BB9" i="1"/>
  <c r="BC9" i="1"/>
  <c r="BD9" i="1"/>
  <c r="BF9" i="1"/>
  <c r="BG9" i="1"/>
  <c r="BJ9" i="1"/>
  <c r="BK9" i="1"/>
  <c r="BM9" i="1"/>
  <c r="BO9" i="1"/>
  <c r="BP9" i="1"/>
  <c r="BR9" i="1"/>
  <c r="U10" i="1"/>
  <c r="V10" i="1" s="1"/>
  <c r="W10" i="1"/>
  <c r="X10" i="1"/>
  <c r="Y10" i="1"/>
  <c r="AB10" i="1"/>
  <c r="AC10" i="1"/>
  <c r="AD10" i="1"/>
  <c r="AE10" i="1"/>
  <c r="AF10" i="1"/>
  <c r="AG10" i="1"/>
  <c r="AH10" i="1"/>
  <c r="AJ10" i="1"/>
  <c r="AK10" i="1"/>
  <c r="AL10" i="1"/>
  <c r="AN10" i="1"/>
  <c r="AO10" i="1"/>
  <c r="AP10" i="1"/>
  <c r="AS10" i="1"/>
  <c r="AT10" i="1"/>
  <c r="AU10" i="1"/>
  <c r="AW10" i="1"/>
  <c r="AX10" i="1"/>
  <c r="AY10" i="1"/>
  <c r="BB10" i="1"/>
  <c r="BC10" i="1"/>
  <c r="BD10" i="1"/>
  <c r="BF10" i="1"/>
  <c r="BG10" i="1"/>
  <c r="BJ10" i="1"/>
  <c r="BK10" i="1"/>
  <c r="BM10" i="1"/>
  <c r="BO10" i="1"/>
  <c r="BP10" i="1"/>
  <c r="BR10" i="1"/>
  <c r="U11" i="1"/>
  <c r="V11" i="1" s="1"/>
  <c r="W11" i="1"/>
  <c r="X11" i="1" s="1"/>
  <c r="Y11" i="1"/>
  <c r="AB11" i="1"/>
  <c r="AC11" i="1" s="1"/>
  <c r="AD11" i="1"/>
  <c r="AE11" i="1"/>
  <c r="AF11" i="1"/>
  <c r="AG11" i="1"/>
  <c r="AH11" i="1"/>
  <c r="AJ11" i="1"/>
  <c r="AK11" i="1"/>
  <c r="AL11" i="1"/>
  <c r="AN11" i="1"/>
  <c r="AO11" i="1"/>
  <c r="AP11" i="1"/>
  <c r="AS11" i="1"/>
  <c r="AT11" i="1"/>
  <c r="AU11" i="1"/>
  <c r="AW11" i="1"/>
  <c r="AX11" i="1"/>
  <c r="AY11" i="1"/>
  <c r="BB11" i="1"/>
  <c r="BC11" i="1"/>
  <c r="BD11" i="1"/>
  <c r="BF11" i="1"/>
  <c r="BG11" i="1"/>
  <c r="BJ11" i="1"/>
  <c r="BK11" i="1"/>
  <c r="BM11" i="1"/>
  <c r="BO11" i="1"/>
  <c r="BP11" i="1"/>
  <c r="BR11" i="1"/>
  <c r="U12" i="1"/>
  <c r="V12" i="1" s="1"/>
  <c r="W12" i="1"/>
  <c r="X12" i="1" s="1"/>
  <c r="Y12" i="1"/>
  <c r="AB12" i="1"/>
  <c r="AC12" i="1" s="1"/>
  <c r="AD12" i="1"/>
  <c r="AE12" i="1"/>
  <c r="AF12" i="1"/>
  <c r="AG12" i="1"/>
  <c r="AH12" i="1"/>
  <c r="AJ12" i="1"/>
  <c r="AK12" i="1"/>
  <c r="AL12" i="1"/>
  <c r="AN12" i="1"/>
  <c r="AO12" i="1"/>
  <c r="AP12" i="1"/>
  <c r="AS12" i="1"/>
  <c r="AT12" i="1"/>
  <c r="AU12" i="1"/>
  <c r="AW12" i="1"/>
  <c r="AX12" i="1"/>
  <c r="AY12" i="1"/>
  <c r="BB12" i="1"/>
  <c r="BC12" i="1"/>
  <c r="BD12" i="1"/>
  <c r="BF12" i="1"/>
  <c r="BG12" i="1"/>
  <c r="BJ12" i="1"/>
  <c r="BK12" i="1"/>
  <c r="BM12" i="1"/>
  <c r="BO12" i="1"/>
  <c r="BP12" i="1"/>
  <c r="BR12" i="1"/>
  <c r="U13" i="1"/>
  <c r="V13" i="1" s="1"/>
  <c r="W13" i="1"/>
  <c r="X13" i="1"/>
  <c r="Y13" i="1"/>
  <c r="AB13" i="1"/>
  <c r="AC13" i="1" s="1"/>
  <c r="AD13" i="1"/>
  <c r="AE13" i="1"/>
  <c r="AF13" i="1"/>
  <c r="AG13" i="1"/>
  <c r="AH13" i="1"/>
  <c r="AJ13" i="1"/>
  <c r="AK13" i="1"/>
  <c r="AL13" i="1"/>
  <c r="AN13" i="1"/>
  <c r="AO13" i="1" s="1"/>
  <c r="AP13" i="1"/>
  <c r="AS13" i="1"/>
  <c r="AT13" i="1"/>
  <c r="AU13" i="1"/>
  <c r="AW13" i="1"/>
  <c r="AX13" i="1"/>
  <c r="AY13" i="1"/>
  <c r="BB13" i="1"/>
  <c r="BC13" i="1"/>
  <c r="BD13" i="1"/>
  <c r="BF13" i="1"/>
  <c r="BG13" i="1"/>
  <c r="BJ13" i="1"/>
  <c r="BK13" i="1"/>
  <c r="BM13" i="1"/>
  <c r="BO13" i="1"/>
  <c r="BP13" i="1"/>
  <c r="BR13" i="1"/>
  <c r="U14" i="1"/>
  <c r="V14" i="1" s="1"/>
  <c r="W14" i="1"/>
  <c r="X14" i="1" s="1"/>
  <c r="Y14" i="1"/>
  <c r="AB14" i="1"/>
  <c r="AC14" i="1"/>
  <c r="AD14" i="1"/>
  <c r="AE14" i="1"/>
  <c r="AF14" i="1"/>
  <c r="AG14" i="1"/>
  <c r="AH14" i="1"/>
  <c r="AJ14" i="1"/>
  <c r="AK14" i="1"/>
  <c r="AL14" i="1"/>
  <c r="AN14" i="1"/>
  <c r="AO14" i="1"/>
  <c r="AP14" i="1"/>
  <c r="AS14" i="1"/>
  <c r="AT14" i="1"/>
  <c r="AU14" i="1"/>
  <c r="AW14" i="1"/>
  <c r="AX14" i="1"/>
  <c r="AY14" i="1"/>
  <c r="BB14" i="1"/>
  <c r="BC14" i="1"/>
  <c r="BD14" i="1"/>
  <c r="BF14" i="1"/>
  <c r="BG14" i="1"/>
  <c r="BJ14" i="1"/>
  <c r="BK14" i="1"/>
  <c r="BM14" i="1"/>
  <c r="BO14" i="1"/>
  <c r="BP14" i="1"/>
  <c r="BR14" i="1"/>
  <c r="U15" i="1"/>
  <c r="V15" i="1" s="1"/>
  <c r="W15" i="1"/>
  <c r="X15" i="1"/>
  <c r="Y15" i="1"/>
  <c r="AB15" i="1"/>
  <c r="AC15" i="1"/>
  <c r="AD15" i="1"/>
  <c r="AE15" i="1"/>
  <c r="AF15" i="1"/>
  <c r="AG15" i="1"/>
  <c r="AH15" i="1"/>
  <c r="AJ15" i="1"/>
  <c r="AK15" i="1"/>
  <c r="AL15" i="1"/>
  <c r="AN15" i="1"/>
  <c r="AO15" i="1"/>
  <c r="AP15" i="1"/>
  <c r="AS15" i="1"/>
  <c r="AT15" i="1"/>
  <c r="AU15" i="1"/>
  <c r="AW15" i="1"/>
  <c r="AX15" i="1"/>
  <c r="AY15" i="1"/>
  <c r="BB15" i="1"/>
  <c r="BC15" i="1"/>
  <c r="BD15" i="1"/>
  <c r="BF15" i="1"/>
  <c r="BG15" i="1"/>
  <c r="BJ15" i="1"/>
  <c r="BK15" i="1"/>
  <c r="BM15" i="1"/>
  <c r="BO15" i="1"/>
  <c r="BP15" i="1"/>
  <c r="BR15" i="1"/>
  <c r="U16" i="1"/>
  <c r="V16" i="1" s="1"/>
  <c r="W16" i="1"/>
  <c r="X16" i="1" s="1"/>
  <c r="Y16" i="1"/>
  <c r="AB16" i="1"/>
  <c r="AC16" i="1"/>
  <c r="AD16" i="1"/>
  <c r="AE16" i="1"/>
  <c r="AF16" i="1"/>
  <c r="AG16" i="1"/>
  <c r="AH16" i="1"/>
  <c r="AJ16" i="1"/>
  <c r="AK16" i="1"/>
  <c r="AL16" i="1"/>
  <c r="AN16" i="1"/>
  <c r="AO16" i="1"/>
  <c r="AP16" i="1"/>
  <c r="AS16" i="1"/>
  <c r="AT16" i="1"/>
  <c r="AU16" i="1"/>
  <c r="AW16" i="1"/>
  <c r="AX16" i="1"/>
  <c r="AY16" i="1"/>
  <c r="BB16" i="1"/>
  <c r="BC16" i="1"/>
  <c r="BD16" i="1"/>
  <c r="BF16" i="1"/>
  <c r="BG16" i="1"/>
  <c r="BJ16" i="1"/>
  <c r="BK16" i="1"/>
  <c r="BM16" i="1"/>
  <c r="BO16" i="1"/>
  <c r="BP16" i="1"/>
  <c r="BR16" i="1"/>
  <c r="U17" i="1"/>
  <c r="V17" i="1" s="1"/>
  <c r="W17" i="1"/>
  <c r="X17" i="1"/>
  <c r="Y17" i="1"/>
  <c r="AB17" i="1"/>
  <c r="AC17" i="1" s="1"/>
  <c r="AD17" i="1"/>
  <c r="AE17" i="1"/>
  <c r="AF17" i="1"/>
  <c r="AG17" i="1"/>
  <c r="AH17" i="1"/>
  <c r="AJ17" i="1"/>
  <c r="AK17" i="1"/>
  <c r="AL17" i="1"/>
  <c r="AN17" i="1"/>
  <c r="AO17" i="1" s="1"/>
  <c r="AP17" i="1"/>
  <c r="AS17" i="1"/>
  <c r="AT17" i="1"/>
  <c r="AU17" i="1"/>
  <c r="AW17" i="1"/>
  <c r="AX17" i="1"/>
  <c r="AY17" i="1"/>
  <c r="BB17" i="1"/>
  <c r="BC17" i="1"/>
  <c r="BD17" i="1"/>
  <c r="BF17" i="1"/>
  <c r="BG17" i="1"/>
  <c r="BJ17" i="1"/>
  <c r="BK17" i="1"/>
  <c r="BM17" i="1"/>
  <c r="BO17" i="1"/>
  <c r="BP17" i="1"/>
  <c r="BR17" i="1"/>
  <c r="U18" i="1"/>
  <c r="V18" i="1" s="1"/>
  <c r="W18" i="1"/>
  <c r="X18" i="1" s="1"/>
  <c r="Y18" i="1"/>
  <c r="AB18" i="1"/>
  <c r="AC18" i="1"/>
  <c r="AD18" i="1"/>
  <c r="AE18" i="1"/>
  <c r="AF18" i="1"/>
  <c r="AG18" i="1"/>
  <c r="AH18" i="1"/>
  <c r="AJ18" i="1"/>
  <c r="AK18" i="1"/>
  <c r="AL18" i="1"/>
  <c r="AN18" i="1"/>
  <c r="AO18" i="1"/>
  <c r="AP18" i="1"/>
  <c r="AS18" i="1"/>
  <c r="AT18" i="1"/>
  <c r="AU18" i="1"/>
  <c r="AW18" i="1"/>
  <c r="AX18" i="1"/>
  <c r="AY18" i="1"/>
  <c r="BB18" i="1"/>
  <c r="BC18" i="1"/>
  <c r="BD18" i="1"/>
  <c r="BF18" i="1"/>
  <c r="BG18" i="1"/>
  <c r="BJ18" i="1"/>
  <c r="BK18" i="1"/>
  <c r="BM18" i="1"/>
  <c r="BO18" i="1"/>
  <c r="BP18" i="1"/>
  <c r="BR18" i="1"/>
  <c r="U19" i="1"/>
  <c r="V19" i="1" s="1"/>
  <c r="W19" i="1"/>
  <c r="X19" i="1"/>
  <c r="Y19" i="1"/>
  <c r="AB19" i="1"/>
  <c r="AC19" i="1" s="1"/>
  <c r="AD19" i="1"/>
  <c r="AE19" i="1"/>
  <c r="AF19" i="1"/>
  <c r="AG19" i="1"/>
  <c r="AH19" i="1"/>
  <c r="AJ19" i="1"/>
  <c r="AK19" i="1"/>
  <c r="AL19" i="1"/>
  <c r="AN19" i="1"/>
  <c r="AO19" i="1"/>
  <c r="AP19" i="1"/>
  <c r="AS19" i="1"/>
  <c r="AT19" i="1"/>
  <c r="AU19" i="1"/>
  <c r="AW19" i="1"/>
  <c r="AX19" i="1"/>
  <c r="AY19" i="1"/>
  <c r="BB19" i="1"/>
  <c r="BC19" i="1"/>
  <c r="BD19" i="1"/>
  <c r="BF19" i="1"/>
  <c r="BG19" i="1"/>
  <c r="BJ19" i="1"/>
  <c r="BK19" i="1"/>
  <c r="BM19" i="1"/>
  <c r="BO19" i="1"/>
  <c r="BP19" i="1"/>
  <c r="BR19" i="1"/>
  <c r="U20" i="1"/>
  <c r="V20" i="1" s="1"/>
  <c r="W20" i="1"/>
  <c r="X20" i="1" s="1"/>
  <c r="Y20" i="1"/>
  <c r="AB20" i="1"/>
  <c r="AC20" i="1" s="1"/>
  <c r="AD20" i="1"/>
  <c r="AE20" i="1"/>
  <c r="AF20" i="1"/>
  <c r="AG20" i="1"/>
  <c r="AH20" i="1"/>
  <c r="AJ20" i="1"/>
  <c r="AK20" i="1"/>
  <c r="AL20" i="1"/>
  <c r="AN20" i="1"/>
  <c r="AO20" i="1"/>
  <c r="AP20" i="1"/>
  <c r="AS20" i="1"/>
  <c r="AT20" i="1"/>
  <c r="AU20" i="1"/>
  <c r="AW20" i="1"/>
  <c r="AX20" i="1"/>
  <c r="AY20" i="1"/>
  <c r="BB20" i="1"/>
  <c r="BC20" i="1"/>
  <c r="BD20" i="1"/>
  <c r="BF20" i="1"/>
  <c r="BG20" i="1"/>
  <c r="BJ20" i="1"/>
  <c r="BK20" i="1"/>
  <c r="BM20" i="1"/>
  <c r="BO20" i="1"/>
  <c r="BP20" i="1"/>
  <c r="BR20" i="1"/>
  <c r="U21" i="1"/>
  <c r="V21" i="1" s="1"/>
  <c r="W21" i="1"/>
  <c r="X21" i="1" s="1"/>
  <c r="Y21" i="1"/>
  <c r="AB21" i="1"/>
  <c r="AC21" i="1" s="1"/>
  <c r="AD21" i="1"/>
  <c r="AE21" i="1"/>
  <c r="AF21" i="1"/>
  <c r="AG21" i="1"/>
  <c r="AH21" i="1"/>
  <c r="AJ21" i="1"/>
  <c r="AK21" i="1"/>
  <c r="AL21" i="1"/>
  <c r="AN21" i="1"/>
  <c r="AO21" i="1"/>
  <c r="AP21" i="1"/>
  <c r="AS21" i="1"/>
  <c r="AT21" i="1"/>
  <c r="AU21" i="1"/>
  <c r="AW21" i="1"/>
  <c r="AX21" i="1"/>
  <c r="AY21" i="1"/>
  <c r="BB21" i="1"/>
  <c r="BC21" i="1"/>
  <c r="BD21" i="1"/>
  <c r="BF21" i="1"/>
  <c r="BG21" i="1"/>
  <c r="BJ21" i="1"/>
  <c r="BK21" i="1"/>
  <c r="BM21" i="1"/>
  <c r="BO21" i="1"/>
  <c r="BP21" i="1"/>
  <c r="BR21" i="1"/>
  <c r="U22" i="1"/>
  <c r="V22" i="1" s="1"/>
  <c r="W22" i="1"/>
  <c r="X22" i="1"/>
  <c r="Y22" i="1"/>
  <c r="AB22" i="1"/>
  <c r="AC22" i="1"/>
  <c r="AD22" i="1"/>
  <c r="AE22" i="1"/>
  <c r="AF22" i="1"/>
  <c r="AG22" i="1"/>
  <c r="AH22" i="1"/>
  <c r="AJ22" i="1"/>
  <c r="AK22" i="1"/>
  <c r="AL22" i="1"/>
  <c r="AN22" i="1"/>
  <c r="AO22" i="1"/>
  <c r="AP22" i="1"/>
  <c r="AS22" i="1"/>
  <c r="AT22" i="1"/>
  <c r="AU22" i="1"/>
  <c r="AW22" i="1"/>
  <c r="AX22" i="1"/>
  <c r="AY22" i="1"/>
  <c r="BB22" i="1"/>
  <c r="BC22" i="1"/>
  <c r="BD22" i="1"/>
  <c r="BF22" i="1"/>
  <c r="BG22" i="1"/>
  <c r="BJ22" i="1"/>
  <c r="BK22" i="1"/>
  <c r="BM22" i="1"/>
  <c r="BO22" i="1"/>
  <c r="BP22" i="1"/>
  <c r="BR22" i="1"/>
  <c r="U23" i="1"/>
  <c r="V23" i="1" s="1"/>
  <c r="W23" i="1"/>
  <c r="X23" i="1" s="1"/>
  <c r="Y23" i="1"/>
  <c r="AB23" i="1"/>
  <c r="AC23" i="1"/>
  <c r="AD23" i="1"/>
  <c r="AE23" i="1"/>
  <c r="AF23" i="1"/>
  <c r="AG23" i="1"/>
  <c r="AH23" i="1"/>
  <c r="AJ23" i="1"/>
  <c r="AK23" i="1"/>
  <c r="AL23" i="1"/>
  <c r="AN23" i="1"/>
  <c r="AO23" i="1"/>
  <c r="AP23" i="1"/>
  <c r="AS23" i="1"/>
  <c r="AT23" i="1"/>
  <c r="AU23" i="1"/>
  <c r="AW23" i="1"/>
  <c r="AX23" i="1"/>
  <c r="AY23" i="1"/>
  <c r="BB23" i="1"/>
  <c r="BC23" i="1"/>
  <c r="BD23" i="1"/>
  <c r="BF23" i="1"/>
  <c r="BG23" i="1"/>
  <c r="BJ23" i="1"/>
  <c r="BK23" i="1"/>
  <c r="BM23" i="1"/>
  <c r="BO23" i="1"/>
  <c r="BP23" i="1"/>
  <c r="BR23" i="1"/>
  <c r="U24" i="1"/>
  <c r="V24" i="1" s="1"/>
  <c r="W24" i="1"/>
  <c r="X24" i="1" s="1"/>
  <c r="Y24" i="1"/>
  <c r="AB24" i="1"/>
  <c r="AC24" i="1"/>
  <c r="AD24" i="1"/>
  <c r="AE24" i="1"/>
  <c r="AF24" i="1"/>
  <c r="AG24" i="1"/>
  <c r="AH24" i="1"/>
  <c r="AJ24" i="1"/>
  <c r="AK24" i="1"/>
  <c r="AL24" i="1"/>
  <c r="AN24" i="1"/>
  <c r="AO24" i="1"/>
  <c r="AP24" i="1"/>
  <c r="AS24" i="1"/>
  <c r="AT24" i="1"/>
  <c r="AU24" i="1"/>
  <c r="AW24" i="1"/>
  <c r="AX24" i="1"/>
  <c r="AY24" i="1"/>
  <c r="BB24" i="1"/>
  <c r="BC24" i="1"/>
  <c r="BD24" i="1"/>
  <c r="BF24" i="1"/>
  <c r="BG24" i="1"/>
  <c r="BJ24" i="1"/>
  <c r="BK24" i="1"/>
  <c r="BM24" i="1"/>
  <c r="BO24" i="1"/>
  <c r="BP24" i="1"/>
  <c r="BR24" i="1"/>
  <c r="U25" i="1"/>
  <c r="V25" i="1"/>
  <c r="W25" i="1"/>
  <c r="X25" i="1"/>
  <c r="Y25" i="1"/>
  <c r="AB25" i="1"/>
  <c r="AC25" i="1"/>
  <c r="AD25" i="1"/>
  <c r="AE25" i="1"/>
  <c r="AF25" i="1"/>
  <c r="AG25" i="1"/>
  <c r="AH25" i="1"/>
  <c r="AJ25" i="1"/>
  <c r="AK25" i="1"/>
  <c r="AL25" i="1"/>
  <c r="AN25" i="1"/>
  <c r="AO25" i="1"/>
  <c r="AP25" i="1"/>
  <c r="AS25" i="1"/>
  <c r="AT25" i="1"/>
  <c r="AU25" i="1"/>
  <c r="AW25" i="1"/>
  <c r="AX25" i="1"/>
  <c r="AY25" i="1"/>
  <c r="BB25" i="1"/>
  <c r="BC25" i="1"/>
  <c r="BD25" i="1"/>
  <c r="BF25" i="1"/>
  <c r="BG25" i="1"/>
  <c r="BJ25" i="1"/>
  <c r="BK25" i="1"/>
  <c r="BM25" i="1"/>
  <c r="BO25" i="1"/>
  <c r="BP25" i="1"/>
  <c r="BR25" i="1"/>
  <c r="U26" i="1"/>
  <c r="V26" i="1"/>
  <c r="W26" i="1"/>
  <c r="X26" i="1"/>
  <c r="Y26" i="1"/>
  <c r="AB26" i="1"/>
  <c r="AC26" i="1"/>
  <c r="AD26" i="1"/>
  <c r="AE26" i="1"/>
  <c r="AF26" i="1"/>
  <c r="AG26" i="1"/>
  <c r="AH26" i="1"/>
  <c r="AJ26" i="1"/>
  <c r="AK26" i="1"/>
  <c r="AL26" i="1"/>
  <c r="AN26" i="1"/>
  <c r="AO26" i="1"/>
  <c r="AP26" i="1"/>
  <c r="AS26" i="1"/>
  <c r="AT26" i="1"/>
  <c r="AU26" i="1"/>
  <c r="AW26" i="1"/>
  <c r="AX26" i="1"/>
  <c r="AY26" i="1"/>
  <c r="BB26" i="1"/>
  <c r="BC26" i="1"/>
  <c r="BD26" i="1"/>
  <c r="BF26" i="1"/>
  <c r="BG26" i="1"/>
  <c r="BJ26" i="1"/>
  <c r="BK26" i="1"/>
  <c r="BM26" i="1"/>
  <c r="BO26" i="1"/>
  <c r="BP26" i="1"/>
  <c r="BR26" i="1"/>
  <c r="U27" i="1"/>
  <c r="V27" i="1"/>
  <c r="W27" i="1"/>
  <c r="X27" i="1"/>
  <c r="Y27" i="1"/>
  <c r="AB27" i="1"/>
  <c r="AC27" i="1"/>
  <c r="AD27" i="1"/>
  <c r="AE27" i="1"/>
  <c r="AF27" i="1"/>
  <c r="AG27" i="1"/>
  <c r="AH27" i="1"/>
  <c r="AJ27" i="1"/>
  <c r="AK27" i="1"/>
  <c r="AL27" i="1"/>
  <c r="AN27" i="1"/>
  <c r="AO27" i="1"/>
  <c r="AP27" i="1"/>
  <c r="AS27" i="1"/>
  <c r="AT27" i="1"/>
  <c r="AU27" i="1"/>
  <c r="AW27" i="1"/>
  <c r="AX27" i="1"/>
  <c r="AY27" i="1"/>
  <c r="BB27" i="1"/>
  <c r="BC27" i="1"/>
  <c r="BD27" i="1"/>
  <c r="BF27" i="1"/>
  <c r="BG27" i="1"/>
  <c r="BJ27" i="1"/>
  <c r="BK27" i="1"/>
  <c r="BM27" i="1"/>
  <c r="BO27" i="1"/>
  <c r="BP27" i="1"/>
  <c r="BR27" i="1"/>
  <c r="U28" i="1"/>
  <c r="V28" i="1"/>
  <c r="W28" i="1"/>
  <c r="X28" i="1"/>
  <c r="Y28" i="1"/>
  <c r="AB28" i="1"/>
  <c r="AC28" i="1"/>
  <c r="AD28" i="1"/>
  <c r="AE28" i="1"/>
  <c r="AF28" i="1"/>
  <c r="AG28" i="1"/>
  <c r="AH28" i="1"/>
  <c r="AJ28" i="1"/>
  <c r="AK28" i="1"/>
  <c r="AL28" i="1"/>
  <c r="AN28" i="1"/>
  <c r="AO28" i="1"/>
  <c r="AP28" i="1"/>
  <c r="AS28" i="1"/>
  <c r="AT28" i="1"/>
  <c r="AU28" i="1"/>
  <c r="AW28" i="1"/>
  <c r="AX28" i="1"/>
  <c r="AY28" i="1"/>
  <c r="BB28" i="1"/>
  <c r="BC28" i="1"/>
  <c r="BD28" i="1"/>
  <c r="BF28" i="1"/>
  <c r="BG28" i="1"/>
  <c r="BJ28" i="1"/>
  <c r="BK28" i="1"/>
  <c r="BM28" i="1"/>
  <c r="BO28" i="1"/>
  <c r="BP28" i="1"/>
  <c r="BR28" i="1"/>
  <c r="U29" i="1"/>
  <c r="V29" i="1"/>
  <c r="W29" i="1"/>
  <c r="X29" i="1"/>
  <c r="Y29" i="1"/>
  <c r="AB29" i="1"/>
  <c r="AC29" i="1"/>
  <c r="AD29" i="1"/>
  <c r="AE29" i="1"/>
  <c r="AF29" i="1"/>
  <c r="AG29" i="1"/>
  <c r="AH29" i="1"/>
  <c r="AJ29" i="1"/>
  <c r="AK29" i="1"/>
  <c r="AL29" i="1"/>
  <c r="AN29" i="1"/>
  <c r="AO29" i="1"/>
  <c r="AP29" i="1"/>
  <c r="AS29" i="1"/>
  <c r="AT29" i="1"/>
  <c r="AU29" i="1"/>
  <c r="AW29" i="1"/>
  <c r="AX29" i="1"/>
  <c r="AY29" i="1"/>
  <c r="BB29" i="1"/>
  <c r="BC29" i="1"/>
  <c r="BD29" i="1"/>
  <c r="BF29" i="1"/>
  <c r="BG29" i="1"/>
  <c r="BJ29" i="1"/>
  <c r="BK29" i="1"/>
  <c r="BM29" i="1"/>
  <c r="BO29" i="1"/>
  <c r="BP29" i="1"/>
  <c r="BR29" i="1"/>
  <c r="U30" i="1"/>
  <c r="V30" i="1"/>
  <c r="W30" i="1"/>
  <c r="X30" i="1"/>
  <c r="Y30" i="1"/>
  <c r="AB30" i="1"/>
  <c r="AC30" i="1"/>
  <c r="AD30" i="1"/>
  <c r="AE30" i="1"/>
  <c r="AF30" i="1"/>
  <c r="AG30" i="1"/>
  <c r="AH30" i="1"/>
  <c r="AJ30" i="1"/>
  <c r="AK30" i="1"/>
  <c r="AL30" i="1"/>
  <c r="AN30" i="1"/>
  <c r="AO30" i="1" s="1"/>
  <c r="AP30" i="1"/>
  <c r="AS30" i="1"/>
  <c r="AT30" i="1"/>
  <c r="AU30" i="1"/>
  <c r="AW30" i="1"/>
  <c r="AX30" i="1"/>
  <c r="AY30" i="1"/>
  <c r="BB30" i="1"/>
  <c r="BC30" i="1"/>
  <c r="BD30" i="1"/>
  <c r="BF30" i="1"/>
  <c r="BG30" i="1"/>
  <c r="BJ30" i="1"/>
  <c r="BK30" i="1"/>
  <c r="BM30" i="1"/>
  <c r="BO30" i="1"/>
  <c r="BP30" i="1"/>
  <c r="BR30" i="1"/>
  <c r="U31" i="1"/>
  <c r="V31" i="1"/>
  <c r="W31" i="1"/>
  <c r="X31" i="1"/>
  <c r="Y31" i="1"/>
  <c r="AB31" i="1"/>
  <c r="AC31" i="1"/>
  <c r="AD31" i="1"/>
  <c r="AE31" i="1"/>
  <c r="AF31" i="1"/>
  <c r="AG31" i="1"/>
  <c r="AH31" i="1"/>
  <c r="AJ31" i="1"/>
  <c r="AK31" i="1"/>
  <c r="AL31" i="1"/>
  <c r="AN31" i="1"/>
  <c r="AO31" i="1" s="1"/>
  <c r="AP31" i="1"/>
  <c r="AS31" i="1"/>
  <c r="AT31" i="1"/>
  <c r="AU31" i="1"/>
  <c r="AW31" i="1"/>
  <c r="AX31" i="1"/>
  <c r="AY31" i="1"/>
  <c r="BB31" i="1"/>
  <c r="BC31" i="1"/>
  <c r="BD31" i="1"/>
  <c r="BF31" i="1"/>
  <c r="BG31" i="1"/>
  <c r="BJ31" i="1"/>
  <c r="BK31" i="1"/>
  <c r="BM31" i="1"/>
  <c r="BO31" i="1"/>
  <c r="BP31" i="1"/>
  <c r="BR31" i="1"/>
  <c r="U32" i="1"/>
  <c r="V32" i="1"/>
  <c r="W32" i="1"/>
  <c r="X32" i="1"/>
  <c r="Y32" i="1"/>
  <c r="AB32" i="1"/>
  <c r="AC32" i="1"/>
  <c r="AD32" i="1"/>
  <c r="AE32" i="1"/>
  <c r="AF32" i="1"/>
  <c r="AG32" i="1"/>
  <c r="AH32" i="1"/>
  <c r="AJ32" i="1"/>
  <c r="AK32" i="1"/>
  <c r="AL32" i="1"/>
  <c r="AN32" i="1"/>
  <c r="AO32" i="1"/>
  <c r="AP32" i="1"/>
  <c r="AS32" i="1"/>
  <c r="AT32" i="1"/>
  <c r="AU32" i="1"/>
  <c r="AW32" i="1"/>
  <c r="AX32" i="1"/>
  <c r="AY32" i="1"/>
  <c r="BB32" i="1"/>
  <c r="BC32" i="1"/>
  <c r="BD32" i="1"/>
  <c r="BF32" i="1"/>
  <c r="BG32" i="1"/>
  <c r="BJ32" i="1"/>
  <c r="BK32" i="1"/>
  <c r="BM32" i="1"/>
  <c r="BO32" i="1"/>
  <c r="BP32" i="1"/>
  <c r="BR32" i="1"/>
  <c r="U33" i="1"/>
  <c r="V33" i="1"/>
  <c r="W33" i="1"/>
  <c r="X33" i="1"/>
  <c r="Y33" i="1"/>
  <c r="AB33" i="1"/>
  <c r="AC33" i="1"/>
  <c r="AD33" i="1"/>
  <c r="AE33" i="1"/>
  <c r="AF33" i="1"/>
  <c r="AG33" i="1"/>
  <c r="AH33" i="1"/>
  <c r="AJ33" i="1"/>
  <c r="AK33" i="1"/>
  <c r="AL33" i="1"/>
  <c r="AN33" i="1"/>
  <c r="AO33" i="1"/>
  <c r="AP33" i="1"/>
  <c r="AS33" i="1"/>
  <c r="AT33" i="1"/>
  <c r="AU33" i="1"/>
  <c r="AW33" i="1"/>
  <c r="AX33" i="1"/>
  <c r="AY33" i="1"/>
  <c r="BB33" i="1"/>
  <c r="BC33" i="1"/>
  <c r="BD33" i="1"/>
  <c r="BF33" i="1"/>
  <c r="BG33" i="1"/>
  <c r="BJ33" i="1"/>
  <c r="BK33" i="1"/>
  <c r="BM33" i="1"/>
  <c r="BO33" i="1"/>
  <c r="BP33" i="1"/>
  <c r="BR33" i="1"/>
  <c r="U34" i="1"/>
  <c r="V34" i="1"/>
  <c r="W34" i="1"/>
  <c r="X34" i="1"/>
  <c r="Y34" i="1"/>
  <c r="AB34" i="1"/>
  <c r="AC34" i="1"/>
  <c r="AD34" i="1"/>
  <c r="AE34" i="1"/>
  <c r="AF34" i="1"/>
  <c r="AG34" i="1"/>
  <c r="AH34" i="1"/>
  <c r="AJ34" i="1"/>
  <c r="AK34" i="1"/>
  <c r="AL34" i="1"/>
  <c r="AN34" i="1"/>
  <c r="AO34" i="1"/>
  <c r="AP34" i="1"/>
  <c r="AS34" i="1"/>
  <c r="AT34" i="1"/>
  <c r="AU34" i="1"/>
  <c r="AW34" i="1"/>
  <c r="AX34" i="1"/>
  <c r="AY34" i="1"/>
  <c r="BB34" i="1"/>
  <c r="BC34" i="1"/>
  <c r="BD34" i="1"/>
  <c r="BF34" i="1"/>
  <c r="BG34" i="1"/>
  <c r="BJ34" i="1"/>
  <c r="BK34" i="1"/>
  <c r="BM34" i="1"/>
  <c r="BO34" i="1"/>
  <c r="BP34" i="1"/>
  <c r="BR34" i="1"/>
  <c r="U35" i="1"/>
  <c r="V35" i="1"/>
  <c r="W35" i="1"/>
  <c r="X35" i="1"/>
  <c r="Y35" i="1"/>
  <c r="AB35" i="1"/>
  <c r="AC35" i="1"/>
  <c r="AD35" i="1"/>
  <c r="AE35" i="1"/>
  <c r="AF35" i="1"/>
  <c r="AG35" i="1"/>
  <c r="AH35" i="1"/>
  <c r="AJ35" i="1"/>
  <c r="AK35" i="1"/>
  <c r="AL35" i="1"/>
  <c r="AN35" i="1"/>
  <c r="AO35" i="1"/>
  <c r="AP35" i="1"/>
  <c r="AS35" i="1"/>
  <c r="AT35" i="1"/>
  <c r="AU35" i="1"/>
  <c r="AW35" i="1"/>
  <c r="AX35" i="1"/>
  <c r="AY35" i="1"/>
  <c r="BB35" i="1"/>
  <c r="BC35" i="1"/>
  <c r="BD35" i="1"/>
  <c r="BF35" i="1"/>
  <c r="BG35" i="1"/>
  <c r="BJ35" i="1"/>
  <c r="BK35" i="1"/>
  <c r="BM35" i="1"/>
  <c r="BO35" i="1"/>
  <c r="BP35" i="1"/>
  <c r="BR35" i="1"/>
  <c r="U36" i="1"/>
  <c r="V36" i="1"/>
  <c r="W36" i="1"/>
  <c r="X36" i="1"/>
  <c r="Y36" i="1"/>
  <c r="AB36" i="1"/>
  <c r="AC36" i="1"/>
  <c r="AD36" i="1"/>
  <c r="AE36" i="1"/>
  <c r="AF36" i="1"/>
  <c r="AG36" i="1"/>
  <c r="AH36" i="1"/>
  <c r="AJ36" i="1"/>
  <c r="AK36" i="1"/>
  <c r="AL36" i="1"/>
  <c r="AN36" i="1"/>
  <c r="AO36" i="1"/>
  <c r="AP36" i="1"/>
  <c r="AS36" i="1"/>
  <c r="AT36" i="1"/>
  <c r="AU36" i="1"/>
  <c r="AW36" i="1"/>
  <c r="AX36" i="1"/>
  <c r="AY36" i="1"/>
  <c r="BB36" i="1"/>
  <c r="BC36" i="1"/>
  <c r="BD36" i="1"/>
  <c r="BF36" i="1"/>
  <c r="BG36" i="1"/>
  <c r="BJ36" i="1"/>
  <c r="BK36" i="1"/>
  <c r="BM36" i="1"/>
  <c r="BO36" i="1"/>
  <c r="BP36" i="1"/>
  <c r="BR36" i="1"/>
  <c r="U37" i="1"/>
  <c r="V37" i="1"/>
  <c r="W37" i="1"/>
  <c r="X37" i="1"/>
  <c r="Y37" i="1"/>
  <c r="AB37" i="1"/>
  <c r="AC37" i="1"/>
  <c r="AD37" i="1"/>
  <c r="AE37" i="1"/>
  <c r="AF37" i="1"/>
  <c r="AG37" i="1"/>
  <c r="AH37" i="1"/>
  <c r="AJ37" i="1"/>
  <c r="AK37" i="1"/>
  <c r="AL37" i="1"/>
  <c r="AN37" i="1"/>
  <c r="AO37" i="1"/>
  <c r="AP37" i="1"/>
  <c r="AS37" i="1"/>
  <c r="AT37" i="1"/>
  <c r="AU37" i="1"/>
  <c r="AW37" i="1"/>
  <c r="AX37" i="1"/>
  <c r="AY37" i="1"/>
  <c r="BB37" i="1"/>
  <c r="BC37" i="1"/>
  <c r="BD37" i="1"/>
  <c r="BF37" i="1"/>
  <c r="BG37" i="1"/>
  <c r="BJ37" i="1"/>
  <c r="BK37" i="1"/>
  <c r="BM37" i="1"/>
  <c r="BO37" i="1"/>
  <c r="BP37" i="1"/>
  <c r="BR37" i="1"/>
  <c r="U38" i="1"/>
  <c r="V38" i="1"/>
  <c r="W38" i="1"/>
  <c r="X38" i="1"/>
  <c r="Y38" i="1"/>
  <c r="AB38" i="1"/>
  <c r="AC38" i="1"/>
  <c r="AD38" i="1"/>
  <c r="AE38" i="1"/>
  <c r="AF38" i="1"/>
  <c r="AG38" i="1"/>
  <c r="AH38" i="1"/>
  <c r="AJ38" i="1"/>
  <c r="AK38" i="1"/>
  <c r="AL38" i="1"/>
  <c r="AN38" i="1"/>
  <c r="AO38" i="1" s="1"/>
  <c r="AP38" i="1"/>
  <c r="AS38" i="1"/>
  <c r="AT38" i="1"/>
  <c r="AU38" i="1"/>
  <c r="AW38" i="1"/>
  <c r="AX38" i="1"/>
  <c r="AY38" i="1"/>
  <c r="BB38" i="1"/>
  <c r="BC38" i="1"/>
  <c r="BD38" i="1"/>
  <c r="BF38" i="1"/>
  <c r="BG38" i="1"/>
  <c r="BJ38" i="1"/>
  <c r="BK38" i="1"/>
  <c r="BM38" i="1"/>
  <c r="BO38" i="1"/>
  <c r="BP38" i="1"/>
  <c r="BR38" i="1"/>
  <c r="U39" i="1"/>
  <c r="V39" i="1"/>
  <c r="W39" i="1"/>
  <c r="X39" i="1"/>
  <c r="Y39" i="1"/>
  <c r="AB39" i="1"/>
  <c r="AC39" i="1"/>
  <c r="AD39" i="1"/>
  <c r="AE39" i="1"/>
  <c r="AF39" i="1"/>
  <c r="AG39" i="1"/>
  <c r="AH39" i="1"/>
  <c r="AJ39" i="1"/>
  <c r="AK39" i="1"/>
  <c r="AL39" i="1"/>
  <c r="AN39" i="1"/>
  <c r="AO39" i="1" s="1"/>
  <c r="AP39" i="1"/>
  <c r="AS39" i="1"/>
  <c r="AT39" i="1"/>
  <c r="AU39" i="1"/>
  <c r="AW39" i="1"/>
  <c r="AX39" i="1"/>
  <c r="AY39" i="1"/>
  <c r="BB39" i="1"/>
  <c r="BC39" i="1"/>
  <c r="BD39" i="1"/>
  <c r="BF39" i="1"/>
  <c r="BG39" i="1"/>
  <c r="BJ39" i="1"/>
  <c r="BK39" i="1"/>
  <c r="BM39" i="1"/>
  <c r="BO39" i="1"/>
  <c r="BP39" i="1"/>
  <c r="BR39" i="1"/>
  <c r="U40" i="1"/>
  <c r="V40" i="1"/>
  <c r="W40" i="1"/>
  <c r="X40" i="1"/>
  <c r="Y40" i="1"/>
  <c r="AB40" i="1"/>
  <c r="AC40" i="1"/>
  <c r="AD40" i="1"/>
  <c r="AE40" i="1"/>
  <c r="AF40" i="1"/>
  <c r="AG40" i="1"/>
  <c r="AH40" i="1"/>
  <c r="AJ40" i="1"/>
  <c r="AK40" i="1"/>
  <c r="AL40" i="1"/>
  <c r="AN40" i="1"/>
  <c r="AO40" i="1"/>
  <c r="AP40" i="1"/>
  <c r="AS40" i="1"/>
  <c r="AT40" i="1"/>
  <c r="AU40" i="1"/>
  <c r="AW40" i="1"/>
  <c r="AX40" i="1"/>
  <c r="AY40" i="1"/>
  <c r="BB40" i="1"/>
  <c r="BC40" i="1"/>
  <c r="BD40" i="1"/>
  <c r="BF40" i="1"/>
  <c r="BG40" i="1"/>
  <c r="BJ40" i="1"/>
  <c r="BK40" i="1"/>
  <c r="BM40" i="1"/>
  <c r="BO40" i="1"/>
  <c r="BP40" i="1"/>
  <c r="BR40" i="1"/>
  <c r="U41" i="1"/>
  <c r="V41" i="1"/>
  <c r="W41" i="1"/>
  <c r="X41" i="1"/>
  <c r="Y41" i="1"/>
  <c r="AB41" i="1"/>
  <c r="AC41" i="1"/>
  <c r="AD41" i="1"/>
  <c r="AE41" i="1"/>
  <c r="AF41" i="1"/>
  <c r="AG41" i="1"/>
  <c r="AH41" i="1"/>
  <c r="AJ41" i="1"/>
  <c r="AK41" i="1"/>
  <c r="AL41" i="1"/>
  <c r="AN41" i="1"/>
  <c r="AO41" i="1"/>
  <c r="AP41" i="1"/>
  <c r="AS41" i="1"/>
  <c r="AT41" i="1"/>
  <c r="AU41" i="1"/>
  <c r="AW41" i="1"/>
  <c r="AX41" i="1"/>
  <c r="AY41" i="1"/>
  <c r="BB41" i="1"/>
  <c r="BC41" i="1"/>
  <c r="BD41" i="1"/>
  <c r="BF41" i="1"/>
  <c r="BG41" i="1"/>
  <c r="BJ41" i="1"/>
  <c r="BK41" i="1"/>
  <c r="BM41" i="1"/>
  <c r="BO41" i="1"/>
  <c r="BP41" i="1"/>
  <c r="BR41" i="1"/>
  <c r="U42" i="1"/>
  <c r="V42" i="1"/>
  <c r="W42" i="1"/>
  <c r="X42" i="1"/>
  <c r="Y42" i="1"/>
  <c r="AB42" i="1"/>
  <c r="AC42" i="1"/>
  <c r="AD42" i="1"/>
  <c r="AE42" i="1"/>
  <c r="AF42" i="1"/>
  <c r="AG42" i="1"/>
  <c r="AH42" i="1"/>
  <c r="AJ42" i="1"/>
  <c r="AK42" i="1"/>
  <c r="AL42" i="1"/>
  <c r="AN42" i="1"/>
  <c r="AO42" i="1"/>
  <c r="AP42" i="1"/>
  <c r="AS42" i="1"/>
  <c r="AT42" i="1"/>
  <c r="AU42" i="1"/>
  <c r="AW42" i="1"/>
  <c r="AX42" i="1"/>
  <c r="AY42" i="1"/>
  <c r="BB42" i="1"/>
  <c r="BC42" i="1"/>
  <c r="BD42" i="1"/>
  <c r="BF42" i="1"/>
  <c r="BG42" i="1"/>
  <c r="BJ42" i="1"/>
  <c r="BK42" i="1"/>
  <c r="BM42" i="1"/>
  <c r="BO42" i="1"/>
  <c r="BP42" i="1"/>
  <c r="BR42" i="1"/>
  <c r="U43" i="1"/>
  <c r="V43" i="1"/>
  <c r="W43" i="1"/>
  <c r="X43" i="1"/>
  <c r="Y43" i="1"/>
  <c r="AB43" i="1"/>
  <c r="AC43" i="1"/>
  <c r="AD43" i="1"/>
  <c r="AE43" i="1"/>
  <c r="AF43" i="1"/>
  <c r="AG43" i="1"/>
  <c r="AH43" i="1"/>
  <c r="AJ43" i="1"/>
  <c r="AK43" i="1"/>
  <c r="AL43" i="1"/>
  <c r="AN43" i="1"/>
  <c r="AO43" i="1"/>
  <c r="AP43" i="1"/>
  <c r="AS43" i="1"/>
  <c r="AT43" i="1"/>
  <c r="AU43" i="1"/>
  <c r="AW43" i="1"/>
  <c r="AX43" i="1"/>
  <c r="AY43" i="1"/>
  <c r="BB43" i="1"/>
  <c r="BC43" i="1"/>
  <c r="BD43" i="1"/>
  <c r="BF43" i="1"/>
  <c r="BG43" i="1"/>
  <c r="BJ43" i="1"/>
  <c r="BK43" i="1"/>
  <c r="BM43" i="1"/>
  <c r="BO43" i="1"/>
  <c r="BP43" i="1"/>
  <c r="BR43" i="1"/>
  <c r="U44" i="1"/>
  <c r="V44" i="1"/>
  <c r="W44" i="1"/>
  <c r="X44" i="1"/>
  <c r="Y44" i="1"/>
  <c r="AB44" i="1"/>
  <c r="AC44" i="1"/>
  <c r="AD44" i="1"/>
  <c r="AE44" i="1"/>
  <c r="AF44" i="1"/>
  <c r="AG44" i="1"/>
  <c r="AH44" i="1"/>
  <c r="AJ44" i="1"/>
  <c r="AK44" i="1"/>
  <c r="AL44" i="1"/>
  <c r="AN44" i="1"/>
  <c r="AO44" i="1"/>
  <c r="AP44" i="1"/>
  <c r="AS44" i="1"/>
  <c r="AT44" i="1"/>
  <c r="AU44" i="1"/>
  <c r="AW44" i="1"/>
  <c r="AX44" i="1"/>
  <c r="AY44" i="1"/>
  <c r="BB44" i="1"/>
  <c r="BC44" i="1"/>
  <c r="BD44" i="1"/>
  <c r="BF44" i="1"/>
  <c r="BG44" i="1"/>
  <c r="BJ44" i="1"/>
  <c r="BK44" i="1"/>
  <c r="BM44" i="1"/>
  <c r="BO44" i="1"/>
  <c r="BP44" i="1"/>
  <c r="BR44" i="1"/>
  <c r="U45" i="1"/>
  <c r="V45" i="1"/>
  <c r="W45" i="1"/>
  <c r="X45" i="1"/>
  <c r="Y45" i="1"/>
  <c r="AB45" i="1"/>
  <c r="AC45" i="1"/>
  <c r="AD45" i="1"/>
  <c r="AE45" i="1"/>
  <c r="AF45" i="1"/>
  <c r="AG45" i="1"/>
  <c r="AH45" i="1"/>
  <c r="AJ45" i="1"/>
  <c r="AK45" i="1"/>
  <c r="AL45" i="1"/>
  <c r="AN45" i="1"/>
  <c r="AO45" i="1"/>
  <c r="AP45" i="1"/>
  <c r="AS45" i="1"/>
  <c r="AT45" i="1"/>
  <c r="AU45" i="1"/>
  <c r="AW45" i="1"/>
  <c r="AX45" i="1"/>
  <c r="AY45" i="1"/>
  <c r="BB45" i="1"/>
  <c r="BC45" i="1"/>
  <c r="BD45" i="1"/>
  <c r="BF45" i="1"/>
  <c r="BG45" i="1"/>
  <c r="BJ45" i="1"/>
  <c r="BK45" i="1"/>
  <c r="BM45" i="1"/>
  <c r="BO45" i="1"/>
  <c r="BP45" i="1"/>
  <c r="BR45" i="1"/>
  <c r="U46" i="1"/>
  <c r="V46" i="1"/>
  <c r="W46" i="1"/>
  <c r="X46" i="1"/>
  <c r="Y46" i="1"/>
  <c r="AB46" i="1"/>
  <c r="AC46" i="1"/>
  <c r="AD46" i="1"/>
  <c r="AE46" i="1"/>
  <c r="AF46" i="1"/>
  <c r="AG46" i="1"/>
  <c r="AH46" i="1"/>
  <c r="AJ46" i="1"/>
  <c r="AK46" i="1"/>
  <c r="AL46" i="1"/>
  <c r="AN46" i="1"/>
  <c r="AO46" i="1" s="1"/>
  <c r="AP46" i="1"/>
  <c r="AS46" i="1"/>
  <c r="AT46" i="1"/>
  <c r="AU46" i="1"/>
  <c r="AW46" i="1"/>
  <c r="AX46" i="1"/>
  <c r="AY46" i="1"/>
  <c r="BB46" i="1"/>
  <c r="BC46" i="1"/>
  <c r="BD46" i="1"/>
  <c r="BF46" i="1"/>
  <c r="BG46" i="1"/>
  <c r="BJ46" i="1"/>
  <c r="BK46" i="1"/>
  <c r="BM46" i="1"/>
  <c r="BO46" i="1"/>
  <c r="BP46" i="1"/>
  <c r="BR46" i="1"/>
  <c r="U47" i="1"/>
  <c r="V47" i="1"/>
  <c r="W47" i="1"/>
  <c r="X47" i="1"/>
  <c r="Y47" i="1"/>
  <c r="AB47" i="1"/>
  <c r="AC47" i="1"/>
  <c r="AD47" i="1"/>
  <c r="AE47" i="1"/>
  <c r="AF47" i="1"/>
  <c r="AG47" i="1"/>
  <c r="AH47" i="1"/>
  <c r="AJ47" i="1"/>
  <c r="AK47" i="1"/>
  <c r="AL47" i="1"/>
  <c r="AN47" i="1"/>
  <c r="AO47" i="1" s="1"/>
  <c r="AP47" i="1"/>
  <c r="AS47" i="1"/>
  <c r="AT47" i="1"/>
  <c r="AU47" i="1"/>
  <c r="AW47" i="1"/>
  <c r="AX47" i="1"/>
  <c r="AY47" i="1"/>
  <c r="BB47" i="1"/>
  <c r="BC47" i="1"/>
  <c r="BD47" i="1"/>
  <c r="BF47" i="1"/>
  <c r="BG47" i="1"/>
  <c r="BJ47" i="1"/>
  <c r="BK47" i="1"/>
  <c r="BM47" i="1"/>
  <c r="BO47" i="1"/>
  <c r="BP47" i="1"/>
  <c r="BR47" i="1"/>
  <c r="U48" i="1"/>
  <c r="V48" i="1"/>
  <c r="W48" i="1"/>
  <c r="X48" i="1"/>
  <c r="Y48" i="1"/>
  <c r="AB48" i="1"/>
  <c r="AC48" i="1"/>
  <c r="AD48" i="1"/>
  <c r="AE48" i="1"/>
  <c r="AF48" i="1"/>
  <c r="AG48" i="1"/>
  <c r="AH48" i="1"/>
  <c r="AJ48" i="1"/>
  <c r="AK48" i="1"/>
  <c r="AL48" i="1"/>
  <c r="AN48" i="1"/>
  <c r="AO48" i="1"/>
  <c r="AP48" i="1"/>
  <c r="AS48" i="1"/>
  <c r="AT48" i="1"/>
  <c r="AU48" i="1"/>
  <c r="AW48" i="1"/>
  <c r="AX48" i="1"/>
  <c r="AY48" i="1"/>
  <c r="BB48" i="1"/>
  <c r="BC48" i="1"/>
  <c r="BD48" i="1"/>
  <c r="BF48" i="1"/>
  <c r="BG48" i="1"/>
  <c r="BJ48" i="1"/>
  <c r="BK48" i="1"/>
  <c r="BM48" i="1"/>
  <c r="BO48" i="1"/>
  <c r="BP48" i="1"/>
  <c r="BR48" i="1"/>
  <c r="U49" i="1"/>
  <c r="V49" i="1"/>
  <c r="W49" i="1"/>
  <c r="X49" i="1"/>
  <c r="Y49" i="1"/>
  <c r="AB49" i="1"/>
  <c r="AC49" i="1"/>
  <c r="AD49" i="1"/>
  <c r="AE49" i="1"/>
  <c r="AF49" i="1"/>
  <c r="AG49" i="1"/>
  <c r="AH49" i="1"/>
  <c r="AJ49" i="1"/>
  <c r="AK49" i="1"/>
  <c r="AL49" i="1"/>
  <c r="AN49" i="1"/>
  <c r="AO49" i="1"/>
  <c r="AP49" i="1"/>
  <c r="AS49" i="1"/>
  <c r="AT49" i="1"/>
  <c r="AU49" i="1"/>
  <c r="AW49" i="1"/>
  <c r="AX49" i="1"/>
  <c r="AY49" i="1"/>
  <c r="BB49" i="1"/>
  <c r="BC49" i="1"/>
  <c r="BD49" i="1"/>
  <c r="BF49" i="1"/>
  <c r="BG49" i="1"/>
  <c r="BJ49" i="1"/>
  <c r="BK49" i="1"/>
  <c r="BM49" i="1"/>
  <c r="BO49" i="1"/>
  <c r="BP49" i="1"/>
  <c r="BR49" i="1"/>
  <c r="U50" i="1"/>
  <c r="V50" i="1"/>
  <c r="W50" i="1"/>
  <c r="X50" i="1"/>
  <c r="Y50" i="1"/>
  <c r="AB50" i="1"/>
  <c r="AC50" i="1"/>
  <c r="AD50" i="1"/>
  <c r="AE50" i="1"/>
  <c r="AF50" i="1"/>
  <c r="AG50" i="1"/>
  <c r="AH50" i="1"/>
  <c r="AJ50" i="1"/>
  <c r="AK50" i="1"/>
  <c r="AL50" i="1"/>
  <c r="AN50" i="1"/>
  <c r="AO50" i="1"/>
  <c r="AP50" i="1"/>
  <c r="AS50" i="1"/>
  <c r="AT50" i="1"/>
  <c r="AU50" i="1"/>
  <c r="AW50" i="1"/>
  <c r="AX50" i="1"/>
  <c r="AY50" i="1"/>
  <c r="BB50" i="1"/>
  <c r="BC50" i="1"/>
  <c r="BD50" i="1"/>
  <c r="BF50" i="1"/>
  <c r="BG50" i="1"/>
  <c r="BJ50" i="1"/>
  <c r="BK50" i="1"/>
  <c r="BM50" i="1"/>
  <c r="BO50" i="1"/>
  <c r="BP50" i="1"/>
  <c r="BR50" i="1"/>
  <c r="U51" i="1"/>
  <c r="V51" i="1"/>
  <c r="W51" i="1"/>
  <c r="X51" i="1"/>
  <c r="Y51" i="1"/>
  <c r="AB51" i="1"/>
  <c r="AC51" i="1"/>
  <c r="AD51" i="1"/>
  <c r="AE51" i="1"/>
  <c r="AF51" i="1"/>
  <c r="AG51" i="1"/>
  <c r="AH51" i="1"/>
  <c r="AJ51" i="1"/>
  <c r="AK51" i="1"/>
  <c r="AL51" i="1"/>
  <c r="AN51" i="1"/>
  <c r="AO51" i="1"/>
  <c r="AP51" i="1"/>
  <c r="AS51" i="1"/>
  <c r="AT51" i="1"/>
  <c r="AU51" i="1"/>
  <c r="AW51" i="1"/>
  <c r="AX51" i="1"/>
  <c r="AY51" i="1"/>
  <c r="BB51" i="1"/>
  <c r="BC51" i="1"/>
  <c r="BD51" i="1"/>
  <c r="BF51" i="1"/>
  <c r="BG51" i="1"/>
  <c r="BJ51" i="1"/>
  <c r="BK51" i="1"/>
  <c r="BM51" i="1"/>
  <c r="BO51" i="1"/>
  <c r="BP51" i="1"/>
  <c r="BR51" i="1"/>
  <c r="U52" i="1"/>
  <c r="V52" i="1"/>
  <c r="W52" i="1"/>
  <c r="X52" i="1"/>
  <c r="Y52" i="1"/>
  <c r="AB52" i="1"/>
  <c r="AC52" i="1"/>
  <c r="AD52" i="1"/>
  <c r="AE52" i="1"/>
  <c r="AF52" i="1"/>
  <c r="AG52" i="1"/>
  <c r="AH52" i="1"/>
  <c r="AJ52" i="1"/>
  <c r="AK52" i="1"/>
  <c r="AL52" i="1"/>
  <c r="AN52" i="1"/>
  <c r="AO52" i="1"/>
  <c r="AP52" i="1"/>
  <c r="AS52" i="1"/>
  <c r="AT52" i="1"/>
  <c r="AU52" i="1"/>
  <c r="AW52" i="1"/>
  <c r="AX52" i="1"/>
  <c r="AY52" i="1"/>
  <c r="BB52" i="1"/>
  <c r="BC52" i="1"/>
  <c r="BD52" i="1"/>
  <c r="BF52" i="1"/>
  <c r="BG52" i="1"/>
  <c r="BJ52" i="1"/>
  <c r="BK52" i="1"/>
  <c r="BM52" i="1"/>
  <c r="BO52" i="1"/>
  <c r="BP52" i="1"/>
  <c r="BR52" i="1"/>
  <c r="U53" i="1"/>
  <c r="V53" i="1"/>
  <c r="W53" i="1"/>
  <c r="X53" i="1"/>
  <c r="Y53" i="1"/>
  <c r="AB53" i="1"/>
  <c r="AC53" i="1"/>
  <c r="AD53" i="1"/>
  <c r="AE53" i="1"/>
  <c r="AF53" i="1"/>
  <c r="AG53" i="1"/>
  <c r="AH53" i="1"/>
  <c r="AJ53" i="1"/>
  <c r="AK53" i="1"/>
  <c r="AL53" i="1"/>
  <c r="AN53" i="1"/>
  <c r="AO53" i="1"/>
  <c r="AP53" i="1"/>
  <c r="AS53" i="1"/>
  <c r="AT53" i="1"/>
  <c r="AU53" i="1"/>
  <c r="AW53" i="1"/>
  <c r="AX53" i="1"/>
  <c r="AY53" i="1"/>
  <c r="BB53" i="1"/>
  <c r="BC53" i="1"/>
  <c r="BD53" i="1"/>
  <c r="BF53" i="1"/>
  <c r="BG53" i="1"/>
  <c r="BJ53" i="1"/>
  <c r="BK53" i="1"/>
  <c r="BM53" i="1"/>
  <c r="BO53" i="1"/>
  <c r="BP53" i="1"/>
  <c r="BR53" i="1"/>
  <c r="U54" i="1"/>
  <c r="V54" i="1"/>
  <c r="W54" i="1"/>
  <c r="X54" i="1"/>
  <c r="Y54" i="1"/>
  <c r="AB54" i="1"/>
  <c r="AC54" i="1"/>
  <c r="AD54" i="1"/>
  <c r="AE54" i="1"/>
  <c r="AF54" i="1"/>
  <c r="AG54" i="1"/>
  <c r="AH54" i="1"/>
  <c r="AJ54" i="1"/>
  <c r="AK54" i="1"/>
  <c r="AL54" i="1"/>
  <c r="AN54" i="1"/>
  <c r="AO54" i="1" s="1"/>
  <c r="AP54" i="1"/>
  <c r="AS54" i="1"/>
  <c r="AT54" i="1"/>
  <c r="AU54" i="1"/>
  <c r="AW54" i="1"/>
  <c r="AX54" i="1"/>
  <c r="AY54" i="1"/>
  <c r="BB54" i="1"/>
  <c r="BC54" i="1"/>
  <c r="BD54" i="1"/>
  <c r="BF54" i="1"/>
  <c r="BG54" i="1"/>
  <c r="BJ54" i="1"/>
  <c r="BK54" i="1"/>
  <c r="BM54" i="1"/>
  <c r="BO54" i="1"/>
  <c r="BP54" i="1"/>
  <c r="BR54" i="1"/>
  <c r="U55" i="1"/>
  <c r="V55" i="1"/>
  <c r="W55" i="1"/>
  <c r="X55" i="1"/>
  <c r="Y55" i="1"/>
  <c r="AB55" i="1"/>
  <c r="AC55" i="1"/>
  <c r="AD55" i="1"/>
  <c r="AE55" i="1"/>
  <c r="AF55" i="1"/>
  <c r="AG55" i="1"/>
  <c r="AH55" i="1"/>
  <c r="AJ55" i="1"/>
  <c r="AK55" i="1"/>
  <c r="AL55" i="1"/>
  <c r="AN55" i="1"/>
  <c r="AO55" i="1" s="1"/>
  <c r="AP55" i="1"/>
  <c r="AS55" i="1"/>
  <c r="AT55" i="1"/>
  <c r="AU55" i="1"/>
  <c r="AW55" i="1"/>
  <c r="AX55" i="1"/>
  <c r="AY55" i="1"/>
  <c r="BB55" i="1"/>
  <c r="BC55" i="1"/>
  <c r="BD55" i="1"/>
  <c r="BF55" i="1"/>
  <c r="BG55" i="1"/>
  <c r="BJ55" i="1"/>
  <c r="BK55" i="1"/>
  <c r="BM55" i="1"/>
  <c r="BO55" i="1"/>
  <c r="BP55" i="1"/>
  <c r="BR55" i="1"/>
  <c r="U56" i="1"/>
  <c r="V56" i="1"/>
  <c r="W56" i="1"/>
  <c r="X56" i="1"/>
  <c r="Y56" i="1"/>
  <c r="AB56" i="1"/>
  <c r="AC56" i="1"/>
  <c r="AD56" i="1"/>
  <c r="AE56" i="1"/>
  <c r="AF56" i="1"/>
  <c r="AG56" i="1"/>
  <c r="AH56" i="1"/>
  <c r="AJ56" i="1"/>
  <c r="AK56" i="1"/>
  <c r="AL56" i="1"/>
  <c r="AN56" i="1"/>
  <c r="AO56" i="1"/>
  <c r="AP56" i="1"/>
  <c r="AS56" i="1"/>
  <c r="AT56" i="1"/>
  <c r="AU56" i="1"/>
  <c r="AW56" i="1"/>
  <c r="AX56" i="1"/>
  <c r="AY56" i="1"/>
  <c r="BB56" i="1"/>
  <c r="BC56" i="1"/>
  <c r="BD56" i="1"/>
  <c r="BF56" i="1"/>
  <c r="BG56" i="1"/>
  <c r="BJ56" i="1"/>
  <c r="BK56" i="1"/>
  <c r="BM56" i="1"/>
  <c r="BO56" i="1"/>
  <c r="BP56" i="1"/>
  <c r="BR56" i="1"/>
  <c r="U57" i="1"/>
  <c r="V57" i="1"/>
  <c r="W57" i="1"/>
  <c r="X57" i="1"/>
  <c r="Y57" i="1"/>
  <c r="AB57" i="1"/>
  <c r="AC57" i="1"/>
  <c r="AD57" i="1"/>
  <c r="AE57" i="1"/>
  <c r="AF57" i="1"/>
  <c r="AG57" i="1"/>
  <c r="AH57" i="1"/>
  <c r="AJ57" i="1"/>
  <c r="AK57" i="1"/>
  <c r="AL57" i="1"/>
  <c r="AN57" i="1"/>
  <c r="AO57" i="1"/>
  <c r="AP57" i="1"/>
  <c r="AS57" i="1"/>
  <c r="AT57" i="1"/>
  <c r="AU57" i="1"/>
  <c r="AW57" i="1"/>
  <c r="AX57" i="1"/>
  <c r="AY57" i="1"/>
  <c r="BB57" i="1"/>
  <c r="BC57" i="1"/>
  <c r="BD57" i="1"/>
  <c r="BF57" i="1"/>
  <c r="BG57" i="1"/>
  <c r="BJ57" i="1"/>
  <c r="BK57" i="1"/>
  <c r="BM57" i="1"/>
  <c r="BO57" i="1"/>
  <c r="BP57" i="1"/>
  <c r="BR57" i="1"/>
  <c r="U58" i="1"/>
  <c r="V58" i="1"/>
  <c r="W58" i="1"/>
  <c r="X58" i="1"/>
  <c r="Y58" i="1"/>
  <c r="AB58" i="1"/>
  <c r="AC58" i="1"/>
  <c r="AD58" i="1"/>
  <c r="AE58" i="1"/>
  <c r="AF58" i="1"/>
  <c r="AG58" i="1"/>
  <c r="AH58" i="1"/>
  <c r="AJ58" i="1"/>
  <c r="AK58" i="1"/>
  <c r="AL58" i="1"/>
  <c r="AN58" i="1"/>
  <c r="AO58" i="1"/>
  <c r="AP58" i="1"/>
  <c r="AS58" i="1"/>
  <c r="AT58" i="1"/>
  <c r="AU58" i="1"/>
  <c r="AW58" i="1"/>
  <c r="AX58" i="1"/>
  <c r="AY58" i="1"/>
  <c r="BB58" i="1"/>
  <c r="BC58" i="1"/>
  <c r="BD58" i="1"/>
  <c r="BF58" i="1"/>
  <c r="BG58" i="1"/>
  <c r="BJ58" i="1"/>
  <c r="BK58" i="1"/>
  <c r="BM58" i="1"/>
  <c r="BO58" i="1"/>
  <c r="BP58" i="1"/>
  <c r="BR58" i="1"/>
  <c r="U59" i="1"/>
  <c r="V59" i="1"/>
  <c r="W59" i="1"/>
  <c r="X59" i="1"/>
  <c r="Y59" i="1"/>
  <c r="AB59" i="1"/>
  <c r="AC59" i="1"/>
  <c r="AD59" i="1"/>
  <c r="AE59" i="1"/>
  <c r="AF59" i="1"/>
  <c r="AG59" i="1"/>
  <c r="AH59" i="1"/>
  <c r="AJ59" i="1"/>
  <c r="AK59" i="1"/>
  <c r="AL59" i="1"/>
  <c r="AN59" i="1"/>
  <c r="AO59" i="1"/>
  <c r="AP59" i="1"/>
  <c r="AS59" i="1"/>
  <c r="AT59" i="1"/>
  <c r="AU59" i="1"/>
  <c r="AW59" i="1"/>
  <c r="AX59" i="1"/>
  <c r="AY59" i="1"/>
  <c r="BB59" i="1"/>
  <c r="BC59" i="1"/>
  <c r="BD59" i="1"/>
  <c r="BF59" i="1"/>
  <c r="BG59" i="1"/>
  <c r="BJ59" i="1"/>
  <c r="BK59" i="1"/>
  <c r="BM59" i="1"/>
  <c r="BO59" i="1"/>
  <c r="BP59" i="1"/>
  <c r="BR59" i="1"/>
  <c r="U60" i="1"/>
  <c r="V60" i="1"/>
  <c r="W60" i="1"/>
  <c r="X60" i="1"/>
  <c r="Y60" i="1"/>
  <c r="AB60" i="1"/>
  <c r="AC60" i="1"/>
  <c r="AD60" i="1"/>
  <c r="AE60" i="1"/>
  <c r="AF60" i="1"/>
  <c r="AG60" i="1"/>
  <c r="AH60" i="1"/>
  <c r="AJ60" i="1"/>
  <c r="AK60" i="1"/>
  <c r="AL60" i="1"/>
  <c r="AN60" i="1"/>
  <c r="AO60" i="1"/>
  <c r="AP60" i="1"/>
  <c r="AS60" i="1"/>
  <c r="AT60" i="1"/>
  <c r="AU60" i="1"/>
  <c r="AW60" i="1"/>
  <c r="AX60" i="1"/>
  <c r="AY60" i="1"/>
  <c r="BB60" i="1"/>
  <c r="BC60" i="1"/>
  <c r="BD60" i="1"/>
  <c r="BF60" i="1"/>
  <c r="BG60" i="1"/>
  <c r="BJ60" i="1"/>
  <c r="BK60" i="1"/>
  <c r="BM60" i="1"/>
  <c r="BO60" i="1"/>
  <c r="BP60" i="1"/>
  <c r="BR60" i="1"/>
  <c r="U61" i="1"/>
  <c r="V61" i="1"/>
  <c r="W61" i="1"/>
  <c r="X61" i="1"/>
  <c r="Y61" i="1"/>
  <c r="AB61" i="1"/>
  <c r="AC61" i="1"/>
  <c r="AD61" i="1"/>
  <c r="AE61" i="1"/>
  <c r="AF61" i="1"/>
  <c r="AG61" i="1"/>
  <c r="AH61" i="1"/>
  <c r="AJ61" i="1"/>
  <c r="AK61" i="1"/>
  <c r="AL61" i="1"/>
  <c r="AN61" i="1"/>
  <c r="AO61" i="1"/>
  <c r="AP61" i="1"/>
  <c r="AS61" i="1"/>
  <c r="AT61" i="1"/>
  <c r="AU61" i="1"/>
  <c r="AW61" i="1"/>
  <c r="AX61" i="1"/>
  <c r="AY61" i="1"/>
  <c r="BB61" i="1"/>
  <c r="BC61" i="1"/>
  <c r="BD61" i="1"/>
  <c r="BF61" i="1"/>
  <c r="BG61" i="1"/>
  <c r="BJ61" i="1"/>
  <c r="BK61" i="1"/>
  <c r="BM61" i="1"/>
  <c r="BO61" i="1"/>
  <c r="BP61" i="1"/>
  <c r="BR61" i="1"/>
  <c r="U62" i="1"/>
  <c r="V62" i="1"/>
  <c r="W62" i="1"/>
  <c r="X62" i="1"/>
  <c r="Y62" i="1"/>
  <c r="AB62" i="1"/>
  <c r="AC62" i="1"/>
  <c r="AD62" i="1"/>
  <c r="AE62" i="1"/>
  <c r="AF62" i="1"/>
  <c r="AG62" i="1"/>
  <c r="AH62" i="1"/>
  <c r="AJ62" i="1"/>
  <c r="AK62" i="1"/>
  <c r="AL62" i="1"/>
  <c r="AN62" i="1"/>
  <c r="AO62" i="1" s="1"/>
  <c r="AP62" i="1"/>
  <c r="AS62" i="1"/>
  <c r="AT62" i="1"/>
  <c r="AU62" i="1"/>
  <c r="AW62" i="1"/>
  <c r="AX62" i="1"/>
  <c r="AY62" i="1"/>
  <c r="BB62" i="1"/>
  <c r="BC62" i="1"/>
  <c r="BD62" i="1"/>
  <c r="BF62" i="1"/>
  <c r="BG62" i="1"/>
  <c r="BJ62" i="1"/>
  <c r="BK62" i="1"/>
  <c r="BM62" i="1"/>
  <c r="BO62" i="1"/>
  <c r="BP62" i="1"/>
  <c r="BR62" i="1"/>
  <c r="U63" i="1"/>
  <c r="V63" i="1"/>
  <c r="W63" i="1"/>
  <c r="X63" i="1"/>
  <c r="Y63" i="1"/>
  <c r="AB63" i="1"/>
  <c r="AC63" i="1"/>
  <c r="AD63" i="1"/>
  <c r="AE63" i="1"/>
  <c r="AF63" i="1"/>
  <c r="AG63" i="1"/>
  <c r="AH63" i="1"/>
  <c r="AJ63" i="1"/>
  <c r="AK63" i="1"/>
  <c r="AL63" i="1"/>
  <c r="AN63" i="1"/>
  <c r="AO63" i="1" s="1"/>
  <c r="AP63" i="1"/>
  <c r="AS63" i="1"/>
  <c r="AT63" i="1"/>
  <c r="AU63" i="1"/>
  <c r="AW63" i="1"/>
  <c r="AX63" i="1"/>
  <c r="AY63" i="1"/>
  <c r="BB63" i="1"/>
  <c r="BC63" i="1"/>
  <c r="BD63" i="1"/>
  <c r="BF63" i="1"/>
  <c r="BG63" i="1"/>
  <c r="BJ63" i="1"/>
  <c r="BK63" i="1"/>
  <c r="BM63" i="1"/>
  <c r="BO63" i="1"/>
  <c r="BP63" i="1"/>
  <c r="BR63" i="1"/>
  <c r="U64" i="1"/>
  <c r="V64" i="1"/>
  <c r="W64" i="1"/>
  <c r="X64" i="1"/>
  <c r="Y64" i="1"/>
  <c r="AB64" i="1"/>
  <c r="AC64" i="1"/>
  <c r="AD64" i="1"/>
  <c r="AE64" i="1"/>
  <c r="AF64" i="1"/>
  <c r="AG64" i="1"/>
  <c r="AH64" i="1"/>
  <c r="AJ64" i="1"/>
  <c r="AK64" i="1"/>
  <c r="AL64" i="1"/>
  <c r="AN64" i="1"/>
  <c r="AO64" i="1"/>
  <c r="AP64" i="1"/>
  <c r="AS64" i="1"/>
  <c r="AT64" i="1"/>
  <c r="AU64" i="1"/>
  <c r="AW64" i="1"/>
  <c r="AX64" i="1"/>
  <c r="AY64" i="1"/>
  <c r="BB64" i="1"/>
  <c r="BC64" i="1"/>
  <c r="BD64" i="1"/>
  <c r="BF64" i="1"/>
  <c r="BG64" i="1"/>
  <c r="BJ64" i="1"/>
  <c r="BK64" i="1"/>
  <c r="BM64" i="1"/>
  <c r="BO64" i="1"/>
  <c r="BP64" i="1"/>
  <c r="BR64" i="1"/>
  <c r="U65" i="1"/>
  <c r="V65" i="1"/>
  <c r="W65" i="1"/>
  <c r="X65" i="1"/>
  <c r="Y65" i="1"/>
  <c r="AB65" i="1"/>
  <c r="AC65" i="1"/>
  <c r="AD65" i="1"/>
  <c r="AE65" i="1"/>
  <c r="AF65" i="1"/>
  <c r="AG65" i="1"/>
  <c r="AH65" i="1"/>
  <c r="AJ65" i="1"/>
  <c r="AK65" i="1"/>
  <c r="AL65" i="1"/>
  <c r="AN65" i="1"/>
  <c r="AO65" i="1"/>
  <c r="AP65" i="1"/>
  <c r="AS65" i="1"/>
  <c r="AT65" i="1"/>
  <c r="AU65" i="1"/>
  <c r="AW65" i="1"/>
  <c r="AX65" i="1"/>
  <c r="AY65" i="1"/>
  <c r="BB65" i="1"/>
  <c r="BC65" i="1"/>
  <c r="BD65" i="1"/>
  <c r="BF65" i="1"/>
  <c r="BG65" i="1"/>
  <c r="BJ65" i="1"/>
  <c r="BK65" i="1"/>
  <c r="BM65" i="1"/>
  <c r="BO65" i="1"/>
  <c r="BP65" i="1"/>
  <c r="BR65" i="1"/>
  <c r="U66" i="1"/>
  <c r="V66" i="1"/>
  <c r="W66" i="1"/>
  <c r="X66" i="1"/>
  <c r="Y66" i="1"/>
  <c r="AB66" i="1"/>
  <c r="AC66" i="1"/>
  <c r="AD66" i="1"/>
  <c r="AE66" i="1"/>
  <c r="AF66" i="1"/>
  <c r="AG66" i="1"/>
  <c r="AH66" i="1"/>
  <c r="AJ66" i="1"/>
  <c r="AK66" i="1"/>
  <c r="AL66" i="1"/>
  <c r="AN66" i="1"/>
  <c r="AO66" i="1"/>
  <c r="AP66" i="1"/>
  <c r="AS66" i="1"/>
  <c r="AT66" i="1"/>
  <c r="AU66" i="1"/>
  <c r="AW66" i="1"/>
  <c r="AX66" i="1"/>
  <c r="AY66" i="1"/>
  <c r="BB66" i="1"/>
  <c r="BC66" i="1"/>
  <c r="BD66" i="1"/>
  <c r="BF66" i="1"/>
  <c r="BG66" i="1"/>
  <c r="BJ66" i="1"/>
  <c r="BK66" i="1"/>
  <c r="BM66" i="1"/>
  <c r="BO66" i="1"/>
  <c r="BP66" i="1"/>
  <c r="BR66" i="1"/>
  <c r="U67" i="1"/>
  <c r="V67" i="1"/>
  <c r="W67" i="1"/>
  <c r="X67" i="1"/>
  <c r="Y67" i="1"/>
  <c r="AB67" i="1"/>
  <c r="AC67" i="1"/>
  <c r="AD67" i="1"/>
  <c r="AE67" i="1"/>
  <c r="AF67" i="1"/>
  <c r="AG67" i="1"/>
  <c r="AH67" i="1"/>
  <c r="AJ67" i="1"/>
  <c r="AK67" i="1"/>
  <c r="AL67" i="1"/>
  <c r="AN67" i="1"/>
  <c r="AO67" i="1"/>
  <c r="AP67" i="1"/>
  <c r="AS67" i="1"/>
  <c r="AT67" i="1"/>
  <c r="AU67" i="1"/>
  <c r="AW67" i="1"/>
  <c r="AX67" i="1"/>
  <c r="AY67" i="1"/>
  <c r="BB67" i="1"/>
  <c r="BC67" i="1"/>
  <c r="BD67" i="1"/>
  <c r="BF67" i="1"/>
  <c r="BG67" i="1"/>
  <c r="BJ67" i="1"/>
  <c r="BK67" i="1"/>
  <c r="BM67" i="1"/>
  <c r="BO67" i="1"/>
  <c r="BP67" i="1"/>
  <c r="BR67" i="1"/>
  <c r="U68" i="1"/>
  <c r="V68" i="1"/>
  <c r="W68" i="1"/>
  <c r="X68" i="1"/>
  <c r="Y68" i="1"/>
  <c r="AB68" i="1"/>
  <c r="AC68" i="1"/>
  <c r="AD68" i="1"/>
  <c r="AE68" i="1"/>
  <c r="AF68" i="1"/>
  <c r="AG68" i="1"/>
  <c r="AH68" i="1"/>
  <c r="AJ68" i="1"/>
  <c r="AK68" i="1"/>
  <c r="AL68" i="1"/>
  <c r="AN68" i="1"/>
  <c r="AO68" i="1"/>
  <c r="AP68" i="1"/>
  <c r="AS68" i="1"/>
  <c r="AT68" i="1"/>
  <c r="AU68" i="1"/>
  <c r="AW68" i="1"/>
  <c r="AX68" i="1"/>
  <c r="AY68" i="1"/>
  <c r="BB68" i="1"/>
  <c r="BC68" i="1"/>
  <c r="BD68" i="1"/>
  <c r="BF68" i="1"/>
  <c r="BG68" i="1"/>
  <c r="BJ68" i="1"/>
  <c r="BK68" i="1"/>
  <c r="BM68" i="1"/>
  <c r="BO68" i="1"/>
  <c r="BP68" i="1"/>
  <c r="BR68" i="1"/>
  <c r="U69" i="1"/>
  <c r="V69" i="1"/>
  <c r="W69" i="1"/>
  <c r="X69" i="1"/>
  <c r="Y69" i="1"/>
  <c r="AB69" i="1"/>
  <c r="AC69" i="1"/>
  <c r="AD69" i="1"/>
  <c r="AE69" i="1"/>
  <c r="AF69" i="1"/>
  <c r="AG69" i="1"/>
  <c r="AH69" i="1"/>
  <c r="AJ69" i="1"/>
  <c r="AK69" i="1"/>
  <c r="AL69" i="1"/>
  <c r="AN69" i="1"/>
  <c r="AO69" i="1"/>
  <c r="AP69" i="1"/>
  <c r="AS69" i="1"/>
  <c r="AT69" i="1"/>
  <c r="AU69" i="1"/>
  <c r="AW69" i="1"/>
  <c r="AX69" i="1"/>
  <c r="AY69" i="1"/>
  <c r="BB69" i="1"/>
  <c r="BC69" i="1"/>
  <c r="BD69" i="1"/>
  <c r="BF69" i="1"/>
  <c r="BG69" i="1"/>
  <c r="BJ69" i="1"/>
  <c r="BK69" i="1"/>
  <c r="BM69" i="1"/>
  <c r="BO69" i="1"/>
  <c r="BP69" i="1"/>
  <c r="BR69" i="1"/>
  <c r="U70" i="1"/>
  <c r="V70" i="1"/>
  <c r="W70" i="1"/>
  <c r="X70" i="1"/>
  <c r="Y70" i="1"/>
  <c r="AB70" i="1"/>
  <c r="AC70" i="1"/>
  <c r="AD70" i="1"/>
  <c r="AE70" i="1"/>
  <c r="AF70" i="1"/>
  <c r="AG70" i="1"/>
  <c r="AH70" i="1"/>
  <c r="AJ70" i="1"/>
  <c r="AK70" i="1"/>
  <c r="AL70" i="1"/>
  <c r="AN70" i="1"/>
  <c r="AO70" i="1" s="1"/>
  <c r="AP70" i="1"/>
  <c r="AS70" i="1"/>
  <c r="AT70" i="1"/>
  <c r="AU70" i="1"/>
  <c r="AW70" i="1"/>
  <c r="AX70" i="1"/>
  <c r="AY70" i="1"/>
  <c r="BB70" i="1"/>
  <c r="BC70" i="1"/>
  <c r="BD70" i="1"/>
  <c r="BF70" i="1"/>
  <c r="BG70" i="1"/>
  <c r="BJ70" i="1"/>
  <c r="BK70" i="1"/>
  <c r="BM70" i="1"/>
  <c r="BO70" i="1"/>
  <c r="BP70" i="1"/>
  <c r="BR70" i="1"/>
  <c r="U71" i="1"/>
  <c r="V71" i="1"/>
  <c r="W71" i="1"/>
  <c r="X71" i="1"/>
  <c r="Y71" i="1"/>
  <c r="AB71" i="1"/>
  <c r="AC71" i="1"/>
  <c r="AD71" i="1"/>
  <c r="AE71" i="1"/>
  <c r="AF71" i="1"/>
  <c r="AG71" i="1"/>
  <c r="AH71" i="1"/>
  <c r="AJ71" i="1"/>
  <c r="AK71" i="1"/>
  <c r="AL71" i="1"/>
  <c r="AN71" i="1"/>
  <c r="AO71" i="1" s="1"/>
  <c r="AP71" i="1"/>
  <c r="AS71" i="1"/>
  <c r="AT71" i="1"/>
  <c r="AU71" i="1"/>
  <c r="AW71" i="1"/>
  <c r="AX71" i="1"/>
  <c r="AY71" i="1"/>
  <c r="BB71" i="1"/>
  <c r="BC71" i="1"/>
  <c r="BD71" i="1"/>
  <c r="BF71" i="1"/>
  <c r="BG71" i="1"/>
  <c r="BJ71" i="1"/>
  <c r="BK71" i="1"/>
  <c r="BM71" i="1"/>
  <c r="BO71" i="1"/>
  <c r="BP71" i="1"/>
  <c r="BR71" i="1"/>
  <c r="U72" i="1"/>
  <c r="V72" i="1"/>
  <c r="W72" i="1"/>
  <c r="X72" i="1"/>
  <c r="Y72" i="1"/>
  <c r="AB72" i="1"/>
  <c r="AC72" i="1"/>
  <c r="AD72" i="1"/>
  <c r="AE72" i="1"/>
  <c r="AF72" i="1"/>
  <c r="AG72" i="1"/>
  <c r="AH72" i="1"/>
  <c r="AJ72" i="1"/>
  <c r="AK72" i="1"/>
  <c r="AL72" i="1"/>
  <c r="AN72" i="1"/>
  <c r="AO72" i="1"/>
  <c r="AP72" i="1"/>
  <c r="AS72" i="1"/>
  <c r="AT72" i="1"/>
  <c r="AU72" i="1"/>
  <c r="AW72" i="1"/>
  <c r="AX72" i="1"/>
  <c r="AY72" i="1"/>
  <c r="BB72" i="1"/>
  <c r="BC72" i="1"/>
  <c r="BD72" i="1"/>
  <c r="BF72" i="1"/>
  <c r="BG72" i="1"/>
  <c r="BJ72" i="1"/>
  <c r="BK72" i="1"/>
  <c r="BM72" i="1"/>
  <c r="BO72" i="1"/>
  <c r="BP72" i="1"/>
  <c r="BR72" i="1"/>
  <c r="U73" i="1"/>
  <c r="V73" i="1"/>
  <c r="W73" i="1"/>
  <c r="X73" i="1"/>
  <c r="Y73" i="1"/>
  <c r="AB73" i="1"/>
  <c r="AC73" i="1"/>
  <c r="AD73" i="1"/>
  <c r="AE73" i="1"/>
  <c r="AF73" i="1"/>
  <c r="AG73" i="1"/>
  <c r="AH73" i="1"/>
  <c r="AJ73" i="1"/>
  <c r="AK73" i="1"/>
  <c r="AL73" i="1"/>
  <c r="AN73" i="1"/>
  <c r="AO73" i="1"/>
  <c r="AP73" i="1"/>
  <c r="AS73" i="1"/>
  <c r="AT73" i="1"/>
  <c r="AU73" i="1"/>
  <c r="AW73" i="1"/>
  <c r="AX73" i="1"/>
  <c r="AY73" i="1"/>
  <c r="BB73" i="1"/>
  <c r="BC73" i="1"/>
  <c r="BD73" i="1"/>
  <c r="BF73" i="1"/>
  <c r="BG73" i="1"/>
  <c r="BJ73" i="1"/>
  <c r="BK73" i="1"/>
  <c r="BM73" i="1"/>
  <c r="BO73" i="1"/>
  <c r="BP73" i="1"/>
  <c r="BR73" i="1"/>
  <c r="U74" i="1"/>
  <c r="V74" i="1"/>
  <c r="W74" i="1"/>
  <c r="X74" i="1"/>
  <c r="Y74" i="1"/>
  <c r="AB74" i="1"/>
  <c r="AC74" i="1"/>
  <c r="AD74" i="1"/>
  <c r="AE74" i="1"/>
  <c r="AF74" i="1"/>
  <c r="AG74" i="1"/>
  <c r="AH74" i="1"/>
  <c r="AJ74" i="1"/>
  <c r="AK74" i="1"/>
  <c r="AL74" i="1"/>
  <c r="AN74" i="1"/>
  <c r="AO74" i="1"/>
  <c r="AP74" i="1"/>
  <c r="AS74" i="1"/>
  <c r="AT74" i="1"/>
  <c r="AU74" i="1"/>
  <c r="AW74" i="1"/>
  <c r="AX74" i="1"/>
  <c r="AY74" i="1"/>
  <c r="BB74" i="1"/>
  <c r="BC74" i="1"/>
  <c r="BD74" i="1"/>
  <c r="BF74" i="1"/>
  <c r="BG74" i="1"/>
  <c r="BJ74" i="1"/>
  <c r="BK74" i="1"/>
  <c r="BM74" i="1"/>
  <c r="BO74" i="1"/>
  <c r="BP74" i="1"/>
  <c r="BR74" i="1"/>
  <c r="U75" i="1"/>
  <c r="V75" i="1"/>
  <c r="W75" i="1"/>
  <c r="X75" i="1"/>
  <c r="Y75" i="1"/>
  <c r="AB75" i="1"/>
  <c r="AC75" i="1"/>
  <c r="AD75" i="1"/>
  <c r="AE75" i="1"/>
  <c r="AF75" i="1"/>
  <c r="AG75" i="1"/>
  <c r="AH75" i="1"/>
  <c r="AJ75" i="1"/>
  <c r="AK75" i="1"/>
  <c r="AL75" i="1"/>
  <c r="AN75" i="1"/>
  <c r="AO75" i="1"/>
  <c r="AP75" i="1"/>
  <c r="AS75" i="1"/>
  <c r="AT75" i="1"/>
  <c r="AU75" i="1"/>
  <c r="AW75" i="1"/>
  <c r="AX75" i="1"/>
  <c r="AY75" i="1"/>
  <c r="BB75" i="1"/>
  <c r="BC75" i="1"/>
  <c r="BD75" i="1"/>
  <c r="BF75" i="1"/>
  <c r="BG75" i="1"/>
  <c r="BJ75" i="1"/>
  <c r="BK75" i="1"/>
  <c r="BM75" i="1"/>
  <c r="BO75" i="1"/>
  <c r="BP75" i="1"/>
  <c r="BR75" i="1"/>
  <c r="U76" i="1"/>
  <c r="V76" i="1"/>
  <c r="W76" i="1"/>
  <c r="X76" i="1"/>
  <c r="Y76" i="1"/>
  <c r="AB76" i="1"/>
  <c r="AC76" i="1"/>
  <c r="AD76" i="1"/>
  <c r="AE76" i="1"/>
  <c r="AF76" i="1"/>
  <c r="AG76" i="1"/>
  <c r="AH76" i="1"/>
  <c r="AJ76" i="1"/>
  <c r="AK76" i="1"/>
  <c r="AL76" i="1"/>
  <c r="AN76" i="1"/>
  <c r="AO76" i="1"/>
  <c r="AP76" i="1"/>
  <c r="AS76" i="1"/>
  <c r="AT76" i="1"/>
  <c r="AU76" i="1"/>
  <c r="AW76" i="1"/>
  <c r="AX76" i="1"/>
  <c r="AY76" i="1"/>
  <c r="BB76" i="1"/>
  <c r="BC76" i="1"/>
  <c r="BD76" i="1"/>
  <c r="BF76" i="1"/>
  <c r="BG76" i="1"/>
  <c r="BJ76" i="1"/>
  <c r="BK76" i="1"/>
  <c r="BM76" i="1"/>
  <c r="BO76" i="1"/>
  <c r="BP76" i="1"/>
  <c r="BR76" i="1"/>
  <c r="U77" i="1"/>
  <c r="V77" i="1"/>
  <c r="W77" i="1"/>
  <c r="X77" i="1"/>
  <c r="Y77" i="1"/>
  <c r="AB77" i="1"/>
  <c r="AC77" i="1"/>
  <c r="AD77" i="1"/>
  <c r="AE77" i="1"/>
  <c r="AF77" i="1"/>
  <c r="AG77" i="1"/>
  <c r="AH77" i="1"/>
  <c r="AJ77" i="1"/>
  <c r="AK77" i="1"/>
  <c r="AL77" i="1"/>
  <c r="AN77" i="1"/>
  <c r="AO77" i="1"/>
  <c r="AP77" i="1"/>
  <c r="AS77" i="1"/>
  <c r="AT77" i="1"/>
  <c r="AU77" i="1"/>
  <c r="AW77" i="1"/>
  <c r="AX77" i="1"/>
  <c r="AY77" i="1"/>
  <c r="BB77" i="1"/>
  <c r="BC77" i="1"/>
  <c r="BD77" i="1"/>
  <c r="BF77" i="1"/>
  <c r="BG77" i="1"/>
  <c r="BJ77" i="1"/>
  <c r="BK77" i="1"/>
  <c r="BM77" i="1"/>
  <c r="BO77" i="1"/>
  <c r="BP77" i="1"/>
  <c r="BR77" i="1"/>
  <c r="U78" i="1"/>
  <c r="V78" i="1"/>
  <c r="W78" i="1"/>
  <c r="X78" i="1"/>
  <c r="Y78" i="1"/>
  <c r="AB78" i="1"/>
  <c r="AC78" i="1"/>
  <c r="AD78" i="1"/>
  <c r="AE78" i="1"/>
  <c r="AF78" i="1"/>
  <c r="AG78" i="1"/>
  <c r="AH78" i="1"/>
  <c r="AJ78" i="1"/>
  <c r="AK78" i="1"/>
  <c r="AL78" i="1"/>
  <c r="AN78" i="1"/>
  <c r="AO78" i="1" s="1"/>
  <c r="AP78" i="1"/>
  <c r="AS78" i="1"/>
  <c r="AT78" i="1"/>
  <c r="AU78" i="1"/>
  <c r="AW78" i="1"/>
  <c r="AX78" i="1"/>
  <c r="AY78" i="1"/>
  <c r="BB78" i="1"/>
  <c r="BC78" i="1"/>
  <c r="BD78" i="1"/>
  <c r="BF78" i="1"/>
  <c r="BG78" i="1"/>
  <c r="BJ78" i="1"/>
  <c r="BK78" i="1"/>
  <c r="BM78" i="1"/>
  <c r="BO78" i="1"/>
  <c r="BP78" i="1"/>
  <c r="BR78" i="1"/>
  <c r="U79" i="1"/>
  <c r="V79" i="1"/>
  <c r="W79" i="1"/>
  <c r="X79" i="1"/>
  <c r="Y79" i="1"/>
  <c r="AB79" i="1"/>
  <c r="AC79" i="1"/>
  <c r="AD79" i="1"/>
  <c r="AE79" i="1"/>
  <c r="AF79" i="1"/>
  <c r="AG79" i="1"/>
  <c r="AH79" i="1"/>
  <c r="AJ79" i="1"/>
  <c r="AK79" i="1"/>
  <c r="AL79" i="1"/>
  <c r="AN79" i="1"/>
  <c r="AO79" i="1" s="1"/>
  <c r="AP79" i="1"/>
  <c r="AS79" i="1"/>
  <c r="AT79" i="1"/>
  <c r="AU79" i="1"/>
  <c r="AW79" i="1"/>
  <c r="AX79" i="1"/>
  <c r="AY79" i="1"/>
  <c r="BB79" i="1"/>
  <c r="BC79" i="1"/>
  <c r="BD79" i="1"/>
  <c r="BF79" i="1"/>
  <c r="BG79" i="1"/>
  <c r="BJ79" i="1"/>
  <c r="BK79" i="1"/>
  <c r="BM79" i="1"/>
  <c r="BO79" i="1"/>
  <c r="BP79" i="1"/>
  <c r="BR79" i="1"/>
  <c r="U80" i="1"/>
  <c r="V80" i="1"/>
  <c r="W80" i="1"/>
  <c r="X80" i="1"/>
  <c r="Y80" i="1"/>
  <c r="AB80" i="1"/>
  <c r="AC80" i="1"/>
  <c r="AD80" i="1"/>
  <c r="AE80" i="1"/>
  <c r="AF80" i="1"/>
  <c r="AG80" i="1"/>
  <c r="AH80" i="1"/>
  <c r="AJ80" i="1"/>
  <c r="AK80" i="1"/>
  <c r="AL80" i="1"/>
  <c r="AN80" i="1"/>
  <c r="AO80" i="1"/>
  <c r="AP80" i="1"/>
  <c r="AS80" i="1"/>
  <c r="AT80" i="1"/>
  <c r="AU80" i="1"/>
  <c r="AW80" i="1"/>
  <c r="AX80" i="1"/>
  <c r="AY80" i="1"/>
  <c r="BB80" i="1"/>
  <c r="BC80" i="1"/>
  <c r="BD80" i="1"/>
  <c r="BF80" i="1"/>
  <c r="BG80" i="1"/>
  <c r="BJ80" i="1"/>
  <c r="BK80" i="1"/>
  <c r="BM80" i="1"/>
  <c r="BO80" i="1"/>
  <c r="BP80" i="1"/>
  <c r="BR80" i="1"/>
  <c r="U81" i="1"/>
  <c r="V81" i="1"/>
  <c r="W81" i="1"/>
  <c r="X81" i="1"/>
  <c r="Y81" i="1"/>
  <c r="AB81" i="1"/>
  <c r="AC81" i="1"/>
  <c r="AD81" i="1"/>
  <c r="AE81" i="1"/>
  <c r="AF81" i="1"/>
  <c r="AG81" i="1"/>
  <c r="AH81" i="1"/>
  <c r="AJ81" i="1"/>
  <c r="AK81" i="1"/>
  <c r="AL81" i="1"/>
  <c r="AN81" i="1"/>
  <c r="AO81" i="1"/>
  <c r="AP81" i="1"/>
  <c r="AS81" i="1"/>
  <c r="AT81" i="1"/>
  <c r="AU81" i="1"/>
  <c r="AW81" i="1"/>
  <c r="AX81" i="1"/>
  <c r="AY81" i="1"/>
  <c r="BB81" i="1"/>
  <c r="BC81" i="1"/>
  <c r="BD81" i="1"/>
  <c r="BF81" i="1"/>
  <c r="BG81" i="1"/>
  <c r="BJ81" i="1"/>
  <c r="BK81" i="1"/>
  <c r="BM81" i="1"/>
  <c r="BO81" i="1"/>
  <c r="BP81" i="1"/>
  <c r="BR81" i="1"/>
  <c r="U82" i="1"/>
  <c r="V82" i="1"/>
  <c r="W82" i="1"/>
  <c r="X82" i="1"/>
  <c r="Y82" i="1"/>
  <c r="AB82" i="1"/>
  <c r="AC82" i="1"/>
  <c r="AD82" i="1"/>
  <c r="AE82" i="1"/>
  <c r="AF82" i="1"/>
  <c r="AG82" i="1"/>
  <c r="AH82" i="1"/>
  <c r="AJ82" i="1"/>
  <c r="AK82" i="1"/>
  <c r="AL82" i="1"/>
  <c r="AN82" i="1"/>
  <c r="AO82" i="1"/>
  <c r="AP82" i="1"/>
  <c r="AS82" i="1"/>
  <c r="AT82" i="1"/>
  <c r="AU82" i="1"/>
  <c r="AW82" i="1"/>
  <c r="AX82" i="1"/>
  <c r="AY82" i="1"/>
  <c r="BB82" i="1"/>
  <c r="BC82" i="1"/>
  <c r="BD82" i="1"/>
  <c r="BF82" i="1"/>
  <c r="BG82" i="1"/>
  <c r="BJ82" i="1"/>
  <c r="BK82" i="1"/>
  <c r="BM82" i="1"/>
  <c r="BO82" i="1"/>
  <c r="BP82" i="1"/>
  <c r="BR82" i="1"/>
  <c r="U83" i="1"/>
  <c r="V83" i="1"/>
  <c r="W83" i="1"/>
  <c r="X83" i="1"/>
  <c r="Y83" i="1"/>
  <c r="AB83" i="1"/>
  <c r="AC83" i="1"/>
  <c r="AD83" i="1"/>
  <c r="AE83" i="1"/>
  <c r="AF83" i="1"/>
  <c r="AG83" i="1"/>
  <c r="AH83" i="1"/>
  <c r="AJ83" i="1"/>
  <c r="AK83" i="1"/>
  <c r="AL83" i="1"/>
  <c r="AN83" i="1"/>
  <c r="AO83" i="1"/>
  <c r="AP83" i="1"/>
  <c r="AS83" i="1"/>
  <c r="AT83" i="1"/>
  <c r="AU83" i="1"/>
  <c r="AW83" i="1"/>
  <c r="AX83" i="1"/>
  <c r="AY83" i="1"/>
  <c r="BB83" i="1"/>
  <c r="BC83" i="1"/>
  <c r="BD83" i="1"/>
  <c r="BF83" i="1"/>
  <c r="BG83" i="1"/>
  <c r="BJ83" i="1"/>
  <c r="BK83" i="1"/>
  <c r="BM83" i="1"/>
  <c r="BO83" i="1"/>
  <c r="BP83" i="1"/>
  <c r="BR83" i="1"/>
  <c r="U84" i="1"/>
  <c r="V84" i="1"/>
  <c r="W84" i="1"/>
  <c r="X84" i="1"/>
  <c r="Y84" i="1"/>
  <c r="AB84" i="1"/>
  <c r="AC84" i="1"/>
  <c r="AD84" i="1"/>
  <c r="AE84" i="1"/>
  <c r="AF84" i="1"/>
  <c r="AG84" i="1"/>
  <c r="AH84" i="1"/>
  <c r="AJ84" i="1"/>
  <c r="AK84" i="1"/>
  <c r="AL84" i="1"/>
  <c r="AN84" i="1"/>
  <c r="AO84" i="1"/>
  <c r="AP84" i="1"/>
  <c r="AS84" i="1"/>
  <c r="AT84" i="1"/>
  <c r="AU84" i="1"/>
  <c r="AW84" i="1"/>
  <c r="AX84" i="1"/>
  <c r="AY84" i="1"/>
  <c r="BB84" i="1"/>
  <c r="BC84" i="1"/>
  <c r="BD84" i="1"/>
  <c r="BF84" i="1"/>
  <c r="BG84" i="1"/>
  <c r="BJ84" i="1"/>
  <c r="BK84" i="1"/>
  <c r="BM84" i="1"/>
  <c r="BO84" i="1"/>
  <c r="BP84" i="1"/>
  <c r="BR84" i="1"/>
  <c r="U85" i="1"/>
  <c r="V85" i="1"/>
  <c r="W85" i="1"/>
  <c r="X85" i="1"/>
  <c r="Y85" i="1"/>
  <c r="AB85" i="1"/>
  <c r="AC85" i="1"/>
  <c r="AD85" i="1"/>
  <c r="AE85" i="1"/>
  <c r="AF85" i="1"/>
  <c r="AG85" i="1"/>
  <c r="AH85" i="1"/>
  <c r="AJ85" i="1"/>
  <c r="AK85" i="1"/>
  <c r="AL85" i="1"/>
  <c r="AN85" i="1"/>
  <c r="AO85" i="1"/>
  <c r="AP85" i="1"/>
  <c r="AS85" i="1"/>
  <c r="AT85" i="1"/>
  <c r="AU85" i="1"/>
  <c r="AW85" i="1"/>
  <c r="AX85" i="1"/>
  <c r="AY85" i="1"/>
  <c r="BB85" i="1"/>
  <c r="BC85" i="1"/>
  <c r="BD85" i="1"/>
  <c r="BF85" i="1"/>
  <c r="BG85" i="1"/>
  <c r="BJ85" i="1"/>
  <c r="BK85" i="1"/>
  <c r="BM85" i="1"/>
  <c r="BO85" i="1"/>
  <c r="BP85" i="1"/>
  <c r="BR85" i="1"/>
  <c r="U86" i="1"/>
  <c r="V86" i="1"/>
  <c r="W86" i="1"/>
  <c r="X86" i="1"/>
  <c r="Y86" i="1"/>
  <c r="AB86" i="1"/>
  <c r="AC86" i="1"/>
  <c r="AD86" i="1"/>
  <c r="AE86" i="1"/>
  <c r="AF86" i="1"/>
  <c r="AG86" i="1"/>
  <c r="AH86" i="1"/>
  <c r="AJ86" i="1"/>
  <c r="AK86" i="1"/>
  <c r="AL86" i="1"/>
  <c r="AN86" i="1"/>
  <c r="AO86" i="1" s="1"/>
  <c r="AP86" i="1"/>
  <c r="AS86" i="1"/>
  <c r="AT86" i="1"/>
  <c r="AU86" i="1"/>
  <c r="AW86" i="1"/>
  <c r="AX86" i="1"/>
  <c r="AY86" i="1"/>
  <c r="BB86" i="1"/>
  <c r="BC86" i="1"/>
  <c r="BD86" i="1"/>
  <c r="BF86" i="1"/>
  <c r="BG86" i="1"/>
  <c r="BJ86" i="1"/>
  <c r="BK86" i="1"/>
  <c r="BM86" i="1"/>
  <c r="BO86" i="1"/>
  <c r="BP86" i="1"/>
  <c r="BR86" i="1"/>
  <c r="U87" i="1"/>
  <c r="V87" i="1"/>
  <c r="W87" i="1"/>
  <c r="X87" i="1"/>
  <c r="Y87" i="1"/>
  <c r="AB87" i="1"/>
  <c r="AC87" i="1"/>
  <c r="AD87" i="1"/>
  <c r="AE87" i="1"/>
  <c r="AF87" i="1"/>
  <c r="AG87" i="1"/>
  <c r="AH87" i="1"/>
  <c r="AJ87" i="1"/>
  <c r="AK87" i="1"/>
  <c r="AL87" i="1"/>
  <c r="AN87" i="1"/>
  <c r="AO87" i="1" s="1"/>
  <c r="AP87" i="1"/>
  <c r="AS87" i="1"/>
  <c r="AT87" i="1"/>
  <c r="AU87" i="1"/>
  <c r="AW87" i="1"/>
  <c r="AX87" i="1"/>
  <c r="AY87" i="1"/>
  <c r="BB87" i="1"/>
  <c r="BC87" i="1"/>
  <c r="BD87" i="1"/>
  <c r="BF87" i="1"/>
  <c r="BG87" i="1"/>
  <c r="BJ87" i="1"/>
  <c r="BK87" i="1"/>
  <c r="BM87" i="1"/>
  <c r="BO87" i="1"/>
  <c r="BP87" i="1"/>
  <c r="BR87" i="1"/>
  <c r="U88" i="1"/>
  <c r="V88" i="1"/>
  <c r="W88" i="1"/>
  <c r="X88" i="1"/>
  <c r="Y88" i="1"/>
  <c r="AB88" i="1"/>
  <c r="AC88" i="1"/>
  <c r="AD88" i="1"/>
  <c r="AE88" i="1"/>
  <c r="AF88" i="1"/>
  <c r="AG88" i="1"/>
  <c r="AH88" i="1"/>
  <c r="AJ88" i="1"/>
  <c r="AK88" i="1"/>
  <c r="AL88" i="1"/>
  <c r="AN88" i="1"/>
  <c r="AO88" i="1"/>
  <c r="AP88" i="1"/>
  <c r="AS88" i="1"/>
  <c r="AT88" i="1"/>
  <c r="AU88" i="1"/>
  <c r="AW88" i="1"/>
  <c r="AX88" i="1"/>
  <c r="AY88" i="1"/>
  <c r="BB88" i="1"/>
  <c r="BC88" i="1"/>
  <c r="BD88" i="1"/>
  <c r="BF88" i="1"/>
  <c r="BG88" i="1"/>
  <c r="BJ88" i="1"/>
  <c r="BK88" i="1"/>
  <c r="BM88" i="1"/>
  <c r="BO88" i="1"/>
  <c r="BP88" i="1"/>
  <c r="BR88" i="1"/>
  <c r="U89" i="1"/>
  <c r="V89" i="1"/>
  <c r="W89" i="1"/>
  <c r="X89" i="1"/>
  <c r="Y89" i="1"/>
  <c r="AB89" i="1"/>
  <c r="AC89" i="1"/>
  <c r="AD89" i="1"/>
  <c r="AE89" i="1"/>
  <c r="AF89" i="1"/>
  <c r="AG89" i="1"/>
  <c r="AH89" i="1"/>
  <c r="AJ89" i="1"/>
  <c r="AK89" i="1"/>
  <c r="AL89" i="1"/>
  <c r="AN89" i="1"/>
  <c r="AO89" i="1"/>
  <c r="AP89" i="1"/>
  <c r="AS89" i="1"/>
  <c r="AT89" i="1"/>
  <c r="AU89" i="1"/>
  <c r="AW89" i="1"/>
  <c r="AX89" i="1"/>
  <c r="AY89" i="1"/>
  <c r="BB89" i="1"/>
  <c r="BC89" i="1"/>
  <c r="BD89" i="1"/>
  <c r="BF89" i="1"/>
  <c r="BG89" i="1"/>
  <c r="BJ89" i="1"/>
  <c r="BK89" i="1"/>
  <c r="BM89" i="1"/>
  <c r="BO89" i="1"/>
  <c r="BP89" i="1"/>
  <c r="BR89" i="1"/>
  <c r="U90" i="1"/>
  <c r="V90" i="1"/>
  <c r="W90" i="1"/>
  <c r="X90" i="1"/>
  <c r="Y90" i="1"/>
  <c r="AB90" i="1"/>
  <c r="AC90" i="1"/>
  <c r="AD90" i="1"/>
  <c r="AE90" i="1"/>
  <c r="AF90" i="1"/>
  <c r="AG90" i="1"/>
  <c r="AH90" i="1"/>
  <c r="AJ90" i="1"/>
  <c r="AK90" i="1"/>
  <c r="AL90" i="1"/>
  <c r="AN90" i="1"/>
  <c r="AO90" i="1"/>
  <c r="AP90" i="1"/>
  <c r="AS90" i="1"/>
  <c r="AT90" i="1"/>
  <c r="AU90" i="1"/>
  <c r="AW90" i="1"/>
  <c r="AX90" i="1"/>
  <c r="AY90" i="1"/>
  <c r="BB90" i="1"/>
  <c r="BC90" i="1"/>
  <c r="BD90" i="1"/>
  <c r="BF90" i="1"/>
  <c r="BG90" i="1"/>
  <c r="BJ90" i="1"/>
  <c r="BK90" i="1"/>
  <c r="BM90" i="1"/>
  <c r="BO90" i="1"/>
  <c r="BP90" i="1"/>
  <c r="BR90" i="1"/>
  <c r="U91" i="1"/>
  <c r="V91" i="1"/>
  <c r="W91" i="1"/>
  <c r="X91" i="1"/>
  <c r="Y91" i="1"/>
  <c r="AB91" i="1"/>
  <c r="AC91" i="1"/>
  <c r="AD91" i="1"/>
  <c r="AE91" i="1"/>
  <c r="AF91" i="1"/>
  <c r="AG91" i="1"/>
  <c r="AH91" i="1"/>
  <c r="AJ91" i="1"/>
  <c r="AK91" i="1"/>
  <c r="AL91" i="1"/>
  <c r="AN91" i="1"/>
  <c r="AO91" i="1"/>
  <c r="AP91" i="1"/>
  <c r="AS91" i="1"/>
  <c r="AT91" i="1"/>
  <c r="AU91" i="1"/>
  <c r="AW91" i="1"/>
  <c r="AX91" i="1"/>
  <c r="AY91" i="1"/>
  <c r="BB91" i="1"/>
  <c r="BC91" i="1"/>
  <c r="BD91" i="1"/>
  <c r="BF91" i="1"/>
  <c r="BG91" i="1"/>
  <c r="BJ91" i="1"/>
  <c r="BK91" i="1"/>
  <c r="BM91" i="1"/>
  <c r="BO91" i="1"/>
  <c r="BP91" i="1"/>
  <c r="BR91" i="1"/>
  <c r="U92" i="1"/>
  <c r="V92" i="1"/>
  <c r="W92" i="1"/>
  <c r="X92" i="1"/>
  <c r="Y92" i="1"/>
  <c r="AB92" i="1"/>
  <c r="AC92" i="1"/>
  <c r="AD92" i="1"/>
  <c r="AE92" i="1"/>
  <c r="AF92" i="1"/>
  <c r="AG92" i="1"/>
  <c r="AH92" i="1"/>
  <c r="AJ92" i="1"/>
  <c r="AK92" i="1"/>
  <c r="AL92" i="1"/>
  <c r="AN92" i="1"/>
  <c r="AO92" i="1"/>
  <c r="AP92" i="1"/>
  <c r="AS92" i="1"/>
  <c r="AT92" i="1"/>
  <c r="AU92" i="1"/>
  <c r="AW92" i="1"/>
  <c r="AX92" i="1"/>
  <c r="AY92" i="1"/>
  <c r="BB92" i="1"/>
  <c r="BC92" i="1"/>
  <c r="BD92" i="1"/>
  <c r="BF92" i="1"/>
  <c r="BG92" i="1"/>
  <c r="BJ92" i="1"/>
  <c r="BK92" i="1"/>
  <c r="BM92" i="1"/>
  <c r="BO92" i="1"/>
  <c r="BP92" i="1"/>
  <c r="BR92" i="1"/>
  <c r="U93" i="1"/>
  <c r="V93" i="1"/>
  <c r="W93" i="1"/>
  <c r="X93" i="1"/>
  <c r="Y93" i="1"/>
  <c r="AB93" i="1"/>
  <c r="AC93" i="1"/>
  <c r="AD93" i="1"/>
  <c r="AE93" i="1"/>
  <c r="AF93" i="1"/>
  <c r="AG93" i="1"/>
  <c r="AH93" i="1"/>
  <c r="AJ93" i="1"/>
  <c r="AK93" i="1"/>
  <c r="AL93" i="1"/>
  <c r="AN93" i="1"/>
  <c r="AO93" i="1"/>
  <c r="AP93" i="1"/>
  <c r="AS93" i="1"/>
  <c r="AT93" i="1"/>
  <c r="AU93" i="1"/>
  <c r="AW93" i="1"/>
  <c r="AX93" i="1"/>
  <c r="AY93" i="1"/>
  <c r="BB93" i="1"/>
  <c r="BC93" i="1"/>
  <c r="BD93" i="1"/>
  <c r="BF93" i="1"/>
  <c r="BG93" i="1"/>
  <c r="BJ93" i="1"/>
  <c r="BK93" i="1"/>
  <c r="BM93" i="1"/>
  <c r="BO93" i="1"/>
  <c r="BP93" i="1"/>
  <c r="BR93" i="1"/>
  <c r="U94" i="1"/>
  <c r="V94" i="1"/>
  <c r="W94" i="1"/>
  <c r="X94" i="1"/>
  <c r="Y94" i="1"/>
  <c r="AB94" i="1"/>
  <c r="AC94" i="1"/>
  <c r="AD94" i="1"/>
  <c r="AE94" i="1"/>
  <c r="AF94" i="1"/>
  <c r="AG94" i="1"/>
  <c r="AH94" i="1"/>
  <c r="AJ94" i="1"/>
  <c r="AK94" i="1"/>
  <c r="AL94" i="1"/>
  <c r="AN94" i="1"/>
  <c r="AO94" i="1" s="1"/>
  <c r="AP94" i="1"/>
  <c r="AS94" i="1"/>
  <c r="AT94" i="1"/>
  <c r="AU94" i="1"/>
  <c r="AW94" i="1"/>
  <c r="AX94" i="1"/>
  <c r="AY94" i="1"/>
  <c r="BB94" i="1"/>
  <c r="BC94" i="1"/>
  <c r="BD94" i="1"/>
  <c r="BF94" i="1"/>
  <c r="BG94" i="1"/>
  <c r="BJ94" i="1"/>
  <c r="BK94" i="1"/>
  <c r="BM94" i="1"/>
  <c r="BO94" i="1"/>
  <c r="BP94" i="1"/>
  <c r="BR94" i="1"/>
  <c r="U95" i="1"/>
  <c r="V95" i="1"/>
  <c r="W95" i="1"/>
  <c r="X95" i="1"/>
  <c r="Y95" i="1"/>
  <c r="AB95" i="1"/>
  <c r="AC95" i="1"/>
  <c r="AD95" i="1"/>
  <c r="AE95" i="1"/>
  <c r="AF95" i="1"/>
  <c r="AG95" i="1"/>
  <c r="AH95" i="1"/>
  <c r="AJ95" i="1"/>
  <c r="AK95" i="1"/>
  <c r="AL95" i="1"/>
  <c r="AN95" i="1"/>
  <c r="AO95" i="1" s="1"/>
  <c r="AP95" i="1"/>
  <c r="AS95" i="1"/>
  <c r="AT95" i="1"/>
  <c r="AU95" i="1"/>
  <c r="AW95" i="1"/>
  <c r="AX95" i="1"/>
  <c r="AY95" i="1"/>
  <c r="BB95" i="1"/>
  <c r="BC95" i="1"/>
  <c r="BD95" i="1"/>
  <c r="BF95" i="1"/>
  <c r="BG95" i="1"/>
  <c r="BJ95" i="1"/>
  <c r="BK95" i="1"/>
  <c r="BM95" i="1"/>
  <c r="BO95" i="1"/>
  <c r="BP95" i="1"/>
  <c r="BR95" i="1"/>
  <c r="U96" i="1"/>
  <c r="V96" i="1"/>
  <c r="W96" i="1"/>
  <c r="X96" i="1"/>
  <c r="Y96" i="1"/>
  <c r="AB96" i="1"/>
  <c r="AC96" i="1"/>
  <c r="AD96" i="1"/>
  <c r="AE96" i="1"/>
  <c r="AF96" i="1"/>
  <c r="AG96" i="1"/>
  <c r="AH96" i="1"/>
  <c r="AJ96" i="1"/>
  <c r="AK96" i="1"/>
  <c r="AL96" i="1"/>
  <c r="AN96" i="1"/>
  <c r="AO96" i="1"/>
  <c r="AP96" i="1"/>
  <c r="AS96" i="1"/>
  <c r="AT96" i="1"/>
  <c r="AU96" i="1"/>
  <c r="AW96" i="1"/>
  <c r="AX96" i="1"/>
  <c r="AY96" i="1"/>
  <c r="BB96" i="1"/>
  <c r="BC96" i="1"/>
  <c r="BD96" i="1"/>
  <c r="BF96" i="1"/>
  <c r="BG96" i="1"/>
  <c r="BJ96" i="1"/>
  <c r="BK96" i="1"/>
  <c r="BM96" i="1"/>
  <c r="BO96" i="1"/>
  <c r="BP96" i="1"/>
  <c r="BR96" i="1"/>
  <c r="U97" i="1"/>
  <c r="V97" i="1"/>
  <c r="W97" i="1"/>
  <c r="X97" i="1"/>
  <c r="Y97" i="1"/>
  <c r="AB97" i="1"/>
  <c r="AC97" i="1"/>
  <c r="AD97" i="1"/>
  <c r="AE97" i="1"/>
  <c r="AF97" i="1"/>
  <c r="AG97" i="1"/>
  <c r="AH97" i="1"/>
  <c r="AJ97" i="1"/>
  <c r="AK97" i="1"/>
  <c r="AL97" i="1"/>
  <c r="AN97" i="1"/>
  <c r="AO97" i="1"/>
  <c r="AP97" i="1"/>
  <c r="AS97" i="1"/>
  <c r="AT97" i="1"/>
  <c r="AU97" i="1"/>
  <c r="AW97" i="1"/>
  <c r="AX97" i="1"/>
  <c r="AY97" i="1"/>
  <c r="BB97" i="1"/>
  <c r="BC97" i="1"/>
  <c r="BD97" i="1"/>
  <c r="BF97" i="1"/>
  <c r="BG97" i="1"/>
  <c r="BJ97" i="1"/>
  <c r="BK97" i="1"/>
  <c r="BM97" i="1"/>
  <c r="BO97" i="1"/>
  <c r="BP97" i="1"/>
  <c r="BR97" i="1"/>
  <c r="U98" i="1"/>
  <c r="V98" i="1"/>
  <c r="W98" i="1"/>
  <c r="X98" i="1"/>
  <c r="Y98" i="1"/>
  <c r="AB98" i="1"/>
  <c r="AC98" i="1"/>
  <c r="AD98" i="1"/>
  <c r="AE98" i="1"/>
  <c r="AF98" i="1"/>
  <c r="AG98" i="1"/>
  <c r="AH98" i="1"/>
  <c r="AJ98" i="1"/>
  <c r="AK98" i="1"/>
  <c r="AL98" i="1"/>
  <c r="AN98" i="1"/>
  <c r="AO98" i="1"/>
  <c r="AP98" i="1"/>
  <c r="AS98" i="1"/>
  <c r="AT98" i="1"/>
  <c r="AU98" i="1"/>
  <c r="AW98" i="1"/>
  <c r="AX98" i="1"/>
  <c r="AY98" i="1"/>
  <c r="BB98" i="1"/>
  <c r="BC98" i="1"/>
  <c r="BD98" i="1"/>
  <c r="BF98" i="1"/>
  <c r="BG98" i="1"/>
  <c r="BJ98" i="1"/>
  <c r="BK98" i="1"/>
  <c r="BM98" i="1"/>
  <c r="BO98" i="1"/>
  <c r="BP98" i="1"/>
  <c r="BR98" i="1"/>
  <c r="U99" i="1"/>
  <c r="V99" i="1"/>
  <c r="W99" i="1"/>
  <c r="X99" i="1"/>
  <c r="Y99" i="1"/>
  <c r="AB99" i="1"/>
  <c r="AC99" i="1"/>
  <c r="AD99" i="1"/>
  <c r="AE99" i="1"/>
  <c r="AF99" i="1"/>
  <c r="AG99" i="1"/>
  <c r="AH99" i="1"/>
  <c r="AJ99" i="1"/>
  <c r="AK99" i="1"/>
  <c r="AL99" i="1"/>
  <c r="AN99" i="1"/>
  <c r="AO99" i="1"/>
  <c r="AP99" i="1"/>
  <c r="AS99" i="1"/>
  <c r="AT99" i="1"/>
  <c r="AU99" i="1"/>
  <c r="AW99" i="1"/>
  <c r="AX99" i="1"/>
  <c r="AY99" i="1"/>
  <c r="BB99" i="1"/>
  <c r="BC99" i="1"/>
  <c r="BD99" i="1"/>
  <c r="BF99" i="1"/>
  <c r="BG99" i="1"/>
  <c r="BJ99" i="1"/>
  <c r="BK99" i="1"/>
  <c r="BM99" i="1"/>
  <c r="BO99" i="1"/>
  <c r="BP99" i="1"/>
  <c r="BR99" i="1"/>
  <c r="U100" i="1"/>
  <c r="V100" i="1"/>
  <c r="W100" i="1"/>
  <c r="X100" i="1"/>
  <c r="Y100" i="1"/>
  <c r="AB100" i="1"/>
  <c r="AC100" i="1"/>
  <c r="AD100" i="1"/>
  <c r="AE100" i="1"/>
  <c r="AF100" i="1"/>
  <c r="AG100" i="1"/>
  <c r="AH100" i="1"/>
  <c r="AJ100" i="1"/>
  <c r="AK100" i="1"/>
  <c r="AL100" i="1"/>
  <c r="AN100" i="1"/>
  <c r="AO100" i="1"/>
  <c r="AP100" i="1"/>
  <c r="AS100" i="1"/>
  <c r="AT100" i="1"/>
  <c r="AU100" i="1"/>
  <c r="AW100" i="1"/>
  <c r="AX100" i="1"/>
  <c r="AY100" i="1"/>
  <c r="BB100" i="1"/>
  <c r="BC100" i="1"/>
  <c r="BD100" i="1"/>
  <c r="BF100" i="1"/>
  <c r="BG100" i="1"/>
  <c r="BJ100" i="1"/>
  <c r="BK100" i="1"/>
  <c r="BM100" i="1"/>
  <c r="BO100" i="1"/>
  <c r="BP100" i="1"/>
  <c r="BR100" i="1"/>
  <c r="U101" i="1"/>
  <c r="V101" i="1"/>
  <c r="W101" i="1"/>
  <c r="X101" i="1"/>
  <c r="Y101" i="1"/>
  <c r="AB101" i="1"/>
  <c r="AC101" i="1"/>
  <c r="AD101" i="1"/>
  <c r="AE101" i="1"/>
  <c r="AF101" i="1"/>
  <c r="AG101" i="1"/>
  <c r="AH101" i="1"/>
  <c r="AJ101" i="1"/>
  <c r="AK101" i="1"/>
  <c r="AL101" i="1"/>
  <c r="AN101" i="1"/>
  <c r="AO101" i="1"/>
  <c r="AP101" i="1"/>
  <c r="AS101" i="1"/>
  <c r="AT101" i="1"/>
  <c r="AU101" i="1"/>
  <c r="AW101" i="1"/>
  <c r="AX101" i="1"/>
  <c r="AY101" i="1"/>
  <c r="BB101" i="1"/>
  <c r="BC101" i="1"/>
  <c r="BD101" i="1"/>
  <c r="BF101" i="1"/>
  <c r="BG101" i="1"/>
  <c r="BJ101" i="1"/>
  <c r="BK101" i="1"/>
  <c r="BM101" i="1"/>
  <c r="BO101" i="1"/>
  <c r="BP101" i="1"/>
  <c r="BR101" i="1"/>
  <c r="U102" i="1"/>
  <c r="V102" i="1"/>
  <c r="W102" i="1"/>
  <c r="X102" i="1"/>
  <c r="Y102" i="1"/>
  <c r="AB102" i="1"/>
  <c r="AC102" i="1"/>
  <c r="AD102" i="1"/>
  <c r="AE102" i="1"/>
  <c r="AF102" i="1"/>
  <c r="AG102" i="1"/>
  <c r="AH102" i="1"/>
  <c r="AJ102" i="1"/>
  <c r="AK102" i="1"/>
  <c r="AL102" i="1"/>
  <c r="AN102" i="1"/>
  <c r="AO102" i="1" s="1"/>
  <c r="AP102" i="1"/>
  <c r="AS102" i="1"/>
  <c r="AT102" i="1"/>
  <c r="AU102" i="1"/>
  <c r="AW102" i="1"/>
  <c r="AX102" i="1"/>
  <c r="AY102" i="1"/>
  <c r="BB102" i="1"/>
  <c r="BC102" i="1"/>
  <c r="BD102" i="1"/>
  <c r="BF102" i="1"/>
  <c r="BG102" i="1"/>
  <c r="BJ102" i="1"/>
  <c r="BK102" i="1"/>
  <c r="BM102" i="1"/>
  <c r="BO102" i="1"/>
  <c r="BP102" i="1"/>
  <c r="BR102" i="1"/>
  <c r="U103" i="1"/>
  <c r="V103" i="1"/>
  <c r="W103" i="1"/>
  <c r="X103" i="1"/>
  <c r="Y103" i="1"/>
  <c r="AB103" i="1"/>
  <c r="AC103" i="1"/>
  <c r="AD103" i="1"/>
  <c r="AE103" i="1"/>
  <c r="AF103" i="1"/>
  <c r="AG103" i="1"/>
  <c r="AH103" i="1"/>
  <c r="AJ103" i="1"/>
  <c r="AK103" i="1"/>
  <c r="AL103" i="1"/>
  <c r="AN103" i="1"/>
  <c r="AO103" i="1" s="1"/>
  <c r="AP103" i="1"/>
  <c r="AS103" i="1"/>
  <c r="AT103" i="1"/>
  <c r="AU103" i="1"/>
  <c r="AW103" i="1"/>
  <c r="AX103" i="1"/>
  <c r="AY103" i="1"/>
  <c r="BB103" i="1"/>
  <c r="BC103" i="1"/>
  <c r="BD103" i="1"/>
  <c r="BF103" i="1"/>
  <c r="BG103" i="1"/>
  <c r="BJ103" i="1"/>
  <c r="BK103" i="1"/>
  <c r="BM103" i="1"/>
  <c r="BO103" i="1"/>
  <c r="BP103" i="1"/>
  <c r="BR103" i="1"/>
  <c r="U104" i="1"/>
  <c r="V104" i="1"/>
  <c r="W104" i="1"/>
  <c r="X104" i="1"/>
  <c r="Y104" i="1"/>
  <c r="AB104" i="1"/>
  <c r="AC104" i="1"/>
  <c r="AD104" i="1"/>
  <c r="AE104" i="1"/>
  <c r="AF104" i="1"/>
  <c r="AG104" i="1"/>
  <c r="AH104" i="1"/>
  <c r="AJ104" i="1"/>
  <c r="AK104" i="1"/>
  <c r="AL104" i="1"/>
  <c r="AN104" i="1"/>
  <c r="AO104" i="1"/>
  <c r="AP104" i="1"/>
  <c r="AS104" i="1"/>
  <c r="AT104" i="1"/>
  <c r="AU104" i="1"/>
  <c r="AW104" i="1"/>
  <c r="AX104" i="1"/>
  <c r="AY104" i="1"/>
  <c r="BB104" i="1"/>
  <c r="BC104" i="1"/>
  <c r="BD104" i="1"/>
  <c r="BF104" i="1"/>
  <c r="BG104" i="1"/>
  <c r="BJ104" i="1"/>
  <c r="BK104" i="1"/>
  <c r="BM104" i="1"/>
  <c r="BO104" i="1"/>
  <c r="BP104" i="1"/>
  <c r="BR104" i="1"/>
  <c r="U105" i="1"/>
  <c r="V105" i="1"/>
  <c r="W105" i="1"/>
  <c r="X105" i="1"/>
  <c r="Y105" i="1"/>
  <c r="AB105" i="1"/>
  <c r="AC105" i="1"/>
  <c r="AD105" i="1"/>
  <c r="AE105" i="1"/>
  <c r="AF105" i="1"/>
  <c r="AG105" i="1"/>
  <c r="AH105" i="1"/>
  <c r="AJ105" i="1"/>
  <c r="AK105" i="1"/>
  <c r="AL105" i="1"/>
  <c r="AN105" i="1"/>
  <c r="AO105" i="1"/>
  <c r="AP105" i="1"/>
  <c r="AS105" i="1"/>
  <c r="AT105" i="1"/>
  <c r="AU105" i="1"/>
  <c r="AW105" i="1"/>
  <c r="AX105" i="1"/>
  <c r="AY105" i="1"/>
  <c r="BB105" i="1"/>
  <c r="BC105" i="1"/>
  <c r="BD105" i="1"/>
  <c r="BF105" i="1"/>
  <c r="BG105" i="1"/>
  <c r="BJ105" i="1"/>
  <c r="BK105" i="1"/>
  <c r="BM105" i="1"/>
  <c r="BO105" i="1"/>
  <c r="BP105" i="1"/>
  <c r="BR105" i="1"/>
  <c r="U106" i="1"/>
  <c r="V106" i="1"/>
  <c r="W106" i="1"/>
  <c r="X106" i="1"/>
  <c r="Y106" i="1"/>
  <c r="AB106" i="1"/>
  <c r="AC106" i="1"/>
  <c r="AD106" i="1"/>
  <c r="AE106" i="1"/>
  <c r="AF106" i="1"/>
  <c r="AG106" i="1"/>
  <c r="AH106" i="1"/>
  <c r="AJ106" i="1"/>
  <c r="AK106" i="1"/>
  <c r="AL106" i="1"/>
  <c r="AN106" i="1"/>
  <c r="AO106" i="1"/>
  <c r="AP106" i="1"/>
  <c r="AS106" i="1"/>
  <c r="AT106" i="1"/>
  <c r="AU106" i="1"/>
  <c r="AW106" i="1"/>
  <c r="AX106" i="1"/>
  <c r="AY106" i="1"/>
  <c r="BB106" i="1"/>
  <c r="BC106" i="1"/>
  <c r="BD106" i="1"/>
  <c r="BF106" i="1"/>
  <c r="BG106" i="1"/>
  <c r="BJ106" i="1"/>
  <c r="BK106" i="1"/>
  <c r="BM106" i="1"/>
  <c r="BO106" i="1"/>
  <c r="BP106" i="1"/>
  <c r="BR106" i="1"/>
  <c r="U107" i="1"/>
  <c r="V107" i="1"/>
  <c r="W107" i="1"/>
  <c r="X107" i="1"/>
  <c r="Y107" i="1"/>
  <c r="AB107" i="1"/>
  <c r="AC107" i="1"/>
  <c r="AD107" i="1"/>
  <c r="AE107" i="1"/>
  <c r="AF107" i="1"/>
  <c r="AG107" i="1"/>
  <c r="AH107" i="1"/>
  <c r="AJ107" i="1"/>
  <c r="AK107" i="1"/>
  <c r="AL107" i="1"/>
  <c r="AN107" i="1"/>
  <c r="AO107" i="1"/>
  <c r="AP107" i="1"/>
  <c r="AS107" i="1"/>
  <c r="AT107" i="1"/>
  <c r="AU107" i="1"/>
  <c r="AW107" i="1"/>
  <c r="AX107" i="1"/>
  <c r="AY107" i="1"/>
  <c r="BB107" i="1"/>
  <c r="BC107" i="1"/>
  <c r="BD107" i="1"/>
  <c r="BF107" i="1"/>
  <c r="BG107" i="1"/>
  <c r="BJ107" i="1"/>
  <c r="BK107" i="1"/>
  <c r="BM107" i="1"/>
  <c r="BO107" i="1"/>
  <c r="BP107" i="1"/>
  <c r="BR107" i="1"/>
  <c r="U108" i="1"/>
  <c r="V108" i="1"/>
  <c r="W108" i="1"/>
  <c r="X108" i="1"/>
  <c r="Y108" i="1"/>
  <c r="AB108" i="1"/>
  <c r="AC108" i="1"/>
  <c r="AD108" i="1"/>
  <c r="AE108" i="1"/>
  <c r="AF108" i="1"/>
  <c r="AG108" i="1"/>
  <c r="AH108" i="1"/>
  <c r="AJ108" i="1"/>
  <c r="AK108" i="1"/>
  <c r="AL108" i="1"/>
  <c r="AN108" i="1"/>
  <c r="AO108" i="1"/>
  <c r="AP108" i="1"/>
  <c r="AS108" i="1"/>
  <c r="AT108" i="1"/>
  <c r="AU108" i="1"/>
  <c r="AW108" i="1"/>
  <c r="AX108" i="1"/>
  <c r="AY108" i="1"/>
  <c r="BB108" i="1"/>
  <c r="BC108" i="1"/>
  <c r="BD108" i="1"/>
  <c r="BF108" i="1"/>
  <c r="BG108" i="1"/>
  <c r="BJ108" i="1"/>
  <c r="BK108" i="1"/>
  <c r="BM108" i="1"/>
  <c r="BO108" i="1"/>
  <c r="BP108" i="1"/>
  <c r="BR108" i="1"/>
  <c r="U109" i="1"/>
  <c r="V109" i="1"/>
  <c r="W109" i="1"/>
  <c r="X109" i="1"/>
  <c r="Y109" i="1"/>
  <c r="AB109" i="1"/>
  <c r="AC109" i="1"/>
  <c r="AD109" i="1"/>
  <c r="AE109" i="1"/>
  <c r="AF109" i="1"/>
  <c r="AG109" i="1"/>
  <c r="AH109" i="1"/>
  <c r="AJ109" i="1"/>
  <c r="AK109" i="1"/>
  <c r="AL109" i="1"/>
  <c r="AN109" i="1"/>
  <c r="AO109" i="1"/>
  <c r="AP109" i="1"/>
  <c r="AS109" i="1"/>
  <c r="AT109" i="1"/>
  <c r="AU109" i="1"/>
  <c r="AW109" i="1"/>
  <c r="AX109" i="1"/>
  <c r="AY109" i="1"/>
  <c r="BB109" i="1"/>
  <c r="BC109" i="1"/>
  <c r="BD109" i="1"/>
  <c r="BF109" i="1"/>
  <c r="BG109" i="1"/>
  <c r="BJ109" i="1"/>
  <c r="BK109" i="1"/>
  <c r="BM109" i="1"/>
  <c r="BO109" i="1"/>
  <c r="BP109" i="1"/>
  <c r="BR109" i="1"/>
  <c r="U110" i="1"/>
  <c r="V110" i="1"/>
  <c r="W110" i="1"/>
  <c r="X110" i="1"/>
  <c r="Y110" i="1"/>
  <c r="AB110" i="1"/>
  <c r="AC110" i="1"/>
  <c r="AD110" i="1"/>
  <c r="AE110" i="1"/>
  <c r="AF110" i="1"/>
  <c r="AG110" i="1"/>
  <c r="AH110" i="1"/>
  <c r="AJ110" i="1"/>
  <c r="AK110" i="1"/>
  <c r="AL110" i="1"/>
  <c r="AN110" i="1"/>
  <c r="AO110" i="1" s="1"/>
  <c r="AP110" i="1"/>
  <c r="AS110" i="1"/>
  <c r="AT110" i="1"/>
  <c r="AU110" i="1"/>
  <c r="AW110" i="1"/>
  <c r="AX110" i="1"/>
  <c r="AY110" i="1"/>
  <c r="BB110" i="1"/>
  <c r="BC110" i="1"/>
  <c r="BD110" i="1"/>
  <c r="BF110" i="1"/>
  <c r="BG110" i="1"/>
  <c r="BJ110" i="1"/>
  <c r="BK110" i="1"/>
  <c r="BM110" i="1"/>
  <c r="BO110" i="1"/>
  <c r="BP110" i="1"/>
  <c r="BR110" i="1"/>
  <c r="U111" i="1"/>
  <c r="V111" i="1"/>
  <c r="W111" i="1"/>
  <c r="X111" i="1"/>
  <c r="Y111" i="1"/>
  <c r="AB111" i="1"/>
  <c r="AC111" i="1"/>
  <c r="AD111" i="1"/>
  <c r="AE111" i="1"/>
  <c r="AF111" i="1"/>
  <c r="AG111" i="1"/>
  <c r="AH111" i="1"/>
  <c r="AJ111" i="1"/>
  <c r="AK111" i="1"/>
  <c r="AL111" i="1"/>
  <c r="AN111" i="1"/>
  <c r="AO111" i="1" s="1"/>
  <c r="AP111" i="1"/>
  <c r="AS111" i="1"/>
  <c r="AT111" i="1"/>
  <c r="AU111" i="1"/>
  <c r="AW111" i="1"/>
  <c r="AX111" i="1"/>
  <c r="AY111" i="1"/>
  <c r="BB111" i="1"/>
  <c r="BC111" i="1"/>
  <c r="BD111" i="1"/>
  <c r="BF111" i="1"/>
  <c r="BG111" i="1"/>
  <c r="BJ111" i="1"/>
  <c r="BK111" i="1"/>
  <c r="BM111" i="1"/>
  <c r="BO111" i="1"/>
  <c r="BP111" i="1"/>
  <c r="BR111" i="1"/>
  <c r="U112" i="1"/>
  <c r="V112" i="1"/>
  <c r="W112" i="1"/>
  <c r="X112" i="1"/>
  <c r="Y112" i="1"/>
  <c r="AB112" i="1"/>
  <c r="AC112" i="1"/>
  <c r="AD112" i="1"/>
  <c r="AE112" i="1"/>
  <c r="AF112" i="1"/>
  <c r="AG112" i="1"/>
  <c r="AH112" i="1"/>
  <c r="AJ112" i="1"/>
  <c r="AK112" i="1"/>
  <c r="AL112" i="1"/>
  <c r="AN112" i="1"/>
  <c r="AO112" i="1"/>
  <c r="AP112" i="1"/>
  <c r="AS112" i="1"/>
  <c r="AT112" i="1"/>
  <c r="AU112" i="1"/>
  <c r="AW112" i="1"/>
  <c r="AX112" i="1"/>
  <c r="AY112" i="1"/>
  <c r="BB112" i="1"/>
  <c r="BC112" i="1"/>
  <c r="BD112" i="1"/>
  <c r="BF112" i="1"/>
  <c r="BG112" i="1"/>
  <c r="BJ112" i="1"/>
  <c r="BK112" i="1"/>
  <c r="BM112" i="1"/>
  <c r="BO112" i="1"/>
  <c r="BP112" i="1"/>
  <c r="BR112" i="1"/>
  <c r="U113" i="1"/>
  <c r="V113" i="1"/>
  <c r="W113" i="1"/>
  <c r="X113" i="1"/>
  <c r="Y113" i="1"/>
  <c r="AB113" i="1"/>
  <c r="AC113" i="1"/>
  <c r="AD113" i="1"/>
  <c r="AE113" i="1"/>
  <c r="AF113" i="1"/>
  <c r="AG113" i="1"/>
  <c r="AH113" i="1"/>
  <c r="AJ113" i="1"/>
  <c r="AK113" i="1"/>
  <c r="AL113" i="1"/>
  <c r="AN113" i="1"/>
  <c r="AO113" i="1"/>
  <c r="AP113" i="1"/>
  <c r="AS113" i="1"/>
  <c r="AT113" i="1"/>
  <c r="AU113" i="1"/>
  <c r="AW113" i="1"/>
  <c r="AX113" i="1"/>
  <c r="AY113" i="1"/>
  <c r="BB113" i="1"/>
  <c r="BC113" i="1"/>
  <c r="BD113" i="1"/>
  <c r="BF113" i="1"/>
  <c r="BG113" i="1"/>
  <c r="BJ113" i="1"/>
  <c r="BK113" i="1"/>
  <c r="BM113" i="1"/>
  <c r="BO113" i="1"/>
  <c r="BP113" i="1"/>
  <c r="BR113" i="1"/>
  <c r="U114" i="1"/>
  <c r="V114" i="1"/>
  <c r="W114" i="1"/>
  <c r="X114" i="1"/>
  <c r="Y114" i="1"/>
  <c r="AB114" i="1"/>
  <c r="AC114" i="1"/>
  <c r="AD114" i="1"/>
  <c r="AE114" i="1"/>
  <c r="AF114" i="1"/>
  <c r="AG114" i="1"/>
  <c r="AH114" i="1"/>
  <c r="AJ114" i="1"/>
  <c r="AK114" i="1"/>
  <c r="AL114" i="1"/>
  <c r="AN114" i="1"/>
  <c r="AO114" i="1"/>
  <c r="AP114" i="1"/>
  <c r="AS114" i="1"/>
  <c r="AT114" i="1"/>
  <c r="AU114" i="1"/>
  <c r="AW114" i="1"/>
  <c r="AX114" i="1"/>
  <c r="AY114" i="1"/>
  <c r="BB114" i="1"/>
  <c r="BC114" i="1"/>
  <c r="BD114" i="1"/>
  <c r="BF114" i="1"/>
  <c r="BG114" i="1"/>
  <c r="BJ114" i="1"/>
  <c r="BK114" i="1"/>
  <c r="BM114" i="1"/>
  <c r="BO114" i="1"/>
  <c r="BP114" i="1"/>
  <c r="BR114" i="1"/>
  <c r="U115" i="1"/>
  <c r="V115" i="1"/>
  <c r="W115" i="1"/>
  <c r="X115" i="1"/>
  <c r="Y115" i="1"/>
  <c r="AB115" i="1"/>
  <c r="AC115" i="1"/>
  <c r="AD115" i="1"/>
  <c r="AE115" i="1"/>
  <c r="AF115" i="1"/>
  <c r="AG115" i="1"/>
  <c r="AH115" i="1"/>
  <c r="AJ115" i="1"/>
  <c r="AK115" i="1"/>
  <c r="AL115" i="1"/>
  <c r="AN115" i="1"/>
  <c r="AO115" i="1"/>
  <c r="AP115" i="1"/>
  <c r="AS115" i="1"/>
  <c r="AT115" i="1"/>
  <c r="AU115" i="1"/>
  <c r="AW115" i="1"/>
  <c r="AX115" i="1"/>
  <c r="AY115" i="1"/>
  <c r="BB115" i="1"/>
  <c r="BC115" i="1"/>
  <c r="BD115" i="1"/>
  <c r="BF115" i="1"/>
  <c r="BG115" i="1"/>
  <c r="BJ115" i="1"/>
  <c r="BK115" i="1"/>
  <c r="BM115" i="1"/>
  <c r="BO115" i="1"/>
  <c r="BP115" i="1"/>
  <c r="BR115" i="1"/>
  <c r="U116" i="1"/>
  <c r="V116" i="1"/>
  <c r="W116" i="1"/>
  <c r="X116" i="1"/>
  <c r="Y116" i="1"/>
  <c r="AB116" i="1"/>
  <c r="AC116" i="1"/>
  <c r="AD116" i="1"/>
  <c r="AE116" i="1"/>
  <c r="AF116" i="1"/>
  <c r="AG116" i="1"/>
  <c r="AH116" i="1"/>
  <c r="AJ116" i="1"/>
  <c r="AK116" i="1"/>
  <c r="AL116" i="1"/>
  <c r="AN116" i="1"/>
  <c r="AO116" i="1"/>
  <c r="AP116" i="1"/>
  <c r="AS116" i="1"/>
  <c r="AT116" i="1"/>
  <c r="AU116" i="1"/>
  <c r="AW116" i="1"/>
  <c r="AX116" i="1"/>
  <c r="AY116" i="1"/>
  <c r="BB116" i="1"/>
  <c r="BC116" i="1"/>
  <c r="BD116" i="1"/>
  <c r="BF116" i="1"/>
  <c r="BG116" i="1"/>
  <c r="BJ116" i="1"/>
  <c r="BK116" i="1"/>
  <c r="BM116" i="1"/>
  <c r="BO116" i="1"/>
  <c r="BP116" i="1"/>
  <c r="BR116" i="1"/>
  <c r="U117" i="1"/>
  <c r="V117" i="1"/>
  <c r="W117" i="1"/>
  <c r="X117" i="1"/>
  <c r="Y117" i="1"/>
  <c r="AB117" i="1"/>
  <c r="AC117" i="1"/>
  <c r="AD117" i="1"/>
  <c r="AE117" i="1"/>
  <c r="AF117" i="1"/>
  <c r="AG117" i="1"/>
  <c r="AH117" i="1"/>
  <c r="AJ117" i="1"/>
  <c r="AK117" i="1"/>
  <c r="AL117" i="1"/>
  <c r="AN117" i="1"/>
  <c r="AO117" i="1"/>
  <c r="AP117" i="1"/>
  <c r="AS117" i="1"/>
  <c r="AT117" i="1"/>
  <c r="AU117" i="1"/>
  <c r="AW117" i="1"/>
  <c r="AX117" i="1"/>
  <c r="AY117" i="1"/>
  <c r="BB117" i="1"/>
  <c r="BC117" i="1"/>
  <c r="BD117" i="1"/>
  <c r="BF117" i="1"/>
  <c r="BG117" i="1"/>
  <c r="BJ117" i="1"/>
  <c r="BK117" i="1"/>
  <c r="BM117" i="1"/>
  <c r="BO117" i="1"/>
  <c r="BP117" i="1"/>
  <c r="BR117" i="1"/>
  <c r="U118" i="1"/>
  <c r="V118" i="1"/>
  <c r="W118" i="1"/>
  <c r="X118" i="1"/>
  <c r="Y118" i="1"/>
  <c r="AB118" i="1"/>
  <c r="AC118" i="1"/>
  <c r="AD118" i="1"/>
  <c r="AE118" i="1"/>
  <c r="AF118" i="1"/>
  <c r="AG118" i="1"/>
  <c r="AH118" i="1"/>
  <c r="AJ118" i="1"/>
  <c r="AK118" i="1"/>
  <c r="AL118" i="1"/>
  <c r="AN118" i="1"/>
  <c r="AO118" i="1" s="1"/>
  <c r="AP118" i="1"/>
  <c r="AS118" i="1"/>
  <c r="AT118" i="1"/>
  <c r="AU118" i="1"/>
  <c r="AW118" i="1"/>
  <c r="AX118" i="1"/>
  <c r="AY118" i="1"/>
  <c r="BB118" i="1"/>
  <c r="BC118" i="1"/>
  <c r="BD118" i="1"/>
  <c r="BF118" i="1"/>
  <c r="BG118" i="1"/>
  <c r="BJ118" i="1"/>
  <c r="BK118" i="1"/>
  <c r="BM118" i="1"/>
  <c r="BO118" i="1"/>
  <c r="BP118" i="1"/>
  <c r="BR118" i="1"/>
  <c r="U119" i="1"/>
  <c r="V119" i="1"/>
  <c r="W119" i="1"/>
  <c r="X119" i="1"/>
  <c r="Y119" i="1"/>
  <c r="AB119" i="1"/>
  <c r="AC119" i="1"/>
  <c r="AD119" i="1"/>
  <c r="AE119" i="1"/>
  <c r="AF119" i="1"/>
  <c r="AG119" i="1"/>
  <c r="AH119" i="1"/>
  <c r="AJ119" i="1"/>
  <c r="AK119" i="1"/>
  <c r="AL119" i="1"/>
  <c r="AN119" i="1"/>
  <c r="AO119" i="1" s="1"/>
  <c r="AP119" i="1"/>
  <c r="AS119" i="1"/>
  <c r="AT119" i="1"/>
  <c r="AU119" i="1"/>
  <c r="AW119" i="1"/>
  <c r="AX119" i="1"/>
  <c r="AY119" i="1"/>
  <c r="BB119" i="1"/>
  <c r="BC119" i="1"/>
  <c r="BD119" i="1"/>
  <c r="BF119" i="1"/>
  <c r="BG119" i="1"/>
  <c r="BJ119" i="1"/>
  <c r="BK119" i="1"/>
  <c r="BM119" i="1"/>
  <c r="BO119" i="1"/>
  <c r="BP119" i="1"/>
  <c r="BR119" i="1"/>
  <c r="U120" i="1"/>
  <c r="V120" i="1"/>
  <c r="W120" i="1"/>
  <c r="X120" i="1"/>
  <c r="Y120" i="1"/>
  <c r="AB120" i="1"/>
  <c r="AC120" i="1"/>
  <c r="AD120" i="1"/>
  <c r="AE120" i="1"/>
  <c r="AF120" i="1"/>
  <c r="AG120" i="1"/>
  <c r="AH120" i="1"/>
  <c r="AJ120" i="1"/>
  <c r="AK120" i="1"/>
  <c r="AL120" i="1"/>
  <c r="AN120" i="1"/>
  <c r="AO120" i="1"/>
  <c r="AP120" i="1"/>
  <c r="AS120" i="1"/>
  <c r="AT120" i="1"/>
  <c r="AU120" i="1"/>
  <c r="AW120" i="1"/>
  <c r="AX120" i="1"/>
  <c r="AY120" i="1"/>
  <c r="BB120" i="1"/>
  <c r="BC120" i="1"/>
  <c r="BD120" i="1"/>
  <c r="BF120" i="1"/>
  <c r="BG120" i="1"/>
  <c r="BJ120" i="1"/>
  <c r="BK120" i="1"/>
  <c r="BM120" i="1"/>
  <c r="BO120" i="1"/>
  <c r="BP120" i="1"/>
  <c r="BR120" i="1"/>
  <c r="U121" i="1"/>
  <c r="V121" i="1"/>
  <c r="W121" i="1"/>
  <c r="X121" i="1"/>
  <c r="Y121" i="1"/>
  <c r="AB121" i="1"/>
  <c r="AC121" i="1"/>
  <c r="AD121" i="1"/>
  <c r="AE121" i="1"/>
  <c r="AF121" i="1"/>
  <c r="AG121" i="1"/>
  <c r="AH121" i="1"/>
  <c r="AJ121" i="1"/>
  <c r="AK121" i="1"/>
  <c r="AL121" i="1"/>
  <c r="AN121" i="1"/>
  <c r="AO121" i="1"/>
  <c r="AP121" i="1"/>
  <c r="AS121" i="1"/>
  <c r="AT121" i="1"/>
  <c r="AU121" i="1"/>
  <c r="AW121" i="1"/>
  <c r="AX121" i="1"/>
  <c r="AY121" i="1"/>
  <c r="BB121" i="1"/>
  <c r="BC121" i="1"/>
  <c r="BD121" i="1"/>
  <c r="BF121" i="1"/>
  <c r="BG121" i="1"/>
  <c r="BJ121" i="1"/>
  <c r="BK121" i="1"/>
  <c r="BM121" i="1"/>
  <c r="BO121" i="1"/>
  <c r="BP121" i="1"/>
  <c r="BR121" i="1"/>
  <c r="U122" i="1"/>
  <c r="V122" i="1"/>
  <c r="W122" i="1"/>
  <c r="X122" i="1"/>
  <c r="Y122" i="1"/>
  <c r="AB122" i="1"/>
  <c r="AC122" i="1"/>
  <c r="AD122" i="1"/>
  <c r="AE122" i="1"/>
  <c r="AF122" i="1"/>
  <c r="AG122" i="1"/>
  <c r="AH122" i="1"/>
  <c r="AJ122" i="1"/>
  <c r="AK122" i="1"/>
  <c r="AL122" i="1"/>
  <c r="AN122" i="1"/>
  <c r="AO122" i="1"/>
  <c r="AP122" i="1"/>
  <c r="AS122" i="1"/>
  <c r="AT122" i="1"/>
  <c r="AU122" i="1"/>
  <c r="AW122" i="1"/>
  <c r="AX122" i="1"/>
  <c r="AY122" i="1"/>
  <c r="BB122" i="1"/>
  <c r="BC122" i="1"/>
  <c r="BD122" i="1"/>
  <c r="BF122" i="1"/>
  <c r="BG122" i="1"/>
  <c r="BJ122" i="1"/>
  <c r="BK122" i="1"/>
  <c r="BM122" i="1"/>
  <c r="BO122" i="1"/>
  <c r="BP122" i="1"/>
  <c r="BR122" i="1"/>
  <c r="U123" i="1"/>
  <c r="V123" i="1"/>
  <c r="W123" i="1"/>
  <c r="X123" i="1"/>
  <c r="Y123" i="1"/>
  <c r="AB123" i="1"/>
  <c r="AC123" i="1"/>
  <c r="AD123" i="1"/>
  <c r="AE123" i="1"/>
  <c r="AF123" i="1"/>
  <c r="AG123" i="1"/>
  <c r="AH123" i="1"/>
  <c r="AJ123" i="1"/>
  <c r="AK123" i="1"/>
  <c r="AL123" i="1"/>
  <c r="AN123" i="1"/>
  <c r="AO123" i="1"/>
  <c r="AP123" i="1"/>
  <c r="AS123" i="1"/>
  <c r="AT123" i="1"/>
  <c r="AU123" i="1"/>
  <c r="AW123" i="1"/>
  <c r="AX123" i="1"/>
  <c r="AY123" i="1"/>
  <c r="BB123" i="1"/>
  <c r="BC123" i="1"/>
  <c r="BD123" i="1"/>
  <c r="BF123" i="1"/>
  <c r="BG123" i="1"/>
  <c r="BJ123" i="1"/>
  <c r="BK123" i="1"/>
  <c r="BM123" i="1"/>
  <c r="BO123" i="1"/>
  <c r="BP123" i="1"/>
  <c r="BR123" i="1"/>
  <c r="U124" i="1"/>
  <c r="V124" i="1"/>
  <c r="W124" i="1"/>
  <c r="X124" i="1"/>
  <c r="Y124" i="1"/>
  <c r="AB124" i="1"/>
  <c r="AC124" i="1"/>
  <c r="AD124" i="1"/>
  <c r="AE124" i="1"/>
  <c r="AF124" i="1"/>
  <c r="AG124" i="1"/>
  <c r="AH124" i="1"/>
  <c r="AJ124" i="1"/>
  <c r="AK124" i="1"/>
  <c r="AL124" i="1"/>
  <c r="AN124" i="1"/>
  <c r="AO124" i="1"/>
  <c r="AP124" i="1"/>
  <c r="AS124" i="1"/>
  <c r="AT124" i="1"/>
  <c r="AU124" i="1"/>
  <c r="AW124" i="1"/>
  <c r="AX124" i="1"/>
  <c r="AY124" i="1"/>
  <c r="BB124" i="1"/>
  <c r="BC124" i="1"/>
  <c r="BD124" i="1"/>
  <c r="BF124" i="1"/>
  <c r="BG124" i="1"/>
  <c r="BJ124" i="1"/>
  <c r="BK124" i="1"/>
  <c r="BM124" i="1"/>
  <c r="BO124" i="1"/>
  <c r="BP124" i="1"/>
  <c r="BR124" i="1"/>
  <c r="U125" i="1"/>
  <c r="V125" i="1"/>
  <c r="W125" i="1"/>
  <c r="X125" i="1"/>
  <c r="Y125" i="1"/>
  <c r="AB125" i="1"/>
  <c r="AC125" i="1"/>
  <c r="AD125" i="1"/>
  <c r="AE125" i="1"/>
  <c r="AF125" i="1"/>
  <c r="AG125" i="1"/>
  <c r="AH125" i="1"/>
  <c r="AJ125" i="1"/>
  <c r="AK125" i="1"/>
  <c r="AL125" i="1"/>
  <c r="AN125" i="1"/>
  <c r="AO125" i="1"/>
  <c r="AP125" i="1"/>
  <c r="AS125" i="1"/>
  <c r="AT125" i="1"/>
  <c r="AU125" i="1"/>
  <c r="AW125" i="1"/>
  <c r="AX125" i="1"/>
  <c r="AY125" i="1"/>
  <c r="BB125" i="1"/>
  <c r="BC125" i="1"/>
  <c r="BD125" i="1"/>
  <c r="BF125" i="1"/>
  <c r="BG125" i="1"/>
  <c r="BJ125" i="1"/>
  <c r="BK125" i="1"/>
  <c r="BM125" i="1"/>
  <c r="BO125" i="1"/>
  <c r="BP125" i="1"/>
  <c r="BR125" i="1"/>
  <c r="U126" i="1"/>
  <c r="V126" i="1"/>
  <c r="W126" i="1"/>
  <c r="X126" i="1"/>
  <c r="Y126" i="1"/>
  <c r="AB126" i="1"/>
  <c r="AC126" i="1"/>
  <c r="AD126" i="1"/>
  <c r="AE126" i="1"/>
  <c r="AF126" i="1"/>
  <c r="AG126" i="1"/>
  <c r="AH126" i="1"/>
  <c r="AJ126" i="1"/>
  <c r="AK126" i="1"/>
  <c r="AL126" i="1"/>
  <c r="AN126" i="1"/>
  <c r="AO126" i="1" s="1"/>
  <c r="AP126" i="1"/>
  <c r="AS126" i="1"/>
  <c r="AT126" i="1"/>
  <c r="AU126" i="1"/>
  <c r="AW126" i="1"/>
  <c r="AX126" i="1"/>
  <c r="AY126" i="1"/>
  <c r="BB126" i="1"/>
  <c r="BC126" i="1"/>
  <c r="BD126" i="1"/>
  <c r="BF126" i="1"/>
  <c r="BG126" i="1"/>
  <c r="BJ126" i="1"/>
  <c r="BK126" i="1"/>
  <c r="BM126" i="1"/>
  <c r="BO126" i="1"/>
  <c r="BP126" i="1"/>
  <c r="BR126" i="1"/>
  <c r="U127" i="1"/>
  <c r="V127" i="1"/>
  <c r="W127" i="1"/>
  <c r="X127" i="1"/>
  <c r="Y127" i="1"/>
  <c r="AB127" i="1"/>
  <c r="AC127" i="1"/>
  <c r="AD127" i="1"/>
  <c r="AE127" i="1"/>
  <c r="AF127" i="1"/>
  <c r="AG127" i="1"/>
  <c r="AH127" i="1"/>
  <c r="AJ127" i="1"/>
  <c r="AK127" i="1"/>
  <c r="AL127" i="1"/>
  <c r="AN127" i="1"/>
  <c r="AO127" i="1" s="1"/>
  <c r="AP127" i="1"/>
  <c r="AS127" i="1"/>
  <c r="AT127" i="1"/>
  <c r="AU127" i="1"/>
  <c r="AW127" i="1"/>
  <c r="AX127" i="1"/>
  <c r="AY127" i="1"/>
  <c r="BB127" i="1"/>
  <c r="BC127" i="1"/>
  <c r="BD127" i="1"/>
  <c r="BF127" i="1"/>
  <c r="BG127" i="1"/>
  <c r="BJ127" i="1"/>
  <c r="BK127" i="1"/>
  <c r="BM127" i="1"/>
  <c r="BO127" i="1"/>
  <c r="BP127" i="1"/>
  <c r="BR127" i="1"/>
  <c r="U128" i="1"/>
  <c r="V128" i="1"/>
  <c r="W128" i="1"/>
  <c r="X128" i="1"/>
  <c r="Y128" i="1"/>
  <c r="AB128" i="1"/>
  <c r="AC128" i="1"/>
  <c r="AD128" i="1"/>
  <c r="AE128" i="1"/>
  <c r="AF128" i="1"/>
  <c r="AG128" i="1"/>
  <c r="AH128" i="1"/>
  <c r="AJ128" i="1"/>
  <c r="AK128" i="1"/>
  <c r="AL128" i="1"/>
  <c r="AN128" i="1"/>
  <c r="AO128" i="1"/>
  <c r="AP128" i="1"/>
  <c r="AS128" i="1"/>
  <c r="AT128" i="1"/>
  <c r="AU128" i="1"/>
  <c r="AW128" i="1"/>
  <c r="AX128" i="1"/>
  <c r="AY128" i="1"/>
  <c r="BB128" i="1"/>
  <c r="BC128" i="1"/>
  <c r="BD128" i="1"/>
  <c r="BF128" i="1"/>
  <c r="BG128" i="1"/>
  <c r="BJ128" i="1"/>
  <c r="BK128" i="1"/>
  <c r="BM128" i="1"/>
  <c r="BO128" i="1"/>
  <c r="BP128" i="1"/>
  <c r="BR128" i="1"/>
  <c r="U129" i="1"/>
  <c r="V129" i="1"/>
  <c r="W129" i="1"/>
  <c r="X129" i="1"/>
  <c r="Y129" i="1"/>
  <c r="AB129" i="1"/>
  <c r="AC129" i="1"/>
  <c r="AD129" i="1"/>
  <c r="AE129" i="1"/>
  <c r="AF129" i="1"/>
  <c r="AG129" i="1"/>
  <c r="AH129" i="1"/>
  <c r="AJ129" i="1"/>
  <c r="AK129" i="1"/>
  <c r="AL129" i="1"/>
  <c r="AN129" i="1"/>
  <c r="AO129" i="1"/>
  <c r="AP129" i="1"/>
  <c r="AS129" i="1"/>
  <c r="AT129" i="1"/>
  <c r="AU129" i="1"/>
  <c r="AW129" i="1"/>
  <c r="AX129" i="1"/>
  <c r="AY129" i="1"/>
  <c r="BB129" i="1"/>
  <c r="BC129" i="1"/>
  <c r="BD129" i="1"/>
  <c r="BF129" i="1"/>
  <c r="BG129" i="1"/>
  <c r="BJ129" i="1"/>
  <c r="BK129" i="1"/>
  <c r="BM129" i="1"/>
  <c r="BO129" i="1"/>
  <c r="BP129" i="1"/>
  <c r="BR129" i="1"/>
  <c r="U130" i="1"/>
  <c r="V130" i="1"/>
  <c r="W130" i="1"/>
  <c r="X130" i="1"/>
  <c r="Y130" i="1"/>
  <c r="AB130" i="1"/>
  <c r="AC130" i="1"/>
  <c r="AD130" i="1"/>
  <c r="AE130" i="1"/>
  <c r="AF130" i="1"/>
  <c r="AG130" i="1"/>
  <c r="AH130" i="1"/>
  <c r="AJ130" i="1"/>
  <c r="AK130" i="1"/>
  <c r="AL130" i="1"/>
  <c r="AN130" i="1"/>
  <c r="AO130" i="1"/>
  <c r="AP130" i="1"/>
  <c r="AS130" i="1"/>
  <c r="AT130" i="1"/>
  <c r="AU130" i="1"/>
  <c r="AW130" i="1"/>
  <c r="AX130" i="1"/>
  <c r="AY130" i="1"/>
  <c r="BB130" i="1"/>
  <c r="BC130" i="1"/>
  <c r="BD130" i="1"/>
  <c r="BF130" i="1"/>
  <c r="BG130" i="1"/>
  <c r="BJ130" i="1"/>
  <c r="BK130" i="1"/>
  <c r="BM130" i="1"/>
  <c r="BO130" i="1"/>
  <c r="BP130" i="1"/>
  <c r="BR130" i="1"/>
  <c r="U131" i="1"/>
  <c r="V131" i="1"/>
  <c r="W131" i="1"/>
  <c r="X131" i="1"/>
  <c r="Y131" i="1"/>
  <c r="AB131" i="1"/>
  <c r="AC131" i="1"/>
  <c r="AD131" i="1"/>
  <c r="AE131" i="1"/>
  <c r="AF131" i="1"/>
  <c r="AG131" i="1"/>
  <c r="AH131" i="1"/>
  <c r="AJ131" i="1"/>
  <c r="AK131" i="1"/>
  <c r="AL131" i="1"/>
  <c r="AN131" i="1"/>
  <c r="AO131" i="1"/>
  <c r="AP131" i="1"/>
  <c r="AS131" i="1"/>
  <c r="AT131" i="1"/>
  <c r="AU131" i="1"/>
  <c r="AW131" i="1"/>
  <c r="AX131" i="1"/>
  <c r="AY131" i="1"/>
  <c r="BB131" i="1"/>
  <c r="BC131" i="1"/>
  <c r="BD131" i="1"/>
  <c r="BF131" i="1"/>
  <c r="BG131" i="1"/>
  <c r="BJ131" i="1"/>
  <c r="BK131" i="1"/>
  <c r="BM131" i="1"/>
  <c r="BO131" i="1"/>
  <c r="BP131" i="1"/>
  <c r="BR131" i="1"/>
  <c r="U132" i="1"/>
  <c r="V132" i="1"/>
  <c r="W132" i="1"/>
  <c r="X132" i="1"/>
  <c r="Y132" i="1"/>
  <c r="AB132" i="1"/>
  <c r="AC132" i="1"/>
  <c r="AD132" i="1"/>
  <c r="AE132" i="1"/>
  <c r="AF132" i="1"/>
  <c r="AG132" i="1"/>
  <c r="AH132" i="1"/>
  <c r="AJ132" i="1"/>
  <c r="AK132" i="1"/>
  <c r="AL132" i="1"/>
  <c r="AN132" i="1"/>
  <c r="AO132" i="1"/>
  <c r="AP132" i="1"/>
  <c r="AS132" i="1"/>
  <c r="AT132" i="1"/>
  <c r="AU132" i="1"/>
  <c r="AW132" i="1"/>
  <c r="AX132" i="1"/>
  <c r="AY132" i="1"/>
  <c r="BB132" i="1"/>
  <c r="BC132" i="1"/>
  <c r="BD132" i="1"/>
  <c r="BF132" i="1"/>
  <c r="BG132" i="1"/>
  <c r="BJ132" i="1"/>
  <c r="BK132" i="1"/>
  <c r="BM132" i="1"/>
  <c r="BO132" i="1"/>
  <c r="BP132" i="1"/>
  <c r="BR132" i="1"/>
  <c r="U133" i="1"/>
  <c r="V133" i="1"/>
  <c r="W133" i="1"/>
  <c r="X133" i="1"/>
  <c r="Y133" i="1"/>
  <c r="AB133" i="1"/>
  <c r="AC133" i="1"/>
  <c r="AD133" i="1"/>
  <c r="AE133" i="1"/>
  <c r="AF133" i="1"/>
  <c r="AG133" i="1"/>
  <c r="AH133" i="1"/>
  <c r="AJ133" i="1"/>
  <c r="AK133" i="1"/>
  <c r="AL133" i="1"/>
  <c r="AN133" i="1"/>
  <c r="AO133" i="1"/>
  <c r="AP133" i="1"/>
  <c r="AS133" i="1"/>
  <c r="AT133" i="1"/>
  <c r="AU133" i="1"/>
  <c r="AW133" i="1"/>
  <c r="AX133" i="1"/>
  <c r="AY133" i="1"/>
  <c r="BB133" i="1"/>
  <c r="BC133" i="1"/>
  <c r="BD133" i="1"/>
  <c r="BF133" i="1"/>
  <c r="BG133" i="1"/>
  <c r="BJ133" i="1"/>
  <c r="BK133" i="1"/>
  <c r="BM133" i="1"/>
  <c r="BO133" i="1"/>
  <c r="BP133" i="1"/>
  <c r="BR133" i="1"/>
  <c r="U134" i="1"/>
  <c r="V134" i="1"/>
  <c r="W134" i="1"/>
  <c r="X134" i="1"/>
  <c r="Y134" i="1"/>
  <c r="AB134" i="1"/>
  <c r="AC134" i="1"/>
  <c r="AD134" i="1"/>
  <c r="AE134" i="1"/>
  <c r="AF134" i="1"/>
  <c r="AG134" i="1"/>
  <c r="AH134" i="1"/>
  <c r="AJ134" i="1"/>
  <c r="AK134" i="1"/>
  <c r="AL134" i="1"/>
  <c r="AN134" i="1"/>
  <c r="AO134" i="1" s="1"/>
  <c r="AP134" i="1"/>
  <c r="AS134" i="1"/>
  <c r="AT134" i="1"/>
  <c r="AU134" i="1"/>
  <c r="AW134" i="1"/>
  <c r="AX134" i="1"/>
  <c r="AY134" i="1"/>
  <c r="BB134" i="1"/>
  <c r="BC134" i="1"/>
  <c r="BD134" i="1"/>
  <c r="BF134" i="1"/>
  <c r="BG134" i="1"/>
  <c r="BJ134" i="1"/>
  <c r="BK134" i="1"/>
  <c r="BM134" i="1"/>
  <c r="BO134" i="1"/>
  <c r="BP134" i="1"/>
  <c r="BR134" i="1"/>
  <c r="U135" i="1"/>
  <c r="V135" i="1"/>
  <c r="W135" i="1"/>
  <c r="X135" i="1"/>
  <c r="Y135" i="1"/>
  <c r="AB135" i="1"/>
  <c r="AC135" i="1"/>
  <c r="AD135" i="1"/>
  <c r="AE135" i="1"/>
  <c r="AF135" i="1"/>
  <c r="AG135" i="1"/>
  <c r="AH135" i="1"/>
  <c r="AJ135" i="1"/>
  <c r="AK135" i="1"/>
  <c r="AL135" i="1"/>
  <c r="AN135" i="1"/>
  <c r="AO135" i="1" s="1"/>
  <c r="AP135" i="1"/>
  <c r="AS135" i="1"/>
  <c r="AT135" i="1"/>
  <c r="AU135" i="1"/>
  <c r="AW135" i="1"/>
  <c r="AX135" i="1"/>
  <c r="AY135" i="1"/>
  <c r="BB135" i="1"/>
  <c r="BC135" i="1"/>
  <c r="BD135" i="1"/>
  <c r="BF135" i="1"/>
  <c r="BG135" i="1"/>
  <c r="BJ135" i="1"/>
  <c r="BK135" i="1"/>
  <c r="BM135" i="1"/>
  <c r="BO135" i="1"/>
  <c r="BP135" i="1"/>
  <c r="BR135" i="1"/>
  <c r="U136" i="1"/>
  <c r="V136" i="1"/>
  <c r="W136" i="1"/>
  <c r="X136" i="1"/>
  <c r="Y136" i="1"/>
  <c r="AB136" i="1"/>
  <c r="AC136" i="1"/>
  <c r="AD136" i="1"/>
  <c r="AE136" i="1"/>
  <c r="AF136" i="1"/>
  <c r="AG136" i="1"/>
  <c r="AH136" i="1"/>
  <c r="AJ136" i="1"/>
  <c r="AK136" i="1"/>
  <c r="AL136" i="1"/>
  <c r="AN136" i="1"/>
  <c r="AO136" i="1"/>
  <c r="AP136" i="1"/>
  <c r="AS136" i="1"/>
  <c r="AT136" i="1"/>
  <c r="AU136" i="1"/>
  <c r="AW136" i="1"/>
  <c r="AX136" i="1"/>
  <c r="AY136" i="1"/>
  <c r="BB136" i="1"/>
  <c r="BC136" i="1"/>
  <c r="BD136" i="1"/>
  <c r="BF136" i="1"/>
  <c r="BG136" i="1"/>
  <c r="BJ136" i="1"/>
  <c r="BK136" i="1"/>
  <c r="BM136" i="1"/>
  <c r="BO136" i="1"/>
  <c r="BP136" i="1"/>
  <c r="BR136" i="1"/>
  <c r="U137" i="1"/>
  <c r="V137" i="1"/>
  <c r="W137" i="1"/>
  <c r="X137" i="1"/>
  <c r="Y137" i="1"/>
  <c r="AB137" i="1"/>
  <c r="AC137" i="1"/>
  <c r="AD137" i="1"/>
  <c r="AE137" i="1"/>
  <c r="AF137" i="1"/>
  <c r="AG137" i="1"/>
  <c r="AH137" i="1"/>
  <c r="AJ137" i="1"/>
  <c r="AK137" i="1"/>
  <c r="AL137" i="1"/>
  <c r="AN137" i="1"/>
  <c r="AO137" i="1"/>
  <c r="AP137" i="1"/>
  <c r="AS137" i="1"/>
  <c r="AT137" i="1"/>
  <c r="AU137" i="1"/>
  <c r="AW137" i="1"/>
  <c r="AX137" i="1"/>
  <c r="AY137" i="1"/>
  <c r="BB137" i="1"/>
  <c r="BC137" i="1"/>
  <c r="BD137" i="1"/>
  <c r="BF137" i="1"/>
  <c r="BG137" i="1"/>
  <c r="BJ137" i="1"/>
  <c r="BK137" i="1"/>
  <c r="BM137" i="1"/>
  <c r="BO137" i="1"/>
  <c r="BP137" i="1"/>
  <c r="BR137" i="1"/>
  <c r="U138" i="1"/>
  <c r="V138" i="1"/>
  <c r="W138" i="1"/>
  <c r="X138" i="1"/>
  <c r="Y138" i="1"/>
  <c r="AB138" i="1"/>
  <c r="AC138" i="1"/>
  <c r="AD138" i="1"/>
  <c r="AE138" i="1"/>
  <c r="AF138" i="1"/>
  <c r="AG138" i="1"/>
  <c r="AH138" i="1"/>
  <c r="AJ138" i="1"/>
  <c r="AK138" i="1"/>
  <c r="AL138" i="1"/>
  <c r="AN138" i="1"/>
  <c r="AO138" i="1"/>
  <c r="AP138" i="1"/>
  <c r="AS138" i="1"/>
  <c r="AT138" i="1"/>
  <c r="AU138" i="1"/>
  <c r="AW138" i="1"/>
  <c r="AX138" i="1"/>
  <c r="AY138" i="1"/>
  <c r="BB138" i="1"/>
  <c r="BC138" i="1"/>
  <c r="BD138" i="1"/>
  <c r="BF138" i="1"/>
  <c r="BG138" i="1"/>
  <c r="BJ138" i="1"/>
  <c r="BK138" i="1"/>
  <c r="BM138" i="1"/>
  <c r="BO138" i="1"/>
  <c r="BP138" i="1"/>
  <c r="BR138" i="1"/>
  <c r="U139" i="1"/>
  <c r="V139" i="1"/>
  <c r="W139" i="1"/>
  <c r="X139" i="1"/>
  <c r="Y139" i="1"/>
  <c r="AB139" i="1"/>
  <c r="AC139" i="1"/>
  <c r="AD139" i="1"/>
  <c r="AE139" i="1"/>
  <c r="AF139" i="1"/>
  <c r="AG139" i="1"/>
  <c r="AH139" i="1"/>
  <c r="AJ139" i="1"/>
  <c r="AK139" i="1"/>
  <c r="AL139" i="1"/>
  <c r="AN139" i="1"/>
  <c r="AO139" i="1"/>
  <c r="AP139" i="1"/>
  <c r="AS139" i="1"/>
  <c r="AT139" i="1"/>
  <c r="AU139" i="1"/>
  <c r="AW139" i="1"/>
  <c r="AX139" i="1"/>
  <c r="AY139" i="1"/>
  <c r="BB139" i="1"/>
  <c r="BC139" i="1"/>
  <c r="BD139" i="1"/>
  <c r="BF139" i="1"/>
  <c r="BG139" i="1"/>
  <c r="BJ139" i="1"/>
  <c r="BK139" i="1"/>
  <c r="BM139" i="1"/>
  <c r="BO139" i="1"/>
  <c r="BP139" i="1"/>
  <c r="BR139" i="1"/>
  <c r="U140" i="1"/>
  <c r="V140" i="1"/>
  <c r="W140" i="1"/>
  <c r="X140" i="1"/>
  <c r="Y140" i="1"/>
  <c r="AB140" i="1"/>
  <c r="AC140" i="1"/>
  <c r="AD140" i="1"/>
  <c r="AE140" i="1"/>
  <c r="AF140" i="1"/>
  <c r="AG140" i="1"/>
  <c r="AH140" i="1"/>
  <c r="AJ140" i="1"/>
  <c r="AK140" i="1"/>
  <c r="AL140" i="1"/>
  <c r="AN140" i="1"/>
  <c r="AO140" i="1"/>
  <c r="AP140" i="1"/>
  <c r="AS140" i="1"/>
  <c r="AT140" i="1"/>
  <c r="AU140" i="1"/>
  <c r="AW140" i="1"/>
  <c r="AX140" i="1"/>
  <c r="AY140" i="1"/>
  <c r="BB140" i="1"/>
  <c r="BC140" i="1"/>
  <c r="BD140" i="1"/>
  <c r="BF140" i="1"/>
  <c r="BG140" i="1"/>
  <c r="BJ140" i="1"/>
  <c r="BK140" i="1"/>
  <c r="BM140" i="1"/>
  <c r="BO140" i="1"/>
  <c r="BP140" i="1"/>
  <c r="BR140" i="1"/>
  <c r="U141" i="1"/>
  <c r="V141" i="1"/>
  <c r="W141" i="1"/>
  <c r="X141" i="1"/>
  <c r="Y141" i="1"/>
  <c r="AB141" i="1"/>
  <c r="AC141" i="1"/>
  <c r="AD141" i="1"/>
  <c r="AE141" i="1"/>
  <c r="AF141" i="1"/>
  <c r="AG141" i="1"/>
  <c r="AH141" i="1"/>
  <c r="AJ141" i="1"/>
  <c r="AK141" i="1"/>
  <c r="AL141" i="1"/>
  <c r="AN141" i="1"/>
  <c r="AO141" i="1"/>
  <c r="AP141" i="1"/>
  <c r="AS141" i="1"/>
  <c r="AT141" i="1"/>
  <c r="AU141" i="1"/>
  <c r="AW141" i="1"/>
  <c r="AX141" i="1"/>
  <c r="AY141" i="1"/>
  <c r="BB141" i="1"/>
  <c r="BC141" i="1"/>
  <c r="BD141" i="1"/>
  <c r="BF141" i="1"/>
  <c r="BG141" i="1"/>
  <c r="BJ141" i="1"/>
  <c r="BK141" i="1"/>
  <c r="BM141" i="1"/>
  <c r="BO141" i="1"/>
  <c r="BP141" i="1"/>
  <c r="BR141" i="1"/>
  <c r="U142" i="1"/>
  <c r="V142" i="1"/>
  <c r="W142" i="1"/>
  <c r="X142" i="1"/>
  <c r="Y142" i="1"/>
  <c r="AB142" i="1"/>
  <c r="AC142" i="1"/>
  <c r="AD142" i="1"/>
  <c r="AE142" i="1"/>
  <c r="AF142" i="1"/>
  <c r="AG142" i="1"/>
  <c r="AH142" i="1"/>
  <c r="AJ142" i="1"/>
  <c r="AK142" i="1"/>
  <c r="AL142" i="1"/>
  <c r="AN142" i="1"/>
  <c r="AO142" i="1" s="1"/>
  <c r="AP142" i="1"/>
  <c r="AS142" i="1"/>
  <c r="AT142" i="1"/>
  <c r="AU142" i="1"/>
  <c r="AW142" i="1"/>
  <c r="AX142" i="1"/>
  <c r="AY142" i="1"/>
  <c r="BB142" i="1"/>
  <c r="BC142" i="1"/>
  <c r="BD142" i="1"/>
  <c r="BF142" i="1"/>
  <c r="BG142" i="1"/>
  <c r="BJ142" i="1"/>
  <c r="BK142" i="1"/>
  <c r="BM142" i="1"/>
  <c r="BO142" i="1"/>
  <c r="BP142" i="1"/>
  <c r="BR142" i="1"/>
  <c r="U143" i="1"/>
  <c r="V143" i="1"/>
  <c r="W143" i="1"/>
  <c r="X143" i="1"/>
  <c r="Y143" i="1"/>
  <c r="AB143" i="1"/>
  <c r="AC143" i="1"/>
  <c r="AD143" i="1"/>
  <c r="AE143" i="1"/>
  <c r="AF143" i="1"/>
  <c r="AG143" i="1"/>
  <c r="AH143" i="1"/>
  <c r="AJ143" i="1"/>
  <c r="AK143" i="1"/>
  <c r="AL143" i="1"/>
  <c r="AN143" i="1"/>
  <c r="AO143" i="1" s="1"/>
  <c r="AP143" i="1"/>
  <c r="AS143" i="1"/>
  <c r="AT143" i="1"/>
  <c r="AU143" i="1"/>
  <c r="AW143" i="1"/>
  <c r="AX143" i="1"/>
  <c r="AY143" i="1"/>
  <c r="BB143" i="1"/>
  <c r="BC143" i="1"/>
  <c r="BD143" i="1"/>
  <c r="BF143" i="1"/>
  <c r="BG143" i="1"/>
  <c r="BJ143" i="1"/>
  <c r="BK143" i="1"/>
  <c r="BM143" i="1"/>
  <c r="BO143" i="1"/>
  <c r="BP143" i="1"/>
  <c r="BR143" i="1"/>
  <c r="U144" i="1"/>
  <c r="V144" i="1"/>
  <c r="W144" i="1"/>
  <c r="X144" i="1"/>
  <c r="Y144" i="1"/>
  <c r="AB144" i="1"/>
  <c r="AC144" i="1"/>
  <c r="AD144" i="1"/>
  <c r="AE144" i="1"/>
  <c r="AF144" i="1"/>
  <c r="AG144" i="1"/>
  <c r="AH144" i="1"/>
  <c r="AJ144" i="1"/>
  <c r="AK144" i="1"/>
  <c r="AL144" i="1"/>
  <c r="AN144" i="1"/>
  <c r="AO144" i="1"/>
  <c r="AP144" i="1"/>
  <c r="AS144" i="1"/>
  <c r="AT144" i="1"/>
  <c r="AU144" i="1"/>
  <c r="AW144" i="1"/>
  <c r="AX144" i="1"/>
  <c r="AY144" i="1"/>
  <c r="BB144" i="1"/>
  <c r="BC144" i="1"/>
  <c r="BD144" i="1"/>
  <c r="BF144" i="1"/>
  <c r="BG144" i="1"/>
  <c r="BJ144" i="1"/>
  <c r="BK144" i="1"/>
  <c r="BM144" i="1"/>
  <c r="BO144" i="1"/>
  <c r="BP144" i="1"/>
  <c r="BR144" i="1"/>
  <c r="U145" i="1"/>
  <c r="V145" i="1"/>
  <c r="W145" i="1"/>
  <c r="X145" i="1"/>
  <c r="Y145" i="1"/>
  <c r="AB145" i="1"/>
  <c r="AC145" i="1"/>
  <c r="AD145" i="1"/>
  <c r="AE145" i="1"/>
  <c r="AF145" i="1"/>
  <c r="AG145" i="1"/>
  <c r="AH145" i="1"/>
  <c r="AJ145" i="1"/>
  <c r="AK145" i="1"/>
  <c r="AL145" i="1"/>
  <c r="AN145" i="1"/>
  <c r="AO145" i="1"/>
  <c r="AP145" i="1"/>
  <c r="AS145" i="1"/>
  <c r="AT145" i="1"/>
  <c r="AU145" i="1"/>
  <c r="AW145" i="1"/>
  <c r="AX145" i="1"/>
  <c r="AY145" i="1"/>
  <c r="BB145" i="1"/>
  <c r="BC145" i="1"/>
  <c r="BD145" i="1"/>
  <c r="BF145" i="1"/>
  <c r="BG145" i="1"/>
  <c r="BJ145" i="1"/>
  <c r="BK145" i="1"/>
  <c r="BM145" i="1"/>
  <c r="BO145" i="1"/>
  <c r="BP145" i="1"/>
  <c r="BR145" i="1"/>
  <c r="U146" i="1"/>
  <c r="V146" i="1"/>
  <c r="W146" i="1"/>
  <c r="X146" i="1"/>
  <c r="Y146" i="1"/>
  <c r="AB146" i="1"/>
  <c r="AC146" i="1"/>
  <c r="AD146" i="1"/>
  <c r="AE146" i="1"/>
  <c r="AF146" i="1"/>
  <c r="AG146" i="1"/>
  <c r="AH146" i="1"/>
  <c r="AJ146" i="1"/>
  <c r="AK146" i="1"/>
  <c r="AL146" i="1"/>
  <c r="AN146" i="1"/>
  <c r="AO146" i="1"/>
  <c r="AP146" i="1"/>
  <c r="AS146" i="1"/>
  <c r="AT146" i="1"/>
  <c r="AU146" i="1"/>
  <c r="AW146" i="1"/>
  <c r="AX146" i="1"/>
  <c r="AY146" i="1"/>
  <c r="BB146" i="1"/>
  <c r="BC146" i="1"/>
  <c r="BD146" i="1"/>
  <c r="BF146" i="1"/>
  <c r="BG146" i="1"/>
  <c r="BJ146" i="1"/>
  <c r="BK146" i="1"/>
  <c r="BM146" i="1"/>
  <c r="BO146" i="1"/>
  <c r="BP146" i="1"/>
  <c r="BR146" i="1"/>
  <c r="U147" i="1"/>
  <c r="V147" i="1"/>
  <c r="W147" i="1"/>
  <c r="X147" i="1"/>
  <c r="Y147" i="1"/>
  <c r="AB147" i="1"/>
  <c r="AC147" i="1"/>
  <c r="AD147" i="1"/>
  <c r="AE147" i="1"/>
  <c r="AF147" i="1"/>
  <c r="AG147" i="1"/>
  <c r="AH147" i="1"/>
  <c r="AJ147" i="1"/>
  <c r="AK147" i="1"/>
  <c r="AL147" i="1"/>
  <c r="AN147" i="1"/>
  <c r="AO147" i="1"/>
  <c r="AP147" i="1"/>
  <c r="AS147" i="1"/>
  <c r="AT147" i="1"/>
  <c r="AU147" i="1"/>
  <c r="AW147" i="1"/>
  <c r="AX147" i="1"/>
  <c r="AY147" i="1"/>
  <c r="BB147" i="1"/>
  <c r="BC147" i="1"/>
  <c r="BD147" i="1"/>
  <c r="BF147" i="1"/>
  <c r="BG147" i="1"/>
  <c r="BJ147" i="1"/>
  <c r="BK147" i="1"/>
  <c r="BM147" i="1"/>
  <c r="BO147" i="1"/>
  <c r="BP147" i="1"/>
  <c r="BR147" i="1"/>
  <c r="U148" i="1"/>
  <c r="V148" i="1"/>
  <c r="W148" i="1"/>
  <c r="X148" i="1"/>
  <c r="Y148" i="1"/>
  <c r="AB148" i="1"/>
  <c r="AC148" i="1"/>
  <c r="AD148" i="1"/>
  <c r="AE148" i="1"/>
  <c r="AF148" i="1"/>
  <c r="AG148" i="1"/>
  <c r="AH148" i="1"/>
  <c r="AJ148" i="1"/>
  <c r="AK148" i="1"/>
  <c r="AL148" i="1"/>
  <c r="AN148" i="1"/>
  <c r="AO148" i="1"/>
  <c r="AP148" i="1"/>
  <c r="AS148" i="1"/>
  <c r="AT148" i="1"/>
  <c r="AU148" i="1"/>
  <c r="AW148" i="1"/>
  <c r="AX148" i="1"/>
  <c r="AY148" i="1"/>
  <c r="BB148" i="1"/>
  <c r="BC148" i="1"/>
  <c r="BD148" i="1"/>
  <c r="BF148" i="1"/>
  <c r="BG148" i="1"/>
  <c r="BJ148" i="1"/>
  <c r="BK148" i="1"/>
  <c r="BM148" i="1"/>
  <c r="BO148" i="1"/>
  <c r="BP148" i="1"/>
  <c r="BR148" i="1"/>
  <c r="U149" i="1"/>
  <c r="V149" i="1"/>
  <c r="W149" i="1"/>
  <c r="X149" i="1"/>
  <c r="Y149" i="1"/>
  <c r="AB149" i="1"/>
  <c r="AC149" i="1"/>
  <c r="AD149" i="1"/>
  <c r="AE149" i="1"/>
  <c r="AF149" i="1"/>
  <c r="AG149" i="1"/>
  <c r="AH149" i="1"/>
  <c r="AJ149" i="1"/>
  <c r="AK149" i="1"/>
  <c r="AL149" i="1"/>
  <c r="AN149" i="1"/>
  <c r="AO149" i="1"/>
  <c r="AP149" i="1"/>
  <c r="AS149" i="1"/>
  <c r="AT149" i="1"/>
  <c r="AU149" i="1"/>
  <c r="AW149" i="1"/>
  <c r="AX149" i="1"/>
  <c r="AY149" i="1"/>
  <c r="BB149" i="1"/>
  <c r="BC149" i="1"/>
  <c r="BD149" i="1"/>
  <c r="BF149" i="1"/>
  <c r="BG149" i="1"/>
  <c r="BJ149" i="1"/>
  <c r="BK149" i="1"/>
  <c r="BM149" i="1"/>
  <c r="BO149" i="1"/>
  <c r="BP149" i="1"/>
  <c r="BR149" i="1"/>
  <c r="U150" i="1"/>
  <c r="V150" i="1"/>
  <c r="W150" i="1"/>
  <c r="X150" i="1"/>
  <c r="Y150" i="1"/>
  <c r="AB150" i="1"/>
  <c r="AC150" i="1"/>
  <c r="AD150" i="1"/>
  <c r="AE150" i="1"/>
  <c r="AF150" i="1"/>
  <c r="AG150" i="1"/>
  <c r="AH150" i="1"/>
  <c r="AJ150" i="1"/>
  <c r="AK150" i="1"/>
  <c r="AL150" i="1"/>
  <c r="AN150" i="1"/>
  <c r="AO150" i="1" s="1"/>
  <c r="AP150" i="1"/>
  <c r="AS150" i="1"/>
  <c r="AT150" i="1"/>
  <c r="AU150" i="1"/>
  <c r="AW150" i="1"/>
  <c r="AX150" i="1"/>
  <c r="AY150" i="1"/>
  <c r="BB150" i="1"/>
  <c r="BC150" i="1"/>
  <c r="BD150" i="1"/>
  <c r="BF150" i="1"/>
  <c r="BG150" i="1"/>
  <c r="BJ150" i="1"/>
  <c r="BK150" i="1"/>
  <c r="BM150" i="1"/>
  <c r="BO150" i="1"/>
  <c r="BP150" i="1"/>
  <c r="BR150" i="1"/>
  <c r="U151" i="1"/>
  <c r="V151" i="1"/>
  <c r="W151" i="1"/>
  <c r="X151" i="1"/>
  <c r="Y151" i="1"/>
  <c r="AB151" i="1"/>
  <c r="AC151" i="1"/>
  <c r="AD151" i="1"/>
  <c r="AE151" i="1"/>
  <c r="AF151" i="1"/>
  <c r="AG151" i="1"/>
  <c r="AH151" i="1"/>
  <c r="AJ151" i="1"/>
  <c r="AK151" i="1"/>
  <c r="AL151" i="1"/>
  <c r="AN151" i="1"/>
  <c r="AO151" i="1" s="1"/>
  <c r="AP151" i="1"/>
  <c r="AS151" i="1"/>
  <c r="AT151" i="1"/>
  <c r="AU151" i="1"/>
  <c r="AW151" i="1"/>
  <c r="AX151" i="1"/>
  <c r="AY151" i="1"/>
  <c r="BB151" i="1"/>
  <c r="BC151" i="1"/>
  <c r="BD151" i="1"/>
  <c r="BF151" i="1"/>
  <c r="BG151" i="1"/>
  <c r="BJ151" i="1"/>
  <c r="BK151" i="1"/>
  <c r="BM151" i="1"/>
  <c r="BO151" i="1"/>
  <c r="BP151" i="1"/>
  <c r="BR151" i="1"/>
  <c r="U152" i="1"/>
  <c r="V152" i="1"/>
  <c r="W152" i="1"/>
  <c r="X152" i="1"/>
  <c r="Y152" i="1"/>
  <c r="AB152" i="1"/>
  <c r="AC152" i="1"/>
  <c r="AD152" i="1"/>
  <c r="AE152" i="1"/>
  <c r="AF152" i="1"/>
  <c r="AG152" i="1"/>
  <c r="AH152" i="1"/>
  <c r="AJ152" i="1"/>
  <c r="AK152" i="1"/>
  <c r="AL152" i="1"/>
  <c r="AN152" i="1"/>
  <c r="AO152" i="1"/>
  <c r="AP152" i="1"/>
  <c r="AS152" i="1"/>
  <c r="AT152" i="1"/>
  <c r="AU152" i="1"/>
  <c r="AW152" i="1"/>
  <c r="AX152" i="1"/>
  <c r="AY152" i="1"/>
  <c r="BB152" i="1"/>
  <c r="BC152" i="1"/>
  <c r="BD152" i="1"/>
  <c r="BF152" i="1"/>
  <c r="BG152" i="1"/>
  <c r="BJ152" i="1"/>
  <c r="BK152" i="1"/>
  <c r="BM152" i="1"/>
  <c r="BO152" i="1"/>
  <c r="BP152" i="1"/>
  <c r="BR152" i="1"/>
  <c r="U153" i="1"/>
  <c r="V153" i="1"/>
  <c r="W153" i="1"/>
  <c r="X153" i="1"/>
  <c r="Y153" i="1"/>
  <c r="AB153" i="1"/>
  <c r="AC153" i="1"/>
  <c r="AD153" i="1"/>
  <c r="AE153" i="1"/>
  <c r="AF153" i="1"/>
  <c r="AG153" i="1"/>
  <c r="AH153" i="1"/>
  <c r="AJ153" i="1"/>
  <c r="AK153" i="1"/>
  <c r="AL153" i="1"/>
  <c r="AN153" i="1"/>
  <c r="AO153" i="1"/>
  <c r="AP153" i="1"/>
  <c r="AS153" i="1"/>
  <c r="AT153" i="1"/>
  <c r="AU153" i="1"/>
  <c r="AW153" i="1"/>
  <c r="AX153" i="1"/>
  <c r="AY153" i="1"/>
  <c r="BB153" i="1"/>
  <c r="BC153" i="1"/>
  <c r="BD153" i="1"/>
  <c r="BF153" i="1"/>
  <c r="BG153" i="1"/>
  <c r="BJ153" i="1"/>
  <c r="BK153" i="1"/>
  <c r="BM153" i="1"/>
  <c r="BO153" i="1"/>
  <c r="BP153" i="1"/>
  <c r="BR153" i="1"/>
  <c r="U154" i="1"/>
  <c r="V154" i="1"/>
  <c r="W154" i="1"/>
  <c r="X154" i="1"/>
  <c r="Y154" i="1"/>
  <c r="AB154" i="1"/>
  <c r="AC154" i="1"/>
  <c r="AD154" i="1"/>
  <c r="AE154" i="1"/>
  <c r="AF154" i="1"/>
  <c r="AG154" i="1"/>
  <c r="AH154" i="1"/>
  <c r="AJ154" i="1"/>
  <c r="AK154" i="1"/>
  <c r="AL154" i="1"/>
  <c r="AN154" i="1"/>
  <c r="AO154" i="1"/>
  <c r="AP154" i="1"/>
  <c r="AS154" i="1"/>
  <c r="AT154" i="1"/>
  <c r="AU154" i="1"/>
  <c r="AW154" i="1"/>
  <c r="AX154" i="1"/>
  <c r="AY154" i="1"/>
  <c r="BB154" i="1"/>
  <c r="BC154" i="1"/>
  <c r="BD154" i="1"/>
  <c r="BF154" i="1"/>
  <c r="BG154" i="1"/>
  <c r="BJ154" i="1"/>
  <c r="BK154" i="1"/>
  <c r="BM154" i="1"/>
  <c r="BO154" i="1"/>
  <c r="BP154" i="1"/>
  <c r="BR154" i="1"/>
  <c r="U155" i="1"/>
  <c r="V155" i="1"/>
  <c r="W155" i="1"/>
  <c r="X155" i="1"/>
  <c r="Y155" i="1"/>
  <c r="AB155" i="1"/>
  <c r="AC155" i="1"/>
  <c r="AD155" i="1"/>
  <c r="AE155" i="1"/>
  <c r="AF155" i="1"/>
  <c r="AG155" i="1"/>
  <c r="AH155" i="1"/>
  <c r="AJ155" i="1"/>
  <c r="AK155" i="1"/>
  <c r="AL155" i="1"/>
  <c r="AN155" i="1"/>
  <c r="AO155" i="1"/>
  <c r="AP155" i="1"/>
  <c r="AS155" i="1"/>
  <c r="AT155" i="1"/>
  <c r="AU155" i="1"/>
  <c r="AW155" i="1"/>
  <c r="AX155" i="1"/>
  <c r="AY155" i="1"/>
  <c r="BB155" i="1"/>
  <c r="BC155" i="1"/>
  <c r="BD155" i="1"/>
  <c r="BF155" i="1"/>
  <c r="BG155" i="1"/>
  <c r="BJ155" i="1"/>
  <c r="BK155" i="1"/>
  <c r="BM155" i="1"/>
  <c r="BO155" i="1"/>
  <c r="BP155" i="1"/>
  <c r="BR155" i="1"/>
  <c r="U156" i="1"/>
  <c r="V156" i="1"/>
  <c r="W156" i="1"/>
  <c r="X156" i="1"/>
  <c r="Y156" i="1"/>
  <c r="AB156" i="1"/>
  <c r="AC156" i="1"/>
  <c r="AD156" i="1"/>
  <c r="AE156" i="1"/>
  <c r="AF156" i="1"/>
  <c r="AG156" i="1"/>
  <c r="AH156" i="1"/>
  <c r="AJ156" i="1"/>
  <c r="AK156" i="1"/>
  <c r="AL156" i="1"/>
  <c r="AN156" i="1"/>
  <c r="AO156" i="1"/>
  <c r="AP156" i="1"/>
  <c r="AS156" i="1"/>
  <c r="AT156" i="1"/>
  <c r="AU156" i="1"/>
  <c r="AW156" i="1"/>
  <c r="AX156" i="1"/>
  <c r="AY156" i="1"/>
  <c r="BB156" i="1"/>
  <c r="BC156" i="1"/>
  <c r="BD156" i="1"/>
  <c r="BF156" i="1"/>
  <c r="BG156" i="1"/>
  <c r="BJ156" i="1"/>
  <c r="BK156" i="1"/>
  <c r="BM156" i="1"/>
  <c r="BO156" i="1"/>
  <c r="BP156" i="1"/>
  <c r="BR156" i="1"/>
  <c r="U157" i="1"/>
  <c r="V157" i="1"/>
  <c r="W157" i="1"/>
  <c r="X157" i="1"/>
  <c r="Y157" i="1"/>
  <c r="AB157" i="1"/>
  <c r="AC157" i="1"/>
  <c r="AD157" i="1"/>
  <c r="AE157" i="1"/>
  <c r="AF157" i="1"/>
  <c r="AG157" i="1"/>
  <c r="AH157" i="1"/>
  <c r="AJ157" i="1"/>
  <c r="AK157" i="1"/>
  <c r="AL157" i="1"/>
  <c r="AN157" i="1"/>
  <c r="AO157" i="1"/>
  <c r="AP157" i="1"/>
  <c r="AS157" i="1"/>
  <c r="AT157" i="1"/>
  <c r="AU157" i="1"/>
  <c r="AW157" i="1"/>
  <c r="AX157" i="1"/>
  <c r="AY157" i="1"/>
  <c r="BB157" i="1"/>
  <c r="BC157" i="1"/>
  <c r="BD157" i="1"/>
  <c r="BF157" i="1"/>
  <c r="BG157" i="1"/>
  <c r="BJ157" i="1"/>
  <c r="BK157" i="1"/>
  <c r="BM157" i="1"/>
  <c r="BO157" i="1"/>
  <c r="BP157" i="1"/>
  <c r="BR157" i="1"/>
  <c r="U158" i="1"/>
  <c r="V158" i="1"/>
  <c r="W158" i="1"/>
  <c r="X158" i="1"/>
  <c r="Y158" i="1"/>
  <c r="AB158" i="1"/>
  <c r="AC158" i="1"/>
  <c r="AD158" i="1"/>
  <c r="AE158" i="1"/>
  <c r="AF158" i="1"/>
  <c r="AG158" i="1"/>
  <c r="AH158" i="1"/>
  <c r="AJ158" i="1"/>
  <c r="AK158" i="1"/>
  <c r="AL158" i="1"/>
  <c r="AN158" i="1"/>
  <c r="AO158" i="1" s="1"/>
  <c r="AP158" i="1"/>
  <c r="AS158" i="1"/>
  <c r="AT158" i="1"/>
  <c r="AU158" i="1"/>
  <c r="AW158" i="1"/>
  <c r="AX158" i="1"/>
  <c r="AY158" i="1"/>
  <c r="BB158" i="1"/>
  <c r="BC158" i="1"/>
  <c r="BD158" i="1"/>
  <c r="BF158" i="1"/>
  <c r="BG158" i="1"/>
  <c r="BJ158" i="1"/>
  <c r="BK158" i="1"/>
  <c r="BM158" i="1"/>
  <c r="BO158" i="1"/>
  <c r="BP158" i="1"/>
  <c r="BR158" i="1"/>
  <c r="U159" i="1"/>
  <c r="V159" i="1"/>
  <c r="W159" i="1"/>
  <c r="X159" i="1"/>
  <c r="Y159" i="1"/>
  <c r="AB159" i="1"/>
  <c r="AC159" i="1"/>
  <c r="AD159" i="1"/>
  <c r="AE159" i="1"/>
  <c r="AF159" i="1"/>
  <c r="AG159" i="1"/>
  <c r="AH159" i="1"/>
  <c r="AJ159" i="1"/>
  <c r="AK159" i="1"/>
  <c r="AL159" i="1"/>
  <c r="AN159" i="1"/>
  <c r="AO159" i="1" s="1"/>
  <c r="AP159" i="1"/>
  <c r="AS159" i="1"/>
  <c r="AT159" i="1"/>
  <c r="AU159" i="1"/>
  <c r="AW159" i="1"/>
  <c r="AX159" i="1"/>
  <c r="AY159" i="1"/>
  <c r="BB159" i="1"/>
  <c r="BC159" i="1"/>
  <c r="BD159" i="1"/>
  <c r="BF159" i="1"/>
  <c r="BG159" i="1"/>
  <c r="BJ159" i="1"/>
  <c r="BK159" i="1"/>
  <c r="BM159" i="1"/>
  <c r="BO159" i="1"/>
  <c r="BP159" i="1"/>
  <c r="BR159" i="1"/>
  <c r="U160" i="1"/>
  <c r="V160" i="1"/>
  <c r="W160" i="1"/>
  <c r="X160" i="1"/>
  <c r="Y160" i="1"/>
  <c r="AB160" i="1"/>
  <c r="AC160" i="1"/>
  <c r="AD160" i="1"/>
  <c r="AE160" i="1"/>
  <c r="AF160" i="1"/>
  <c r="AG160" i="1"/>
  <c r="AH160" i="1"/>
  <c r="AJ160" i="1"/>
  <c r="AK160" i="1"/>
  <c r="AL160" i="1"/>
  <c r="AN160" i="1"/>
  <c r="AO160" i="1"/>
  <c r="AP160" i="1"/>
  <c r="AS160" i="1"/>
  <c r="AT160" i="1"/>
  <c r="AU160" i="1"/>
  <c r="AW160" i="1"/>
  <c r="AX160" i="1"/>
  <c r="AY160" i="1"/>
  <c r="BB160" i="1"/>
  <c r="BC160" i="1"/>
  <c r="BD160" i="1"/>
  <c r="BF160" i="1"/>
  <c r="BG160" i="1"/>
  <c r="BJ160" i="1"/>
  <c r="BK160" i="1"/>
  <c r="BM160" i="1"/>
  <c r="BO160" i="1"/>
  <c r="BP160" i="1"/>
  <c r="BR160" i="1"/>
  <c r="U161" i="1"/>
  <c r="V161" i="1"/>
  <c r="W161" i="1"/>
  <c r="X161" i="1"/>
  <c r="Y161" i="1"/>
  <c r="AB161" i="1"/>
  <c r="AC161" i="1"/>
  <c r="AD161" i="1"/>
  <c r="AE161" i="1"/>
  <c r="AF161" i="1"/>
  <c r="AG161" i="1"/>
  <c r="AH161" i="1"/>
  <c r="AJ161" i="1"/>
  <c r="AK161" i="1"/>
  <c r="AL161" i="1"/>
  <c r="AN161" i="1"/>
  <c r="AO161" i="1"/>
  <c r="AP161" i="1"/>
  <c r="AS161" i="1"/>
  <c r="AT161" i="1"/>
  <c r="AU161" i="1"/>
  <c r="AW161" i="1"/>
  <c r="AX161" i="1"/>
  <c r="AY161" i="1"/>
  <c r="BB161" i="1"/>
  <c r="BC161" i="1"/>
  <c r="BD161" i="1"/>
  <c r="BF161" i="1"/>
  <c r="BG161" i="1"/>
  <c r="BJ161" i="1"/>
  <c r="BK161" i="1"/>
  <c r="BM161" i="1"/>
  <c r="BO161" i="1"/>
  <c r="BP161" i="1"/>
  <c r="BR161" i="1"/>
  <c r="U162" i="1"/>
  <c r="V162" i="1"/>
  <c r="W162" i="1"/>
  <c r="X162" i="1"/>
  <c r="Y162" i="1"/>
  <c r="AB162" i="1"/>
  <c r="AC162" i="1"/>
  <c r="AD162" i="1"/>
  <c r="AE162" i="1"/>
  <c r="AF162" i="1"/>
  <c r="AG162" i="1"/>
  <c r="AH162" i="1"/>
  <c r="AJ162" i="1"/>
  <c r="AK162" i="1"/>
  <c r="AL162" i="1"/>
  <c r="AN162" i="1"/>
  <c r="AO162" i="1"/>
  <c r="AP162" i="1"/>
  <c r="AS162" i="1"/>
  <c r="AT162" i="1"/>
  <c r="AU162" i="1"/>
  <c r="AW162" i="1"/>
  <c r="AX162" i="1"/>
  <c r="AY162" i="1"/>
  <c r="BB162" i="1"/>
  <c r="BC162" i="1"/>
  <c r="BD162" i="1"/>
  <c r="BF162" i="1"/>
  <c r="BG162" i="1"/>
  <c r="BJ162" i="1"/>
  <c r="BK162" i="1"/>
  <c r="BM162" i="1"/>
  <c r="BO162" i="1"/>
  <c r="BP162" i="1"/>
  <c r="BR162" i="1"/>
  <c r="U163" i="1"/>
  <c r="V163" i="1"/>
  <c r="W163" i="1"/>
  <c r="X163" i="1"/>
  <c r="Y163" i="1"/>
  <c r="AB163" i="1"/>
  <c r="AC163" i="1"/>
  <c r="AD163" i="1"/>
  <c r="AE163" i="1"/>
  <c r="AF163" i="1"/>
  <c r="AG163" i="1"/>
  <c r="AH163" i="1"/>
  <c r="AJ163" i="1"/>
  <c r="AK163" i="1"/>
  <c r="AL163" i="1"/>
  <c r="AN163" i="1"/>
  <c r="AO163" i="1"/>
  <c r="AP163" i="1"/>
  <c r="AS163" i="1"/>
  <c r="AT163" i="1"/>
  <c r="AU163" i="1"/>
  <c r="AW163" i="1"/>
  <c r="AX163" i="1"/>
  <c r="AY163" i="1"/>
  <c r="BB163" i="1"/>
  <c r="BC163" i="1"/>
  <c r="BD163" i="1"/>
  <c r="BF163" i="1"/>
  <c r="BG163" i="1"/>
  <c r="BJ163" i="1"/>
  <c r="BK163" i="1"/>
  <c r="BM163" i="1"/>
  <c r="BO163" i="1"/>
  <c r="BP163" i="1"/>
  <c r="BR163" i="1"/>
  <c r="U164" i="1"/>
  <c r="V164" i="1"/>
  <c r="W164" i="1"/>
  <c r="X164" i="1"/>
  <c r="Y164" i="1"/>
  <c r="AB164" i="1"/>
  <c r="AC164" i="1"/>
  <c r="AD164" i="1"/>
  <c r="AE164" i="1"/>
  <c r="AF164" i="1"/>
  <c r="AG164" i="1"/>
  <c r="AH164" i="1"/>
  <c r="AJ164" i="1"/>
  <c r="AK164" i="1"/>
  <c r="AL164" i="1"/>
  <c r="AN164" i="1"/>
  <c r="AO164" i="1"/>
  <c r="AP164" i="1"/>
  <c r="AS164" i="1"/>
  <c r="AT164" i="1"/>
  <c r="AU164" i="1"/>
  <c r="AW164" i="1"/>
  <c r="AX164" i="1"/>
  <c r="AY164" i="1"/>
  <c r="BB164" i="1"/>
  <c r="BC164" i="1"/>
  <c r="BD164" i="1"/>
  <c r="BF164" i="1"/>
  <c r="BG164" i="1"/>
  <c r="BJ164" i="1"/>
  <c r="BK164" i="1"/>
  <c r="BM164" i="1"/>
  <c r="BO164" i="1"/>
  <c r="BP164" i="1"/>
  <c r="BR164" i="1"/>
  <c r="U165" i="1"/>
  <c r="V165" i="1"/>
  <c r="W165" i="1"/>
  <c r="X165" i="1"/>
  <c r="Y165" i="1"/>
  <c r="AB165" i="1"/>
  <c r="AC165" i="1"/>
  <c r="AD165" i="1"/>
  <c r="AE165" i="1"/>
  <c r="AF165" i="1"/>
  <c r="AG165" i="1"/>
  <c r="AH165" i="1"/>
  <c r="AJ165" i="1"/>
  <c r="AK165" i="1"/>
  <c r="AL165" i="1"/>
  <c r="AN165" i="1"/>
  <c r="AO165" i="1"/>
  <c r="AP165" i="1"/>
  <c r="AS165" i="1"/>
  <c r="AT165" i="1"/>
  <c r="AU165" i="1"/>
  <c r="AW165" i="1"/>
  <c r="AX165" i="1"/>
  <c r="AY165" i="1"/>
  <c r="BB165" i="1"/>
  <c r="BC165" i="1"/>
  <c r="BD165" i="1"/>
  <c r="BF165" i="1"/>
  <c r="BG165" i="1"/>
  <c r="BJ165" i="1"/>
  <c r="BK165" i="1"/>
  <c r="BM165" i="1"/>
  <c r="BO165" i="1"/>
  <c r="BP165" i="1"/>
  <c r="BR165" i="1"/>
  <c r="U166" i="1"/>
  <c r="V166" i="1"/>
  <c r="W166" i="1"/>
  <c r="X166" i="1"/>
  <c r="Y166" i="1"/>
  <c r="AB166" i="1"/>
  <c r="AC166" i="1"/>
  <c r="AD166" i="1"/>
  <c r="AE166" i="1"/>
  <c r="AF166" i="1"/>
  <c r="AG166" i="1"/>
  <c r="AH166" i="1"/>
  <c r="AJ166" i="1"/>
  <c r="AK166" i="1"/>
  <c r="AL166" i="1"/>
  <c r="AN166" i="1"/>
  <c r="AO166" i="1" s="1"/>
  <c r="AP166" i="1"/>
  <c r="AS166" i="1"/>
  <c r="AT166" i="1"/>
  <c r="AU166" i="1"/>
  <c r="AW166" i="1"/>
  <c r="AX166" i="1"/>
  <c r="AY166" i="1"/>
  <c r="BB166" i="1"/>
  <c r="BC166" i="1"/>
  <c r="BD166" i="1"/>
  <c r="BF166" i="1"/>
  <c r="BG166" i="1"/>
  <c r="BJ166" i="1"/>
  <c r="BK166" i="1"/>
  <c r="BM166" i="1"/>
  <c r="BO166" i="1"/>
  <c r="BP166" i="1"/>
  <c r="BR166" i="1"/>
  <c r="U167" i="1"/>
  <c r="V167" i="1"/>
  <c r="W167" i="1"/>
  <c r="X167" i="1"/>
  <c r="Y167" i="1"/>
  <c r="AB167" i="1"/>
  <c r="AC167" i="1"/>
  <c r="AD167" i="1"/>
  <c r="AE167" i="1"/>
  <c r="AF167" i="1"/>
  <c r="AG167" i="1"/>
  <c r="AH167" i="1"/>
  <c r="AJ167" i="1"/>
  <c r="AK167" i="1"/>
  <c r="AL167" i="1"/>
  <c r="AN167" i="1"/>
  <c r="AO167" i="1" s="1"/>
  <c r="AP167" i="1"/>
  <c r="AS167" i="1"/>
  <c r="AT167" i="1"/>
  <c r="AU167" i="1"/>
  <c r="AW167" i="1"/>
  <c r="AX167" i="1"/>
  <c r="AY167" i="1"/>
  <c r="BB167" i="1"/>
  <c r="BC167" i="1"/>
  <c r="BD167" i="1"/>
  <c r="BF167" i="1"/>
  <c r="BG167" i="1"/>
  <c r="BJ167" i="1"/>
  <c r="BK167" i="1"/>
  <c r="BM167" i="1"/>
  <c r="BO167" i="1"/>
  <c r="BP167" i="1"/>
  <c r="BR167" i="1"/>
  <c r="U168" i="1"/>
  <c r="V168" i="1"/>
  <c r="W168" i="1"/>
  <c r="X168" i="1"/>
  <c r="Y168" i="1"/>
  <c r="AB168" i="1"/>
  <c r="AC168" i="1"/>
  <c r="AD168" i="1"/>
  <c r="AE168" i="1"/>
  <c r="AF168" i="1"/>
  <c r="AG168" i="1"/>
  <c r="AH168" i="1"/>
  <c r="AJ168" i="1"/>
  <c r="AK168" i="1"/>
  <c r="AL168" i="1"/>
  <c r="AN168" i="1"/>
  <c r="AO168" i="1"/>
  <c r="AP168" i="1"/>
  <c r="AS168" i="1"/>
  <c r="AT168" i="1"/>
  <c r="AU168" i="1"/>
  <c r="AW168" i="1"/>
  <c r="AX168" i="1"/>
  <c r="AY168" i="1"/>
  <c r="BB168" i="1"/>
  <c r="BC168" i="1"/>
  <c r="BD168" i="1"/>
  <c r="BF168" i="1"/>
  <c r="BG168" i="1"/>
  <c r="BJ168" i="1"/>
  <c r="BK168" i="1"/>
  <c r="BM168" i="1"/>
  <c r="BO168" i="1"/>
  <c r="BP168" i="1"/>
  <c r="BR168" i="1"/>
  <c r="U169" i="1"/>
  <c r="V169" i="1"/>
  <c r="W169" i="1"/>
  <c r="X169" i="1"/>
  <c r="Y169" i="1"/>
  <c r="AB169" i="1"/>
  <c r="AC169" i="1"/>
  <c r="AD169" i="1"/>
  <c r="AE169" i="1"/>
  <c r="AF169" i="1"/>
  <c r="AG169" i="1"/>
  <c r="AH169" i="1"/>
  <c r="AJ169" i="1"/>
  <c r="AK169" i="1"/>
  <c r="AL169" i="1"/>
  <c r="AN169" i="1"/>
  <c r="AO169" i="1"/>
  <c r="AP169" i="1"/>
  <c r="AS169" i="1"/>
  <c r="AT169" i="1"/>
  <c r="AU169" i="1"/>
  <c r="AW169" i="1"/>
  <c r="AX169" i="1"/>
  <c r="AY169" i="1"/>
  <c r="BB169" i="1"/>
  <c r="BC169" i="1"/>
  <c r="BD169" i="1"/>
  <c r="BF169" i="1"/>
  <c r="BG169" i="1"/>
  <c r="BJ169" i="1"/>
  <c r="BK169" i="1"/>
  <c r="BM169" i="1"/>
  <c r="BO169" i="1"/>
  <c r="BP169" i="1"/>
  <c r="BR169" i="1"/>
  <c r="U170" i="1"/>
  <c r="V170" i="1"/>
  <c r="W170" i="1"/>
  <c r="X170" i="1"/>
  <c r="Y170" i="1"/>
  <c r="AB170" i="1"/>
  <c r="AC170" i="1"/>
  <c r="AD170" i="1"/>
  <c r="AE170" i="1"/>
  <c r="AF170" i="1"/>
  <c r="AG170" i="1"/>
  <c r="AH170" i="1"/>
  <c r="AJ170" i="1"/>
  <c r="AK170" i="1"/>
  <c r="AL170" i="1"/>
  <c r="AN170" i="1"/>
  <c r="AO170" i="1"/>
  <c r="AP170" i="1"/>
  <c r="AS170" i="1"/>
  <c r="AT170" i="1"/>
  <c r="AU170" i="1"/>
  <c r="AW170" i="1"/>
  <c r="AX170" i="1"/>
  <c r="AY170" i="1"/>
  <c r="BB170" i="1"/>
  <c r="BC170" i="1"/>
  <c r="BD170" i="1"/>
  <c r="BF170" i="1"/>
  <c r="BG170" i="1"/>
  <c r="BJ170" i="1"/>
  <c r="BK170" i="1"/>
  <c r="BM170" i="1"/>
  <c r="BO170" i="1"/>
  <c r="BP170" i="1"/>
  <c r="BR170" i="1"/>
  <c r="U171" i="1"/>
  <c r="V171" i="1"/>
  <c r="W171" i="1"/>
  <c r="X171" i="1"/>
  <c r="Y171" i="1"/>
  <c r="AB171" i="1"/>
  <c r="AC171" i="1"/>
  <c r="AD171" i="1"/>
  <c r="AE171" i="1"/>
  <c r="AF171" i="1"/>
  <c r="AG171" i="1"/>
  <c r="AH171" i="1"/>
  <c r="AJ171" i="1"/>
  <c r="AK171" i="1"/>
  <c r="AL171" i="1"/>
  <c r="AN171" i="1"/>
  <c r="AO171" i="1"/>
  <c r="AP171" i="1"/>
  <c r="AS171" i="1"/>
  <c r="AT171" i="1"/>
  <c r="AU171" i="1"/>
  <c r="AW171" i="1"/>
  <c r="AX171" i="1"/>
  <c r="AY171" i="1"/>
  <c r="BB171" i="1"/>
  <c r="BC171" i="1"/>
  <c r="BD171" i="1"/>
  <c r="BF171" i="1"/>
  <c r="BG171" i="1"/>
  <c r="BJ171" i="1"/>
  <c r="BK171" i="1"/>
  <c r="BM171" i="1"/>
  <c r="BO171" i="1"/>
  <c r="BP171" i="1"/>
  <c r="BR171" i="1"/>
  <c r="U172" i="1"/>
  <c r="V172" i="1"/>
  <c r="W172" i="1"/>
  <c r="X172" i="1"/>
  <c r="Y172" i="1"/>
  <c r="AB172" i="1"/>
  <c r="AC172" i="1"/>
  <c r="AD172" i="1"/>
  <c r="AE172" i="1"/>
  <c r="AF172" i="1"/>
  <c r="AG172" i="1"/>
  <c r="AH172" i="1"/>
  <c r="AJ172" i="1"/>
  <c r="AK172" i="1"/>
  <c r="AL172" i="1"/>
  <c r="AN172" i="1"/>
  <c r="AO172" i="1"/>
  <c r="AP172" i="1"/>
  <c r="AS172" i="1"/>
  <c r="AT172" i="1"/>
  <c r="AU172" i="1"/>
  <c r="AW172" i="1"/>
  <c r="AX172" i="1"/>
  <c r="AY172" i="1"/>
  <c r="BB172" i="1"/>
  <c r="BC172" i="1"/>
  <c r="BD172" i="1"/>
  <c r="BF172" i="1"/>
  <c r="BG172" i="1"/>
  <c r="BJ172" i="1"/>
  <c r="BK172" i="1"/>
  <c r="BM172" i="1"/>
  <c r="BO172" i="1"/>
  <c r="BP172" i="1"/>
  <c r="BR172" i="1"/>
  <c r="U173" i="1"/>
  <c r="V173" i="1"/>
  <c r="W173" i="1"/>
  <c r="X173" i="1"/>
  <c r="Y173" i="1"/>
  <c r="AB173" i="1"/>
  <c r="AC173" i="1"/>
  <c r="AD173" i="1"/>
  <c r="AE173" i="1"/>
  <c r="AF173" i="1"/>
  <c r="AG173" i="1"/>
  <c r="AH173" i="1"/>
  <c r="AJ173" i="1"/>
  <c r="AK173" i="1"/>
  <c r="AL173" i="1"/>
  <c r="AN173" i="1"/>
  <c r="AO173" i="1"/>
  <c r="AP173" i="1"/>
  <c r="AS173" i="1"/>
  <c r="AT173" i="1"/>
  <c r="AU173" i="1"/>
  <c r="AW173" i="1"/>
  <c r="AX173" i="1"/>
  <c r="AY173" i="1"/>
  <c r="BB173" i="1"/>
  <c r="BC173" i="1"/>
  <c r="BD173" i="1"/>
  <c r="BF173" i="1"/>
  <c r="BG173" i="1"/>
  <c r="BJ173" i="1"/>
  <c r="BK173" i="1"/>
  <c r="BM173" i="1"/>
  <c r="BO173" i="1"/>
  <c r="BP173" i="1"/>
  <c r="BR173" i="1"/>
  <c r="U174" i="1"/>
  <c r="V174" i="1"/>
  <c r="W174" i="1"/>
  <c r="X174" i="1"/>
  <c r="Y174" i="1"/>
  <c r="AB174" i="1"/>
  <c r="AC174" i="1"/>
  <c r="AD174" i="1"/>
  <c r="AE174" i="1"/>
  <c r="AF174" i="1"/>
  <c r="AG174" i="1"/>
  <c r="AH174" i="1"/>
  <c r="AJ174" i="1"/>
  <c r="AK174" i="1"/>
  <c r="AL174" i="1"/>
  <c r="AN174" i="1"/>
  <c r="AO174" i="1" s="1"/>
  <c r="AP174" i="1"/>
  <c r="AS174" i="1"/>
  <c r="AT174" i="1"/>
  <c r="AU174" i="1"/>
  <c r="AW174" i="1"/>
  <c r="AX174" i="1"/>
  <c r="AY174" i="1"/>
  <c r="BB174" i="1"/>
  <c r="BC174" i="1"/>
  <c r="BD174" i="1"/>
  <c r="BF174" i="1"/>
  <c r="BG174" i="1"/>
  <c r="BJ174" i="1"/>
  <c r="BK174" i="1"/>
  <c r="BM174" i="1"/>
  <c r="BO174" i="1"/>
  <c r="BP174" i="1"/>
  <c r="BR174" i="1"/>
  <c r="U175" i="1"/>
  <c r="V175" i="1"/>
  <c r="W175" i="1"/>
  <c r="X175" i="1"/>
  <c r="Y175" i="1"/>
  <c r="AB175" i="1"/>
  <c r="AC175" i="1"/>
  <c r="AD175" i="1"/>
  <c r="AE175" i="1"/>
  <c r="AF175" i="1"/>
  <c r="AG175" i="1"/>
  <c r="AH175" i="1"/>
  <c r="AJ175" i="1"/>
  <c r="AK175" i="1"/>
  <c r="AL175" i="1"/>
  <c r="AN175" i="1"/>
  <c r="AO175" i="1" s="1"/>
  <c r="AP175" i="1"/>
  <c r="AS175" i="1"/>
  <c r="AT175" i="1"/>
  <c r="AU175" i="1"/>
  <c r="AW175" i="1"/>
  <c r="AX175" i="1"/>
  <c r="AY175" i="1"/>
  <c r="BB175" i="1"/>
  <c r="BC175" i="1"/>
  <c r="BD175" i="1"/>
  <c r="BF175" i="1"/>
  <c r="BG175" i="1"/>
  <c r="BJ175" i="1"/>
  <c r="BK175" i="1"/>
  <c r="BM175" i="1"/>
  <c r="BO175" i="1"/>
  <c r="BP175" i="1"/>
  <c r="BR175" i="1"/>
  <c r="U176" i="1"/>
  <c r="V176" i="1"/>
  <c r="W176" i="1"/>
  <c r="X176" i="1"/>
  <c r="Y176" i="1"/>
  <c r="AB176" i="1"/>
  <c r="AC176" i="1"/>
  <c r="AD176" i="1"/>
  <c r="AE176" i="1"/>
  <c r="AF176" i="1"/>
  <c r="AG176" i="1"/>
  <c r="AH176" i="1"/>
  <c r="AJ176" i="1"/>
  <c r="AK176" i="1"/>
  <c r="AL176" i="1"/>
  <c r="AN176" i="1"/>
  <c r="AO176" i="1"/>
  <c r="AP176" i="1"/>
  <c r="AS176" i="1"/>
  <c r="AT176" i="1"/>
  <c r="AU176" i="1"/>
  <c r="AW176" i="1"/>
  <c r="AX176" i="1"/>
  <c r="AY176" i="1"/>
  <c r="BB176" i="1"/>
  <c r="BC176" i="1"/>
  <c r="BD176" i="1"/>
  <c r="BF176" i="1"/>
  <c r="BG176" i="1"/>
  <c r="BJ176" i="1"/>
  <c r="BK176" i="1"/>
  <c r="BM176" i="1"/>
  <c r="BO176" i="1"/>
  <c r="BP176" i="1"/>
  <c r="BR176" i="1"/>
  <c r="U177" i="1"/>
  <c r="V177" i="1"/>
  <c r="W177" i="1"/>
  <c r="X177" i="1"/>
  <c r="Y177" i="1"/>
  <c r="AB177" i="1"/>
  <c r="AC177" i="1"/>
  <c r="AD177" i="1"/>
  <c r="AE177" i="1"/>
  <c r="AF177" i="1"/>
  <c r="AG177" i="1"/>
  <c r="AH177" i="1"/>
  <c r="AJ177" i="1"/>
  <c r="AK177" i="1"/>
  <c r="AL177" i="1"/>
  <c r="AN177" i="1"/>
  <c r="AO177" i="1"/>
  <c r="AP177" i="1"/>
  <c r="AS177" i="1"/>
  <c r="AT177" i="1"/>
  <c r="AU177" i="1"/>
  <c r="AW177" i="1"/>
  <c r="AX177" i="1"/>
  <c r="AY177" i="1"/>
  <c r="BB177" i="1"/>
  <c r="BC177" i="1"/>
  <c r="BD177" i="1"/>
  <c r="BF177" i="1"/>
  <c r="BG177" i="1"/>
  <c r="BJ177" i="1"/>
  <c r="BK177" i="1"/>
  <c r="BM177" i="1"/>
  <c r="BO177" i="1"/>
  <c r="BP177" i="1"/>
  <c r="BR177" i="1"/>
  <c r="U178" i="1"/>
  <c r="V178" i="1"/>
  <c r="W178" i="1"/>
  <c r="X178" i="1"/>
  <c r="Y178" i="1"/>
  <c r="AB178" i="1"/>
  <c r="AC178" i="1"/>
  <c r="AD178" i="1"/>
  <c r="AE178" i="1"/>
  <c r="AF178" i="1"/>
  <c r="AG178" i="1"/>
  <c r="AH178" i="1"/>
  <c r="AJ178" i="1"/>
  <c r="AK178" i="1"/>
  <c r="AL178" i="1"/>
  <c r="AN178" i="1"/>
  <c r="AO178" i="1"/>
  <c r="AP178" i="1"/>
  <c r="AS178" i="1"/>
  <c r="AT178" i="1"/>
  <c r="AU178" i="1"/>
  <c r="AW178" i="1"/>
  <c r="AX178" i="1"/>
  <c r="AY178" i="1"/>
  <c r="BB178" i="1"/>
  <c r="BC178" i="1"/>
  <c r="BD178" i="1"/>
  <c r="BF178" i="1"/>
  <c r="BG178" i="1"/>
  <c r="BJ178" i="1"/>
  <c r="BK178" i="1"/>
  <c r="BM178" i="1"/>
  <c r="BO178" i="1"/>
  <c r="BP178" i="1"/>
  <c r="BR178" i="1"/>
  <c r="U179" i="1"/>
  <c r="V179" i="1"/>
  <c r="W179" i="1"/>
  <c r="X179" i="1"/>
  <c r="Y179" i="1"/>
  <c r="AB179" i="1"/>
  <c r="AC179" i="1"/>
  <c r="AD179" i="1"/>
  <c r="AE179" i="1"/>
  <c r="AF179" i="1"/>
  <c r="AG179" i="1"/>
  <c r="AH179" i="1"/>
  <c r="AJ179" i="1"/>
  <c r="AK179" i="1"/>
  <c r="AL179" i="1"/>
  <c r="AN179" i="1"/>
  <c r="AO179" i="1"/>
  <c r="AP179" i="1"/>
  <c r="AS179" i="1"/>
  <c r="AT179" i="1"/>
  <c r="AU179" i="1"/>
  <c r="AW179" i="1"/>
  <c r="AX179" i="1"/>
  <c r="AY179" i="1"/>
  <c r="BB179" i="1"/>
  <c r="BC179" i="1"/>
  <c r="BD179" i="1"/>
  <c r="BF179" i="1"/>
  <c r="BG179" i="1"/>
  <c r="BJ179" i="1"/>
  <c r="BK179" i="1"/>
  <c r="BM179" i="1"/>
  <c r="BO179" i="1"/>
  <c r="BP179" i="1"/>
  <c r="BR179" i="1"/>
  <c r="U180" i="1"/>
  <c r="V180" i="1"/>
  <c r="W180" i="1"/>
  <c r="X180" i="1"/>
  <c r="Y180" i="1"/>
  <c r="AB180" i="1"/>
  <c r="AC180" i="1"/>
  <c r="AD180" i="1"/>
  <c r="AE180" i="1"/>
  <c r="AF180" i="1"/>
  <c r="AG180" i="1"/>
  <c r="AH180" i="1"/>
  <c r="AJ180" i="1"/>
  <c r="AK180" i="1"/>
  <c r="AL180" i="1"/>
  <c r="AN180" i="1"/>
  <c r="AO180" i="1"/>
  <c r="AP180" i="1"/>
  <c r="AS180" i="1"/>
  <c r="AT180" i="1"/>
  <c r="AU180" i="1"/>
  <c r="AW180" i="1"/>
  <c r="AX180" i="1"/>
  <c r="AY180" i="1"/>
  <c r="BB180" i="1"/>
  <c r="BC180" i="1"/>
  <c r="BD180" i="1"/>
  <c r="BF180" i="1"/>
  <c r="BG180" i="1"/>
  <c r="BJ180" i="1"/>
  <c r="BK180" i="1"/>
  <c r="BM180" i="1"/>
  <c r="BO180" i="1"/>
  <c r="BP180" i="1"/>
  <c r="BR180" i="1"/>
  <c r="U181" i="1"/>
  <c r="V181" i="1"/>
  <c r="W181" i="1"/>
  <c r="X181" i="1"/>
  <c r="Y181" i="1"/>
  <c r="AB181" i="1"/>
  <c r="AC181" i="1"/>
  <c r="AD181" i="1"/>
  <c r="AE181" i="1"/>
  <c r="AF181" i="1"/>
  <c r="AG181" i="1"/>
  <c r="AH181" i="1"/>
  <c r="AJ181" i="1"/>
  <c r="AK181" i="1"/>
  <c r="AL181" i="1"/>
  <c r="AN181" i="1"/>
  <c r="AO181" i="1"/>
  <c r="AP181" i="1"/>
  <c r="AS181" i="1"/>
  <c r="AT181" i="1"/>
  <c r="AU181" i="1"/>
  <c r="AW181" i="1"/>
  <c r="AX181" i="1"/>
  <c r="AY181" i="1"/>
  <c r="BB181" i="1"/>
  <c r="BC181" i="1"/>
  <c r="BD181" i="1"/>
  <c r="BF181" i="1"/>
  <c r="BG181" i="1"/>
  <c r="BJ181" i="1"/>
  <c r="BK181" i="1"/>
  <c r="BM181" i="1"/>
  <c r="BO181" i="1"/>
  <c r="BP181" i="1"/>
  <c r="BR181" i="1"/>
  <c r="U182" i="1"/>
  <c r="V182" i="1"/>
  <c r="W182" i="1"/>
  <c r="X182" i="1"/>
  <c r="Y182" i="1"/>
  <c r="AB182" i="1"/>
  <c r="AC182" i="1"/>
  <c r="AD182" i="1"/>
  <c r="AE182" i="1"/>
  <c r="AF182" i="1"/>
  <c r="AG182" i="1"/>
  <c r="AH182" i="1"/>
  <c r="AJ182" i="1"/>
  <c r="AK182" i="1"/>
  <c r="AL182" i="1"/>
  <c r="AN182" i="1"/>
  <c r="AO182" i="1" s="1"/>
  <c r="AP182" i="1"/>
  <c r="AS182" i="1"/>
  <c r="AT182" i="1"/>
  <c r="AU182" i="1"/>
  <c r="AW182" i="1"/>
  <c r="AX182" i="1"/>
  <c r="AY182" i="1"/>
  <c r="BB182" i="1"/>
  <c r="BC182" i="1"/>
  <c r="BD182" i="1"/>
  <c r="BF182" i="1"/>
  <c r="BG182" i="1"/>
  <c r="BJ182" i="1"/>
  <c r="BK182" i="1"/>
  <c r="BM182" i="1"/>
  <c r="BO182" i="1"/>
  <c r="BP182" i="1"/>
  <c r="BR182" i="1"/>
  <c r="U183" i="1"/>
  <c r="V183" i="1"/>
  <c r="W183" i="1"/>
  <c r="X183" i="1"/>
  <c r="Y183" i="1"/>
  <c r="AB183" i="1"/>
  <c r="AC183" i="1"/>
  <c r="AD183" i="1"/>
  <c r="AE183" i="1"/>
  <c r="AF183" i="1"/>
  <c r="AG183" i="1"/>
  <c r="AH183" i="1"/>
  <c r="AJ183" i="1"/>
  <c r="AK183" i="1"/>
  <c r="AL183" i="1"/>
  <c r="AN183" i="1"/>
  <c r="AO183" i="1" s="1"/>
  <c r="AP183" i="1"/>
  <c r="AS183" i="1"/>
  <c r="AT183" i="1"/>
  <c r="AU183" i="1"/>
  <c r="AW183" i="1"/>
  <c r="AX183" i="1"/>
  <c r="AY183" i="1"/>
  <c r="BB183" i="1"/>
  <c r="BC183" i="1"/>
  <c r="BD183" i="1"/>
  <c r="BF183" i="1"/>
  <c r="BG183" i="1"/>
  <c r="BJ183" i="1"/>
  <c r="BK183" i="1"/>
  <c r="BM183" i="1"/>
  <c r="BO183" i="1"/>
  <c r="BP183" i="1"/>
  <c r="BR183" i="1"/>
  <c r="U184" i="1"/>
  <c r="V184" i="1"/>
  <c r="W184" i="1"/>
  <c r="X184" i="1"/>
  <c r="Y184" i="1"/>
  <c r="AB184" i="1"/>
  <c r="AC184" i="1"/>
  <c r="AD184" i="1"/>
  <c r="AE184" i="1"/>
  <c r="AF184" i="1"/>
  <c r="AG184" i="1"/>
  <c r="AH184" i="1"/>
  <c r="AJ184" i="1"/>
  <c r="AK184" i="1"/>
  <c r="AL184" i="1"/>
  <c r="AN184" i="1"/>
  <c r="AO184" i="1"/>
  <c r="AP184" i="1"/>
  <c r="AS184" i="1"/>
  <c r="AT184" i="1"/>
  <c r="AU184" i="1"/>
  <c r="AW184" i="1"/>
  <c r="AX184" i="1"/>
  <c r="AY184" i="1"/>
  <c r="BB184" i="1"/>
  <c r="BC184" i="1"/>
  <c r="BD184" i="1"/>
  <c r="BF184" i="1"/>
  <c r="BG184" i="1"/>
  <c r="BJ184" i="1"/>
  <c r="BK184" i="1"/>
  <c r="BM184" i="1"/>
  <c r="BO184" i="1"/>
  <c r="BP184" i="1"/>
  <c r="BR184" i="1"/>
  <c r="U185" i="1"/>
  <c r="V185" i="1"/>
  <c r="W185" i="1"/>
  <c r="X185" i="1"/>
  <c r="Y185" i="1"/>
  <c r="AB185" i="1"/>
  <c r="AC185" i="1"/>
  <c r="AD185" i="1"/>
  <c r="AE185" i="1"/>
  <c r="AF185" i="1"/>
  <c r="AG185" i="1"/>
  <c r="AH185" i="1"/>
  <c r="AJ185" i="1"/>
  <c r="AK185" i="1"/>
  <c r="AL185" i="1"/>
  <c r="AN185" i="1"/>
  <c r="AO185" i="1"/>
  <c r="AP185" i="1"/>
  <c r="AS185" i="1"/>
  <c r="AT185" i="1"/>
  <c r="AU185" i="1"/>
  <c r="AW185" i="1"/>
  <c r="AX185" i="1"/>
  <c r="AY185" i="1"/>
  <c r="BB185" i="1"/>
  <c r="BC185" i="1"/>
  <c r="BD185" i="1"/>
  <c r="BF185" i="1"/>
  <c r="BG185" i="1"/>
  <c r="BJ185" i="1"/>
  <c r="BK185" i="1"/>
  <c r="BM185" i="1"/>
  <c r="BO185" i="1"/>
  <c r="BP185" i="1"/>
  <c r="BR185" i="1"/>
  <c r="U186" i="1"/>
  <c r="V186" i="1"/>
  <c r="W186" i="1"/>
  <c r="X186" i="1"/>
  <c r="Y186" i="1"/>
  <c r="AB186" i="1"/>
  <c r="AC186" i="1"/>
  <c r="AD186" i="1"/>
  <c r="AE186" i="1"/>
  <c r="AF186" i="1"/>
  <c r="AG186" i="1"/>
  <c r="AH186" i="1"/>
  <c r="AJ186" i="1"/>
  <c r="AK186" i="1"/>
  <c r="AL186" i="1"/>
  <c r="AN186" i="1"/>
  <c r="AO186" i="1"/>
  <c r="AP186" i="1"/>
  <c r="AS186" i="1"/>
  <c r="AT186" i="1"/>
  <c r="AU186" i="1"/>
  <c r="AW186" i="1"/>
  <c r="AX186" i="1"/>
  <c r="AY186" i="1"/>
  <c r="BB186" i="1"/>
  <c r="BC186" i="1"/>
  <c r="BD186" i="1"/>
  <c r="BF186" i="1"/>
  <c r="BG186" i="1"/>
  <c r="BJ186" i="1"/>
  <c r="BK186" i="1"/>
  <c r="BM186" i="1"/>
  <c r="BO186" i="1"/>
  <c r="BP186" i="1"/>
  <c r="BR186" i="1"/>
  <c r="U187" i="1"/>
  <c r="V187" i="1"/>
  <c r="W187" i="1"/>
  <c r="X187" i="1"/>
  <c r="Y187" i="1"/>
  <c r="AB187" i="1"/>
  <c r="AC187" i="1"/>
  <c r="AD187" i="1"/>
  <c r="AE187" i="1"/>
  <c r="AF187" i="1"/>
  <c r="AG187" i="1"/>
  <c r="AH187" i="1"/>
  <c r="AJ187" i="1"/>
  <c r="AK187" i="1"/>
  <c r="AL187" i="1"/>
  <c r="AN187" i="1"/>
  <c r="AO187" i="1"/>
  <c r="AP187" i="1"/>
  <c r="AS187" i="1"/>
  <c r="AT187" i="1"/>
  <c r="AU187" i="1"/>
  <c r="AW187" i="1"/>
  <c r="AX187" i="1"/>
  <c r="AY187" i="1"/>
  <c r="BB187" i="1"/>
  <c r="BC187" i="1"/>
  <c r="BD187" i="1"/>
  <c r="BF187" i="1"/>
  <c r="BG187" i="1"/>
  <c r="BJ187" i="1"/>
  <c r="BK187" i="1"/>
  <c r="BM187" i="1"/>
  <c r="BO187" i="1"/>
  <c r="BP187" i="1"/>
  <c r="BR187" i="1"/>
  <c r="U188" i="1"/>
  <c r="V188" i="1"/>
  <c r="W188" i="1"/>
  <c r="X188" i="1"/>
  <c r="Y188" i="1"/>
  <c r="AB188" i="1"/>
  <c r="AC188" i="1"/>
  <c r="AD188" i="1"/>
  <c r="AE188" i="1"/>
  <c r="AF188" i="1"/>
  <c r="AG188" i="1"/>
  <c r="AH188" i="1"/>
  <c r="AJ188" i="1"/>
  <c r="AK188" i="1"/>
  <c r="AL188" i="1"/>
  <c r="AN188" i="1"/>
  <c r="AO188" i="1"/>
  <c r="AP188" i="1"/>
  <c r="AS188" i="1"/>
  <c r="AT188" i="1"/>
  <c r="AU188" i="1"/>
  <c r="AW188" i="1"/>
  <c r="AX188" i="1"/>
  <c r="AY188" i="1"/>
  <c r="BB188" i="1"/>
  <c r="BC188" i="1"/>
  <c r="BD188" i="1"/>
  <c r="BF188" i="1"/>
  <c r="BG188" i="1"/>
  <c r="BJ188" i="1"/>
  <c r="BK188" i="1"/>
  <c r="BM188" i="1"/>
  <c r="BO188" i="1"/>
  <c r="BP188" i="1"/>
  <c r="BR188" i="1"/>
  <c r="U189" i="1"/>
  <c r="V189" i="1"/>
  <c r="W189" i="1"/>
  <c r="X189" i="1"/>
  <c r="Y189" i="1"/>
  <c r="AB189" i="1"/>
  <c r="AC189" i="1"/>
  <c r="AD189" i="1"/>
  <c r="AE189" i="1"/>
  <c r="AF189" i="1"/>
  <c r="AG189" i="1"/>
  <c r="AH189" i="1"/>
  <c r="AJ189" i="1"/>
  <c r="AK189" i="1"/>
  <c r="AL189" i="1"/>
  <c r="AN189" i="1"/>
  <c r="AO189" i="1"/>
  <c r="AP189" i="1"/>
  <c r="AS189" i="1"/>
  <c r="AT189" i="1"/>
  <c r="AU189" i="1"/>
  <c r="AW189" i="1"/>
  <c r="AX189" i="1"/>
  <c r="AY189" i="1"/>
  <c r="BB189" i="1"/>
  <c r="BC189" i="1"/>
  <c r="BD189" i="1"/>
  <c r="BF189" i="1"/>
  <c r="BG189" i="1"/>
  <c r="BJ189" i="1"/>
  <c r="BK189" i="1"/>
  <c r="BM189" i="1"/>
  <c r="BO189" i="1"/>
  <c r="BP189" i="1"/>
  <c r="BR189" i="1"/>
  <c r="U190" i="1"/>
  <c r="V190" i="1"/>
  <c r="W190" i="1"/>
  <c r="X190" i="1"/>
  <c r="Y190" i="1"/>
  <c r="AB190" i="1"/>
  <c r="AC190" i="1"/>
  <c r="AD190" i="1"/>
  <c r="AE190" i="1"/>
  <c r="AF190" i="1"/>
  <c r="AG190" i="1"/>
  <c r="AH190" i="1"/>
  <c r="AJ190" i="1"/>
  <c r="AK190" i="1"/>
  <c r="AL190" i="1"/>
  <c r="AN190" i="1"/>
  <c r="AO190" i="1" s="1"/>
  <c r="AP190" i="1"/>
  <c r="AS190" i="1"/>
  <c r="AT190" i="1"/>
  <c r="AU190" i="1"/>
  <c r="AW190" i="1"/>
  <c r="AX190" i="1"/>
  <c r="AY190" i="1"/>
  <c r="BB190" i="1"/>
  <c r="BC190" i="1"/>
  <c r="BD190" i="1"/>
  <c r="BF190" i="1"/>
  <c r="BG190" i="1"/>
  <c r="BJ190" i="1"/>
  <c r="BK190" i="1"/>
  <c r="BM190" i="1"/>
  <c r="BO190" i="1"/>
  <c r="BP190" i="1"/>
  <c r="BR190" i="1"/>
  <c r="U191" i="1"/>
  <c r="V191" i="1"/>
  <c r="W191" i="1"/>
  <c r="X191" i="1"/>
  <c r="Y191" i="1"/>
  <c r="AB191" i="1"/>
  <c r="AC191" i="1"/>
  <c r="AD191" i="1"/>
  <c r="AE191" i="1"/>
  <c r="AF191" i="1"/>
  <c r="AG191" i="1"/>
  <c r="AH191" i="1"/>
  <c r="AJ191" i="1"/>
  <c r="AK191" i="1"/>
  <c r="AL191" i="1"/>
  <c r="AN191" i="1"/>
  <c r="AO191" i="1" s="1"/>
  <c r="AP191" i="1"/>
  <c r="AS191" i="1"/>
  <c r="AT191" i="1"/>
  <c r="AU191" i="1"/>
  <c r="AW191" i="1"/>
  <c r="AX191" i="1"/>
  <c r="AY191" i="1"/>
  <c r="BB191" i="1"/>
  <c r="BC191" i="1"/>
  <c r="BD191" i="1"/>
  <c r="BF191" i="1"/>
  <c r="BG191" i="1"/>
  <c r="BJ191" i="1"/>
  <c r="BK191" i="1"/>
  <c r="BM191" i="1"/>
  <c r="BO191" i="1"/>
  <c r="BP191" i="1"/>
  <c r="BR191" i="1"/>
  <c r="U192" i="1"/>
  <c r="V192" i="1"/>
  <c r="W192" i="1"/>
  <c r="X192" i="1"/>
  <c r="Y192" i="1"/>
  <c r="AB192" i="1"/>
  <c r="AC192" i="1"/>
  <c r="AD192" i="1"/>
  <c r="AE192" i="1"/>
  <c r="AF192" i="1"/>
  <c r="AG192" i="1"/>
  <c r="AH192" i="1"/>
  <c r="AJ192" i="1"/>
  <c r="AK192" i="1"/>
  <c r="AL192" i="1"/>
  <c r="AN192" i="1"/>
  <c r="AO192" i="1"/>
  <c r="AP192" i="1"/>
  <c r="AS192" i="1"/>
  <c r="AT192" i="1"/>
  <c r="AU192" i="1"/>
  <c r="AW192" i="1"/>
  <c r="AX192" i="1"/>
  <c r="AY192" i="1"/>
  <c r="BB192" i="1"/>
  <c r="BC192" i="1"/>
  <c r="BD192" i="1"/>
  <c r="BF192" i="1"/>
  <c r="BG192" i="1"/>
  <c r="BJ192" i="1"/>
  <c r="BK192" i="1"/>
  <c r="BM192" i="1"/>
  <c r="BO192" i="1"/>
  <c r="BP192" i="1"/>
  <c r="BR192" i="1"/>
  <c r="U193" i="1"/>
  <c r="V193" i="1"/>
  <c r="W193" i="1"/>
  <c r="X193" i="1"/>
  <c r="Y193" i="1"/>
  <c r="AB193" i="1"/>
  <c r="AC193" i="1"/>
  <c r="AD193" i="1"/>
  <c r="AE193" i="1"/>
  <c r="AF193" i="1"/>
  <c r="AG193" i="1"/>
  <c r="AH193" i="1"/>
  <c r="AJ193" i="1"/>
  <c r="AK193" i="1"/>
  <c r="AL193" i="1"/>
  <c r="AN193" i="1"/>
  <c r="AO193" i="1"/>
  <c r="AP193" i="1"/>
  <c r="AS193" i="1"/>
  <c r="AT193" i="1"/>
  <c r="AU193" i="1"/>
  <c r="AW193" i="1"/>
  <c r="AX193" i="1"/>
  <c r="AY193" i="1"/>
  <c r="BB193" i="1"/>
  <c r="BC193" i="1"/>
  <c r="BD193" i="1"/>
  <c r="BF193" i="1"/>
  <c r="BG193" i="1"/>
  <c r="BJ193" i="1"/>
  <c r="BK193" i="1"/>
  <c r="BM193" i="1"/>
  <c r="BO193" i="1"/>
  <c r="BP193" i="1"/>
  <c r="BR193" i="1"/>
  <c r="U194" i="1"/>
  <c r="V194" i="1"/>
  <c r="W194" i="1"/>
  <c r="X194" i="1"/>
  <c r="Y194" i="1"/>
  <c r="AB194" i="1"/>
  <c r="AC194" i="1"/>
  <c r="AD194" i="1"/>
  <c r="AE194" i="1"/>
  <c r="AF194" i="1"/>
  <c r="AG194" i="1"/>
  <c r="AH194" i="1"/>
  <c r="AJ194" i="1"/>
  <c r="AK194" i="1"/>
  <c r="AL194" i="1"/>
  <c r="AN194" i="1"/>
  <c r="AO194" i="1"/>
  <c r="AP194" i="1"/>
  <c r="AS194" i="1"/>
  <c r="AT194" i="1"/>
  <c r="AU194" i="1"/>
  <c r="AW194" i="1"/>
  <c r="AX194" i="1"/>
  <c r="AY194" i="1"/>
  <c r="BB194" i="1"/>
  <c r="BC194" i="1"/>
  <c r="BD194" i="1"/>
  <c r="BF194" i="1"/>
  <c r="BG194" i="1"/>
  <c r="BJ194" i="1"/>
  <c r="BK194" i="1"/>
  <c r="BM194" i="1"/>
  <c r="BO194" i="1"/>
  <c r="BP194" i="1"/>
  <c r="BR194" i="1"/>
  <c r="U195" i="1"/>
  <c r="V195" i="1"/>
  <c r="W195" i="1"/>
  <c r="X195" i="1"/>
  <c r="Y195" i="1"/>
  <c r="AB195" i="1"/>
  <c r="AC195" i="1"/>
  <c r="AD195" i="1"/>
  <c r="AE195" i="1"/>
  <c r="AF195" i="1"/>
  <c r="AG195" i="1"/>
  <c r="AH195" i="1"/>
  <c r="AJ195" i="1"/>
  <c r="AK195" i="1"/>
  <c r="AL195" i="1"/>
  <c r="AN195" i="1"/>
  <c r="AO195" i="1"/>
  <c r="AP195" i="1"/>
  <c r="AS195" i="1"/>
  <c r="AT195" i="1"/>
  <c r="AU195" i="1"/>
  <c r="AW195" i="1"/>
  <c r="AX195" i="1"/>
  <c r="AY195" i="1"/>
  <c r="BB195" i="1"/>
  <c r="BC195" i="1"/>
  <c r="BD195" i="1"/>
  <c r="BF195" i="1"/>
  <c r="BG195" i="1"/>
  <c r="BJ195" i="1"/>
  <c r="BK195" i="1"/>
  <c r="BM195" i="1"/>
  <c r="BO195" i="1"/>
  <c r="BP195" i="1"/>
  <c r="BR195" i="1"/>
  <c r="U196" i="1"/>
  <c r="V196" i="1"/>
  <c r="W196" i="1"/>
  <c r="X196" i="1"/>
  <c r="Y196" i="1"/>
  <c r="AB196" i="1"/>
  <c r="AC196" i="1"/>
  <c r="AD196" i="1"/>
  <c r="AE196" i="1"/>
  <c r="AF196" i="1"/>
  <c r="AG196" i="1"/>
  <c r="AH196" i="1"/>
  <c r="AJ196" i="1"/>
  <c r="AK196" i="1"/>
  <c r="AL196" i="1"/>
  <c r="AN196" i="1"/>
  <c r="AO196" i="1"/>
  <c r="AP196" i="1"/>
  <c r="AS196" i="1"/>
  <c r="AT196" i="1"/>
  <c r="AU196" i="1"/>
  <c r="AW196" i="1"/>
  <c r="AX196" i="1"/>
  <c r="AY196" i="1"/>
  <c r="BB196" i="1"/>
  <c r="BC196" i="1"/>
  <c r="BD196" i="1"/>
  <c r="BF196" i="1"/>
  <c r="BG196" i="1"/>
  <c r="BJ196" i="1"/>
  <c r="BK196" i="1"/>
  <c r="BM196" i="1"/>
  <c r="BO196" i="1"/>
  <c r="BP196" i="1"/>
  <c r="BR196" i="1"/>
  <c r="U197" i="1"/>
  <c r="V197" i="1"/>
  <c r="W197" i="1"/>
  <c r="X197" i="1"/>
  <c r="Y197" i="1"/>
  <c r="AB197" i="1"/>
  <c r="AC197" i="1"/>
  <c r="AD197" i="1"/>
  <c r="AE197" i="1"/>
  <c r="AF197" i="1"/>
  <c r="AG197" i="1"/>
  <c r="AH197" i="1"/>
  <c r="AJ197" i="1"/>
  <c r="AK197" i="1"/>
  <c r="AL197" i="1"/>
  <c r="AN197" i="1"/>
  <c r="AO197" i="1"/>
  <c r="AP197" i="1"/>
  <c r="AS197" i="1"/>
  <c r="AT197" i="1"/>
  <c r="AU197" i="1"/>
  <c r="AW197" i="1"/>
  <c r="AX197" i="1"/>
  <c r="AY197" i="1"/>
  <c r="BB197" i="1"/>
  <c r="BC197" i="1"/>
  <c r="BD197" i="1"/>
  <c r="BF197" i="1"/>
  <c r="BG197" i="1"/>
  <c r="BJ197" i="1"/>
  <c r="BK197" i="1"/>
  <c r="BM197" i="1"/>
  <c r="BO197" i="1"/>
  <c r="BP197" i="1"/>
  <c r="BR197" i="1"/>
  <c r="U198" i="1"/>
  <c r="V198" i="1"/>
  <c r="W198" i="1"/>
  <c r="X198" i="1"/>
  <c r="Y198" i="1"/>
  <c r="AB198" i="1"/>
  <c r="AC198" i="1"/>
  <c r="AD198" i="1"/>
  <c r="AE198" i="1"/>
  <c r="AF198" i="1"/>
  <c r="AG198" i="1"/>
  <c r="AH198" i="1"/>
  <c r="AJ198" i="1"/>
  <c r="AK198" i="1"/>
  <c r="AL198" i="1"/>
  <c r="AN198" i="1"/>
  <c r="AO198" i="1" s="1"/>
  <c r="AP198" i="1"/>
  <c r="AS198" i="1"/>
  <c r="AT198" i="1"/>
  <c r="AU198" i="1"/>
  <c r="AW198" i="1"/>
  <c r="AX198" i="1"/>
  <c r="AY198" i="1"/>
  <c r="BB198" i="1"/>
  <c r="BC198" i="1"/>
  <c r="BD198" i="1"/>
  <c r="BF198" i="1"/>
  <c r="BG198" i="1"/>
  <c r="BJ198" i="1"/>
  <c r="BK198" i="1"/>
  <c r="BM198" i="1"/>
  <c r="BO198" i="1"/>
  <c r="BP198" i="1"/>
  <c r="BR198" i="1"/>
  <c r="U199" i="1"/>
  <c r="V199" i="1"/>
  <c r="W199" i="1"/>
  <c r="X199" i="1"/>
  <c r="Y199" i="1"/>
  <c r="AB199" i="1"/>
  <c r="AC199" i="1"/>
  <c r="AD199" i="1"/>
  <c r="AE199" i="1"/>
  <c r="AF199" i="1"/>
  <c r="AG199" i="1"/>
  <c r="AH199" i="1"/>
  <c r="AJ199" i="1"/>
  <c r="AK199" i="1"/>
  <c r="AL199" i="1"/>
  <c r="AN199" i="1"/>
  <c r="AO199" i="1" s="1"/>
  <c r="AP199" i="1"/>
  <c r="AS199" i="1"/>
  <c r="AT199" i="1"/>
  <c r="AU199" i="1"/>
  <c r="AW199" i="1"/>
  <c r="AX199" i="1"/>
  <c r="AY199" i="1"/>
  <c r="BB199" i="1"/>
  <c r="BC199" i="1"/>
  <c r="BD199" i="1"/>
  <c r="BF199" i="1"/>
  <c r="BG199" i="1"/>
  <c r="BJ199" i="1"/>
  <c r="BK199" i="1"/>
  <c r="BM199" i="1"/>
  <c r="BO199" i="1"/>
  <c r="BP199" i="1"/>
  <c r="BR199" i="1"/>
  <c r="U200" i="1"/>
  <c r="V200" i="1"/>
  <c r="W200" i="1"/>
  <c r="X200" i="1"/>
  <c r="Y200" i="1"/>
  <c r="AB200" i="1"/>
  <c r="AC200" i="1"/>
  <c r="AD200" i="1"/>
  <c r="AE200" i="1"/>
  <c r="AF200" i="1"/>
  <c r="AG200" i="1"/>
  <c r="AH200" i="1"/>
  <c r="AJ200" i="1"/>
  <c r="AK200" i="1"/>
  <c r="AL200" i="1"/>
  <c r="AN200" i="1"/>
  <c r="AO200" i="1"/>
  <c r="AP200" i="1"/>
  <c r="AS200" i="1"/>
  <c r="AT200" i="1"/>
  <c r="AU200" i="1"/>
  <c r="AW200" i="1"/>
  <c r="AX200" i="1"/>
  <c r="AY200" i="1"/>
  <c r="BB200" i="1"/>
  <c r="BC200" i="1"/>
  <c r="BD200" i="1"/>
  <c r="BF200" i="1"/>
  <c r="BG200" i="1"/>
  <c r="BJ200" i="1"/>
  <c r="BK200" i="1"/>
  <c r="BM200" i="1"/>
  <c r="BO200" i="1"/>
  <c r="BP200" i="1"/>
  <c r="BR200" i="1"/>
  <c r="BR6" i="1"/>
  <c r="BP6" i="1"/>
  <c r="W3" i="6" s="1"/>
  <c r="BO6" i="1"/>
  <c r="V3" i="6" s="1"/>
  <c r="BK6" i="1"/>
  <c r="S3" i="6" s="1"/>
  <c r="BJ6" i="1"/>
  <c r="R3" i="6" s="1"/>
  <c r="BG6" i="1"/>
  <c r="Q3" i="6" s="1"/>
  <c r="BF6" i="1"/>
  <c r="P3" i="6" s="1"/>
  <c r="BD6" i="1"/>
  <c r="O3" i="6" s="1"/>
  <c r="BC6" i="1"/>
  <c r="N3" i="6" s="1"/>
  <c r="BB6" i="1"/>
  <c r="AY6" i="1"/>
  <c r="M3" i="6" s="1"/>
  <c r="AX6" i="1"/>
  <c r="L3" i="6" s="1"/>
  <c r="AW6" i="1"/>
  <c r="AU6" i="1"/>
  <c r="K3" i="6" s="1"/>
  <c r="AT6" i="1"/>
  <c r="J3" i="6" s="1"/>
  <c r="AS6" i="1"/>
  <c r="AP6" i="1"/>
  <c r="AO6" i="1"/>
  <c r="AN6" i="1"/>
  <c r="AL6" i="1"/>
  <c r="AK6" i="1"/>
  <c r="AJ6" i="1"/>
  <c r="AH6" i="1"/>
  <c r="AG6" i="1"/>
  <c r="AF6" i="1"/>
  <c r="AE6" i="1"/>
  <c r="AD6" i="1"/>
  <c r="AC6" i="1"/>
  <c r="AB6" i="1"/>
  <c r="Y6" i="1"/>
  <c r="X6" i="1"/>
  <c r="W6" i="1"/>
  <c r="U6" i="1"/>
  <c r="V6" i="1" s="1"/>
  <c r="I3" i="6" l="1"/>
  <c r="H3" i="6"/>
  <c r="G3" i="6"/>
  <c r="F3" i="6"/>
  <c r="E3" i="6"/>
  <c r="D3" i="6"/>
  <c r="O3" i="1"/>
  <c r="C3" i="11" l="1"/>
  <c r="O2" i="11"/>
  <c r="A190" i="6" l="1"/>
  <c r="A189" i="6"/>
  <c r="A188" i="6"/>
  <c r="A187" i="6"/>
  <c r="A186" i="6"/>
  <c r="A185" i="6"/>
  <c r="A184" i="6"/>
  <c r="A183" i="6"/>
  <c r="C183" i="6" s="1"/>
  <c r="D183" i="6" s="1"/>
  <c r="A182" i="6"/>
  <c r="C182" i="6" s="1"/>
  <c r="D182" i="6" s="1"/>
  <c r="A181" i="6"/>
  <c r="C181" i="6" s="1"/>
  <c r="D181" i="6" s="1"/>
  <c r="A180" i="6"/>
  <c r="C180" i="6" s="1"/>
  <c r="D180" i="6" s="1"/>
  <c r="A179" i="6"/>
  <c r="C179" i="6" s="1"/>
  <c r="D179" i="6" s="1"/>
  <c r="A178" i="6"/>
  <c r="C178" i="6" s="1"/>
  <c r="D178" i="6" s="1"/>
  <c r="A177" i="6"/>
  <c r="C177" i="6" s="1"/>
  <c r="D177" i="6" s="1"/>
  <c r="A176" i="6"/>
  <c r="C176" i="6" s="1"/>
  <c r="D176" i="6" s="1"/>
  <c r="A175" i="6"/>
  <c r="C175" i="6" s="1"/>
  <c r="D175" i="6" s="1"/>
  <c r="A174" i="6"/>
  <c r="C174" i="6" s="1"/>
  <c r="D174" i="6" s="1"/>
  <c r="A173" i="6"/>
  <c r="C173" i="6" s="1"/>
  <c r="D173" i="6" s="1"/>
  <c r="A172" i="6"/>
  <c r="C172" i="6" s="1"/>
  <c r="D172" i="6" s="1"/>
  <c r="A171" i="6"/>
  <c r="C171" i="6" s="1"/>
  <c r="D171" i="6" s="1"/>
  <c r="A170" i="6"/>
  <c r="C170" i="6" s="1"/>
  <c r="D170" i="6" s="1"/>
  <c r="A169" i="6"/>
  <c r="C169" i="6" s="1"/>
  <c r="D169" i="6" s="1"/>
  <c r="A168" i="6"/>
  <c r="C168" i="6" s="1"/>
  <c r="D168" i="6" s="1"/>
  <c r="A167" i="6"/>
  <c r="C167" i="6" s="1"/>
  <c r="D167" i="6" s="1"/>
  <c r="A166" i="6"/>
  <c r="C166" i="6" s="1"/>
  <c r="D166" i="6" s="1"/>
  <c r="A165" i="6"/>
  <c r="C165" i="6" s="1"/>
  <c r="D165" i="6" s="1"/>
  <c r="A164" i="6"/>
  <c r="C164" i="6" s="1"/>
  <c r="D164" i="6" s="1"/>
  <c r="A163" i="6"/>
  <c r="C163" i="6" s="1"/>
  <c r="D163" i="6" s="1"/>
  <c r="A162" i="6"/>
  <c r="C162" i="6" s="1"/>
  <c r="D162" i="6" s="1"/>
  <c r="A161" i="6"/>
  <c r="C161" i="6" s="1"/>
  <c r="D161" i="6" s="1"/>
  <c r="A160" i="6"/>
  <c r="C160" i="6" s="1"/>
  <c r="D160" i="6" s="1"/>
  <c r="A159" i="6"/>
  <c r="C159" i="6" s="1"/>
  <c r="D159" i="6" s="1"/>
  <c r="A158" i="6"/>
  <c r="C158" i="6" s="1"/>
  <c r="D158" i="6" s="1"/>
  <c r="A157" i="6"/>
  <c r="C157" i="6" s="1"/>
  <c r="D157" i="6" s="1"/>
  <c r="A156" i="6"/>
  <c r="C156" i="6" s="1"/>
  <c r="D156" i="6" s="1"/>
  <c r="A155" i="6"/>
  <c r="C155" i="6" s="1"/>
  <c r="D155" i="6" s="1"/>
  <c r="A154" i="6"/>
  <c r="C154" i="6" s="1"/>
  <c r="D154" i="6" s="1"/>
  <c r="A153" i="6"/>
  <c r="C153" i="6" s="1"/>
  <c r="D153" i="6" s="1"/>
  <c r="A152" i="6"/>
  <c r="C152" i="6" s="1"/>
  <c r="D152" i="6" s="1"/>
  <c r="A151" i="6"/>
  <c r="C151" i="6" s="1"/>
  <c r="D151" i="6" s="1"/>
  <c r="A150" i="6"/>
  <c r="C150" i="6" s="1"/>
  <c r="D150" i="6" s="1"/>
  <c r="A149" i="6"/>
  <c r="C149" i="6" s="1"/>
  <c r="D149" i="6" s="1"/>
  <c r="A148" i="6"/>
  <c r="C148" i="6" s="1"/>
  <c r="D148" i="6" s="1"/>
  <c r="A147" i="6"/>
  <c r="C147" i="6" s="1"/>
  <c r="D147" i="6" s="1"/>
  <c r="A146" i="6"/>
  <c r="C146" i="6" s="1"/>
  <c r="D146" i="6" s="1"/>
  <c r="A145" i="6"/>
  <c r="C145" i="6" s="1"/>
  <c r="D145" i="6" s="1"/>
  <c r="A144" i="6"/>
  <c r="C144" i="6" s="1"/>
  <c r="D144" i="6" s="1"/>
  <c r="A143" i="6"/>
  <c r="C143" i="6" s="1"/>
  <c r="D143" i="6" s="1"/>
  <c r="A142" i="6"/>
  <c r="C142" i="6" s="1"/>
  <c r="D142" i="6" s="1"/>
  <c r="A141" i="6"/>
  <c r="C141" i="6" s="1"/>
  <c r="D141" i="6" s="1"/>
  <c r="A140" i="6"/>
  <c r="C140" i="6" s="1"/>
  <c r="D140" i="6" s="1"/>
  <c r="A139" i="6"/>
  <c r="C139" i="6" s="1"/>
  <c r="D139" i="6" s="1"/>
  <c r="A138" i="6"/>
  <c r="C138" i="6" s="1"/>
  <c r="D138" i="6" s="1"/>
  <c r="A137" i="6"/>
  <c r="C137" i="6" s="1"/>
  <c r="D137" i="6" s="1"/>
  <c r="A136" i="6"/>
  <c r="C136" i="6" s="1"/>
  <c r="D136" i="6" s="1"/>
  <c r="A135" i="6"/>
  <c r="C135" i="6" s="1"/>
  <c r="D135" i="6" s="1"/>
  <c r="A134" i="6"/>
  <c r="C134" i="6" s="1"/>
  <c r="D134" i="6" s="1"/>
  <c r="A133" i="6"/>
  <c r="C133" i="6" s="1"/>
  <c r="D133" i="6" s="1"/>
  <c r="A132" i="6"/>
  <c r="C132" i="6" s="1"/>
  <c r="D132" i="6" s="1"/>
  <c r="A131" i="6"/>
  <c r="C131" i="6" s="1"/>
  <c r="D131" i="6" s="1"/>
  <c r="A130" i="6"/>
  <c r="C130" i="6" s="1"/>
  <c r="D130" i="6" s="1"/>
  <c r="A129" i="6"/>
  <c r="C129" i="6" s="1"/>
  <c r="D129" i="6" s="1"/>
  <c r="A128" i="6"/>
  <c r="C128" i="6" s="1"/>
  <c r="D128" i="6" s="1"/>
  <c r="A127" i="6"/>
  <c r="C127" i="6" s="1"/>
  <c r="D127" i="6" s="1"/>
  <c r="A126" i="6"/>
  <c r="C126" i="6" s="1"/>
  <c r="D126" i="6" s="1"/>
  <c r="A125" i="6"/>
  <c r="C125" i="6" s="1"/>
  <c r="D125" i="6" s="1"/>
  <c r="A124" i="6"/>
  <c r="C124" i="6" s="1"/>
  <c r="D124" i="6" s="1"/>
  <c r="A123" i="6"/>
  <c r="C123" i="6" s="1"/>
  <c r="D123" i="6" s="1"/>
  <c r="A122" i="6"/>
  <c r="C122" i="6" s="1"/>
  <c r="D122" i="6" s="1"/>
  <c r="A121" i="6"/>
  <c r="C121" i="6" s="1"/>
  <c r="D121" i="6" s="1"/>
  <c r="A120" i="6"/>
  <c r="C120" i="6" s="1"/>
  <c r="D120" i="6" s="1"/>
  <c r="A119" i="6"/>
  <c r="C119" i="6" s="1"/>
  <c r="D119" i="6" s="1"/>
  <c r="A118" i="6"/>
  <c r="C118" i="6" s="1"/>
  <c r="D118" i="6" s="1"/>
  <c r="A117" i="6"/>
  <c r="C117" i="6" s="1"/>
  <c r="D117" i="6" s="1"/>
  <c r="A116" i="6"/>
  <c r="C116" i="6" s="1"/>
  <c r="D116" i="6" s="1"/>
  <c r="A115" i="6"/>
  <c r="C115" i="6" s="1"/>
  <c r="D115" i="6" s="1"/>
  <c r="A114" i="6"/>
  <c r="C114" i="6" s="1"/>
  <c r="D114" i="6" s="1"/>
  <c r="A113" i="6"/>
  <c r="C113" i="6" s="1"/>
  <c r="D113" i="6" s="1"/>
  <c r="A112" i="6"/>
  <c r="C112" i="6" s="1"/>
  <c r="D112" i="6" s="1"/>
  <c r="A111" i="6"/>
  <c r="C111" i="6" s="1"/>
  <c r="D111" i="6" s="1"/>
  <c r="A110" i="6"/>
  <c r="C110" i="6" s="1"/>
  <c r="D110" i="6" s="1"/>
  <c r="A109" i="6"/>
  <c r="C109" i="6" s="1"/>
  <c r="D109" i="6" s="1"/>
  <c r="A108" i="6"/>
  <c r="C108" i="6" s="1"/>
  <c r="D108" i="6" s="1"/>
  <c r="A107" i="6"/>
  <c r="C107" i="6" s="1"/>
  <c r="D107" i="6" s="1"/>
  <c r="A106" i="6"/>
  <c r="C106" i="6" s="1"/>
  <c r="D106" i="6" s="1"/>
  <c r="A105" i="6"/>
  <c r="C105" i="6" s="1"/>
  <c r="D105" i="6" s="1"/>
  <c r="A104" i="6"/>
  <c r="C104" i="6" s="1"/>
  <c r="D104" i="6" s="1"/>
  <c r="A103" i="6"/>
  <c r="C103" i="6" s="1"/>
  <c r="D103" i="6" s="1"/>
  <c r="A102" i="6"/>
  <c r="C102" i="6" s="1"/>
  <c r="D102" i="6" s="1"/>
  <c r="A101" i="6"/>
  <c r="C101" i="6" s="1"/>
  <c r="D101" i="6" s="1"/>
  <c r="A100" i="6"/>
  <c r="C100" i="6" s="1"/>
  <c r="D100" i="6" s="1"/>
  <c r="A99" i="6"/>
  <c r="C99" i="6" s="1"/>
  <c r="D99" i="6" s="1"/>
  <c r="A98" i="6"/>
  <c r="C98" i="6" s="1"/>
  <c r="D98" i="6" s="1"/>
  <c r="A97" i="6"/>
  <c r="C97" i="6" s="1"/>
  <c r="D97" i="6" s="1"/>
  <c r="A96" i="6"/>
  <c r="C96" i="6" s="1"/>
  <c r="D96" i="6" s="1"/>
  <c r="A95" i="6"/>
  <c r="C95" i="6" s="1"/>
  <c r="D95" i="6" s="1"/>
  <c r="A94" i="6"/>
  <c r="C94" i="6" s="1"/>
  <c r="D94" i="6" s="1"/>
  <c r="A93" i="6"/>
  <c r="C93" i="6" s="1"/>
  <c r="D93" i="6" s="1"/>
  <c r="A92" i="6"/>
  <c r="C92" i="6" s="1"/>
  <c r="D92" i="6" s="1"/>
  <c r="A91" i="6"/>
  <c r="C91" i="6" s="1"/>
  <c r="D91" i="6" s="1"/>
  <c r="A90" i="6"/>
  <c r="C90" i="6" s="1"/>
  <c r="D90" i="6" s="1"/>
  <c r="A89" i="6"/>
  <c r="C89" i="6" s="1"/>
  <c r="D89" i="6" s="1"/>
  <c r="A88" i="6"/>
  <c r="C88" i="6" s="1"/>
  <c r="D88" i="6" s="1"/>
  <c r="A87" i="6"/>
  <c r="C87" i="6" s="1"/>
  <c r="D87" i="6" s="1"/>
  <c r="A86" i="6"/>
  <c r="C86" i="6" s="1"/>
  <c r="D86" i="6" s="1"/>
  <c r="A85" i="6"/>
  <c r="C85" i="6" s="1"/>
  <c r="D85" i="6" s="1"/>
  <c r="A84" i="6"/>
  <c r="C84" i="6" s="1"/>
  <c r="D84" i="6" s="1"/>
  <c r="A83" i="6"/>
  <c r="C83" i="6" s="1"/>
  <c r="D83" i="6" s="1"/>
  <c r="A82" i="6"/>
  <c r="C82" i="6" s="1"/>
  <c r="D82" i="6" s="1"/>
  <c r="A81" i="6"/>
  <c r="C81" i="6" s="1"/>
  <c r="D81" i="6" s="1"/>
  <c r="A80" i="6"/>
  <c r="C80" i="6" s="1"/>
  <c r="D80" i="6" s="1"/>
  <c r="A79" i="6"/>
  <c r="C79" i="6" s="1"/>
  <c r="D79" i="6" s="1"/>
  <c r="A78" i="6"/>
  <c r="C78" i="6" s="1"/>
  <c r="D78" i="6" s="1"/>
  <c r="A77" i="6"/>
  <c r="C77" i="6" s="1"/>
  <c r="D77" i="6" s="1"/>
  <c r="A76" i="6"/>
  <c r="C76" i="6" s="1"/>
  <c r="D76" i="6" s="1"/>
  <c r="A75" i="6"/>
  <c r="C75" i="6" s="1"/>
  <c r="D75" i="6" s="1"/>
  <c r="A74" i="6"/>
  <c r="C74" i="6" s="1"/>
  <c r="D74" i="6" s="1"/>
  <c r="A73" i="6"/>
  <c r="C73" i="6" s="1"/>
  <c r="D73" i="6" s="1"/>
  <c r="A72" i="6"/>
  <c r="C72" i="6" s="1"/>
  <c r="D72" i="6" s="1"/>
  <c r="A71" i="6"/>
  <c r="C71" i="6" s="1"/>
  <c r="D71" i="6" s="1"/>
  <c r="A70" i="6"/>
  <c r="C70" i="6" s="1"/>
  <c r="D70" i="6" s="1"/>
  <c r="A69" i="6"/>
  <c r="C69" i="6" s="1"/>
  <c r="D69" i="6" s="1"/>
  <c r="A68" i="6"/>
  <c r="C68" i="6" s="1"/>
  <c r="D68" i="6" s="1"/>
  <c r="A67" i="6"/>
  <c r="C67" i="6" s="1"/>
  <c r="D67" i="6" s="1"/>
  <c r="A66" i="6"/>
  <c r="C66" i="6" s="1"/>
  <c r="D66" i="6" s="1"/>
  <c r="A65" i="6"/>
  <c r="C65" i="6" s="1"/>
  <c r="D65" i="6" s="1"/>
  <c r="A64" i="6"/>
  <c r="C64" i="6" s="1"/>
  <c r="D64" i="6" s="1"/>
  <c r="A63" i="6"/>
  <c r="C63" i="6" s="1"/>
  <c r="D63" i="6" s="1"/>
  <c r="A62" i="6"/>
  <c r="C62" i="6" s="1"/>
  <c r="D62" i="6" s="1"/>
  <c r="A61" i="6"/>
  <c r="C61" i="6" s="1"/>
  <c r="D61" i="6" s="1"/>
  <c r="A60" i="6"/>
  <c r="C60" i="6" s="1"/>
  <c r="D60" i="6" s="1"/>
  <c r="A59" i="6"/>
  <c r="C59" i="6" s="1"/>
  <c r="D59" i="6" s="1"/>
  <c r="A58" i="6"/>
  <c r="C58" i="6" s="1"/>
  <c r="D58" i="6" s="1"/>
  <c r="A57" i="6"/>
  <c r="C57" i="6" s="1"/>
  <c r="D57" i="6" s="1"/>
  <c r="A56" i="6"/>
  <c r="C56" i="6" s="1"/>
  <c r="D56" i="6" s="1"/>
  <c r="A55" i="6"/>
  <c r="C55" i="6" s="1"/>
  <c r="D55" i="6" s="1"/>
  <c r="A54" i="6"/>
  <c r="C54" i="6" s="1"/>
  <c r="D54" i="6" s="1"/>
  <c r="A53" i="6"/>
  <c r="C53" i="6" s="1"/>
  <c r="D53" i="6" s="1"/>
  <c r="A52" i="6"/>
  <c r="C52" i="6" s="1"/>
  <c r="D52" i="6" s="1"/>
  <c r="A51" i="6"/>
  <c r="C51" i="6" s="1"/>
  <c r="D51" i="6" s="1"/>
  <c r="A50" i="6"/>
  <c r="C50" i="6" s="1"/>
  <c r="D50" i="6" s="1"/>
  <c r="A49" i="6"/>
  <c r="C49" i="6" s="1"/>
  <c r="D49" i="6" s="1"/>
  <c r="A48" i="6"/>
  <c r="C48" i="6" s="1"/>
  <c r="D48" i="6" s="1"/>
  <c r="A47" i="6"/>
  <c r="C47" i="6" s="1"/>
  <c r="D47" i="6" s="1"/>
  <c r="A46" i="6"/>
  <c r="C46" i="6" s="1"/>
  <c r="D46" i="6" s="1"/>
  <c r="A45" i="6"/>
  <c r="C45" i="6" s="1"/>
  <c r="D45" i="6" s="1"/>
  <c r="A44" i="6"/>
  <c r="C44" i="6" s="1"/>
  <c r="D44" i="6" s="1"/>
  <c r="A43" i="6"/>
  <c r="C43" i="6" s="1"/>
  <c r="D43" i="6" s="1"/>
  <c r="A42" i="6"/>
  <c r="C42" i="6" s="1"/>
  <c r="D42" i="6" s="1"/>
  <c r="A41" i="6"/>
  <c r="C41" i="6" s="1"/>
  <c r="D41" i="6" s="1"/>
  <c r="A40" i="6"/>
  <c r="C40" i="6" s="1"/>
  <c r="D40" i="6" s="1"/>
  <c r="A39" i="6"/>
  <c r="C39" i="6" s="1"/>
  <c r="D39" i="6" s="1"/>
  <c r="A38" i="6"/>
  <c r="C38" i="6" s="1"/>
  <c r="D38" i="6" s="1"/>
  <c r="A37" i="6"/>
  <c r="C37" i="6" s="1"/>
  <c r="D37" i="6" s="1"/>
  <c r="A36" i="6"/>
  <c r="C36" i="6" s="1"/>
  <c r="D36" i="6" s="1"/>
  <c r="A35" i="6"/>
  <c r="C35" i="6" s="1"/>
  <c r="D35" i="6" s="1"/>
  <c r="A34" i="6"/>
  <c r="C34" i="6" s="1"/>
  <c r="D34" i="6" s="1"/>
  <c r="A33" i="6"/>
  <c r="C33" i="6" s="1"/>
  <c r="D33" i="6" s="1"/>
  <c r="A32" i="6"/>
  <c r="C32" i="6" s="1"/>
  <c r="D32" i="6" s="1"/>
  <c r="A31" i="6"/>
  <c r="C31" i="6" s="1"/>
  <c r="D31" i="6" s="1"/>
  <c r="A30" i="6"/>
  <c r="C30" i="6" s="1"/>
  <c r="D30" i="6" s="1"/>
  <c r="A29" i="6"/>
  <c r="C29" i="6" s="1"/>
  <c r="D29" i="6" s="1"/>
  <c r="A28" i="6"/>
  <c r="C28" i="6" s="1"/>
  <c r="D28" i="6" s="1"/>
  <c r="A27" i="6"/>
  <c r="C27" i="6" s="1"/>
  <c r="D27" i="6" s="1"/>
  <c r="A26" i="6"/>
  <c r="C26" i="6" s="1"/>
  <c r="D26" i="6" s="1"/>
  <c r="A25" i="6"/>
  <c r="C25" i="6" s="1"/>
  <c r="D25" i="6" s="1"/>
  <c r="A24" i="6"/>
  <c r="C24" i="6" s="1"/>
  <c r="D24" i="6" s="1"/>
  <c r="A23" i="6"/>
  <c r="C23" i="6" s="1"/>
  <c r="D23" i="6" s="1"/>
  <c r="A22" i="6"/>
  <c r="C22" i="6" s="1"/>
  <c r="D22" i="6" s="1"/>
  <c r="A21" i="6"/>
  <c r="C21" i="6" s="1"/>
  <c r="D21" i="6" s="1"/>
  <c r="A20" i="6"/>
  <c r="C20" i="6" s="1"/>
  <c r="D20" i="6" s="1"/>
  <c r="A19" i="6"/>
  <c r="C19" i="6" s="1"/>
  <c r="D19" i="6" s="1"/>
  <c r="A18" i="6"/>
  <c r="C18" i="6" s="1"/>
  <c r="D18" i="6" s="1"/>
  <c r="A17" i="6"/>
  <c r="C17" i="6" s="1"/>
  <c r="D17" i="6" s="1"/>
  <c r="A16" i="6"/>
  <c r="C16" i="6" s="1"/>
  <c r="D16" i="6" s="1"/>
  <c r="A15" i="6"/>
  <c r="C15" i="6" s="1"/>
  <c r="D15" i="6" s="1"/>
  <c r="A14" i="6"/>
  <c r="C14" i="6" s="1"/>
  <c r="D14" i="6" s="1"/>
  <c r="A13" i="6"/>
  <c r="C13" i="6" s="1"/>
  <c r="D13" i="6" s="1"/>
  <c r="A12" i="6"/>
  <c r="C12" i="6" s="1"/>
  <c r="D12" i="6" s="1"/>
  <c r="A11" i="6"/>
  <c r="C11" i="6" s="1"/>
  <c r="D11" i="6" s="1"/>
  <c r="A10" i="6"/>
  <c r="C10" i="6" s="1"/>
  <c r="D10" i="6" s="1"/>
  <c r="C186" i="6" l="1"/>
  <c r="D186" i="6"/>
  <c r="E186" i="6"/>
  <c r="C184" i="6"/>
  <c r="D184" i="6"/>
  <c r="E184" i="6"/>
  <c r="C185" i="6"/>
  <c r="D185" i="6"/>
  <c r="E185" i="6"/>
  <c r="C187" i="6"/>
  <c r="D187" i="6"/>
  <c r="E187" i="6"/>
  <c r="C188" i="6"/>
  <c r="D188" i="6"/>
  <c r="E188" i="6"/>
  <c r="C189" i="6"/>
  <c r="D189" i="6"/>
  <c r="E189" i="6"/>
  <c r="C190" i="6"/>
  <c r="E190" i="6"/>
  <c r="D190" i="6"/>
  <c r="O3" i="11" l="1"/>
  <c r="U1" i="11" s="1"/>
  <c r="H1" i="7" l="1"/>
  <c r="B5" i="6" l="1"/>
  <c r="B4" i="6"/>
  <c r="H9" i="7" l="1"/>
  <c r="H10" i="7"/>
  <c r="H11" i="7"/>
  <c r="H12" i="7"/>
  <c r="H13" i="7"/>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8" i="7"/>
  <c r="B4" i="7" l="1"/>
  <c r="B3" i="7"/>
  <c r="H3" i="7"/>
  <c r="B163" i="6" l="1"/>
  <c r="E163" i="6" s="1"/>
  <c r="B179" i="6"/>
  <c r="E179" i="6" s="1"/>
  <c r="B128" i="6"/>
  <c r="E128" i="6" s="1"/>
  <c r="B151" i="6"/>
  <c r="E151" i="6" s="1"/>
  <c r="B63" i="6"/>
  <c r="E63" i="6" s="1"/>
  <c r="B164" i="6"/>
  <c r="E164" i="6" s="1"/>
  <c r="B180" i="6"/>
  <c r="E180" i="6" s="1"/>
  <c r="B129" i="6"/>
  <c r="E129" i="6" s="1"/>
  <c r="B152" i="6"/>
  <c r="E152" i="6" s="1"/>
  <c r="B171" i="6"/>
  <c r="E171" i="6" s="1"/>
  <c r="B187" i="6"/>
  <c r="B137" i="6"/>
  <c r="E137" i="6" s="1"/>
  <c r="B92" i="6"/>
  <c r="E92" i="6" s="1"/>
  <c r="B69" i="6"/>
  <c r="E69" i="6" s="1"/>
  <c r="B61" i="6"/>
  <c r="E61" i="6" s="1"/>
  <c r="B165" i="6"/>
  <c r="E165" i="6" s="1"/>
  <c r="B181" i="6"/>
  <c r="E181" i="6" s="1"/>
  <c r="B153" i="6"/>
  <c r="E153" i="6" s="1"/>
  <c r="B79" i="6"/>
  <c r="E79" i="6" s="1"/>
  <c r="B182" i="6"/>
  <c r="E182" i="6" s="1"/>
  <c r="B136" i="6"/>
  <c r="E136" i="6" s="1"/>
  <c r="B91" i="6"/>
  <c r="E91" i="6" s="1"/>
  <c r="B107" i="6"/>
  <c r="E107" i="6" s="1"/>
  <c r="B55" i="6"/>
  <c r="E55" i="6" s="1"/>
  <c r="B80" i="6"/>
  <c r="E80" i="6" s="1"/>
  <c r="B155" i="6"/>
  <c r="E155" i="6" s="1"/>
  <c r="B119" i="6"/>
  <c r="E119" i="6" s="1"/>
  <c r="B108" i="6"/>
  <c r="E108" i="6" s="1"/>
  <c r="B56" i="6"/>
  <c r="E56" i="6" s="1"/>
  <c r="B81" i="6"/>
  <c r="E81" i="6" s="1"/>
  <c r="B158" i="6"/>
  <c r="E158" i="6" s="1"/>
  <c r="B174" i="6"/>
  <c r="E174" i="6" s="1"/>
  <c r="B190" i="6"/>
  <c r="B127" i="6"/>
  <c r="E127" i="6" s="1"/>
  <c r="B145" i="6"/>
  <c r="E145" i="6" s="1"/>
  <c r="B83" i="6"/>
  <c r="E83" i="6" s="1"/>
  <c r="B99" i="6"/>
  <c r="E99" i="6" s="1"/>
  <c r="B115" i="6"/>
  <c r="E115" i="6" s="1"/>
  <c r="B48" i="6"/>
  <c r="E48" i="6" s="1"/>
  <c r="B73" i="6"/>
  <c r="E73" i="6" s="1"/>
  <c r="B156" i="6"/>
  <c r="E156" i="6" s="1"/>
  <c r="B172" i="6"/>
  <c r="E172" i="6" s="1"/>
  <c r="B188" i="6"/>
  <c r="B120" i="6"/>
  <c r="E120" i="6" s="1"/>
  <c r="B143" i="6"/>
  <c r="E143" i="6" s="1"/>
  <c r="B93" i="6"/>
  <c r="E93" i="6" s="1"/>
  <c r="B109" i="6"/>
  <c r="E109" i="6" s="1"/>
  <c r="B71" i="6"/>
  <c r="E71" i="6" s="1"/>
  <c r="B157" i="6"/>
  <c r="E157" i="6" s="1"/>
  <c r="B173" i="6"/>
  <c r="E173" i="6" s="1"/>
  <c r="B189" i="6"/>
  <c r="B121" i="6"/>
  <c r="E121" i="6" s="1"/>
  <c r="B144" i="6"/>
  <c r="E144" i="6" s="1"/>
  <c r="B96" i="6"/>
  <c r="E96" i="6" s="1"/>
  <c r="B112" i="6"/>
  <c r="E112" i="6" s="1"/>
  <c r="B47" i="6"/>
  <c r="E47" i="6" s="1"/>
  <c r="B72" i="6"/>
  <c r="E72" i="6" s="1"/>
  <c r="B65" i="6"/>
  <c r="E65" i="6" s="1"/>
  <c r="B77" i="6"/>
  <c r="E77" i="6" s="1"/>
  <c r="B52" i="6"/>
  <c r="E52" i="6" s="1"/>
  <c r="B51" i="6"/>
  <c r="E51" i="6" s="1"/>
  <c r="B133" i="6"/>
  <c r="E133" i="6" s="1"/>
  <c r="B74" i="6"/>
  <c r="E74" i="6" s="1"/>
  <c r="B184" i="6"/>
  <c r="B150" i="6"/>
  <c r="E150" i="6" s="1"/>
  <c r="B159" i="6"/>
  <c r="E159" i="6" s="1"/>
  <c r="B98" i="6"/>
  <c r="E98" i="6" s="1"/>
  <c r="B62" i="6"/>
  <c r="E62" i="6" s="1"/>
  <c r="B54" i="6"/>
  <c r="E54" i="6" s="1"/>
  <c r="B75" i="6"/>
  <c r="E75" i="6" s="1"/>
  <c r="B139" i="6"/>
  <c r="E139" i="6" s="1"/>
  <c r="B89" i="6"/>
  <c r="E89" i="6" s="1"/>
  <c r="B149" i="6"/>
  <c r="E149" i="6" s="1"/>
  <c r="B95" i="6"/>
  <c r="E95" i="6" s="1"/>
  <c r="B186" i="6"/>
  <c r="B59" i="6"/>
  <c r="E59" i="6" s="1"/>
  <c r="B183" i="6"/>
  <c r="E183" i="6" s="1"/>
  <c r="B106" i="6"/>
  <c r="E106" i="6" s="1"/>
  <c r="B57" i="6"/>
  <c r="E57" i="6" s="1"/>
  <c r="B53" i="6"/>
  <c r="E53" i="6" s="1"/>
  <c r="B116" i="6"/>
  <c r="E116" i="6" s="1"/>
  <c r="B118" i="6"/>
  <c r="E118" i="6" s="1"/>
  <c r="B125" i="6"/>
  <c r="E125" i="6" s="1"/>
  <c r="B66" i="6"/>
  <c r="E66" i="6" s="1"/>
  <c r="B176" i="6"/>
  <c r="E176" i="6" s="1"/>
  <c r="B142" i="6"/>
  <c r="E142" i="6" s="1"/>
  <c r="B154" i="6"/>
  <c r="E154" i="6" s="1"/>
  <c r="B90" i="6"/>
  <c r="E90" i="6" s="1"/>
  <c r="B140" i="6"/>
  <c r="E140" i="6" s="1"/>
  <c r="B68" i="6"/>
  <c r="E68" i="6" s="1"/>
  <c r="B78" i="6"/>
  <c r="E78" i="6" s="1"/>
  <c r="B82" i="6"/>
  <c r="E82" i="6" s="1"/>
  <c r="B49" i="6"/>
  <c r="E49" i="6" s="1"/>
  <c r="B117" i="6"/>
  <c r="E117" i="6" s="1"/>
  <c r="B100" i="6"/>
  <c r="E100" i="6" s="1"/>
  <c r="B110" i="6"/>
  <c r="E110" i="6" s="1"/>
  <c r="B185" i="6"/>
  <c r="B58" i="6"/>
  <c r="E58" i="6" s="1"/>
  <c r="B168" i="6"/>
  <c r="E168" i="6" s="1"/>
  <c r="B134" i="6"/>
  <c r="E134" i="6" s="1"/>
  <c r="B146" i="6"/>
  <c r="E146" i="6" s="1"/>
  <c r="B170" i="6"/>
  <c r="E170" i="6" s="1"/>
  <c r="B113" i="6"/>
  <c r="E113" i="6" s="1"/>
  <c r="B105" i="6"/>
  <c r="E105" i="6" s="1"/>
  <c r="B86" i="6"/>
  <c r="E86" i="6" s="1"/>
  <c r="B122" i="6"/>
  <c r="E122" i="6" s="1"/>
  <c r="B135" i="6"/>
  <c r="E135" i="6" s="1"/>
  <c r="B10" i="6"/>
  <c r="E10" i="6" s="1"/>
  <c r="B131" i="6"/>
  <c r="E131" i="6" s="1"/>
  <c r="B166" i="6"/>
  <c r="E166" i="6" s="1"/>
  <c r="B124" i="6"/>
  <c r="E124" i="6" s="1"/>
  <c r="B175" i="6"/>
  <c r="E175" i="6" s="1"/>
  <c r="B64" i="6"/>
  <c r="E64" i="6" s="1"/>
  <c r="B101" i="6"/>
  <c r="E101" i="6" s="1"/>
  <c r="B84" i="6"/>
  <c r="E84" i="6" s="1"/>
  <c r="B102" i="6"/>
  <c r="E102" i="6" s="1"/>
  <c r="B177" i="6"/>
  <c r="E177" i="6" s="1"/>
  <c r="B50" i="6"/>
  <c r="E50" i="6" s="1"/>
  <c r="B160" i="6"/>
  <c r="E160" i="6" s="1"/>
  <c r="B126" i="6"/>
  <c r="E126" i="6" s="1"/>
  <c r="B138" i="6"/>
  <c r="E138" i="6" s="1"/>
  <c r="B147" i="6"/>
  <c r="E147" i="6" s="1"/>
  <c r="B161" i="6"/>
  <c r="E161" i="6" s="1"/>
  <c r="B67" i="6"/>
  <c r="E67" i="6" s="1"/>
  <c r="B114" i="6"/>
  <c r="E114" i="6" s="1"/>
  <c r="B141" i="6"/>
  <c r="E141" i="6" s="1"/>
  <c r="B104" i="6"/>
  <c r="E104" i="6" s="1"/>
  <c r="B85" i="6"/>
  <c r="E85" i="6" s="1"/>
  <c r="B162" i="6"/>
  <c r="E162" i="6" s="1"/>
  <c r="B94" i="6"/>
  <c r="E94" i="6" s="1"/>
  <c r="B169" i="6"/>
  <c r="E169" i="6" s="1"/>
  <c r="B148" i="6"/>
  <c r="E148" i="6" s="1"/>
  <c r="B111" i="6"/>
  <c r="E111" i="6" s="1"/>
  <c r="B178" i="6"/>
  <c r="E178" i="6" s="1"/>
  <c r="B130" i="6"/>
  <c r="E130" i="6" s="1"/>
  <c r="B123" i="6"/>
  <c r="E123" i="6" s="1"/>
  <c r="B97" i="6"/>
  <c r="E97" i="6" s="1"/>
  <c r="B88" i="6"/>
  <c r="E88" i="6" s="1"/>
  <c r="B76" i="6"/>
  <c r="E76" i="6" s="1"/>
  <c r="B103" i="6"/>
  <c r="E103" i="6" s="1"/>
  <c r="B167" i="6"/>
  <c r="E167" i="6" s="1"/>
  <c r="B132" i="6"/>
  <c r="E132" i="6" s="1"/>
  <c r="B60" i="6"/>
  <c r="E60" i="6" s="1"/>
  <c r="B87" i="6"/>
  <c r="E87" i="6" s="1"/>
  <c r="B70" i="6"/>
  <c r="E70" i="6" s="1"/>
  <c r="B34" i="6"/>
  <c r="E34" i="6" s="1"/>
  <c r="B35" i="6"/>
  <c r="E35" i="6" s="1"/>
  <c r="B41" i="6"/>
  <c r="E41" i="6" s="1"/>
  <c r="B42" i="6"/>
  <c r="E42" i="6" s="1"/>
  <c r="B26" i="6"/>
  <c r="E26" i="6" s="1"/>
  <c r="B36" i="6"/>
  <c r="E36" i="6" s="1"/>
  <c r="B46" i="6"/>
  <c r="E46" i="6" s="1"/>
  <c r="B40" i="6"/>
  <c r="E40" i="6" s="1"/>
  <c r="B33" i="6"/>
  <c r="E33" i="6" s="1"/>
  <c r="B43" i="6"/>
  <c r="E43" i="6" s="1"/>
  <c r="B25" i="6"/>
  <c r="E25" i="6" s="1"/>
  <c r="B32" i="6"/>
  <c r="E32" i="6" s="1"/>
  <c r="B29" i="6"/>
  <c r="E29" i="6" s="1"/>
  <c r="B24" i="6"/>
  <c r="E24" i="6" s="1"/>
  <c r="B30" i="6"/>
  <c r="E30" i="6" s="1"/>
  <c r="B19" i="6"/>
  <c r="E19" i="6" s="1"/>
  <c r="B28" i="6"/>
  <c r="E28" i="6" s="1"/>
  <c r="B45" i="6"/>
  <c r="E45" i="6" s="1"/>
  <c r="B23" i="6"/>
  <c r="E23" i="6" s="1"/>
  <c r="B22" i="6"/>
  <c r="E22" i="6" s="1"/>
  <c r="B44" i="6"/>
  <c r="E44" i="6" s="1"/>
  <c r="B38" i="6"/>
  <c r="E38" i="6" s="1"/>
  <c r="B39" i="6"/>
  <c r="E39" i="6" s="1"/>
  <c r="B27" i="6"/>
  <c r="E27" i="6" s="1"/>
  <c r="B15" i="6"/>
  <c r="E15" i="6" s="1"/>
  <c r="B37" i="6"/>
  <c r="E37" i="6" s="1"/>
  <c r="B14" i="6" l="1"/>
  <c r="E14" i="6" s="1"/>
  <c r="B16" i="6"/>
  <c r="E16" i="6" s="1"/>
  <c r="B11" i="6" l="1"/>
  <c r="E11" i="6" s="1"/>
  <c r="B31" i="6"/>
  <c r="E31" i="6" s="1"/>
  <c r="B21" i="6"/>
  <c r="E21" i="6" s="1"/>
  <c r="B20" i="6"/>
  <c r="E20" i="6" s="1"/>
  <c r="B13" i="6"/>
  <c r="E13" i="6" s="1"/>
  <c r="B17" i="6"/>
  <c r="E17" i="6" s="1"/>
  <c r="B18" i="6"/>
  <c r="E18" i="6" s="1"/>
  <c r="B12" i="6"/>
  <c r="E12" i="6" s="1"/>
  <c r="B6" i="6" l="1"/>
  <c r="B7" i="6" s="1"/>
  <c r="V1" i="1"/>
  <c r="O2" i="1"/>
</calcChain>
</file>

<file path=xl/comments1.xml><?xml version="1.0" encoding="utf-8"?>
<comments xmlns="http://schemas.openxmlformats.org/spreadsheetml/2006/main">
  <authors>
    <author>Sebastien GUICHARD</author>
  </authors>
  <commentList>
    <comment ref="H1" authorId="0" shapeId="0">
      <text>
        <r>
          <rPr>
            <b/>
            <sz val="9"/>
            <color indexed="81"/>
            <rFont val="Tahoma"/>
            <family val="2"/>
          </rPr>
          <t>A incrémenter à chaque modification</t>
        </r>
      </text>
    </comment>
  </commentList>
</comments>
</file>

<file path=xl/comments2.xml><?xml version="1.0" encoding="utf-8"?>
<comments xmlns="http://schemas.openxmlformats.org/spreadsheetml/2006/main">
  <authors>
    <author>Sebastien GUICHARD</author>
  </authors>
  <commentList>
    <comment ref="H2" authorId="0" shapeId="0">
      <text>
        <r>
          <rPr>
            <b/>
            <sz val="9"/>
            <color indexed="81"/>
            <rFont val="Tahoma"/>
            <family val="2"/>
          </rPr>
          <t>A incrémenter à chaque modification</t>
        </r>
      </text>
    </comment>
  </commentList>
</comments>
</file>

<file path=xl/comments3.xml><?xml version="1.0" encoding="utf-8"?>
<comments xmlns="http://schemas.openxmlformats.org/spreadsheetml/2006/main">
  <authors>
    <author>Sebastien GUICHARD</author>
  </authors>
  <commentList>
    <comment ref="F1" authorId="0" shapeId="0">
      <text>
        <r>
          <rPr>
            <b/>
            <sz val="9"/>
            <color indexed="81"/>
            <rFont val="Tahoma"/>
            <family val="2"/>
          </rPr>
          <t>A incrémenter à chaque modification</t>
        </r>
      </text>
    </comment>
  </commentList>
</comments>
</file>

<file path=xl/sharedStrings.xml><?xml version="1.0" encoding="utf-8"?>
<sst xmlns="http://schemas.openxmlformats.org/spreadsheetml/2006/main" count="459" uniqueCount="254">
  <si>
    <t>Ind.</t>
  </si>
  <si>
    <t>Qté</t>
  </si>
  <si>
    <t>Désignation</t>
  </si>
  <si>
    <t>Matière</t>
  </si>
  <si>
    <t>Dim.</t>
  </si>
  <si>
    <t>Sciage</t>
  </si>
  <si>
    <t>Cisaille</t>
  </si>
  <si>
    <t>Tour</t>
  </si>
  <si>
    <t>Fraisage</t>
  </si>
  <si>
    <t>Pliage</t>
  </si>
  <si>
    <t>Soudure</t>
  </si>
  <si>
    <t>oxycoup.</t>
  </si>
  <si>
    <t>Perç Ap Pli</t>
  </si>
  <si>
    <t>Perç Av Pli</t>
  </si>
  <si>
    <t>Version</t>
  </si>
  <si>
    <t>Référence</t>
  </si>
  <si>
    <t xml:space="preserve">  BON  DE  FABRICATION</t>
  </si>
  <si>
    <t>Date :</t>
  </si>
  <si>
    <t>Réf.</t>
  </si>
  <si>
    <t>Adaptation</t>
  </si>
  <si>
    <t>Bracket</t>
  </si>
  <si>
    <t>Anbaukonsole</t>
  </si>
  <si>
    <t>[Fig. 1]</t>
  </si>
  <si>
    <t>[Fig. 2]</t>
  </si>
  <si>
    <t>Rep. Fig. Pos.</t>
  </si>
  <si>
    <t>M</t>
  </si>
  <si>
    <t>Réf. Parts No Teile-Nr</t>
  </si>
  <si>
    <t>Qté Qty Menge</t>
  </si>
  <si>
    <t>Dimension Dimension Maße</t>
  </si>
  <si>
    <t>Description</t>
  </si>
  <si>
    <t>Bezeichnung</t>
  </si>
  <si>
    <t>P</t>
  </si>
  <si>
    <t>KIT POTENCE MP</t>
  </si>
  <si>
    <t>BRACKET KIT</t>
  </si>
  <si>
    <t>TRÄGERSATZ</t>
  </si>
  <si>
    <t>POTENCE DROITE</t>
  </si>
  <si>
    <t>RIGHT BRACKET</t>
  </si>
  <si>
    <t>TRÄGER RECHTE</t>
  </si>
  <si>
    <t>POTENCE GAUCHE</t>
  </si>
  <si>
    <t>LEFT BRACKET</t>
  </si>
  <si>
    <t>TRÄGER LINKE</t>
  </si>
  <si>
    <t>MA538349</t>
  </si>
  <si>
    <t>KIT VISSERIE POTENCES</t>
  </si>
  <si>
    <t>BRACKETS SCREW KIT</t>
  </si>
  <si>
    <t>TRÂGER SCHRAUBENSATZ</t>
  </si>
  <si>
    <t>MA529259</t>
  </si>
  <si>
    <t>PLOT DE CENTRAGE COURT</t>
  </si>
  <si>
    <t>SHORT CENTERING PIN</t>
  </si>
  <si>
    <t>KURZ ZENTRIERBOLZEN</t>
  </si>
  <si>
    <t xml:space="preserve">ARRET ROTATION </t>
  </si>
  <si>
    <t>ROTATION STOP</t>
  </si>
  <si>
    <t>ROTATIONSARRETIERUNG</t>
  </si>
  <si>
    <r>
      <t>ARRÊT EN ROTATION</t>
    </r>
    <r>
      <rPr>
        <sz val="11"/>
        <color theme="1"/>
        <rFont val="Arial"/>
        <family val="2"/>
      </rPr>
      <t xml:space="preserve"> </t>
    </r>
  </si>
  <si>
    <t>MA539369</t>
  </si>
  <si>
    <t>HM8 X 25 P:1.25 TTS</t>
  </si>
  <si>
    <t>VIS AUTOFORMEUSE</t>
  </si>
  <si>
    <t>SELF FORMING SCREW</t>
  </si>
  <si>
    <t>GEWINDESCHNEIDSCH- RAUBE</t>
  </si>
  <si>
    <t>HM22 X 90 2.5 P:10.9 TTS</t>
  </si>
  <si>
    <t>VIS</t>
  </si>
  <si>
    <t>SCREW</t>
  </si>
  <si>
    <t>SCHRAUBE</t>
  </si>
  <si>
    <t>M22 P:2.5 10.9 TTS</t>
  </si>
  <si>
    <t>ÉCROU FREIN</t>
  </si>
  <si>
    <t>LOCK NUT</t>
  </si>
  <si>
    <t>STOPPMUTTER</t>
  </si>
  <si>
    <t>MA513500</t>
  </si>
  <si>
    <t>D 22 X 37 EP.5 TTS</t>
  </si>
  <si>
    <t>RONDELLE PLATE</t>
  </si>
  <si>
    <t>FLAT WASHER</t>
  </si>
  <si>
    <t>FLACHSCHEIBE</t>
  </si>
  <si>
    <t>KIT TRACTEUR</t>
  </si>
  <si>
    <t>TRACTOR KIT</t>
  </si>
  <si>
    <t>SCHLEPPER KIT</t>
  </si>
  <si>
    <t>TRAVERSE VENTRALE</t>
  </si>
  <si>
    <t>CENTRAL CROSS BAR</t>
  </si>
  <si>
    <t>MITTLERE TRAVERSE</t>
  </si>
  <si>
    <t>PROTÈGE CALANDRE GAUCHE</t>
  </si>
  <si>
    <t>L.H. FRONT GUARD</t>
  </si>
  <si>
    <t>LINKE FRONTSCHUTZS- TANGE</t>
  </si>
  <si>
    <t xml:space="preserve"> PROTEGE CALADNRE DROIT</t>
  </si>
  <si>
    <t>R.H. FRONT GUARD</t>
  </si>
  <si>
    <t>RECHTE FRONTSCHUTZS- TANGE</t>
  </si>
  <si>
    <t>EP.15</t>
  </si>
  <si>
    <t>PLATINE PROTEGE CALADNRE</t>
  </si>
  <si>
    <t>PLATE FRONT GUARD</t>
  </si>
  <si>
    <t>PLATINE FRONTSCHUTZS- TANGE</t>
  </si>
  <si>
    <t>ÉCROU</t>
  </si>
  <si>
    <t>NUT</t>
  </si>
  <si>
    <t>MUTTER</t>
  </si>
  <si>
    <t>RONDELLE RESSORT</t>
  </si>
  <si>
    <t>SPRING WASHER</t>
  </si>
  <si>
    <t>SPANNSCHEIBE</t>
  </si>
  <si>
    <t>KIT CHASSIS</t>
  </si>
  <si>
    <t>CHASSIS KIT</t>
  </si>
  <si>
    <t>RAHMENBAUSATZ</t>
  </si>
  <si>
    <t>CHASSIS DROIT</t>
  </si>
  <si>
    <t>RIGHT CHASSIS</t>
  </si>
  <si>
    <t>RECHTE RAHMEN</t>
  </si>
  <si>
    <t>CHASSIS GAUCHE</t>
  </si>
  <si>
    <t>LEFT CHASSIS</t>
  </si>
  <si>
    <t>LINKE RAHMEN</t>
  </si>
  <si>
    <t>CALE</t>
  </si>
  <si>
    <t>SPACER</t>
  </si>
  <si>
    <t>DISTANZSTÜCK</t>
  </si>
  <si>
    <t>KIT MONTAGE CHASSIS</t>
  </si>
  <si>
    <t>CHASSIS ASSEMBLY KIT</t>
  </si>
  <si>
    <t>RAHMEN-MONTAGEBAUSATZ</t>
  </si>
  <si>
    <t>KIT LIAISON ARRIERE</t>
  </si>
  <si>
    <t>REAR LINK KIT</t>
  </si>
  <si>
    <t>HINTEREN VERBINDUNG- BAUSATZ</t>
  </si>
  <si>
    <t>SUPPORT ARRIERE DROIT</t>
  </si>
  <si>
    <t>LEFT REAR SUPPORT</t>
  </si>
  <si>
    <t>HINTERE HALTER LINKE</t>
  </si>
  <si>
    <t>SUPPORT ARRIERE GAUCHE</t>
  </si>
  <si>
    <t>RIGHT REAR SUPPORT</t>
  </si>
  <si>
    <t>HINTERE HALTER RECHT</t>
  </si>
  <si>
    <t xml:space="preserve">LIAISON ARRIERE </t>
  </si>
  <si>
    <t>REAR BRACING</t>
  </si>
  <si>
    <t>HINTERE VERBIN- DUNG</t>
  </si>
  <si>
    <t>KIT MONTAGE LIAISON</t>
  </si>
  <si>
    <t>ARRIÈRE</t>
  </si>
  <si>
    <t>REAR LINK ASSEMBLY KIT</t>
  </si>
  <si>
    <t>INTERE VERBINDUNGEN</t>
  </si>
  <si>
    <t>MONTAGEBAUSATZ</t>
  </si>
  <si>
    <t>Peinture</t>
  </si>
  <si>
    <t>Poids/u</t>
  </si>
  <si>
    <t>ACHAT</t>
  </si>
  <si>
    <t>Fait par</t>
  </si>
  <si>
    <t>Réf Matière</t>
  </si>
  <si>
    <t>Coeff</t>
  </si>
  <si>
    <t>Poids/u'</t>
  </si>
  <si>
    <t>Poids BRUT</t>
  </si>
  <si>
    <t>Périmètre</t>
  </si>
  <si>
    <t xml:space="preserve"> Symétrie</t>
  </si>
  <si>
    <t xml:space="preserve">  BON  D'OXY/PLASMA</t>
  </si>
  <si>
    <t>Réf. Pièce</t>
  </si>
  <si>
    <t>Epaisseur</t>
  </si>
  <si>
    <t>Qté TT</t>
  </si>
  <si>
    <t>Symétrie</t>
  </si>
  <si>
    <t>Plasma
ou
Oxy</t>
  </si>
  <si>
    <t>Nb d'amorce</t>
  </si>
  <si>
    <t>Temps de préparation
h</t>
  </si>
  <si>
    <t>Temps de préparation / AD
h/AD</t>
  </si>
  <si>
    <t>Vitesse
mm/min</t>
  </si>
  <si>
    <t>Temps de coupe / Pièce
h</t>
  </si>
  <si>
    <t>temps / amorçage
ch</t>
  </si>
  <si>
    <t>Temps sciage/pièce
h/pièce</t>
  </si>
  <si>
    <t>Temps sciage TT/AD
h/AD</t>
  </si>
  <si>
    <t>Coût sciage/AD
€/AD</t>
  </si>
  <si>
    <t>Temps cisaillage/pièce
h/pièce</t>
  </si>
  <si>
    <t>Temps cisaillage TT/AD
h/AD</t>
  </si>
  <si>
    <t>Coût cisaillage/AD
€/AD</t>
  </si>
  <si>
    <t>Oxy - Plasma</t>
  </si>
  <si>
    <t>Cisaillage</t>
  </si>
  <si>
    <t>Nb de Coupe</t>
  </si>
  <si>
    <t>Temps usinage/pièce
h/pièce</t>
  </si>
  <si>
    <t>Temps usinage TT/AD
h/AD</t>
  </si>
  <si>
    <t>Coût usinage/AD
€/AD</t>
  </si>
  <si>
    <t>Nb de trou</t>
  </si>
  <si>
    <t>Nb de Pli</t>
  </si>
  <si>
    <t>Temps Pliage/pièce
h/pièce</t>
  </si>
  <si>
    <t>Temps Pliage TT/AD
h/AD</t>
  </si>
  <si>
    <t>Coût Pliage/AD
€/AD</t>
  </si>
  <si>
    <t>Matériaux</t>
  </si>
  <si>
    <t>Poids brut</t>
  </si>
  <si>
    <t>Montage</t>
  </si>
  <si>
    <t>Temps de Soudure
h</t>
  </si>
  <si>
    <t>Temps de montage/pièce
h</t>
  </si>
  <si>
    <t>Nb de Balancelle/pièce</t>
  </si>
  <si>
    <t>Temps Soudure TT/AD
h/AD</t>
  </si>
  <si>
    <t>Coût Soudure/AD
€/AD</t>
  </si>
  <si>
    <t>Manuelle
Robot</t>
  </si>
  <si>
    <t>Coût Montage/AD
€/AD</t>
  </si>
  <si>
    <t>Coût Peinture/AD
€/AD</t>
  </si>
  <si>
    <t>Temps
(en h)</t>
  </si>
  <si>
    <t>Coût avec FG
(en €)</t>
  </si>
  <si>
    <t>Coût Oxy/AD
€/AD</t>
  </si>
  <si>
    <t>Temps Peinture TT/AD
h/AD</t>
  </si>
  <si>
    <t>Achat</t>
  </si>
  <si>
    <t xml:space="preserve">Coût </t>
  </si>
  <si>
    <t>Coût</t>
  </si>
  <si>
    <t>Temps TT/AD
h/AD</t>
  </si>
  <si>
    <t>Temps Total (h)</t>
  </si>
  <si>
    <t>Coût Total avec FG (en €)</t>
  </si>
  <si>
    <t>Type :</t>
  </si>
  <si>
    <t>Qté/Produit</t>
  </si>
  <si>
    <t>Modèle :</t>
  </si>
  <si>
    <r>
      <t xml:space="preserve">Nb à Faire  </t>
    </r>
    <r>
      <rPr>
        <b/>
        <sz val="14"/>
        <color theme="1"/>
        <rFont val="Calibri"/>
        <family val="2"/>
        <scheme val="minor"/>
      </rPr>
      <t>x</t>
    </r>
  </si>
  <si>
    <t>Temps/Pièce
h</t>
  </si>
  <si>
    <t>Temps Tour TT/Pièce
h/pièce</t>
  </si>
  <si>
    <t>Cout Tour/Pièce
€/Pièce</t>
  </si>
  <si>
    <t>CU
CP
Radial
Taraudage</t>
  </si>
  <si>
    <t>sguichard</t>
  </si>
  <si>
    <t>Nomenclature Visserie</t>
  </si>
  <si>
    <t>Coût Achat TT</t>
  </si>
  <si>
    <t>€/Kg</t>
  </si>
  <si>
    <t>€/Poids</t>
  </si>
  <si>
    <t>Prix Poids Matière (en  €)</t>
  </si>
  <si>
    <t>Coût Total avec FG et Matière (en €)</t>
  </si>
  <si>
    <t>Niveau (en retrait)</t>
  </si>
  <si>
    <t>CAO_Reference</t>
  </si>
  <si>
    <t>Indice</t>
  </si>
  <si>
    <t>CAO_Designation</t>
  </si>
  <si>
    <t>Epaisseur matière</t>
  </si>
  <si>
    <t>Poids</t>
  </si>
  <si>
    <t>Périmètre Brut</t>
  </si>
  <si>
    <t>/</t>
  </si>
  <si>
    <t>S235</t>
  </si>
  <si>
    <t>5.00 mm</t>
  </si>
  <si>
    <t>10.764 kg</t>
  </si>
  <si>
    <t>Bague 30,3x50 lg41</t>
  </si>
  <si>
    <t>S355</t>
  </si>
  <si>
    <t>Ø50</t>
  </si>
  <si>
    <t>0.397 kg</t>
  </si>
  <si>
    <t>Plat 140</t>
  </si>
  <si>
    <t>12.00 mm</t>
  </si>
  <si>
    <t>2.889 kg</t>
  </si>
  <si>
    <t>32.786 kg</t>
  </si>
  <si>
    <t>bride</t>
  </si>
  <si>
    <t>Plat 80</t>
  </si>
  <si>
    <t>8.00 mm</t>
  </si>
  <si>
    <t>0.195 kg</t>
  </si>
  <si>
    <t>BAGUE D 30.3X50 LG 8</t>
  </si>
  <si>
    <t>0.078 kg</t>
  </si>
  <si>
    <t>1.835 kg</t>
  </si>
  <si>
    <t>PALIER</t>
  </si>
  <si>
    <t>10.00 mm</t>
  </si>
  <si>
    <t>2.805 kg</t>
  </si>
  <si>
    <t>Ø60</t>
  </si>
  <si>
    <t>1.807 kg</t>
  </si>
  <si>
    <t>4.472 kg</t>
  </si>
  <si>
    <t>Tube rect 100x50</t>
  </si>
  <si>
    <t>26.065 kg</t>
  </si>
  <si>
    <t>11.677 kg</t>
  </si>
  <si>
    <t>Tube rond 88.9</t>
  </si>
  <si>
    <t>30.544 kg</t>
  </si>
  <si>
    <t>42.968 kg</t>
  </si>
  <si>
    <t>PLATINE</t>
  </si>
  <si>
    <t>Plat 120</t>
  </si>
  <si>
    <t>15.00 mm</t>
  </si>
  <si>
    <t>5.898 kg</t>
  </si>
  <si>
    <t>9.461 kg</t>
  </si>
  <si>
    <t>3.911 kg</t>
  </si>
  <si>
    <t xml:space="preserve">       Nomenclature Pour 519946 CHIFFRAGE</t>
  </si>
  <si>
    <t>RENFORT</t>
  </si>
  <si>
    <t>PLAT RENFORT</t>
  </si>
  <si>
    <t>TUBE SUPPORT</t>
  </si>
  <si>
    <t>TUBE INF</t>
  </si>
  <si>
    <t>COTE</t>
  </si>
  <si>
    <t>TUBE SUP</t>
  </si>
  <si>
    <t>SOCLE</t>
  </si>
  <si>
    <t>FLASQUE</t>
  </si>
  <si>
    <t>Lot économique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</si>
</sst>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
  </numFmts>
  <fonts count="41" x14ac:knownFonts="1">
    <font>
      <sz val="11"/>
      <color theme="1"/>
      <name val="Calibri"/>
      <family val="2"/>
      <scheme val="minor"/>
    </font>
    <font>
      <sz val="10"/>
      <name val="Arial"/>
      <family val="2"/>
    </font>
    <font>
      <sz val="10"/>
      <name val="Arial"/>
      <family val="2"/>
    </font>
    <font>
      <sz val="12"/>
      <name val="Britannic Bold"/>
      <family val="2"/>
    </font>
    <font>
      <sz val="11"/>
      <color theme="0"/>
      <name val="Calibri"/>
      <family val="2"/>
      <scheme val="minor"/>
    </font>
    <font>
      <sz val="14"/>
      <color theme="1"/>
      <name val="Britannic Bold"/>
      <family val="2"/>
    </font>
    <font>
      <sz val="18"/>
      <color theme="1"/>
      <name val="Calibri"/>
      <family val="2"/>
      <scheme val="minor"/>
    </font>
    <font>
      <b/>
      <sz val="23"/>
      <name val="Britannic Bold"/>
      <family val="2"/>
    </font>
    <font>
      <sz val="11"/>
      <color rgb="FF000000"/>
      <name val="Calibri"/>
      <family val="2"/>
    </font>
    <font>
      <b/>
      <sz val="9"/>
      <color indexed="81"/>
      <name val="Tahoma"/>
      <family val="2"/>
    </font>
    <font>
      <sz val="11"/>
      <color theme="1"/>
      <name val="Arial"/>
      <family val="2"/>
    </font>
    <font>
      <b/>
      <sz val="8"/>
      <color theme="1"/>
      <name val="Arial"/>
      <family val="2"/>
    </font>
    <font>
      <sz val="1"/>
      <color theme="1"/>
      <name val="Arial"/>
      <family val="2"/>
    </font>
    <font>
      <sz val="7"/>
      <color theme="1"/>
      <name val="Arial"/>
      <family val="2"/>
    </font>
    <font>
      <b/>
      <sz val="7"/>
      <color theme="1"/>
      <name val="Arial"/>
      <family val="2"/>
    </font>
    <font>
      <sz val="7"/>
      <color theme="1"/>
      <name val="Times New Roman"/>
      <family val="1"/>
    </font>
    <font>
      <b/>
      <sz val="7"/>
      <color rgb="FFFFFFFF"/>
      <name val="Arial"/>
      <family val="2"/>
    </font>
    <font>
      <b/>
      <sz val="7"/>
      <color theme="1"/>
      <name val="Times New Roman"/>
      <family val="1"/>
    </font>
    <font>
      <sz val="7"/>
      <color rgb="FFFFFFFF"/>
      <name val="Arial"/>
      <family val="2"/>
    </font>
    <font>
      <sz val="1"/>
      <color rgb="FFFFFFFF"/>
      <name val="Arial"/>
      <family val="2"/>
    </font>
    <font>
      <b/>
      <sz val="1"/>
      <color rgb="FFFFFFFF"/>
      <name val="Arial"/>
      <family val="2"/>
    </font>
    <font>
      <b/>
      <sz val="7"/>
      <color rgb="FF000000"/>
      <name val="Arial"/>
      <family val="2"/>
    </font>
    <font>
      <sz val="7"/>
      <color rgb="FF000000"/>
      <name val="Arial"/>
      <family val="2"/>
    </font>
    <font>
      <sz val="7"/>
      <color rgb="FF000000"/>
      <name val="Times New Roman"/>
      <family val="1"/>
    </font>
    <font>
      <b/>
      <sz val="7"/>
      <color rgb="FFFFFFFF"/>
      <name val="Times New Roman"/>
      <family val="1"/>
    </font>
    <font>
      <b/>
      <sz val="7"/>
      <color rgb="FF000000"/>
      <name val="Times New Roman"/>
      <family val="1"/>
    </font>
    <font>
      <sz val="1"/>
      <color rgb="FF000000"/>
      <name val="Arial"/>
      <family val="2"/>
    </font>
    <font>
      <b/>
      <sz val="11"/>
      <color rgb="FF000000"/>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b/>
      <sz val="11"/>
      <color theme="0"/>
      <name val="Calibri"/>
      <family val="2"/>
      <scheme val="minor"/>
    </font>
    <font>
      <b/>
      <sz val="16"/>
      <color theme="1"/>
      <name val="Calibri"/>
      <family val="2"/>
      <scheme val="minor"/>
    </font>
    <font>
      <b/>
      <sz val="22"/>
      <name val="Britannic Bold"/>
      <family val="2"/>
    </font>
    <font>
      <b/>
      <sz val="11"/>
      <name val="Calibri"/>
      <family val="2"/>
      <scheme val="minor"/>
    </font>
    <font>
      <i/>
      <sz val="11"/>
      <color theme="1"/>
      <name val="Calibri"/>
      <family val="2"/>
      <scheme val="minor"/>
    </font>
    <font>
      <sz val="8"/>
      <name val="Arial"/>
      <family val="2"/>
    </font>
    <font>
      <b/>
      <sz val="12"/>
      <color theme="1"/>
      <name val="Calibri"/>
      <family val="2"/>
      <scheme val="minor"/>
    </font>
    <font>
      <sz val="11"/>
      <color rgb="FFFFFF00"/>
      <name val="Calibri"/>
      <family val="2"/>
      <scheme val="minor"/>
    </font>
  </fonts>
  <fills count="25">
    <fill>
      <patternFill patternType="none"/>
    </fill>
    <fill>
      <patternFill patternType="gray125"/>
    </fill>
    <fill>
      <patternFill patternType="solid">
        <fgColor theme="0" tint="-0.14999847407452621"/>
        <bgColor indexed="64"/>
      </patternFill>
    </fill>
    <fill>
      <patternFill patternType="solid">
        <fgColor rgb="FF000000"/>
        <bgColor indexed="64"/>
      </patternFill>
    </fill>
    <fill>
      <patternFill patternType="solid">
        <fgColor rgb="FF595959"/>
        <bgColor indexed="64"/>
      </patternFill>
    </fill>
    <fill>
      <patternFill patternType="solid">
        <fgColor rgb="FFFFFFFF"/>
        <bgColor indexed="64"/>
      </patternFill>
    </fill>
    <fill>
      <patternFill patternType="solid">
        <fgColor rgb="FFA6A6A6"/>
        <bgColor indexed="64"/>
      </patternFill>
    </fill>
    <fill>
      <patternFill patternType="solid">
        <fgColor rgb="FFD9D9D9"/>
        <bgColor indexed="64"/>
      </patternFill>
    </fill>
    <fill>
      <patternFill patternType="solid">
        <fgColor rgb="FFBFBFBF"/>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rgb="FF66CCFF"/>
        <bgColor indexed="64"/>
      </patternFill>
    </fill>
    <fill>
      <patternFill patternType="solid">
        <fgColor rgb="FFCCCCFF"/>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1" tint="4.9989318521683403E-2"/>
        <bgColor indexed="64"/>
      </patternFill>
    </fill>
    <fill>
      <patternFill patternType="solid">
        <fgColor rgb="FFFF9900"/>
        <bgColor indexed="64"/>
      </patternFill>
    </fill>
    <fill>
      <patternFill patternType="solid">
        <fgColor rgb="FF00FF00"/>
        <bgColor indexed="64"/>
      </patternFill>
    </fill>
    <fill>
      <patternFill patternType="solid">
        <fgColor rgb="FFFF66CC"/>
        <bgColor indexed="64"/>
      </patternFill>
    </fill>
    <fill>
      <patternFill patternType="solid">
        <fgColor rgb="FF19C3FF"/>
        <bgColor indexed="64"/>
      </patternFill>
    </fill>
    <fill>
      <patternFill patternType="solid">
        <fgColor theme="0" tint="-0.34998626667073579"/>
        <bgColor indexed="64"/>
      </patternFill>
    </fill>
    <fill>
      <patternFill patternType="solid">
        <fgColor rgb="FF0070C0"/>
        <bgColor indexed="64"/>
      </patternFill>
    </fill>
    <fill>
      <patternFill patternType="solid">
        <fgColor rgb="FF92D050"/>
        <bgColor indexed="64"/>
      </patternFill>
    </fill>
    <fill>
      <patternFill patternType="solid">
        <fgColor theme="7" tint="0.79998168889431442"/>
        <bgColor indexed="64"/>
      </patternFill>
    </fill>
    <fill>
      <patternFill patternType="solid">
        <fgColor theme="9" tint="0.59999389629810485"/>
        <bgColor indexed="64"/>
      </patternFill>
    </fill>
  </fills>
  <borders count="39">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double">
        <color indexed="64"/>
      </left>
      <right style="medium">
        <color indexed="64"/>
      </right>
      <top style="double">
        <color indexed="64"/>
      </top>
      <bottom style="double">
        <color indexed="64"/>
      </bottom>
      <diagonal/>
    </border>
    <border>
      <left style="double">
        <color indexed="64"/>
      </left>
      <right style="medium">
        <color indexed="64"/>
      </right>
      <top style="thin">
        <color theme="1"/>
      </top>
      <bottom style="double">
        <color indexed="64"/>
      </bottom>
      <diagonal/>
    </border>
    <border>
      <left style="medium">
        <color indexed="64"/>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double">
        <color indexed="64"/>
      </left>
      <right style="double">
        <color indexed="64"/>
      </right>
      <top style="double">
        <color indexed="64"/>
      </top>
      <bottom style="medium">
        <color indexed="64"/>
      </bottom>
      <diagonal/>
    </border>
    <border>
      <left style="medium">
        <color rgb="FFFF0000"/>
      </left>
      <right style="medium">
        <color rgb="FFFF0000"/>
      </right>
      <top style="medium">
        <color rgb="FFFF0000"/>
      </top>
      <bottom style="medium">
        <color rgb="FFFF0000"/>
      </bottom>
      <diagonal/>
    </border>
  </borders>
  <cellStyleXfs count="3">
    <xf numFmtId="0" fontId="0" fillId="0" borderId="0"/>
    <xf numFmtId="0" fontId="1" fillId="0" borderId="0"/>
    <xf numFmtId="0" fontId="2" fillId="0" borderId="0"/>
  </cellStyleXfs>
  <cellXfs count="311">
    <xf numFmtId="0" fontId="0" fillId="0" borderId="0" xfId="0"/>
    <xf numFmtId="0" fontId="5" fillId="0" borderId="0" xfId="0" applyFont="1" applyProtection="1"/>
    <xf numFmtId="0" fontId="3" fillId="0" borderId="0" xfId="1" applyFont="1" applyProtection="1"/>
    <xf numFmtId="0" fontId="0" fillId="0" borderId="1" xfId="0" applyBorder="1" applyAlignment="1" applyProtection="1">
      <alignment horizontal="center" vertical="center"/>
    </xf>
    <xf numFmtId="0" fontId="2" fillId="0" borderId="1" xfId="2" applyBorder="1" applyAlignment="1" applyProtection="1">
      <alignment horizontal="center" vertical="center" textRotation="90"/>
    </xf>
    <xf numFmtId="0" fontId="2" fillId="0" borderId="2" xfId="2" applyBorder="1" applyAlignment="1" applyProtection="1">
      <alignment horizontal="center" vertical="center" textRotation="90"/>
    </xf>
    <xf numFmtId="0" fontId="0" fillId="0" borderId="0" xfId="0" applyProtection="1"/>
    <xf numFmtId="0" fontId="0" fillId="0" borderId="0" xfId="0" applyAlignment="1" applyProtection="1">
      <alignment horizontal="center" vertical="center"/>
    </xf>
    <xf numFmtId="14" fontId="0" fillId="0" borderId="0" xfId="0" applyNumberFormat="1" applyProtection="1"/>
    <xf numFmtId="14" fontId="0" fillId="0" borderId="0" xfId="0" applyNumberFormat="1" applyAlignment="1" applyProtection="1">
      <alignment horizontal="right"/>
    </xf>
    <xf numFmtId="0" fontId="0" fillId="0" borderId="0" xfId="0" applyBorder="1" applyAlignment="1" applyProtection="1">
      <alignment horizontal="center" vertical="center"/>
    </xf>
    <xf numFmtId="0" fontId="0" fillId="0" borderId="0" xfId="0" applyBorder="1" applyProtection="1"/>
    <xf numFmtId="0" fontId="0" fillId="0" borderId="0" xfId="0" applyBorder="1" applyAlignment="1" applyProtection="1">
      <alignment horizontal="left"/>
    </xf>
    <xf numFmtId="0" fontId="7" fillId="0" borderId="0" xfId="1" applyFont="1" applyAlignment="1" applyProtection="1">
      <alignment horizontal="center"/>
    </xf>
    <xf numFmtId="0" fontId="0" fillId="0" borderId="0" xfId="0" applyFill="1" applyBorder="1" applyProtection="1"/>
    <xf numFmtId="0" fontId="0" fillId="0" borderId="0" xfId="0" applyBorder="1" applyAlignment="1" applyProtection="1">
      <alignment horizontal="left" indent="3"/>
    </xf>
    <xf numFmtId="0" fontId="0" fillId="0" borderId="0" xfId="0" applyBorder="1" applyAlignment="1" applyProtection="1">
      <alignment horizontal="left" indent="6"/>
    </xf>
    <xf numFmtId="0" fontId="0" fillId="0" borderId="1" xfId="0" applyBorder="1" applyAlignment="1" applyProtection="1">
      <alignment horizontal="center" vertical="center" textRotation="90"/>
    </xf>
    <xf numFmtId="0" fontId="0" fillId="2" borderId="1" xfId="0" applyFill="1" applyBorder="1" applyAlignment="1" applyProtection="1">
      <alignment horizontal="center" vertical="center" textRotation="90"/>
    </xf>
    <xf numFmtId="0" fontId="6" fillId="0" borderId="0" xfId="0" applyFont="1" applyAlignment="1" applyProtection="1">
      <alignment horizontal="center" vertical="center"/>
    </xf>
    <xf numFmtId="14" fontId="4" fillId="0" borderId="0" xfId="0" applyNumberFormat="1" applyFont="1" applyAlignment="1" applyProtection="1">
      <alignment horizontal="center" vertical="center"/>
    </xf>
    <xf numFmtId="0" fontId="14" fillId="0" borderId="6" xfId="0" applyFont="1" applyBorder="1" applyAlignment="1">
      <alignment horizontal="center" vertical="center" wrapText="1"/>
    </xf>
    <xf numFmtId="0" fontId="14" fillId="0" borderId="9" xfId="0" applyFont="1" applyBorder="1" applyAlignment="1">
      <alignment horizontal="center" vertical="center" wrapText="1"/>
    </xf>
    <xf numFmtId="0" fontId="11" fillId="0" borderId="6" xfId="0" applyFont="1" applyBorder="1" applyAlignment="1">
      <alignment vertical="center" wrapText="1"/>
    </xf>
    <xf numFmtId="0" fontId="14" fillId="0" borderId="9" xfId="0" applyFont="1" applyBorder="1" applyAlignment="1">
      <alignment horizontal="left" vertical="center" wrapText="1" indent="4"/>
    </xf>
    <xf numFmtId="0" fontId="15" fillId="3" borderId="10" xfId="0" applyFont="1" applyFill="1" applyBorder="1" applyAlignment="1">
      <alignment vertical="center" wrapText="1"/>
    </xf>
    <xf numFmtId="0" fontId="15" fillId="3" borderId="11" xfId="0" applyFont="1" applyFill="1" applyBorder="1" applyAlignment="1">
      <alignment vertical="center" wrapText="1"/>
    </xf>
    <xf numFmtId="0" fontId="15" fillId="3" borderId="11"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4" fillId="3" borderId="11" xfId="0" applyFont="1" applyFill="1" applyBorder="1" applyAlignment="1">
      <alignment vertical="center" wrapText="1"/>
    </xf>
    <xf numFmtId="0" fontId="14" fillId="3" borderId="10" xfId="0" applyFont="1" applyFill="1" applyBorder="1" applyAlignment="1">
      <alignment horizontal="right" vertical="center" wrapText="1"/>
    </xf>
    <xf numFmtId="0" fontId="15" fillId="4" borderId="11" xfId="0" applyFont="1" applyFill="1" applyBorder="1" applyAlignment="1">
      <alignment vertical="center" wrapText="1"/>
    </xf>
    <xf numFmtId="0" fontId="16" fillId="4" borderId="11"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1" xfId="0" applyFont="1" applyFill="1" applyBorder="1" applyAlignment="1">
      <alignment horizontal="left" vertical="center" wrapText="1" indent="1"/>
    </xf>
    <xf numFmtId="0" fontId="17" fillId="4" borderId="11" xfId="0" applyFont="1" applyFill="1" applyBorder="1" applyAlignment="1">
      <alignment vertical="center" wrapText="1"/>
    </xf>
    <xf numFmtId="0" fontId="16" fillId="4" borderId="11" xfId="0" applyFont="1" applyFill="1" applyBorder="1" applyAlignment="1">
      <alignment vertical="center" wrapText="1"/>
    </xf>
    <xf numFmtId="0" fontId="18" fillId="4" borderId="11" xfId="0" applyFont="1" applyFill="1" applyBorder="1" applyAlignment="1">
      <alignment horizontal="right" vertical="center" wrapText="1"/>
    </xf>
    <xf numFmtId="0" fontId="15" fillId="0" borderId="11" xfId="0" applyFont="1" applyBorder="1" applyAlignment="1">
      <alignment vertical="center" wrapText="1"/>
    </xf>
    <xf numFmtId="0" fontId="14" fillId="0" borderId="11"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1" xfId="0" applyFont="1" applyBorder="1" applyAlignment="1">
      <alignment horizontal="left" vertical="center" wrapText="1" indent="1"/>
    </xf>
    <xf numFmtId="0" fontId="13" fillId="0" borderId="11" xfId="0" applyFont="1" applyBorder="1" applyAlignment="1">
      <alignment vertical="center" wrapText="1"/>
    </xf>
    <xf numFmtId="0" fontId="18" fillId="4" borderId="11" xfId="0" applyFont="1" applyFill="1" applyBorder="1" applyAlignment="1">
      <alignment horizontal="center" vertical="center" wrapText="1"/>
    </xf>
    <xf numFmtId="0" fontId="13" fillId="0" borderId="11" xfId="0" applyFont="1" applyBorder="1" applyAlignment="1">
      <alignment horizontal="right" vertical="center" wrapText="1"/>
    </xf>
    <xf numFmtId="0" fontId="12" fillId="0" borderId="11" xfId="0" applyFont="1" applyBorder="1" applyAlignment="1">
      <alignment vertical="center" wrapText="1"/>
    </xf>
    <xf numFmtId="0" fontId="15" fillId="3" borderId="10" xfId="0" applyFont="1" applyFill="1" applyBorder="1" applyAlignment="1">
      <alignment horizontal="right" vertical="center" wrapText="1"/>
    </xf>
    <xf numFmtId="0" fontId="19" fillId="4" borderId="11" xfId="0" applyFont="1" applyFill="1" applyBorder="1" applyAlignment="1">
      <alignment vertical="center" wrapText="1"/>
    </xf>
    <xf numFmtId="0" fontId="16" fillId="4" borderId="11" xfId="0" applyFont="1" applyFill="1" applyBorder="1" applyAlignment="1">
      <alignment horizontal="left" vertical="center" wrapText="1" indent="1"/>
    </xf>
    <xf numFmtId="0" fontId="20" fillId="4" borderId="11" xfId="0" applyFont="1" applyFill="1" applyBorder="1" applyAlignment="1">
      <alignment vertical="center" wrapText="1"/>
    </xf>
    <xf numFmtId="0" fontId="13" fillId="0" borderId="11" xfId="0" applyFont="1" applyBorder="1" applyAlignment="1">
      <alignment horizontal="justify" vertical="center" wrapText="1"/>
    </xf>
    <xf numFmtId="0" fontId="13" fillId="5" borderId="11" xfId="0" applyFont="1" applyFill="1" applyBorder="1" applyAlignment="1">
      <alignment vertical="center" wrapText="1"/>
    </xf>
    <xf numFmtId="0" fontId="21" fillId="0" borderId="1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1" xfId="0" applyFont="1" applyBorder="1" applyAlignment="1">
      <alignment horizontal="left" vertical="center" wrapText="1" indent="1"/>
    </xf>
    <xf numFmtId="0" fontId="23" fillId="0" borderId="11" xfId="0" applyFont="1" applyBorder="1" applyAlignment="1">
      <alignment vertical="center" wrapText="1"/>
    </xf>
    <xf numFmtId="0" fontId="15" fillId="5" borderId="11" xfId="0" applyFont="1" applyFill="1" applyBorder="1" applyAlignment="1">
      <alignment vertical="center" wrapText="1"/>
    </xf>
    <xf numFmtId="0" fontId="22" fillId="0" borderId="11" xfId="0" applyFont="1" applyBorder="1" applyAlignment="1">
      <alignment vertical="center" wrapText="1"/>
    </xf>
    <xf numFmtId="0" fontId="24" fillId="4" borderId="11" xfId="0" applyFont="1" applyFill="1" applyBorder="1" applyAlignment="1">
      <alignment vertical="center" wrapText="1"/>
    </xf>
    <xf numFmtId="0" fontId="21" fillId="4" borderId="11" xfId="0" applyFont="1" applyFill="1" applyBorder="1" applyAlignment="1">
      <alignment horizontal="center" vertical="center" wrapText="1"/>
    </xf>
    <xf numFmtId="0" fontId="21" fillId="4" borderId="11" xfId="0" applyFont="1" applyFill="1" applyBorder="1" applyAlignment="1">
      <alignment horizontal="left" vertical="center" wrapText="1" indent="1"/>
    </xf>
    <xf numFmtId="0" fontId="25" fillId="4" borderId="11" xfId="0" applyFont="1" applyFill="1" applyBorder="1" applyAlignment="1">
      <alignment vertical="center" wrapText="1"/>
    </xf>
    <xf numFmtId="0" fontId="13" fillId="3" borderId="10" xfId="0" applyFont="1" applyFill="1" applyBorder="1" applyAlignment="1">
      <alignment horizontal="right" vertical="center" wrapText="1"/>
    </xf>
    <xf numFmtId="0" fontId="15" fillId="6" borderId="11" xfId="0" applyFont="1" applyFill="1" applyBorder="1" applyAlignment="1">
      <alignment vertical="center" wrapText="1"/>
    </xf>
    <xf numFmtId="0" fontId="21" fillId="6" borderId="11" xfId="0" applyFont="1" applyFill="1" applyBorder="1" applyAlignment="1">
      <alignment vertical="center" wrapText="1"/>
    </xf>
    <xf numFmtId="0" fontId="22" fillId="6" borderId="11" xfId="0" applyFont="1" applyFill="1" applyBorder="1" applyAlignment="1">
      <alignment horizontal="center" vertical="center" wrapText="1"/>
    </xf>
    <xf numFmtId="0" fontId="23" fillId="6" borderId="11" xfId="0" applyFont="1" applyFill="1" applyBorder="1" applyAlignment="1">
      <alignment vertical="center" wrapText="1"/>
    </xf>
    <xf numFmtId="0" fontId="13" fillId="6" borderId="11" xfId="0" applyFont="1" applyFill="1" applyBorder="1" applyAlignment="1">
      <alignment vertical="center" wrapText="1"/>
    </xf>
    <xf numFmtId="0" fontId="21" fillId="0" borderId="11" xfId="0" applyFont="1" applyBorder="1" applyAlignment="1">
      <alignment vertical="center" wrapText="1"/>
    </xf>
    <xf numFmtId="0" fontId="26" fillId="0" borderId="11" xfId="0" applyFont="1" applyBorder="1" applyAlignment="1">
      <alignment vertical="center" wrapText="1"/>
    </xf>
    <xf numFmtId="0" fontId="21" fillId="7" borderId="11" xfId="0" applyFont="1" applyFill="1" applyBorder="1" applyAlignment="1">
      <alignment vertical="center" wrapText="1"/>
    </xf>
    <xf numFmtId="0" fontId="22" fillId="7" borderId="11" xfId="0" applyFont="1" applyFill="1" applyBorder="1" applyAlignment="1">
      <alignment horizontal="center" vertical="center" wrapText="1"/>
    </xf>
    <xf numFmtId="0" fontId="23" fillId="7" borderId="11" xfId="0" applyFont="1" applyFill="1" applyBorder="1" applyAlignment="1">
      <alignment vertical="center" wrapText="1"/>
    </xf>
    <xf numFmtId="0" fontId="13" fillId="7" borderId="11" xfId="0" applyFont="1" applyFill="1" applyBorder="1" applyAlignment="1">
      <alignment vertical="center" wrapText="1"/>
    </xf>
    <xf numFmtId="0" fontId="17" fillId="6" borderId="11" xfId="0" applyFont="1" applyFill="1" applyBorder="1" applyAlignment="1">
      <alignment vertical="center" wrapText="1"/>
    </xf>
    <xf numFmtId="0" fontId="14" fillId="6" borderId="11" xfId="0" applyFont="1" applyFill="1" applyBorder="1" applyAlignment="1">
      <alignment vertical="center" wrapText="1"/>
    </xf>
    <xf numFmtId="0" fontId="14" fillId="0" borderId="11" xfId="0" applyFont="1" applyBorder="1" applyAlignment="1">
      <alignment vertical="center" wrapText="1"/>
    </xf>
    <xf numFmtId="0" fontId="13" fillId="8" borderId="11" xfId="0" applyFont="1" applyFill="1" applyBorder="1" applyAlignment="1">
      <alignment vertical="center" wrapText="1"/>
    </xf>
    <xf numFmtId="0" fontId="27" fillId="0" borderId="0" xfId="0" applyFont="1"/>
    <xf numFmtId="0" fontId="0" fillId="0" borderId="0" xfId="0" applyFont="1" applyBorder="1" applyAlignment="1" applyProtection="1">
      <alignment horizontal="center" vertical="center"/>
    </xf>
    <xf numFmtId="0" fontId="0" fillId="0" borderId="0" xfId="0" applyAlignment="1" applyProtection="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pplyProtection="1">
      <alignment horizontal="right" vertical="center"/>
    </xf>
    <xf numFmtId="0" fontId="33" fillId="15" borderId="1" xfId="0" applyFont="1" applyFill="1" applyBorder="1" applyAlignment="1" applyProtection="1">
      <alignment horizontal="right" vertical="center" textRotation="18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lignment horizontal="right"/>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left"/>
    </xf>
    <xf numFmtId="0" fontId="0" fillId="0" borderId="0" xfId="0" applyAlignment="1" applyProtection="1">
      <alignment horizontal="left"/>
    </xf>
    <xf numFmtId="0" fontId="35" fillId="0" borderId="0" xfId="1" applyFont="1" applyAlignment="1" applyProtection="1">
      <alignment horizontal="center"/>
    </xf>
    <xf numFmtId="0" fontId="0" fillId="0" borderId="0" xfId="0" applyAlignment="1" applyProtection="1">
      <alignment horizontal="left" vertical="center"/>
    </xf>
    <xf numFmtId="0" fontId="34" fillId="0" borderId="17" xfId="0" applyFont="1" applyBorder="1" applyAlignment="1">
      <alignment horizontal="center" vertical="center"/>
    </xf>
    <xf numFmtId="0" fontId="31" fillId="0" borderId="0" xfId="0" applyFont="1" applyAlignment="1" applyProtection="1">
      <alignment horizontal="left"/>
    </xf>
    <xf numFmtId="0" fontId="0" fillId="0" borderId="0" xfId="0" applyAlignment="1" applyProtection="1">
      <alignment horizontal="right"/>
    </xf>
    <xf numFmtId="0" fontId="35" fillId="0" borderId="0" xfId="1" applyFont="1" applyAlignment="1" applyProtection="1">
      <alignment horizontal="left"/>
    </xf>
    <xf numFmtId="0" fontId="0" fillId="0" borderId="0" xfId="0" applyAlignment="1" applyProtection="1">
      <alignment horizontal="left"/>
    </xf>
    <xf numFmtId="0" fontId="0" fillId="0" borderId="0" xfId="0" applyBorder="1" applyAlignment="1" applyProtection="1">
      <alignment horizontal="center"/>
    </xf>
    <xf numFmtId="0" fontId="0" fillId="0" borderId="3" xfId="0" applyBorder="1" applyAlignment="1" applyProtection="1">
      <alignment horizontal="left" vertical="center"/>
    </xf>
    <xf numFmtId="164" fontId="32" fillId="0" borderId="21" xfId="0" applyNumberFormat="1" applyFont="1" applyBorder="1"/>
    <xf numFmtId="164" fontId="32" fillId="0" borderId="21" xfId="0" applyNumberFormat="1" applyFont="1" applyBorder="1" applyAlignment="1">
      <alignment horizontal="left"/>
    </xf>
    <xf numFmtId="0" fontId="0" fillId="0" borderId="25" xfId="0" applyFont="1" applyBorder="1"/>
    <xf numFmtId="0" fontId="0" fillId="0" borderId="0" xfId="0" applyAlignment="1">
      <alignment horizontal="center" vertical="center"/>
    </xf>
    <xf numFmtId="0" fontId="0" fillId="0" borderId="0" xfId="0" applyNumberFormat="1" applyAlignment="1">
      <alignment horizontal="left"/>
    </xf>
    <xf numFmtId="0" fontId="3" fillId="0" borderId="0" xfId="1" applyFont="1" applyAlignment="1" applyProtection="1">
      <alignment horizontal="right"/>
    </xf>
    <xf numFmtId="0" fontId="0" fillId="0" borderId="0" xfId="0" applyProtection="1">
      <protection locked="0"/>
    </xf>
    <xf numFmtId="0" fontId="0" fillId="0" borderId="0" xfId="0" applyAlignment="1" applyProtection="1">
      <alignment horizontal="center"/>
      <protection locked="0"/>
    </xf>
    <xf numFmtId="0" fontId="0" fillId="0" borderId="0" xfId="0" applyFill="1" applyBorder="1" applyAlignment="1" applyProtection="1">
      <alignment horizontal="center" vertical="center"/>
      <protection locked="0"/>
    </xf>
    <xf numFmtId="164" fontId="0" fillId="0" borderId="0" xfId="0" applyNumberFormat="1" applyBorder="1" applyProtection="1">
      <protection locked="0"/>
    </xf>
    <xf numFmtId="0" fontId="0" fillId="0" borderId="0" xfId="0" applyBorder="1" applyProtection="1">
      <protection locked="0"/>
    </xf>
    <xf numFmtId="0" fontId="0" fillId="20" borderId="17" xfId="0" applyFill="1" applyBorder="1" applyAlignment="1" applyProtection="1">
      <alignment horizontal="center" vertical="center"/>
      <protection locked="0"/>
    </xf>
    <xf numFmtId="164" fontId="28" fillId="0" borderId="18" xfId="2" applyNumberFormat="1" applyFont="1" applyFill="1" applyBorder="1" applyAlignment="1" applyProtection="1">
      <alignment horizontal="center" vertical="center"/>
      <protection locked="0"/>
    </xf>
    <xf numFmtId="0" fontId="2" fillId="0" borderId="19" xfId="2" applyFill="1" applyBorder="1" applyAlignment="1" applyProtection="1">
      <alignment horizontal="center" vertical="center"/>
      <protection locked="0"/>
    </xf>
    <xf numFmtId="0" fontId="0" fillId="0" borderId="15" xfId="0" applyFont="1" applyFill="1" applyBorder="1" applyAlignment="1" applyProtection="1">
      <alignment horizontal="center" vertical="center"/>
      <protection locked="0"/>
    </xf>
    <xf numFmtId="0" fontId="0" fillId="0" borderId="20" xfId="0" applyFont="1" applyFill="1" applyBorder="1" applyAlignment="1" applyProtection="1">
      <alignment horizontal="center" vertical="center"/>
      <protection locked="0"/>
    </xf>
    <xf numFmtId="0" fontId="30" fillId="9" borderId="17" xfId="0" applyFont="1" applyFill="1" applyBorder="1" applyAlignment="1" applyProtection="1">
      <alignment horizontal="center" vertical="center"/>
      <protection locked="0"/>
    </xf>
    <xf numFmtId="0" fontId="36" fillId="11" borderId="14" xfId="0" applyFont="1" applyFill="1" applyBorder="1" applyAlignment="1" applyProtection="1">
      <alignment horizontal="center" vertical="center" wrapText="1"/>
      <protection locked="0"/>
    </xf>
    <xf numFmtId="0" fontId="37" fillId="11" borderId="16" xfId="0" applyFont="1" applyFill="1" applyBorder="1" applyAlignment="1" applyProtection="1">
      <alignment horizontal="center" vertical="center" wrapText="1"/>
      <protection locked="0"/>
    </xf>
    <xf numFmtId="0" fontId="0" fillId="11" borderId="16" xfId="0" applyFont="1" applyFill="1" applyBorder="1" applyAlignment="1" applyProtection="1">
      <alignment horizontal="center" vertical="center" wrapText="1"/>
      <protection locked="0"/>
    </xf>
    <xf numFmtId="0" fontId="37" fillId="12" borderId="17" xfId="0" applyFont="1" applyFill="1" applyBorder="1" applyAlignment="1" applyProtection="1">
      <alignment horizontal="center" vertical="center" wrapText="1"/>
      <protection locked="0"/>
    </xf>
    <xf numFmtId="0" fontId="0" fillId="12" borderId="17" xfId="0" applyFont="1" applyFill="1" applyBorder="1" applyAlignment="1" applyProtection="1">
      <alignment horizontal="center" vertical="center" wrapText="1"/>
      <protection locked="0"/>
    </xf>
    <xf numFmtId="0" fontId="37" fillId="13" borderId="17" xfId="0" applyFont="1" applyFill="1" applyBorder="1" applyAlignment="1" applyProtection="1">
      <alignment horizontal="center" vertical="center" wrapText="1"/>
      <protection locked="0"/>
    </xf>
    <xf numFmtId="0" fontId="0" fillId="13" borderId="17" xfId="0" applyFont="1" applyFill="1" applyBorder="1" applyAlignment="1" applyProtection="1">
      <alignment horizontal="center" vertical="center" wrapText="1"/>
      <protection locked="0"/>
    </xf>
    <xf numFmtId="0" fontId="30" fillId="10" borderId="14" xfId="0" applyFont="1" applyFill="1" applyBorder="1" applyAlignment="1" applyProtection="1">
      <alignment horizontal="center" vertical="center" wrapText="1"/>
      <protection locked="0"/>
    </xf>
    <xf numFmtId="0" fontId="37" fillId="10" borderId="16" xfId="0" applyFont="1" applyFill="1" applyBorder="1" applyAlignment="1" applyProtection="1">
      <alignment horizontal="center" vertical="center" wrapText="1"/>
      <protection locked="0"/>
    </xf>
    <xf numFmtId="0" fontId="0" fillId="10" borderId="17" xfId="0" applyFont="1" applyFill="1" applyBorder="1" applyAlignment="1" applyProtection="1">
      <alignment horizontal="center" vertical="center" wrapText="1"/>
      <protection locked="0"/>
    </xf>
    <xf numFmtId="0" fontId="37" fillId="14" borderId="17" xfId="0" applyFont="1" applyFill="1" applyBorder="1" applyAlignment="1" applyProtection="1">
      <alignment horizontal="center" vertical="center" wrapText="1"/>
      <protection locked="0"/>
    </xf>
    <xf numFmtId="0" fontId="0" fillId="14" borderId="17" xfId="0" applyFont="1" applyFill="1" applyBorder="1" applyAlignment="1" applyProtection="1">
      <alignment horizontal="center" vertical="center" wrapText="1"/>
      <protection locked="0"/>
    </xf>
    <xf numFmtId="0" fontId="30" fillId="21" borderId="14" xfId="0" applyFont="1" applyFill="1" applyBorder="1" applyAlignment="1" applyProtection="1">
      <alignment horizontal="center" vertical="center" wrapText="1"/>
      <protection locked="0"/>
    </xf>
    <xf numFmtId="0" fontId="37" fillId="21" borderId="16" xfId="0" applyFont="1" applyFill="1" applyBorder="1" applyAlignment="1" applyProtection="1">
      <alignment horizontal="center" vertical="center" wrapText="1"/>
      <protection locked="0"/>
    </xf>
    <xf numFmtId="0" fontId="0" fillId="21" borderId="17" xfId="0" applyFont="1" applyFill="1" applyBorder="1" applyAlignment="1" applyProtection="1">
      <alignment horizontal="center" vertical="center" wrapText="1"/>
      <protection locked="0"/>
    </xf>
    <xf numFmtId="0" fontId="30" fillId="18" borderId="14" xfId="0" applyFont="1" applyFill="1" applyBorder="1" applyAlignment="1" applyProtection="1">
      <alignment horizontal="center" vertical="center" wrapText="1"/>
      <protection locked="0"/>
    </xf>
    <xf numFmtId="0" fontId="37" fillId="18" borderId="16" xfId="0" applyFont="1" applyFill="1" applyBorder="1" applyAlignment="1" applyProtection="1">
      <alignment horizontal="center" vertical="center" wrapText="1"/>
      <protection locked="0"/>
    </xf>
    <xf numFmtId="0" fontId="0" fillId="18" borderId="17" xfId="0" applyFont="1" applyFill="1" applyBorder="1" applyAlignment="1" applyProtection="1">
      <alignment horizontal="center" vertical="center" wrapText="1"/>
      <protection locked="0"/>
    </xf>
    <xf numFmtId="0" fontId="37" fillId="16" borderId="17" xfId="0" applyFont="1" applyFill="1" applyBorder="1" applyAlignment="1" applyProtection="1">
      <alignment horizontal="center" vertical="center" wrapText="1"/>
      <protection locked="0"/>
    </xf>
    <xf numFmtId="0" fontId="0" fillId="16" borderId="17" xfId="0" applyFont="1" applyFill="1" applyBorder="1" applyAlignment="1" applyProtection="1">
      <alignment horizontal="center" vertical="center" wrapText="1"/>
      <protection locked="0"/>
    </xf>
    <xf numFmtId="0" fontId="37" fillId="17" borderId="17" xfId="0" applyFont="1" applyFill="1" applyBorder="1" applyAlignment="1" applyProtection="1">
      <alignment horizontal="center" vertical="center" wrapText="1"/>
      <protection locked="0"/>
    </xf>
    <xf numFmtId="0" fontId="0" fillId="17" borderId="17" xfId="0" applyFont="1" applyFill="1" applyBorder="1" applyAlignment="1" applyProtection="1">
      <alignment horizontal="center" vertical="center" wrapText="1"/>
      <protection locked="0"/>
    </xf>
    <xf numFmtId="0" fontId="0" fillId="20" borderId="17" xfId="0" applyFont="1" applyFill="1" applyBorder="1" applyAlignment="1" applyProtection="1">
      <alignment horizontal="center" vertical="center"/>
      <protection locked="0"/>
    </xf>
    <xf numFmtId="0" fontId="29" fillId="0" borderId="0" xfId="0" applyFont="1" applyAlignment="1" applyProtection="1">
      <protection locked="0"/>
    </xf>
    <xf numFmtId="0" fontId="29" fillId="0" borderId="0" xfId="0" applyFont="1" applyAlignment="1" applyProtection="1">
      <alignment horizontal="center"/>
      <protection locked="0"/>
    </xf>
    <xf numFmtId="0" fontId="0" fillId="0" borderId="0" xfId="0" applyAlignment="1" applyProtection="1">
      <alignment horizontal="center" vertical="center"/>
      <protection locked="0"/>
    </xf>
    <xf numFmtId="0" fontId="29" fillId="0" borderId="0" xfId="0" applyFont="1" applyAlignment="1" applyProtection="1"/>
    <xf numFmtId="0" fontId="29" fillId="0" borderId="0" xfId="0" applyFont="1" applyBorder="1" applyAlignment="1" applyProtection="1"/>
    <xf numFmtId="0" fontId="29" fillId="0" borderId="0" xfId="0" applyFont="1" applyAlignment="1" applyProtection="1">
      <alignment horizontal="center"/>
    </xf>
    <xf numFmtId="164" fontId="29" fillId="0" borderId="0" xfId="0" applyNumberFormat="1" applyFont="1" applyAlignment="1" applyProtection="1"/>
    <xf numFmtId="0" fontId="0" fillId="0" borderId="0" xfId="0" applyFont="1" applyBorder="1" applyAlignment="1" applyProtection="1">
      <protection locked="0"/>
    </xf>
    <xf numFmtId="0" fontId="0" fillId="20" borderId="13" xfId="0" applyFill="1" applyBorder="1" applyAlignment="1" applyProtection="1">
      <alignment horizontal="center" vertical="center"/>
      <protection locked="0"/>
    </xf>
    <xf numFmtId="0" fontId="38" fillId="19" borderId="3" xfId="0" applyNumberFormat="1" applyFont="1" applyFill="1" applyBorder="1" applyAlignment="1" applyProtection="1">
      <alignment horizontal="center" vertical="center" wrapText="1"/>
      <protection locked="0"/>
    </xf>
    <xf numFmtId="0" fontId="38" fillId="19" borderId="29" xfId="0" applyNumberFormat="1" applyFont="1" applyFill="1" applyBorder="1" applyAlignment="1" applyProtection="1">
      <alignment horizontal="center" vertical="center" wrapText="1"/>
      <protection locked="0"/>
    </xf>
    <xf numFmtId="0" fontId="38" fillId="12" borderId="3" xfId="0" applyNumberFormat="1" applyFont="1" applyFill="1" applyBorder="1" applyAlignment="1" applyProtection="1">
      <alignment horizontal="center" vertical="center" wrapText="1"/>
      <protection locked="0"/>
    </xf>
    <xf numFmtId="0" fontId="38" fillId="12" borderId="2" xfId="0" applyNumberFormat="1" applyFont="1" applyFill="1" applyBorder="1" applyAlignment="1" applyProtection="1">
      <alignment horizontal="center" vertical="center" wrapText="1"/>
      <protection locked="0"/>
    </xf>
    <xf numFmtId="0" fontId="38" fillId="13" borderId="30" xfId="0" applyNumberFormat="1" applyFont="1" applyFill="1" applyBorder="1" applyAlignment="1" applyProtection="1">
      <alignment horizontal="center" vertical="center" wrapText="1"/>
      <protection locked="0"/>
    </xf>
    <xf numFmtId="0" fontId="38" fillId="13" borderId="29" xfId="0" applyNumberFormat="1" applyFont="1" applyFill="1" applyBorder="1" applyAlignment="1" applyProtection="1">
      <alignment horizontal="center" vertical="center" wrapText="1"/>
      <protection locked="0"/>
    </xf>
    <xf numFmtId="0" fontId="38" fillId="10" borderId="3" xfId="0" applyNumberFormat="1" applyFont="1" applyFill="1" applyBorder="1" applyAlignment="1" applyProtection="1">
      <alignment horizontal="center" vertical="center" wrapText="1"/>
      <protection locked="0"/>
    </xf>
    <xf numFmtId="0" fontId="38" fillId="10" borderId="2" xfId="0" applyNumberFormat="1" applyFont="1" applyFill="1" applyBorder="1" applyAlignment="1" applyProtection="1">
      <alignment horizontal="center" vertical="center" wrapText="1"/>
      <protection locked="0"/>
    </xf>
    <xf numFmtId="0" fontId="38" fillId="14" borderId="30" xfId="0" applyNumberFormat="1" applyFont="1" applyFill="1" applyBorder="1" applyAlignment="1" applyProtection="1">
      <alignment horizontal="center" vertical="center" wrapText="1"/>
      <protection locked="0"/>
    </xf>
    <xf numFmtId="0" fontId="38" fillId="14" borderId="29" xfId="0" applyNumberFormat="1" applyFont="1" applyFill="1" applyBorder="1" applyAlignment="1" applyProtection="1">
      <alignment horizontal="center" vertical="center" wrapText="1"/>
      <protection locked="0"/>
    </xf>
    <xf numFmtId="0" fontId="38" fillId="21" borderId="3" xfId="0" applyNumberFormat="1" applyFont="1" applyFill="1" applyBorder="1" applyAlignment="1" applyProtection="1">
      <alignment horizontal="center" vertical="center" wrapText="1"/>
      <protection locked="0"/>
    </xf>
    <xf numFmtId="0" fontId="38" fillId="18" borderId="30" xfId="0" applyNumberFormat="1" applyFont="1" applyFill="1" applyBorder="1" applyAlignment="1" applyProtection="1">
      <alignment horizontal="center" vertical="center" wrapText="1"/>
      <protection locked="0"/>
    </xf>
    <xf numFmtId="0" fontId="38" fillId="18" borderId="2" xfId="0" applyNumberFormat="1" applyFont="1" applyFill="1" applyBorder="1" applyAlignment="1" applyProtection="1">
      <alignment horizontal="center" vertical="center" wrapText="1"/>
      <protection locked="0"/>
    </xf>
    <xf numFmtId="0" fontId="38" fillId="16" borderId="30" xfId="0" applyNumberFormat="1" applyFont="1" applyFill="1" applyBorder="1" applyAlignment="1" applyProtection="1">
      <alignment horizontal="center" vertical="center" wrapText="1"/>
      <protection locked="0"/>
    </xf>
    <xf numFmtId="0" fontId="38" fillId="16" borderId="29" xfId="0" applyNumberFormat="1" applyFont="1" applyFill="1" applyBorder="1" applyAlignment="1" applyProtection="1">
      <alignment horizontal="center" vertical="center" wrapText="1"/>
      <protection locked="0"/>
    </xf>
    <xf numFmtId="0" fontId="38" fillId="17" borderId="17" xfId="0" applyNumberFormat="1" applyFont="1" applyFill="1" applyBorder="1" applyAlignment="1" applyProtection="1">
      <alignment horizontal="center" vertical="center" wrapText="1"/>
      <protection locked="0"/>
    </xf>
    <xf numFmtId="0" fontId="0" fillId="2" borderId="18" xfId="0" applyFill="1" applyBorder="1" applyProtection="1">
      <protection locked="0"/>
    </xf>
    <xf numFmtId="0" fontId="0" fillId="20" borderId="18" xfId="0" applyFill="1" applyBorder="1" applyProtection="1">
      <protection locked="0"/>
    </xf>
    <xf numFmtId="0" fontId="0" fillId="0" borderId="14"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19" borderId="18" xfId="0" applyFill="1" applyBorder="1" applyAlignment="1" applyProtection="1">
      <alignment horizontal="center" vertical="center"/>
    </xf>
    <xf numFmtId="0" fontId="0" fillId="19" borderId="20" xfId="0" applyFill="1" applyBorder="1" applyAlignment="1" applyProtection="1">
      <alignment horizontal="center" vertical="center"/>
    </xf>
    <xf numFmtId="0" fontId="0" fillId="12" borderId="28" xfId="0" applyFill="1" applyBorder="1" applyAlignment="1" applyProtection="1">
      <alignment horizontal="center" vertical="center"/>
    </xf>
    <xf numFmtId="0" fontId="0" fillId="12" borderId="19" xfId="0" applyFill="1" applyBorder="1" applyAlignment="1" applyProtection="1">
      <alignment horizontal="center" vertical="center"/>
    </xf>
    <xf numFmtId="0" fontId="0" fillId="13" borderId="18" xfId="0" applyFill="1" applyBorder="1" applyAlignment="1" applyProtection="1">
      <alignment horizontal="center" vertical="center"/>
    </xf>
    <xf numFmtId="0" fontId="0" fillId="13" borderId="20"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19" xfId="0" applyFill="1" applyBorder="1" applyAlignment="1" applyProtection="1">
      <alignment horizontal="center" vertical="center"/>
    </xf>
    <xf numFmtId="0" fontId="0" fillId="14" borderId="18" xfId="0" applyFill="1" applyBorder="1" applyAlignment="1" applyProtection="1">
      <alignment horizontal="center" vertical="center"/>
    </xf>
    <xf numFmtId="0" fontId="0" fillId="14" borderId="19" xfId="0" applyFill="1" applyBorder="1" applyAlignment="1" applyProtection="1">
      <alignment horizontal="center" vertical="center"/>
    </xf>
    <xf numFmtId="0" fontId="0" fillId="21" borderId="18" xfId="0" applyFill="1" applyBorder="1" applyAlignment="1" applyProtection="1">
      <alignment horizontal="center" vertical="center"/>
    </xf>
    <xf numFmtId="0" fontId="0" fillId="18" borderId="28" xfId="0" applyFill="1" applyBorder="1" applyAlignment="1" applyProtection="1">
      <alignment horizontal="center" vertical="center"/>
    </xf>
    <xf numFmtId="0" fontId="0" fillId="18" borderId="19" xfId="0" applyFill="1" applyBorder="1" applyAlignment="1" applyProtection="1">
      <alignment horizontal="center" vertical="center"/>
    </xf>
    <xf numFmtId="0" fontId="0" fillId="16" borderId="18" xfId="0" applyFill="1" applyBorder="1" applyAlignment="1" applyProtection="1">
      <alignment horizontal="center" vertical="center"/>
    </xf>
    <xf numFmtId="0" fontId="0" fillId="16" borderId="20" xfId="0" applyFill="1" applyBorder="1" applyAlignment="1" applyProtection="1">
      <alignment horizontal="center" vertical="center"/>
    </xf>
    <xf numFmtId="0" fontId="0" fillId="17" borderId="16" xfId="0" applyFill="1" applyBorder="1" applyAlignment="1" applyProtection="1">
      <alignment horizontal="center" vertical="center"/>
    </xf>
    <xf numFmtId="0" fontId="0" fillId="20" borderId="10" xfId="0" applyFill="1" applyBorder="1" applyAlignment="1" applyProtection="1">
      <alignment horizontal="center" vertical="center"/>
    </xf>
    <xf numFmtId="0" fontId="0" fillId="2" borderId="20" xfId="0" applyFill="1" applyBorder="1" applyProtection="1"/>
    <xf numFmtId="0" fontId="0" fillId="20" borderId="20" xfId="0" applyFill="1" applyBorder="1" applyProtection="1"/>
    <xf numFmtId="0" fontId="0" fillId="22" borderId="14" xfId="0" applyFont="1" applyFill="1" applyBorder="1" applyAlignment="1" applyProtection="1">
      <alignment horizontal="center" vertical="center" wrapText="1"/>
      <protection locked="0"/>
    </xf>
    <xf numFmtId="0" fontId="38" fillId="21" borderId="29" xfId="0" applyNumberFormat="1" applyFont="1" applyFill="1" applyBorder="1" applyAlignment="1" applyProtection="1">
      <alignment horizontal="center" vertical="center" wrapText="1"/>
      <protection locked="0"/>
    </xf>
    <xf numFmtId="0" fontId="0" fillId="21" borderId="19" xfId="0" applyFill="1" applyBorder="1" applyAlignment="1" applyProtection="1">
      <alignment horizontal="center" vertical="center"/>
    </xf>
    <xf numFmtId="0" fontId="0" fillId="22" borderId="31" xfId="0" applyFill="1" applyBorder="1" applyAlignment="1" applyProtection="1">
      <alignment horizontal="center" vertical="center"/>
    </xf>
    <xf numFmtId="0" fontId="0" fillId="22" borderId="32" xfId="0" applyFill="1" applyBorder="1" applyAlignment="1" applyProtection="1">
      <alignment horizontal="center" vertical="center"/>
    </xf>
    <xf numFmtId="0" fontId="38" fillId="22" borderId="18" xfId="0" applyNumberFormat="1" applyFont="1" applyFill="1" applyBorder="1" applyAlignment="1" applyProtection="1">
      <alignment horizontal="center" vertical="center" wrapText="1"/>
      <protection locked="0"/>
    </xf>
    <xf numFmtId="0" fontId="38" fillId="22" borderId="20" xfId="0" applyNumberFormat="1" applyFont="1" applyFill="1" applyBorder="1" applyAlignment="1" applyProtection="1">
      <alignment horizontal="center" vertical="center" wrapText="1"/>
      <protection locked="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left"/>
    </xf>
    <xf numFmtId="0" fontId="0" fillId="0" borderId="29" xfId="0" applyBorder="1" applyAlignment="1" applyProtection="1">
      <alignment horizontal="center" vertical="center"/>
    </xf>
    <xf numFmtId="0" fontId="0" fillId="0" borderId="0" xfId="0" applyFill="1" applyBorder="1" applyAlignment="1" applyProtection="1">
      <alignment horizontal="center" vertical="center" textRotation="90"/>
    </xf>
    <xf numFmtId="0" fontId="2" fillId="0" borderId="0" xfId="2" applyFill="1" applyBorder="1" applyAlignment="1" applyProtection="1">
      <alignment horizontal="center" vertical="center" textRotation="90"/>
    </xf>
    <xf numFmtId="0" fontId="33" fillId="0" borderId="33" xfId="0" applyFont="1" applyFill="1" applyBorder="1" applyAlignment="1" applyProtection="1">
      <alignment horizontal="right" vertical="center" textRotation="18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14" borderId="22" xfId="0" applyFont="1" applyFill="1" applyBorder="1" applyAlignment="1">
      <alignment horizontal="center"/>
    </xf>
    <xf numFmtId="0" fontId="0" fillId="14" borderId="27" xfId="0" applyFont="1" applyFill="1" applyBorder="1" applyAlignment="1">
      <alignment horizontal="center"/>
    </xf>
    <xf numFmtId="0" fontId="0" fillId="14" borderId="23" xfId="0" applyNumberFormat="1" applyFont="1" applyFill="1" applyBorder="1" applyAlignment="1">
      <alignment horizontal="center"/>
    </xf>
    <xf numFmtId="0" fontId="0" fillId="14" borderId="23" xfId="0" applyFont="1" applyFill="1" applyBorder="1" applyAlignment="1">
      <alignment horizontal="center"/>
    </xf>
    <xf numFmtId="0" fontId="0" fillId="14" borderId="24" xfId="0" applyFont="1" applyFill="1" applyBorder="1" applyAlignment="1">
      <alignment horizontal="center"/>
    </xf>
    <xf numFmtId="0" fontId="0" fillId="14" borderId="26" xfId="0" applyNumberFormat="1" applyFont="1" applyFill="1" applyBorder="1" applyAlignment="1">
      <alignment horizontal="center"/>
    </xf>
    <xf numFmtId="0" fontId="0" fillId="14" borderId="17" xfId="0" applyFill="1" applyBorder="1" applyAlignment="1" applyProtection="1">
      <alignment horizontal="center" vertical="center"/>
      <protection locked="0"/>
    </xf>
    <xf numFmtId="0" fontId="39" fillId="0" borderId="0" xfId="0" applyFont="1" applyAlignment="1" applyProtection="1">
      <alignment horizontal="center" vertical="center"/>
    </xf>
    <xf numFmtId="164" fontId="0" fillId="0" borderId="34" xfId="0" applyNumberFormat="1" applyFont="1" applyFill="1" applyBorder="1" applyAlignment="1">
      <alignment horizontal="center"/>
    </xf>
    <xf numFmtId="164" fontId="0" fillId="0" borderId="37" xfId="0" applyNumberFormat="1" applyFont="1" applyFill="1" applyBorder="1" applyAlignment="1">
      <alignment horizontal="center"/>
    </xf>
    <xf numFmtId="0" fontId="0" fillId="23" borderId="17" xfId="0" applyFill="1" applyBorder="1" applyAlignment="1" applyProtection="1">
      <alignment horizontal="center"/>
      <protection locked="0"/>
    </xf>
    <xf numFmtId="0" fontId="0" fillId="23" borderId="35" xfId="0" applyFill="1" applyBorder="1" applyAlignment="1">
      <alignment horizontal="center"/>
    </xf>
    <xf numFmtId="0" fontId="0" fillId="23" borderId="34" xfId="0" applyFill="1" applyBorder="1" applyAlignment="1">
      <alignment horizontal="center"/>
    </xf>
    <xf numFmtId="0" fontId="0" fillId="23" borderId="37" xfId="0" applyFill="1" applyBorder="1" applyAlignment="1">
      <alignment horizontal="center"/>
    </xf>
    <xf numFmtId="0" fontId="0" fillId="24" borderId="17" xfId="0" applyFill="1" applyBorder="1" applyProtection="1">
      <protection locked="0"/>
    </xf>
    <xf numFmtId="0" fontId="0" fillId="24" borderId="36" xfId="0" applyFill="1" applyBorder="1"/>
    <xf numFmtId="0" fontId="0" fillId="24" borderId="23" xfId="0" applyFill="1" applyBorder="1"/>
    <xf numFmtId="0" fontId="0" fillId="24" borderId="26" xfId="0" applyFill="1" applyBorder="1"/>
    <xf numFmtId="164" fontId="0" fillId="0" borderId="35" xfId="0" applyNumberFormat="1" applyFont="1" applyFill="1" applyBorder="1" applyAlignment="1">
      <alignment horizontal="center"/>
    </xf>
    <xf numFmtId="0" fontId="0" fillId="20" borderId="14" xfId="0" applyFill="1" applyBorder="1" applyProtection="1">
      <protection locked="0"/>
    </xf>
    <xf numFmtId="0" fontId="0" fillId="20" borderId="13" xfId="0" applyFill="1" applyBorder="1" applyProtection="1"/>
    <xf numFmtId="0" fontId="40" fillId="20" borderId="38" xfId="0" applyFont="1" applyFill="1" applyBorder="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left"/>
    </xf>
    <xf numFmtId="0" fontId="0" fillId="0" borderId="0" xfId="0" applyAlignment="1" applyProtection="1">
      <alignment horizontal="center" vertical="center"/>
    </xf>
    <xf numFmtId="0" fontId="31" fillId="0" borderId="0" xfId="0" applyFont="1" applyAlignment="1" applyProtection="1">
      <alignment horizontal="center" vertical="center"/>
    </xf>
    <xf numFmtId="0" fontId="2" fillId="0" borderId="5" xfId="2" applyBorder="1" applyAlignment="1" applyProtection="1">
      <alignment horizontal="center" vertical="center" textRotation="9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31" fillId="0" borderId="0" xfId="0" applyFont="1" applyAlignment="1" applyProtection="1">
      <alignment horizontal="center" vertical="center"/>
    </xf>
    <xf numFmtId="0" fontId="30" fillId="0" borderId="0" xfId="0" applyFont="1" applyAlignment="1" applyProtection="1">
      <alignment horizontal="center" vertical="center"/>
    </xf>
    <xf numFmtId="0" fontId="0" fillId="0" borderId="0" xfId="0" applyFont="1" applyAlignment="1" applyProtection="1">
      <alignment horizontal="center"/>
    </xf>
    <xf numFmtId="0" fontId="0" fillId="11" borderId="14" xfId="0" applyFill="1" applyBorder="1" applyAlignment="1" applyProtection="1">
      <alignment horizontal="center"/>
      <protection locked="0"/>
    </xf>
    <xf numFmtId="0" fontId="0" fillId="11" borderId="15" xfId="0" applyFill="1" applyBorder="1" applyAlignment="1" applyProtection="1">
      <alignment horizontal="center"/>
      <protection locked="0"/>
    </xf>
    <xf numFmtId="0" fontId="0" fillId="11" borderId="16" xfId="0" applyFill="1" applyBorder="1" applyAlignment="1" applyProtection="1">
      <alignment horizontal="center"/>
      <protection locked="0"/>
    </xf>
    <xf numFmtId="0" fontId="0" fillId="12" borderId="14" xfId="0" applyFill="1" applyBorder="1" applyAlignment="1" applyProtection="1">
      <alignment horizontal="center" wrapText="1"/>
      <protection locked="0"/>
    </xf>
    <xf numFmtId="0" fontId="0" fillId="12" borderId="15" xfId="0" applyFill="1" applyBorder="1" applyAlignment="1" applyProtection="1">
      <alignment horizontal="center"/>
      <protection locked="0"/>
    </xf>
    <xf numFmtId="0" fontId="0" fillId="12" borderId="16" xfId="0" applyFill="1" applyBorder="1" applyAlignment="1" applyProtection="1">
      <alignment horizontal="center"/>
      <protection locked="0"/>
    </xf>
    <xf numFmtId="0" fontId="0" fillId="13" borderId="14" xfId="0" applyFill="1" applyBorder="1" applyAlignment="1" applyProtection="1">
      <alignment horizontal="center"/>
      <protection locked="0"/>
    </xf>
    <xf numFmtId="0" fontId="0" fillId="13" borderId="15" xfId="0" applyFill="1" applyBorder="1" applyAlignment="1" applyProtection="1">
      <alignment horizontal="center"/>
      <protection locked="0"/>
    </xf>
    <xf numFmtId="0" fontId="0" fillId="13" borderId="16" xfId="0" applyFill="1" applyBorder="1" applyAlignment="1" applyProtection="1">
      <alignment horizontal="center"/>
      <protection locked="0"/>
    </xf>
    <xf numFmtId="0" fontId="0" fillId="10" borderId="14" xfId="0" applyFill="1" applyBorder="1" applyAlignment="1" applyProtection="1">
      <alignment horizontal="center"/>
      <protection locked="0"/>
    </xf>
    <xf numFmtId="0" fontId="0" fillId="10" borderId="15" xfId="0" applyFill="1" applyBorder="1" applyAlignment="1" applyProtection="1">
      <alignment horizontal="center"/>
      <protection locked="0"/>
    </xf>
    <xf numFmtId="0" fontId="0" fillId="10" borderId="16" xfId="0" applyFill="1" applyBorder="1" applyAlignment="1" applyProtection="1">
      <alignment horizontal="center"/>
      <protection locked="0"/>
    </xf>
    <xf numFmtId="0" fontId="0" fillId="14" borderId="14" xfId="0" applyFill="1" applyBorder="1" applyAlignment="1" applyProtection="1">
      <alignment horizontal="center"/>
      <protection locked="0"/>
    </xf>
    <xf numFmtId="0" fontId="0" fillId="14" borderId="15" xfId="0" applyFill="1" applyBorder="1" applyAlignment="1" applyProtection="1">
      <alignment horizontal="center"/>
      <protection locked="0"/>
    </xf>
    <xf numFmtId="0" fontId="0" fillId="14" borderId="16" xfId="0" applyFill="1" applyBorder="1" applyAlignment="1" applyProtection="1">
      <alignment horizontal="center"/>
      <protection locked="0"/>
    </xf>
    <xf numFmtId="0" fontId="0" fillId="20" borderId="14" xfId="0" applyFill="1" applyBorder="1" applyAlignment="1" applyProtection="1">
      <alignment horizontal="center" vertical="center"/>
      <protection locked="0"/>
    </xf>
    <xf numFmtId="0" fontId="0" fillId="20" borderId="16" xfId="0" applyFill="1" applyBorder="1" applyAlignment="1" applyProtection="1">
      <alignment horizontal="center" vertical="center"/>
      <protection locked="0"/>
    </xf>
    <xf numFmtId="0" fontId="0" fillId="21" borderId="14" xfId="0" applyFill="1" applyBorder="1" applyAlignment="1" applyProtection="1">
      <alignment horizontal="center"/>
      <protection locked="0"/>
    </xf>
    <xf numFmtId="0" fontId="0" fillId="21" borderId="15" xfId="0" applyFill="1" applyBorder="1" applyAlignment="1" applyProtection="1">
      <alignment horizontal="center"/>
      <protection locked="0"/>
    </xf>
    <xf numFmtId="0" fontId="0" fillId="21" borderId="16" xfId="0" applyFill="1" applyBorder="1" applyAlignment="1" applyProtection="1">
      <alignment horizontal="center"/>
      <protection locked="0"/>
    </xf>
    <xf numFmtId="0" fontId="0" fillId="22" borderId="14" xfId="0" applyFill="1" applyBorder="1" applyAlignment="1" applyProtection="1">
      <alignment horizontal="center"/>
      <protection locked="0"/>
    </xf>
    <xf numFmtId="0" fontId="0" fillId="22" borderId="15" xfId="0" applyFill="1" applyBorder="1" applyAlignment="1" applyProtection="1">
      <alignment horizontal="center"/>
      <protection locked="0"/>
    </xf>
    <xf numFmtId="0" fontId="0" fillId="22" borderId="16" xfId="0" applyFill="1" applyBorder="1" applyAlignment="1" applyProtection="1">
      <alignment horizontal="center"/>
      <protection locked="0"/>
    </xf>
    <xf numFmtId="0" fontId="0" fillId="18" borderId="14" xfId="0" applyFill="1" applyBorder="1" applyAlignment="1" applyProtection="1">
      <alignment horizontal="center" vertical="center"/>
      <protection locked="0"/>
    </xf>
    <xf numFmtId="0" fontId="0" fillId="18" borderId="15" xfId="0" applyFill="1" applyBorder="1" applyAlignment="1" applyProtection="1">
      <alignment horizontal="center" vertical="center"/>
      <protection locked="0"/>
    </xf>
    <xf numFmtId="0" fontId="0" fillId="18" borderId="16" xfId="0" applyFill="1" applyBorder="1" applyAlignment="1" applyProtection="1">
      <alignment horizontal="center" vertical="center"/>
      <protection locked="0"/>
    </xf>
    <xf numFmtId="0" fontId="0" fillId="16" borderId="14" xfId="0" applyFill="1" applyBorder="1" applyAlignment="1" applyProtection="1">
      <alignment horizontal="center" vertical="center"/>
      <protection locked="0"/>
    </xf>
    <xf numFmtId="0" fontId="0" fillId="16" borderId="16" xfId="0" applyFill="1" applyBorder="1" applyAlignment="1" applyProtection="1">
      <alignment horizontal="center" vertical="center"/>
      <protection locked="0"/>
    </xf>
    <xf numFmtId="0" fontId="0" fillId="17" borderId="14" xfId="0" applyFill="1" applyBorder="1" applyAlignment="1" applyProtection="1">
      <alignment horizontal="center" vertical="center"/>
      <protection locked="0"/>
    </xf>
    <xf numFmtId="0" fontId="0" fillId="17" borderId="15" xfId="0" applyFill="1" applyBorder="1" applyAlignment="1" applyProtection="1">
      <alignment horizontal="center" vertical="center"/>
      <protection locked="0"/>
    </xf>
    <xf numFmtId="0" fontId="0" fillId="17" borderId="16" xfId="0" applyFill="1" applyBorder="1" applyAlignment="1" applyProtection="1">
      <alignment horizontal="center" vertical="center"/>
      <protection locked="0"/>
    </xf>
    <xf numFmtId="0" fontId="0" fillId="0" borderId="0" xfId="0" applyAlignment="1" applyProtection="1">
      <alignment horizontal="center"/>
    </xf>
    <xf numFmtId="0" fontId="6" fillId="0" borderId="0" xfId="0" applyNumberFormat="1" applyFont="1" applyAlignment="1" applyProtection="1">
      <alignment horizontal="left" vertical="center"/>
    </xf>
    <xf numFmtId="0" fontId="0" fillId="0" borderId="0" xfId="0" applyAlignment="1" applyProtection="1">
      <alignment horizontal="left"/>
    </xf>
    <xf numFmtId="0" fontId="30" fillId="17" borderId="14" xfId="0" applyFont="1" applyFill="1" applyBorder="1" applyAlignment="1" applyProtection="1">
      <alignment horizontal="center" vertical="center"/>
      <protection locked="0"/>
    </xf>
    <xf numFmtId="0" fontId="30" fillId="17" borderId="16" xfId="0" applyFont="1" applyFill="1" applyBorder="1" applyAlignment="1" applyProtection="1">
      <alignment horizontal="center" vertical="center"/>
      <protection locked="0"/>
    </xf>
    <xf numFmtId="0" fontId="30" fillId="16" borderId="14" xfId="0" applyFont="1" applyFill="1" applyBorder="1" applyAlignment="1" applyProtection="1">
      <alignment horizontal="center" vertical="center"/>
      <protection locked="0"/>
    </xf>
    <xf numFmtId="0" fontId="30" fillId="16" borderId="16" xfId="0" applyFont="1" applyFill="1" applyBorder="1" applyAlignment="1" applyProtection="1">
      <alignment horizontal="center" vertical="center"/>
      <protection locked="0"/>
    </xf>
    <xf numFmtId="0" fontId="30" fillId="11" borderId="14" xfId="0" applyFont="1" applyFill="1" applyBorder="1" applyAlignment="1" applyProtection="1">
      <alignment horizontal="center"/>
      <protection locked="0"/>
    </xf>
    <xf numFmtId="0" fontId="30" fillId="11" borderId="15" xfId="0" applyFont="1" applyFill="1" applyBorder="1" applyAlignment="1" applyProtection="1">
      <alignment horizontal="center"/>
      <protection locked="0"/>
    </xf>
    <xf numFmtId="0" fontId="30" fillId="12" borderId="14" xfId="0" applyFont="1" applyFill="1" applyBorder="1" applyAlignment="1" applyProtection="1">
      <alignment horizontal="center" wrapText="1"/>
      <protection locked="0"/>
    </xf>
    <xf numFmtId="0" fontId="30" fillId="12" borderId="15" xfId="0" applyFont="1" applyFill="1" applyBorder="1" applyAlignment="1" applyProtection="1">
      <alignment horizontal="center"/>
      <protection locked="0"/>
    </xf>
    <xf numFmtId="0" fontId="30" fillId="13" borderId="14" xfId="0" applyFont="1" applyFill="1" applyBorder="1" applyAlignment="1" applyProtection="1">
      <alignment horizontal="center"/>
      <protection locked="0"/>
    </xf>
    <xf numFmtId="0" fontId="30" fillId="13" borderId="15" xfId="0" applyFont="1" applyFill="1" applyBorder="1" applyAlignment="1" applyProtection="1">
      <alignment horizontal="center"/>
      <protection locked="0"/>
    </xf>
    <xf numFmtId="0" fontId="30" fillId="10" borderId="14" xfId="0" applyFont="1" applyFill="1" applyBorder="1" applyAlignment="1" applyProtection="1">
      <alignment horizontal="center"/>
      <protection locked="0"/>
    </xf>
    <xf numFmtId="0" fontId="30" fillId="10" borderId="15" xfId="0" applyFont="1" applyFill="1" applyBorder="1" applyAlignment="1" applyProtection="1">
      <alignment horizontal="center"/>
      <protection locked="0"/>
    </xf>
    <xf numFmtId="0" fontId="30" fillId="14" borderId="14" xfId="0" applyFont="1" applyFill="1" applyBorder="1" applyAlignment="1" applyProtection="1">
      <alignment horizontal="center"/>
      <protection locked="0"/>
    </xf>
    <xf numFmtId="0" fontId="30" fillId="14" borderId="15" xfId="0" applyFont="1" applyFill="1" applyBorder="1" applyAlignment="1" applyProtection="1">
      <alignment horizontal="center"/>
      <protection locked="0"/>
    </xf>
    <xf numFmtId="0" fontId="30" fillId="18" borderId="15" xfId="0" applyFont="1" applyFill="1" applyBorder="1" applyAlignment="1" applyProtection="1">
      <alignment horizontal="center" vertical="center"/>
      <protection locked="0"/>
    </xf>
    <xf numFmtId="0" fontId="30" fillId="21" borderId="14" xfId="0" applyFont="1" applyFill="1" applyBorder="1" applyAlignment="1" applyProtection="1">
      <alignment horizontal="center"/>
      <protection locked="0"/>
    </xf>
    <xf numFmtId="0" fontId="30" fillId="21" borderId="16" xfId="0" applyFont="1" applyFill="1" applyBorder="1" applyAlignment="1" applyProtection="1">
      <alignment horizontal="center"/>
      <protection locked="0"/>
    </xf>
    <xf numFmtId="0" fontId="30" fillId="22" borderId="4" xfId="0" applyFont="1" applyFill="1" applyBorder="1" applyAlignment="1" applyProtection="1">
      <alignment horizontal="center"/>
      <protection locked="0"/>
    </xf>
    <xf numFmtId="0" fontId="30" fillId="22" borderId="6" xfId="0" applyFont="1" applyFill="1" applyBorder="1" applyAlignment="1" applyProtection="1">
      <alignment horizontal="center"/>
      <protection locked="0"/>
    </xf>
    <xf numFmtId="0" fontId="23" fillId="0" borderId="12" xfId="0" applyFont="1" applyBorder="1" applyAlignment="1">
      <alignment vertical="center" wrapText="1"/>
    </xf>
    <xf numFmtId="0" fontId="14" fillId="0" borderId="4"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6"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14" fillId="0" borderId="13"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12" xfId="0" applyFont="1" applyBorder="1" applyAlignment="1">
      <alignment vertical="center" wrapText="1"/>
    </xf>
    <xf numFmtId="0" fontId="15" fillId="6" borderId="12" xfId="0" applyFont="1" applyFill="1" applyBorder="1" applyAlignment="1">
      <alignment vertical="center" wrapText="1"/>
    </xf>
    <xf numFmtId="0" fontId="15" fillId="7" borderId="12" xfId="0" applyFont="1" applyFill="1" applyBorder="1" applyAlignment="1">
      <alignment vertical="center" wrapText="1"/>
    </xf>
    <xf numFmtId="0" fontId="22" fillId="8" borderId="12" xfId="0" applyFont="1" applyFill="1" applyBorder="1" applyAlignment="1">
      <alignment horizontal="center" vertical="center" wrapText="1"/>
    </xf>
    <xf numFmtId="0" fontId="26" fillId="8" borderId="12" xfId="0" applyFont="1" applyFill="1" applyBorder="1" applyAlignment="1">
      <alignment vertical="center" wrapText="1"/>
    </xf>
    <xf numFmtId="0" fontId="13" fillId="8" borderId="12" xfId="0" applyFont="1" applyFill="1" applyBorder="1" applyAlignment="1">
      <alignment vertical="center" wrapText="1"/>
    </xf>
    <xf numFmtId="0" fontId="15" fillId="3" borderId="13" xfId="0" applyFont="1" applyFill="1" applyBorder="1" applyAlignment="1">
      <alignment vertical="center" wrapText="1"/>
    </xf>
    <xf numFmtId="0" fontId="15" fillId="3" borderId="10" xfId="0" applyFont="1" applyFill="1" applyBorder="1" applyAlignment="1">
      <alignment vertical="center" wrapText="1"/>
    </xf>
    <xf numFmtId="0" fontId="18" fillId="4" borderId="12" xfId="0" applyFont="1" applyFill="1" applyBorder="1" applyAlignment="1">
      <alignment horizontal="right" vertical="center" wrapText="1"/>
    </xf>
    <xf numFmtId="0" fontId="12" fillId="6" borderId="12" xfId="0" applyFont="1" applyFill="1" applyBorder="1" applyAlignment="1">
      <alignment vertical="center" wrapText="1"/>
    </xf>
    <xf numFmtId="0" fontId="14" fillId="8" borderId="12" xfId="0" applyFont="1" applyFill="1" applyBorder="1" applyAlignment="1">
      <alignment horizontal="center" vertical="center" wrapText="1"/>
    </xf>
    <xf numFmtId="0" fontId="21" fillId="8" borderId="12" xfId="0" applyFont="1" applyFill="1" applyBorder="1" applyAlignment="1">
      <alignment vertical="center" wrapText="1"/>
    </xf>
  </cellXfs>
  <cellStyles count="3">
    <cellStyle name="Normal" xfId="0" builtinId="0"/>
    <cellStyle name="Normal 2" xfId="1"/>
    <cellStyle name="Normal 3" xfId="2"/>
  </cellStyles>
  <dxfs count="49">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0" tint="-0.24994659260841701"/>
        </patternFill>
      </fill>
    </dxf>
    <dxf>
      <fill>
        <patternFill>
          <bgColor theme="0" tint="-0.2499465926084170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34998626667073579"/>
        </patternFill>
      </fill>
    </dxf>
    <dxf>
      <fill>
        <patternFill>
          <bgColor theme="0" tint="-0.34998626667073579"/>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CCCCFF"/>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dxf>
    <dxf>
      <fill>
        <patternFill>
          <bgColor rgb="FF0070C0"/>
        </patternFill>
      </fill>
    </dxf>
    <dxf>
      <fill>
        <patternFill>
          <bgColor rgb="FF0070C0"/>
        </patternFill>
      </fill>
    </dxf>
    <dxf>
      <fill>
        <patternFill>
          <bgColor theme="0" tint="-0.34998626667073579"/>
        </patternFill>
      </fill>
    </dxf>
    <dxf>
      <fill>
        <patternFill>
          <bgColor theme="4" tint="0.59996337778862885"/>
        </patternFill>
      </fill>
    </dxf>
    <dxf>
      <fill>
        <patternFill>
          <bgColor rgb="FFFF66CC"/>
        </patternFill>
      </fill>
    </dxf>
    <dxf>
      <fill>
        <patternFill>
          <bgColor theme="4" tint="0.59996337778862885"/>
        </patternFill>
      </fill>
    </dxf>
    <dxf>
      <fill>
        <patternFill>
          <bgColor rgb="FFFF66CC"/>
        </patternFill>
      </fill>
    </dxf>
    <dxf>
      <border>
        <left style="thin">
          <color auto="1"/>
        </left>
        <right style="thin">
          <color auto="1"/>
        </right>
        <top style="thin">
          <color auto="1"/>
        </top>
        <bottom style="thin">
          <color auto="1"/>
        </bottom>
        <vertical/>
        <horizontal/>
      </border>
    </dxf>
    <dxf>
      <fill>
        <patternFill>
          <bgColor rgb="FF19C3FF"/>
        </patternFill>
      </fill>
    </dxf>
    <dxf>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theme="5" tint="0.59996337778862885"/>
        </patternFill>
      </fill>
    </dxf>
    <dxf>
      <fill>
        <patternFill>
          <bgColor rgb="FF21C5FF"/>
        </patternFill>
      </fill>
    </dxf>
    <dxf>
      <fill>
        <patternFill>
          <bgColor theme="6" tint="0.39994506668294322"/>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66CCFF"/>
      <color rgb="FF21C5FF"/>
      <color rgb="FF00FF00"/>
      <color rgb="FFFF9900"/>
      <color rgb="FFFF66CC"/>
      <color rgb="FFCCCCFF"/>
      <color rgb="FF19C3FF"/>
      <color rgb="FFFF66FF"/>
      <color rgb="FFFF33C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20</xdr:col>
      <xdr:colOff>333374</xdr:colOff>
      <xdr:row>0</xdr:row>
      <xdr:rowOff>104775</xdr:rowOff>
    </xdr:from>
    <xdr:to>
      <xdr:col>21</xdr:col>
      <xdr:colOff>152400</xdr:colOff>
      <xdr:row>1</xdr:row>
      <xdr:rowOff>38100</xdr:rowOff>
    </xdr:to>
    <xdr:sp macro="[0]!PDF" textlink="">
      <xdr:nvSpPr>
        <xdr:cNvPr id="2" name="Rogner un rectangle à un seul coin 1"/>
        <xdr:cNvSpPr/>
      </xdr:nvSpPr>
      <xdr:spPr>
        <a:xfrm>
          <a:off x="9658349" y="104775"/>
          <a:ext cx="581026" cy="314325"/>
        </a:xfrm>
        <a:prstGeom prst="snip1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ln w="3175">
                <a:solidFill>
                  <a:srgbClr val="FF0000"/>
                </a:solidFill>
              </a:ln>
              <a:solidFill>
                <a:sysClr val="windowText" lastClr="000000"/>
              </a:solidFill>
            </a:rPr>
            <a:t>PDF</a:t>
          </a:r>
        </a:p>
      </xdr:txBody>
    </xdr:sp>
    <xdr:clientData/>
  </xdr:twoCellAnchor>
  <xdr:twoCellAnchor>
    <xdr:from>
      <xdr:col>21</xdr:col>
      <xdr:colOff>333376</xdr:colOff>
      <xdr:row>0</xdr:row>
      <xdr:rowOff>114300</xdr:rowOff>
    </xdr:from>
    <xdr:to>
      <xdr:col>22</xdr:col>
      <xdr:colOff>447676</xdr:colOff>
      <xdr:row>1</xdr:row>
      <xdr:rowOff>47625</xdr:rowOff>
    </xdr:to>
    <xdr:sp macro="[0]!Chiffrage" textlink="">
      <xdr:nvSpPr>
        <xdr:cNvPr id="3" name="Carré corné 2"/>
        <xdr:cNvSpPr/>
      </xdr:nvSpPr>
      <xdr:spPr>
        <a:xfrm>
          <a:off x="10420351" y="114300"/>
          <a:ext cx="876300" cy="314325"/>
        </a:xfrm>
        <a:prstGeom prst="foldedCorner">
          <a:avLst/>
        </a:prstGeom>
        <a:solidFill>
          <a:sysClr val="window" lastClr="FFFFFF"/>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ysClr val="windowText" lastClr="000000"/>
              </a:solidFill>
            </a:rPr>
            <a:t>Chiffrage</a:t>
          </a:r>
        </a:p>
      </xdr:txBody>
    </xdr:sp>
    <xdr:clientData/>
  </xdr:twoCellAnchor>
  <xdr:twoCellAnchor>
    <xdr:from>
      <xdr:col>20</xdr:col>
      <xdr:colOff>295275</xdr:colOff>
      <xdr:row>1</xdr:row>
      <xdr:rowOff>171450</xdr:rowOff>
    </xdr:from>
    <xdr:to>
      <xdr:col>22</xdr:col>
      <xdr:colOff>28575</xdr:colOff>
      <xdr:row>3</xdr:row>
      <xdr:rowOff>171450</xdr:rowOff>
    </xdr:to>
    <xdr:sp macro="[0]!Synthese" textlink="">
      <xdr:nvSpPr>
        <xdr:cNvPr id="5" name="Rectangle 4"/>
        <xdr:cNvSpPr/>
      </xdr:nvSpPr>
      <xdr:spPr>
        <a:xfrm>
          <a:off x="9620250" y="552450"/>
          <a:ext cx="1257300" cy="495300"/>
        </a:xfrm>
        <a:prstGeom prst="rect">
          <a:avLst/>
        </a:prstGeom>
        <a:solidFill>
          <a:sysClr val="window" lastClr="FFFFFF"/>
        </a:solidFill>
        <a:ln w="38100">
          <a:solidFill>
            <a:schemeClr val="accent1">
              <a:lumMod val="50000"/>
            </a:schemeClr>
          </a:solidFill>
        </a:ln>
        <a:scene3d>
          <a:camera prst="orthographicFront"/>
          <a:lightRig rig="flat" dir="t"/>
        </a:scene3d>
        <a:sp3d prstMaterial="meta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accent1">
                  <a:lumMod val="50000"/>
                </a:schemeClr>
              </a:solidFill>
              <a:latin typeface="Arial" panose="020B0604020202020204" pitchFamily="34" charset="0"/>
              <a:cs typeface="Arial" panose="020B0604020202020204" pitchFamily="34" charset="0"/>
            </a:rPr>
            <a:t>Excécuter</a:t>
          </a:r>
        </a:p>
        <a:p>
          <a:pPr algn="ctr"/>
          <a:r>
            <a:rPr lang="fr-FR" sz="1200" b="1">
              <a:solidFill>
                <a:schemeClr val="accent1">
                  <a:lumMod val="50000"/>
                </a:schemeClr>
              </a:solidFill>
              <a:latin typeface="Arial" panose="020B0604020202020204" pitchFamily="34" charset="0"/>
              <a:cs typeface="Arial" panose="020B0604020202020204" pitchFamily="34" charset="0"/>
            </a:rPr>
            <a:t>Bon de Fab</a:t>
          </a:r>
        </a:p>
      </xdr:txBody>
    </xdr:sp>
    <xdr:clientData/>
  </xdr:twoCellAnchor>
  <xdr:twoCellAnchor>
    <xdr:from>
      <xdr:col>24</xdr:col>
      <xdr:colOff>257175</xdr:colOff>
      <xdr:row>0</xdr:row>
      <xdr:rowOff>47624</xdr:rowOff>
    </xdr:from>
    <xdr:to>
      <xdr:col>25</xdr:col>
      <xdr:colOff>714375</xdr:colOff>
      <xdr:row>2</xdr:row>
      <xdr:rowOff>28575</xdr:rowOff>
    </xdr:to>
    <xdr:sp macro="[0]!Impression_Tous" textlink="">
      <xdr:nvSpPr>
        <xdr:cNvPr id="6" name="Rectangle avec flèche vers le bas 5"/>
        <xdr:cNvSpPr/>
      </xdr:nvSpPr>
      <xdr:spPr>
        <a:xfrm>
          <a:off x="15420975" y="47624"/>
          <a:ext cx="1219200" cy="609601"/>
        </a:xfrm>
        <a:prstGeom prst="downArrowCallout">
          <a:avLst>
            <a:gd name="adj1" fmla="val 19594"/>
            <a:gd name="adj2" fmla="val 31757"/>
            <a:gd name="adj3" fmla="val 25000"/>
            <a:gd name="adj4" fmla="val 64977"/>
          </a:avLst>
        </a:prstGeom>
        <a:solidFill>
          <a:sysClr val="window" lastClr="FFFFFF"/>
        </a:solidFill>
        <a:ln>
          <a:solidFill>
            <a:srgbClr val="21C5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rgbClr val="66CCFF"/>
              </a:solidFill>
            </a:rPr>
            <a:t>Imprimer</a:t>
          </a:r>
        </a:p>
        <a:p>
          <a:pPr algn="ctr"/>
          <a:r>
            <a:rPr lang="fr-FR" sz="1100" b="1">
              <a:solidFill>
                <a:srgbClr val="66CCFF"/>
              </a:solidFill>
            </a:rPr>
            <a:t>Tous</a:t>
          </a:r>
        </a:p>
      </xdr:txBody>
    </xdr:sp>
    <xdr:clientData/>
  </xdr:twoCellAnchor>
  <xdr:twoCellAnchor>
    <xdr:from>
      <xdr:col>22</xdr:col>
      <xdr:colOff>628650</xdr:colOff>
      <xdr:row>0</xdr:row>
      <xdr:rowOff>47626</xdr:rowOff>
    </xdr:from>
    <xdr:to>
      <xdr:col>24</xdr:col>
      <xdr:colOff>114299</xdr:colOff>
      <xdr:row>1</xdr:row>
      <xdr:rowOff>47626</xdr:rowOff>
    </xdr:to>
    <xdr:sp macro="[0]!BonOxy" textlink="">
      <xdr:nvSpPr>
        <xdr:cNvPr id="7" name="Parchemin horizontal 6"/>
        <xdr:cNvSpPr/>
      </xdr:nvSpPr>
      <xdr:spPr>
        <a:xfrm>
          <a:off x="11477625" y="47626"/>
          <a:ext cx="1009649" cy="381000"/>
        </a:xfrm>
        <a:prstGeom prst="horizontalScroll">
          <a:avLst/>
        </a:prstGeom>
        <a:solidFill>
          <a:sysClr val="window" lastClr="FFFFFF"/>
        </a:solidFill>
        <a:ln w="1905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rgbClr val="00B050"/>
              </a:solidFill>
            </a:rPr>
            <a:t>Bon D'Oxy</a:t>
          </a:r>
        </a:p>
      </xdr:txBody>
    </xdr:sp>
    <xdr:clientData/>
  </xdr:twoCellAnchor>
  <xdr:twoCellAnchor>
    <xdr:from>
      <xdr:col>22</xdr:col>
      <xdr:colOff>400050</xdr:colOff>
      <xdr:row>1</xdr:row>
      <xdr:rowOff>123826</xdr:rowOff>
    </xdr:from>
    <xdr:to>
      <xdr:col>24</xdr:col>
      <xdr:colOff>76199</xdr:colOff>
      <xdr:row>4</xdr:row>
      <xdr:rowOff>19050</xdr:rowOff>
    </xdr:to>
    <xdr:sp macro="[0]!Impression_Bon_Fab" textlink="">
      <xdr:nvSpPr>
        <xdr:cNvPr id="8" name="Rectangle avec flèche vers le bas 7"/>
        <xdr:cNvSpPr/>
      </xdr:nvSpPr>
      <xdr:spPr>
        <a:xfrm>
          <a:off x="11249025" y="504826"/>
          <a:ext cx="1200149" cy="638174"/>
        </a:xfrm>
        <a:prstGeom prst="downArrowCallout">
          <a:avLst>
            <a:gd name="adj1" fmla="val 14655"/>
            <a:gd name="adj2" fmla="val 19828"/>
            <a:gd name="adj3" fmla="val 12931"/>
            <a:gd name="adj4" fmla="val 77046"/>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accent4">
                  <a:lumMod val="60000"/>
                  <a:lumOff val="40000"/>
                </a:schemeClr>
              </a:solidFill>
            </a:rPr>
            <a:t>Imprimer</a:t>
          </a:r>
        </a:p>
        <a:p>
          <a:pPr algn="ctr"/>
          <a:r>
            <a:rPr lang="fr-FR" sz="1100" b="1">
              <a:solidFill>
                <a:schemeClr val="accent4">
                  <a:lumMod val="60000"/>
                  <a:lumOff val="40000"/>
                </a:schemeClr>
              </a:solidFill>
            </a:rPr>
            <a:t>Bon de Fab</a:t>
          </a:r>
        </a:p>
      </xdr:txBody>
    </xdr:sp>
    <xdr:clientData/>
  </xdr:twoCellAnchor>
  <mc:AlternateContent xmlns:mc="http://schemas.openxmlformats.org/markup-compatibility/2006">
    <mc:Choice xmlns:a14="http://schemas.microsoft.com/office/drawing/2010/main" Requires="a14">
      <xdr:twoCellAnchor>
        <xdr:from>
          <xdr:col>9</xdr:col>
          <xdr:colOff>133350</xdr:colOff>
          <xdr:row>1</xdr:row>
          <xdr:rowOff>28575</xdr:rowOff>
        </xdr:from>
        <xdr:to>
          <xdr:col>9</xdr:col>
          <xdr:colOff>1123950</xdr:colOff>
          <xdr:row>3</xdr:row>
          <xdr:rowOff>0</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Bouton Bon de Fab</a:t>
              </a:r>
            </a:p>
          </xdr:txBody>
        </xdr:sp>
        <xdr:clientData fPrintsWithSheet="0"/>
      </xdr:twoCellAnchor>
    </mc:Choice>
    <mc:Fallback/>
  </mc:AlternateContent>
  <xdr:twoCellAnchor>
    <xdr:from>
      <xdr:col>0</xdr:col>
      <xdr:colOff>28575</xdr:colOff>
      <xdr:row>0</xdr:row>
      <xdr:rowOff>38100</xdr:rowOff>
    </xdr:from>
    <xdr:to>
      <xdr:col>28</xdr:col>
      <xdr:colOff>209550</xdr:colOff>
      <xdr:row>26</xdr:row>
      <xdr:rowOff>66675</xdr:rowOff>
    </xdr:to>
    <xdr:sp macro="[0]!BonFABPage" textlink="">
      <xdr:nvSpPr>
        <xdr:cNvPr id="19" name="Rectangle 18" hidden="1"/>
        <xdr:cNvSpPr/>
      </xdr:nvSpPr>
      <xdr:spPr>
        <a:xfrm>
          <a:off x="28575" y="38100"/>
          <a:ext cx="15601950" cy="70485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fr-FR" sz="5400" b="1" u="sng"/>
            <a:t>Cliquez pour la Création d'un Bon de Fabrication</a:t>
          </a:r>
        </a:p>
      </xdr:txBody>
    </xdr:sp>
    <xdr:clientData/>
  </xdr:twoCellAnchor>
  <xdr:twoCellAnchor>
    <xdr:from>
      <xdr:col>47</xdr:col>
      <xdr:colOff>85726</xdr:colOff>
      <xdr:row>0</xdr:row>
      <xdr:rowOff>142875</xdr:rowOff>
    </xdr:from>
    <xdr:to>
      <xdr:col>47</xdr:col>
      <xdr:colOff>676276</xdr:colOff>
      <xdr:row>0</xdr:row>
      <xdr:rowOff>361951</xdr:rowOff>
    </xdr:to>
    <xdr:sp macro="[0]!affichebouton" textlink="">
      <xdr:nvSpPr>
        <xdr:cNvPr id="4" name="Ellipse 3"/>
        <xdr:cNvSpPr/>
      </xdr:nvSpPr>
      <xdr:spPr>
        <a:xfrm>
          <a:off x="26860501" y="142875"/>
          <a:ext cx="590550" cy="21907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SEB</a:t>
          </a:r>
        </a:p>
      </xdr:txBody>
    </xdr:sp>
    <xdr:clientData/>
  </xdr:twoCellAnchor>
  <mc:AlternateContent xmlns:mc="http://schemas.openxmlformats.org/markup-compatibility/2006">
    <mc:Choice xmlns:a14="http://schemas.microsoft.com/office/drawing/2010/main" Requires="a14">
      <xdr:twoCellAnchor>
        <xdr:from>
          <xdr:col>7</xdr:col>
          <xdr:colOff>828675</xdr:colOff>
          <xdr:row>1</xdr:row>
          <xdr:rowOff>104775</xdr:rowOff>
        </xdr:from>
        <xdr:to>
          <xdr:col>8</xdr:col>
          <xdr:colOff>990600</xdr:colOff>
          <xdr:row>3</xdr:row>
          <xdr:rowOff>180975</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 Poids Brut</a:t>
              </a:r>
            </a:p>
          </xdr:txBody>
        </xdr:sp>
        <xdr:clientData fPrintsWithSheet="0"/>
      </xdr:twoCellAnchor>
    </mc:Choice>
    <mc:Fallback/>
  </mc:AlternateContent>
  <xdr:twoCellAnchor>
    <xdr:from>
      <xdr:col>8</xdr:col>
      <xdr:colOff>352425</xdr:colOff>
      <xdr:row>0</xdr:row>
      <xdr:rowOff>95250</xdr:rowOff>
    </xdr:from>
    <xdr:to>
      <xdr:col>9</xdr:col>
      <xdr:colOff>266700</xdr:colOff>
      <xdr:row>2</xdr:row>
      <xdr:rowOff>19050</xdr:rowOff>
    </xdr:to>
    <xdr:sp macro="[0]!Impression_Chiffrage" textlink="">
      <xdr:nvSpPr>
        <xdr:cNvPr id="16" name="Rectangle avec flèche vers le bas 15"/>
        <xdr:cNvSpPr/>
      </xdr:nvSpPr>
      <xdr:spPr>
        <a:xfrm>
          <a:off x="8410575" y="95250"/>
          <a:ext cx="1190625" cy="552450"/>
        </a:xfrm>
        <a:prstGeom prst="downArrowCallout">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w="3175">
                <a:noFill/>
              </a:ln>
              <a:solidFill>
                <a:schemeClr val="accent4">
                  <a:lumMod val="60000"/>
                  <a:lumOff val="40000"/>
                </a:schemeClr>
              </a:solidFill>
            </a:rPr>
            <a:t>Imprimer</a:t>
          </a:r>
        </a:p>
      </xdr:txBody>
    </xdr:sp>
    <xdr:clientData/>
  </xdr:twoCellAnchor>
  <mc:AlternateContent xmlns:mc="http://schemas.openxmlformats.org/markup-compatibility/2006">
    <mc:Choice xmlns:a14="http://schemas.microsoft.com/office/drawing/2010/main" Requires="a14">
      <xdr:twoCellAnchor>
        <xdr:from>
          <xdr:col>24</xdr:col>
          <xdr:colOff>409575</xdr:colOff>
          <xdr:row>0</xdr:row>
          <xdr:rowOff>342900</xdr:rowOff>
        </xdr:from>
        <xdr:to>
          <xdr:col>26</xdr:col>
          <xdr:colOff>590550</xdr:colOff>
          <xdr:row>2</xdr:row>
          <xdr:rowOff>19050</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Feuille Périmètre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0</xdr:colOff>
      <xdr:row>0</xdr:row>
      <xdr:rowOff>190499</xdr:rowOff>
    </xdr:from>
    <xdr:to>
      <xdr:col>5</xdr:col>
      <xdr:colOff>0</xdr:colOff>
      <xdr:row>2</xdr:row>
      <xdr:rowOff>28574</xdr:rowOff>
    </xdr:to>
    <xdr:grpSp>
      <xdr:nvGrpSpPr>
        <xdr:cNvPr id="21" name="Groupe 20"/>
        <xdr:cNvGrpSpPr/>
      </xdr:nvGrpSpPr>
      <xdr:grpSpPr>
        <a:xfrm>
          <a:off x="5057775" y="405360"/>
          <a:ext cx="0" cy="288629"/>
          <a:chOff x="3886201" y="342899"/>
          <a:chExt cx="1171574" cy="360207"/>
        </a:xfrm>
      </xdr:grpSpPr>
      <mc:AlternateContent xmlns:mc="http://schemas.openxmlformats.org/markup-compatibility/2006">
        <mc:Choice xmlns:a14="http://schemas.microsoft.com/office/drawing/2010/main" Requires="a14">
          <xdr:sp macro="" textlink="">
            <xdr:nvSpPr>
              <xdr:cNvPr id="11270" name="Check Box 6" hidden="1">
                <a:extLst>
                  <a:ext uri="{63B3BB69-23CF-44E3-9099-C40C66FF867C}">
                    <a14:compatExt spid="_x0000_s11270"/>
                  </a:ext>
                </a:extLst>
              </xdr:cNvPr>
              <xdr:cNvSpPr/>
            </xdr:nvSpPr>
            <xdr:spPr bwMode="auto">
              <a:xfrm>
                <a:off x="5057775" y="455455"/>
                <a:ext cx="0" cy="2476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23" name="ZoneTexte 22"/>
          <xdr:cNvSpPr txBox="1"/>
        </xdr:nvSpPr>
        <xdr:spPr>
          <a:xfrm>
            <a:off x="3886201" y="342899"/>
            <a:ext cx="533400"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MM</a:t>
            </a:r>
          </a:p>
        </xdr:txBody>
      </xdr:sp>
    </xdr:grpSp>
    <xdr:clientData/>
  </xdr:twoCellAnchor>
  <xdr:twoCellAnchor>
    <xdr:from>
      <xdr:col>19</xdr:col>
      <xdr:colOff>0</xdr:colOff>
      <xdr:row>4</xdr:row>
      <xdr:rowOff>0</xdr:rowOff>
    </xdr:from>
    <xdr:to>
      <xdr:col>20</xdr:col>
      <xdr:colOff>495300</xdr:colOff>
      <xdr:row>4</xdr:row>
      <xdr:rowOff>495300</xdr:rowOff>
    </xdr:to>
    <xdr:sp macro="[0]!Vis" textlink="">
      <xdr:nvSpPr>
        <xdr:cNvPr id="6" name="Rectangle 5"/>
        <xdr:cNvSpPr/>
      </xdr:nvSpPr>
      <xdr:spPr>
        <a:xfrm>
          <a:off x="9334500" y="1123950"/>
          <a:ext cx="1257300" cy="495300"/>
        </a:xfrm>
        <a:prstGeom prst="rect">
          <a:avLst/>
        </a:prstGeom>
        <a:solidFill>
          <a:sysClr val="window" lastClr="FFFFFF"/>
        </a:solidFill>
        <a:ln w="38100">
          <a:solidFill>
            <a:schemeClr val="accent2"/>
          </a:solidFill>
        </a:ln>
        <a:scene3d>
          <a:camera prst="orthographicFront"/>
          <a:lightRig rig="flat" dir="t"/>
        </a:scene3d>
        <a:sp3d prstMaterial="meta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accent2"/>
              </a:solidFill>
              <a:latin typeface="Arial" panose="020B0604020202020204" pitchFamily="34" charset="0"/>
              <a:cs typeface="Arial" panose="020B0604020202020204" pitchFamily="34" charset="0"/>
            </a:rPr>
            <a:t>Excécuter</a:t>
          </a:r>
        </a:p>
        <a:p>
          <a:pPr algn="ctr"/>
          <a:r>
            <a:rPr lang="fr-FR" sz="1200" b="1">
              <a:solidFill>
                <a:schemeClr val="accent2"/>
              </a:solidFill>
              <a:latin typeface="Arial" panose="020B0604020202020204" pitchFamily="34" charset="0"/>
              <a:cs typeface="Arial" panose="020B0604020202020204" pitchFamily="34" charset="0"/>
            </a:rPr>
            <a:t>VISSERIE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676275</xdr:colOff>
      <xdr:row>0</xdr:row>
      <xdr:rowOff>371475</xdr:rowOff>
    </xdr:from>
    <xdr:to>
      <xdr:col>10</xdr:col>
      <xdr:colOff>400049</xdr:colOff>
      <xdr:row>3</xdr:row>
      <xdr:rowOff>104775</xdr:rowOff>
    </xdr:to>
    <xdr:sp macro="[0]!Impression_Bon_Oxy" textlink="">
      <xdr:nvSpPr>
        <xdr:cNvPr id="4" name="Rectangle avec flèche vers le bas 3"/>
        <xdr:cNvSpPr/>
      </xdr:nvSpPr>
      <xdr:spPr>
        <a:xfrm>
          <a:off x="9201150" y="371475"/>
          <a:ext cx="1200149" cy="552450"/>
        </a:xfrm>
        <a:prstGeom prst="downArrowCallout">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chemeClr val="accent4">
                  <a:lumMod val="60000"/>
                  <a:lumOff val="40000"/>
                </a:schemeClr>
              </a:solidFill>
            </a:rPr>
            <a:t>Imprimer</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114300</xdr:colOff>
          <xdr:row>0</xdr:row>
          <xdr:rowOff>76200</xdr:rowOff>
        </xdr:from>
        <xdr:to>
          <xdr:col>0</xdr:col>
          <xdr:colOff>1114425</xdr:colOff>
          <xdr:row>1</xdr:row>
          <xdr:rowOff>371475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 Poids Brut</a:t>
              </a:r>
            </a:p>
          </xdr:txBody>
        </xdr:sp>
        <xdr:clientData fPrintsWithSheet="0"/>
      </xdr:twoCellAnchor>
    </mc:Choice>
    <mc:Fallback/>
  </mc:AlternateContent>
  <xdr:twoCellAnchor>
    <xdr:from>
      <xdr:col>0</xdr:col>
      <xdr:colOff>1476375</xdr:colOff>
      <xdr:row>0</xdr:row>
      <xdr:rowOff>114300</xdr:rowOff>
    </xdr:from>
    <xdr:to>
      <xdr:col>1</xdr:col>
      <xdr:colOff>847724</xdr:colOff>
      <xdr:row>2</xdr:row>
      <xdr:rowOff>28575</xdr:rowOff>
    </xdr:to>
    <xdr:sp macro="[0]!Impression_Résume_Chiffrage" textlink="">
      <xdr:nvSpPr>
        <xdr:cNvPr id="4" name="Rectangle avec flèche vers le bas 3"/>
        <xdr:cNvSpPr/>
      </xdr:nvSpPr>
      <xdr:spPr>
        <a:xfrm>
          <a:off x="1476375" y="114300"/>
          <a:ext cx="1200149" cy="552450"/>
        </a:xfrm>
        <a:prstGeom prst="downArrowCallout">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chemeClr val="accent4">
                  <a:lumMod val="60000"/>
                  <a:lumOff val="40000"/>
                </a:schemeClr>
              </a:solidFill>
            </a:rPr>
            <a:t>Imprimer</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9526</xdr:rowOff>
    </xdr:from>
    <xdr:to>
      <xdr:col>8</xdr:col>
      <xdr:colOff>0</xdr:colOff>
      <xdr:row>121</xdr:row>
      <xdr:rowOff>38100</xdr:rowOff>
    </xdr:to>
    <xdr:sp macro="" textlink="">
      <xdr:nvSpPr>
        <xdr:cNvPr id="2" name="ZoneTexte 1"/>
        <xdr:cNvSpPr txBox="1"/>
      </xdr:nvSpPr>
      <xdr:spPr>
        <a:xfrm>
          <a:off x="0" y="9526"/>
          <a:ext cx="6096000" cy="230790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fr-FR" sz="1100" b="1">
              <a:solidFill>
                <a:schemeClr val="dk1"/>
              </a:solidFill>
              <a:effectLst/>
              <a:latin typeface="+mn-lt"/>
              <a:ea typeface="+mn-ea"/>
              <a:cs typeface="+mn-cs"/>
            </a:rPr>
            <a:t>44 RM - 4 WD - ALLRAD 									</a:t>
          </a:r>
          <a:r>
            <a:rPr lang="fr-FR" sz="1800" b="1" baseline="0">
              <a:solidFill>
                <a:schemeClr val="dk1"/>
              </a:solidFill>
              <a:effectLst/>
              <a:latin typeface="+mn-lt"/>
              <a:ea typeface="+mn-ea"/>
              <a:cs typeface="+mn-cs"/>
            </a:rPr>
            <a:t> </a:t>
          </a:r>
          <a:r>
            <a:rPr lang="fr-FR" sz="1800" b="1">
              <a:solidFill>
                <a:schemeClr val="dk1"/>
              </a:solidFill>
              <a:effectLst/>
              <a:latin typeface="+mn-lt"/>
              <a:ea typeface="+mn-ea"/>
              <a:cs typeface="+mn-cs"/>
            </a:rPr>
            <a:t>ADMM - </a:t>
          </a:r>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Marque/ Modèle/Gamme</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p>
        <a:p>
          <a:r>
            <a:rPr lang="en-US" sz="1100">
              <a:solidFill>
                <a:schemeClr val="dk1"/>
              </a:solidFill>
              <a:effectLst/>
              <a:latin typeface="+mn-lt"/>
              <a:ea typeface="+mn-ea"/>
              <a:cs typeface="+mn-cs"/>
            </a:rPr>
            <a:t>Equippement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FRANCAIS</a:t>
          </a:r>
          <a:endParaRPr lang="en-US" sz="1100">
            <a:solidFill>
              <a:schemeClr val="dk1"/>
            </a:solidFill>
            <a:effectLst/>
            <a:latin typeface="+mn-lt"/>
            <a:ea typeface="+mn-ea"/>
            <a:cs typeface="+mn-cs"/>
          </a:endParaRPr>
        </a:p>
        <a:p>
          <a:r>
            <a:rPr lang="fr-FR" sz="1100" b="1">
              <a:solidFill>
                <a:schemeClr val="dk1"/>
              </a:solidFill>
              <a:effectLst/>
              <a:latin typeface="+mn-lt"/>
              <a:ea typeface="+mn-ea"/>
              <a:cs typeface="+mn-cs"/>
            </a:rPr>
            <a:t>CONSIGNES DE MONTAGE : à lire attentivement avant d’effectuer tout montage</a:t>
          </a:r>
        </a:p>
        <a:p>
          <a:r>
            <a:rPr lang="fr-FR" sz="1100" b="1">
              <a:solidFill>
                <a:schemeClr val="dk1"/>
              </a:solidFill>
              <a:effectLst/>
              <a:latin typeface="+mn-lt"/>
              <a:ea typeface="+mn-ea"/>
              <a:cs typeface="+mn-cs"/>
            </a:rPr>
            <a:t>ATTENTION </a:t>
          </a:r>
          <a:r>
            <a:rPr lang="fr-FR" sz="1100">
              <a:solidFill>
                <a:schemeClr val="dk1"/>
              </a:solidFill>
              <a:effectLst/>
              <a:latin typeface="+mn-lt"/>
              <a:ea typeface="+mn-ea"/>
              <a:cs typeface="+mn-cs"/>
            </a:rPr>
            <a:t>: Afin d’assurer un serrage efficace des vis sur le tracteur, veuillez-vous assurer que les filetages des points de fixations du tracteur soient propres. Le passage d’un taraud adapté permet l’élimination des peintures, rouille, impuretés et autres salissures. Ceci s’applique aussi sur des tracteurs neufs. Ainsi l’efficacité du couple de serrage sera garantie.</a:t>
          </a:r>
        </a:p>
        <a:p>
          <a:pPr lvl="0"/>
          <a:r>
            <a:rPr lang="fr-FR" sz="1100">
              <a:solidFill>
                <a:schemeClr val="dk1"/>
              </a:solidFill>
              <a:effectLst/>
              <a:latin typeface="+mn-lt"/>
              <a:ea typeface="+mn-ea"/>
              <a:cs typeface="+mn-cs"/>
            </a:rPr>
            <a:t>Ne rien bloquer avant d’avoir tout positionné.</a:t>
          </a:r>
        </a:p>
        <a:p>
          <a:pPr lvl="0"/>
          <a:r>
            <a:rPr lang="fr-FR" sz="1100">
              <a:solidFill>
                <a:schemeClr val="dk1"/>
              </a:solidFill>
              <a:effectLst/>
              <a:latin typeface="+mn-lt"/>
              <a:ea typeface="+mn-ea"/>
              <a:cs typeface="+mn-cs"/>
            </a:rPr>
            <a:t>Toute la visserie doit être montée avec rondelle frein et frein filet moyen </a:t>
          </a:r>
          <a:r>
            <a:rPr lang="fr-FR" sz="1100" i="1">
              <a:solidFill>
                <a:schemeClr val="dk1"/>
              </a:solidFill>
              <a:effectLst/>
              <a:latin typeface="+mn-lt"/>
              <a:ea typeface="+mn-ea"/>
              <a:cs typeface="+mn-cs"/>
            </a:rPr>
            <a:t>(Ex : Loctite 245)</a:t>
          </a:r>
          <a:r>
            <a:rPr lang="fr-FR" sz="1100">
              <a:solidFill>
                <a:schemeClr val="dk1"/>
              </a:solidFill>
              <a:effectLst/>
              <a:latin typeface="+mn-lt"/>
              <a:ea typeface="+mn-ea"/>
              <a:cs typeface="+mn-cs"/>
            </a:rPr>
            <a:t>. En cas de fixation avec trou oblong, positionner la rondelle du côté de l’oblong.</a:t>
          </a:r>
        </a:p>
        <a:p>
          <a:pPr lvl="0"/>
          <a:r>
            <a:rPr lang="fr-FR" sz="1100">
              <a:solidFill>
                <a:schemeClr val="dk1"/>
              </a:solidFill>
              <a:effectLst/>
              <a:latin typeface="+mn-lt"/>
              <a:ea typeface="+mn-ea"/>
              <a:cs typeface="+mn-cs"/>
            </a:rPr>
            <a:t>Après s’être assuré que tous les boulons et vis sont en place, procéder au serrage de l’ensemble suivant le couple de serrage préconisé pour la fonte et l’acier dans le tableau ci-dessous.</a:t>
          </a:r>
        </a:p>
        <a:p>
          <a:pPr lvl="0"/>
          <a:r>
            <a:rPr lang="fr-FR" sz="1100">
              <a:solidFill>
                <a:schemeClr val="dk1"/>
              </a:solidFill>
              <a:effectLst/>
              <a:latin typeface="+mn-lt"/>
              <a:ea typeface="+mn-ea"/>
              <a:cs typeface="+mn-cs"/>
            </a:rPr>
            <a:t>Il est interdit de visser et de serrer à la clé pneumatique la boulonnerie liée au tracteur.</a:t>
          </a:r>
        </a:p>
        <a:p>
          <a:pPr lvl="0"/>
          <a:r>
            <a:rPr lang="fr-FR" sz="1100">
              <a:solidFill>
                <a:schemeClr val="dk1"/>
              </a:solidFill>
              <a:effectLst/>
              <a:latin typeface="+mn-lt"/>
              <a:ea typeface="+mn-ea"/>
              <a:cs typeface="+mn-cs"/>
            </a:rPr>
            <a:t>La garantie cesse immédiatement si les préconisations de montage de la machine prévue par le présent document ne sont pas respectées.</a:t>
          </a:r>
        </a:p>
        <a:p>
          <a:r>
            <a:rPr lang="en-US" sz="1100" b="1">
              <a:solidFill>
                <a:schemeClr val="dk1"/>
              </a:solidFill>
              <a:effectLst/>
              <a:latin typeface="+mn-lt"/>
              <a:ea typeface="+mn-ea"/>
              <a:cs typeface="+mn-cs"/>
            </a:rPr>
            <a:t>MAINTENANCE</a:t>
          </a:r>
          <a:endParaRPr lang="fr-FR" sz="1100">
            <a:solidFill>
              <a:schemeClr val="dk1"/>
            </a:solidFill>
            <a:effectLst/>
            <a:latin typeface="+mn-lt"/>
            <a:ea typeface="+mn-ea"/>
            <a:cs typeface="+mn-cs"/>
          </a:endParaRPr>
        </a:p>
        <a:p>
          <a:pPr lvl="0"/>
          <a:r>
            <a:rPr lang="fr-FR" sz="1100">
              <a:solidFill>
                <a:schemeClr val="dk1"/>
              </a:solidFill>
              <a:effectLst/>
              <a:latin typeface="+mn-lt"/>
              <a:ea typeface="+mn-ea"/>
              <a:cs typeface="+mn-cs"/>
            </a:rPr>
            <a:t>IMPORTANT : Vérifier que l’ensemble de la visserie est serrée au bon couple après 10 et 50 heures de travail puis toutes les 100 heures. Toutes les vis nécessitant un resserrage doivent être inspectées, changées si nécessaire, nettoyées et recollées au frein filet.</a:t>
          </a:r>
        </a:p>
        <a:p>
          <a:r>
            <a:rPr lang="en-US" sz="1100" b="1">
              <a:solidFill>
                <a:schemeClr val="dk1"/>
              </a:solidFill>
              <a:effectLst/>
              <a:latin typeface="+mn-lt"/>
              <a:ea typeface="+mn-ea"/>
              <a:cs typeface="+mn-cs"/>
            </a:rPr>
            <a:t>ENGLISH</a:t>
          </a:r>
          <a:endParaRPr lang="fr-FR" sz="1100">
            <a:solidFill>
              <a:schemeClr val="dk1"/>
            </a:solidFill>
            <a:effectLst/>
            <a:latin typeface="+mn-lt"/>
            <a:ea typeface="+mn-ea"/>
            <a:cs typeface="+mn-cs"/>
          </a:endParaRPr>
        </a:p>
        <a:p>
          <a:r>
            <a:rPr lang="fr-FR">
              <a:effectLst/>
            </a:rPr>
            <a:t/>
          </a:r>
          <a:br>
            <a:rPr lang="fr-FR">
              <a:effectLst/>
            </a:rPr>
          </a:br>
          <a:r>
            <a:rPr lang="en-US" sz="1100" b="1">
              <a:solidFill>
                <a:schemeClr val="dk1"/>
              </a:solidFill>
              <a:effectLst/>
              <a:latin typeface="+mn-lt"/>
              <a:ea typeface="+mn-ea"/>
              <a:cs typeface="+mn-cs"/>
            </a:rPr>
            <a:t>FITTING RECOMMENDATIONS: read carefully before assembling the parts</a:t>
          </a:r>
          <a:endParaRPr lang="fr-FR" sz="1100" b="1">
            <a:solidFill>
              <a:schemeClr val="dk1"/>
            </a:solidFill>
            <a:effectLst/>
            <a:latin typeface="+mn-lt"/>
            <a:ea typeface="+mn-ea"/>
            <a:cs typeface="+mn-cs"/>
          </a:endParaRPr>
        </a:p>
        <a:p>
          <a:r>
            <a:rPr lang="en-US" sz="1100" b="1">
              <a:solidFill>
                <a:schemeClr val="dk1"/>
              </a:solidFill>
              <a:effectLst/>
              <a:latin typeface="+mn-lt"/>
              <a:ea typeface="+mn-ea"/>
              <a:cs typeface="+mn-cs"/>
            </a:rPr>
            <a:t>IMPORTANT: </a:t>
          </a:r>
          <a:r>
            <a:rPr lang="en-US" sz="1100">
              <a:solidFill>
                <a:schemeClr val="dk1"/>
              </a:solidFill>
              <a:effectLst/>
              <a:latin typeface="+mn-lt"/>
              <a:ea typeface="+mn-ea"/>
              <a:cs typeface="+mn-cs"/>
            </a:rPr>
            <a:t>To ensure that the screws are correctly tightened onto the tractor, please check that the threads of the tractor attachment points are clean. Use the suitable tap to remove paint, rust, impurities and other contaminates out of the mounting holes. This also applies to new tractors. The effectiveness of the tightening torque will then be guaranteed.</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Do not tighten any bolts before all the parts are positioned.</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All bolts must be mounted with a spring washer and medium locking compound (e.g. Loctite 245). If you are fitting onto an oblong hole, position the washer on the side of the oblong.</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When each part is correctly positioned, fully tighten all bolts using the tightening torques designed for cast iron and steel listed in the table below.</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It is forbidden to use a pneumatic impact wrench to tighten the nuts and bolts onto the tractor.</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If the recommendations for the assembling of the machine which are set out in this document are not strictly adhered to, the guarantee will be immediately lifted and no longer applicable.</a:t>
          </a:r>
          <a:endParaRPr lang="fr-FR" sz="1100">
            <a:solidFill>
              <a:schemeClr val="dk1"/>
            </a:solidFill>
            <a:effectLst/>
            <a:latin typeface="+mn-lt"/>
            <a:ea typeface="+mn-ea"/>
            <a:cs typeface="+mn-cs"/>
          </a:endParaRPr>
        </a:p>
        <a:p>
          <a:r>
            <a:rPr lang="en-US" sz="1100" b="1" i="1">
              <a:solidFill>
                <a:schemeClr val="dk1"/>
              </a:solidFill>
              <a:effectLst/>
              <a:latin typeface="+mn-lt"/>
              <a:ea typeface="+mn-ea"/>
              <a:cs typeface="+mn-cs"/>
            </a:rPr>
            <a:t>MAINTENANCE</a:t>
          </a:r>
          <a:endParaRPr lang="fr-FR" sz="1100" b="1" i="1">
            <a:solidFill>
              <a:schemeClr val="dk1"/>
            </a:solidFill>
            <a:effectLst/>
            <a:latin typeface="+mn-lt"/>
            <a:ea typeface="+mn-ea"/>
            <a:cs typeface="+mn-cs"/>
          </a:endParaRPr>
        </a:p>
        <a:p>
          <a:r>
            <a:rPr lang="en-US" sz="1100" b="1">
              <a:solidFill>
                <a:schemeClr val="dk1"/>
              </a:solidFill>
              <a:effectLst/>
              <a:latin typeface="+mn-lt"/>
              <a:ea typeface="+mn-ea"/>
              <a:cs typeface="+mn-cs"/>
            </a:rPr>
            <a:t>DEUTSCH</a:t>
          </a:r>
          <a:endParaRPr lang="fr-FR" sz="1100">
            <a:solidFill>
              <a:schemeClr val="dk1"/>
            </a:solidFill>
            <a:effectLst/>
            <a:latin typeface="+mn-lt"/>
            <a:ea typeface="+mn-ea"/>
            <a:cs typeface="+mn-cs"/>
          </a:endParaRPr>
        </a:p>
        <a:p>
          <a:r>
            <a:rPr lang="fr-FR">
              <a:effectLst/>
            </a:rPr>
            <a:t/>
          </a:r>
          <a:br>
            <a:rPr lang="fr-FR">
              <a:effectLst/>
            </a:rPr>
          </a:br>
          <a:r>
            <a:rPr lang="en-US" sz="1100" b="1">
              <a:solidFill>
                <a:schemeClr val="dk1"/>
              </a:solidFill>
              <a:effectLst/>
              <a:latin typeface="+mn-lt"/>
              <a:ea typeface="+mn-ea"/>
              <a:cs typeface="+mn-cs"/>
            </a:rPr>
            <a:t>IMPORTANT: </a:t>
          </a:r>
          <a:r>
            <a:rPr lang="en-US" sz="1100">
              <a:solidFill>
                <a:schemeClr val="dk1"/>
              </a:solidFill>
              <a:effectLst/>
              <a:latin typeface="+mn-lt"/>
              <a:ea typeface="+mn-ea"/>
              <a:cs typeface="+mn-cs"/>
            </a:rPr>
            <a:t>Check that the screws are tightened to the correct torque after 10 and 50 hours, then every 100 hours. Any screws wich need to be retightened must be inspected, changed if necessary, cleaned and smeared with Loctite.</a:t>
          </a:r>
          <a:r>
            <a:rPr lang="fr-FR">
              <a:effectLst/>
            </a:rPr>
            <a:t> </a:t>
          </a:r>
          <a:r>
            <a:rPr lang="en-US" sz="1100" b="1">
              <a:solidFill>
                <a:schemeClr val="dk1"/>
              </a:solidFill>
              <a:effectLst/>
              <a:latin typeface="+mn-lt"/>
              <a:ea typeface="+mn-ea"/>
              <a:cs typeface="+mn-cs"/>
            </a:rPr>
            <a:t>EINBAU EMPFEHLUNGEN: Anweisungen vor Montage sorgfältig lesen</a:t>
          </a:r>
          <a:endParaRPr lang="fr-FR" sz="1100" b="1">
            <a:solidFill>
              <a:schemeClr val="dk1"/>
            </a:solidFill>
            <a:effectLst/>
            <a:latin typeface="+mn-lt"/>
            <a:ea typeface="+mn-ea"/>
            <a:cs typeface="+mn-cs"/>
          </a:endParaRPr>
        </a:p>
        <a:p>
          <a:pPr lvl="0"/>
          <a:r>
            <a:rPr lang="en-US" sz="1100">
              <a:solidFill>
                <a:schemeClr val="dk1"/>
              </a:solidFill>
              <a:effectLst/>
              <a:latin typeface="+mn-lt"/>
              <a:ea typeface="+mn-ea"/>
              <a:cs typeface="+mn-cs"/>
            </a:rPr>
            <a:t>ACHTUNG: Um die Schrauben ordnungsgemäß am Schlepper zu befestigen, sollten Sie darauf achten, dass das Gewinde in den Bohrungen des Schleppers sauber ist. Mit einem Gewindeschneider bitte Lackreste, Rostansatz, Schmutz und sonstige Verunreinigungen entfernen. Das gilt auch für neue Schlepper. Auf dieser Weise wird ein wirksames Anziehdrehmoment gewährleistet.</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Schrauben erst anziehen, wenn alle Teile an der richtigen Stelle angebracht sind.</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Schrauben mit Federring und mittelstarkem Dichtungsmittel </a:t>
          </a:r>
          <a:r>
            <a:rPr lang="en-US" sz="1100" i="1">
              <a:solidFill>
                <a:schemeClr val="dk1"/>
              </a:solidFill>
              <a:effectLst/>
              <a:latin typeface="+mn-lt"/>
              <a:ea typeface="+mn-ea"/>
              <a:cs typeface="+mn-cs"/>
            </a:rPr>
            <a:t>(z.B. Loctite 245) </a:t>
          </a:r>
          <a:r>
            <a:rPr lang="en-US" sz="1100">
              <a:solidFill>
                <a:schemeClr val="dk1"/>
              </a:solidFill>
              <a:effectLst/>
              <a:latin typeface="+mn-lt"/>
              <a:ea typeface="+mn-ea"/>
              <a:cs typeface="+mn-cs"/>
            </a:rPr>
            <a:t>montieren. Bei befestigung mittels Langloch Unterlegscheibe auf der Seite des Langloches einsetzen.</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Kontrollieren, ob alle Schrauben richtig sitzen und gemäß Anziehdrehmoment aus unten stehenden Tabelle anziehen (für Elemente aus Gusseisen oder Stahl vorbehalten).</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Es ist verboten die Schrauben des Schleppers mit einem Druckluftschrauber fest an zu ziehen.</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Jeglicher Garantieanspruch erlischt sofort, falls die in diesem Dokument beschriebenen Montagevorgaben für die betreffende Maschine nicht befolgt werden.</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WARTUNG</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WICHTIG: Kontrollieren nach 10 und 50 Arbeitstunden dass alle Schrauben mit dem richtigen Drehmoment angezogen sind, danach jede 100 Stunden. Alle Schrauben, die nachgezogen werden müssen, müssen überprüft, bei Bedarf ersetzt, gereinigt und mit Schraubendichtungsmittel behandelt werden.</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r>
            <a:rPr lang="fr-FR" sz="1100" b="1">
              <a:solidFill>
                <a:schemeClr val="dk1"/>
              </a:solidFill>
              <a:effectLst/>
              <a:latin typeface="+mn-lt"/>
              <a:ea typeface="+mn-ea"/>
              <a:cs typeface="+mn-cs"/>
            </a:rPr>
            <a:t>FRANÇAIS</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b="1">
              <a:solidFill>
                <a:schemeClr val="dk1"/>
              </a:solidFill>
              <a:effectLst/>
              <a:latin typeface="+mn-lt"/>
              <a:ea typeface="+mn-ea"/>
              <a:cs typeface="+mn-cs"/>
            </a:rPr>
            <a:t>ENGLISH</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Sous réserve de modifications - Subject to modifications - Änderungen vorbehalten</a:t>
          </a:r>
          <a:endParaRPr lang="fr-FR" sz="1100">
            <a:solidFill>
              <a:schemeClr val="dk1"/>
            </a:solidFill>
            <a:effectLst/>
            <a:latin typeface="+mn-lt"/>
            <a:ea typeface="+mn-ea"/>
            <a:cs typeface="+mn-cs"/>
          </a:endParaRPr>
        </a:p>
        <a:p>
          <a:r>
            <a:rPr lang="fr-FR" sz="1100" b="1" u="sng">
              <a:solidFill>
                <a:schemeClr val="dk1"/>
              </a:solidFill>
              <a:effectLst/>
              <a:latin typeface="+mn-lt"/>
              <a:ea typeface="+mn-ea"/>
              <a:cs typeface="+mn-cs"/>
            </a:rPr>
            <a:t>Adaptation	</a:t>
          </a:r>
          <a:r>
            <a:rPr lang="fr-FR">
              <a:effectLst/>
            </a:rPr>
            <a:t> </a:t>
          </a:r>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-Avant de procédé au montage de l’adaptation :</a:t>
          </a:r>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a:t>
          </a:r>
          <a:r>
            <a:rPr lang="fr-FR" sz="1100" b="1">
              <a:solidFill>
                <a:schemeClr val="dk1"/>
              </a:solidFill>
              <a:effectLst/>
              <a:latin typeface="+mn-lt"/>
              <a:ea typeface="+mn-ea"/>
              <a:cs typeface="+mn-cs"/>
            </a:rPr>
            <a:t>Instructions de montage :</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 </a:t>
          </a:r>
        </a:p>
        <a:p>
          <a:pPr lvl="0"/>
          <a:r>
            <a:rPr lang="fr-FR" sz="1100">
              <a:solidFill>
                <a:schemeClr val="dk1"/>
              </a:solidFill>
              <a:effectLst/>
              <a:latin typeface="+mn-lt"/>
              <a:ea typeface="+mn-ea"/>
              <a:cs typeface="+mn-cs"/>
            </a:rPr>
            <a:t>Après montage, lever l’avant du tracteur et déhancher l’essieu en braquant au maximum, régler le rayon de braquage en fonction de la voie.</a:t>
          </a:r>
        </a:p>
        <a:p>
          <a:pPr lvl="0"/>
          <a:r>
            <a:rPr lang="fr-FR" sz="1100">
              <a:solidFill>
                <a:schemeClr val="dk1"/>
              </a:solidFill>
              <a:effectLst/>
              <a:latin typeface="+mn-lt"/>
              <a:ea typeface="+mn-ea"/>
              <a:cs typeface="+mn-cs"/>
            </a:rPr>
            <a:t>Tracteurs avec ailes avant d’origine : régler la position des armatures en fonction des pneumatiques et de la voie entre pneus avant.</a:t>
          </a:r>
        </a:p>
        <a:p>
          <a:pPr lvl="0"/>
          <a:r>
            <a:rPr lang="fr-FR" sz="1100">
              <a:solidFill>
                <a:schemeClr val="dk1"/>
              </a:solidFill>
              <a:effectLst/>
              <a:latin typeface="+mn-lt"/>
              <a:ea typeface="+mn-ea"/>
              <a:cs typeface="+mn-cs"/>
            </a:rPr>
            <a:t>Après la mise en pression du chargeur, purger l’air du circuit hydraulique, dévisser un raccord et faire fonctionner le chargeur jusqu’à la pleine sortie d’huile.</a:t>
          </a:r>
        </a:p>
        <a:p>
          <a:pPr lvl="0"/>
          <a:r>
            <a:rPr lang="fr-FR" sz="1100">
              <a:solidFill>
                <a:schemeClr val="dk1"/>
              </a:solidFill>
              <a:effectLst/>
              <a:latin typeface="+mn-lt"/>
              <a:ea typeface="+mn-ea"/>
              <a:cs typeface="+mn-cs"/>
            </a:rPr>
            <a:t>Démonter les masses avant pendant l’utilisation du chargeur.</a:t>
          </a:r>
        </a:p>
        <a:p>
          <a:r>
            <a:rPr lang="fr-FR" sz="1100" b="1">
              <a:solidFill>
                <a:schemeClr val="dk1"/>
              </a:solidFill>
              <a:effectLst/>
              <a:latin typeface="+mn-lt"/>
              <a:ea typeface="+mn-ea"/>
              <a:cs typeface="+mn-cs"/>
            </a:rPr>
            <a:t/>
          </a:r>
          <a:br>
            <a:rPr lang="fr-FR" sz="1100" b="1">
              <a:solidFill>
                <a:schemeClr val="dk1"/>
              </a:solidFill>
              <a:effectLst/>
              <a:latin typeface="+mn-lt"/>
              <a:ea typeface="+mn-ea"/>
              <a:cs typeface="+mn-cs"/>
            </a:rPr>
          </a:br>
          <a:r>
            <a:rPr lang="en-US" sz="1100" b="1" u="sng">
              <a:solidFill>
                <a:schemeClr val="dk1"/>
              </a:solidFill>
              <a:effectLst/>
              <a:latin typeface="+mn-lt"/>
              <a:ea typeface="+mn-ea"/>
              <a:cs typeface="+mn-cs"/>
            </a:rPr>
            <a:t>Bracket</a:t>
          </a:r>
          <a:r>
            <a:rPr lang="en-US" sz="1100" u="sng">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Before mounting</a:t>
          </a:r>
          <a:endParaRPr lang="fr-FR" sz="1100">
            <a:solidFill>
              <a:schemeClr val="dk1"/>
            </a:solidFill>
            <a:effectLst/>
            <a:latin typeface="+mn-lt"/>
            <a:ea typeface="+mn-ea"/>
            <a:cs typeface="+mn-cs"/>
          </a:endParaRPr>
        </a:p>
        <a:p>
          <a:r>
            <a:rPr lang="en-GB"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Fitting instructions</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After mounting the bracket, raise the front part of the tractor and check the front axle maximum oscillation and maximum steering lock, adjust turning circle according to the track width.</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Tractor with original front mudguards : adjust position of support brackets according to tyres and front inside track.</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After applying pressure, purge hydraulic circuit of loader by unscrewing a coupling and operating loader to get oil flowing and remove air.</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Remove the front weights when using the loader.</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r>
            <a:rPr lang="fr-FR" sz="1100" b="1" i="1">
              <a:solidFill>
                <a:schemeClr val="dk1"/>
              </a:solidFill>
              <a:effectLst/>
              <a:latin typeface="+mn-lt"/>
              <a:ea typeface="+mn-ea"/>
              <a:cs typeface="+mn-cs"/>
            </a:rPr>
            <a:t>DEUTSCH</a:t>
          </a:r>
        </a:p>
        <a:p>
          <a:r>
            <a:rPr lang="fr-FR" sz="1100" b="1" u="sng">
              <a:solidFill>
                <a:schemeClr val="dk1"/>
              </a:solidFill>
              <a:effectLst/>
              <a:latin typeface="+mn-lt"/>
              <a:ea typeface="+mn-ea"/>
              <a:cs typeface="+mn-cs"/>
            </a:rPr>
            <a:t>Anbaukonsole	</a:t>
          </a:r>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Änderungen vorbehalten</a:t>
          </a:r>
          <a:endParaRPr lang="fr-FR" sz="1100">
            <a:solidFill>
              <a:schemeClr val="dk1"/>
            </a:solidFill>
            <a:effectLst/>
            <a:latin typeface="+mn-lt"/>
            <a:ea typeface="+mn-ea"/>
            <a:cs typeface="+mn-cs"/>
          </a:endParaRPr>
        </a:p>
        <a:p>
          <a:r>
            <a:rPr lang="de-DE"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b="1">
              <a:solidFill>
                <a:schemeClr val="dk1"/>
              </a:solidFill>
              <a:effectLst/>
              <a:latin typeface="+mn-lt"/>
              <a:ea typeface="+mn-ea"/>
              <a:cs typeface="+mn-cs"/>
            </a:rPr>
            <a:t>-Vor der Montage des Adapters:</a:t>
          </a:r>
          <a:endParaRPr lang="fr-FR" sz="1100">
            <a:solidFill>
              <a:schemeClr val="dk1"/>
            </a:solidFill>
            <a:effectLst/>
            <a:latin typeface="+mn-lt"/>
            <a:ea typeface="+mn-ea"/>
            <a:cs typeface="+mn-cs"/>
          </a:endParaRPr>
        </a:p>
        <a:p>
          <a:r>
            <a:rPr lang="de-DE"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a:t>
          </a:r>
          <a:r>
            <a:rPr lang="de-DE" sz="1100" b="1">
              <a:solidFill>
                <a:schemeClr val="dk1"/>
              </a:solidFill>
              <a:effectLst/>
              <a:latin typeface="+mn-lt"/>
              <a:ea typeface="+mn-ea"/>
              <a:cs typeface="+mn-cs"/>
            </a:rPr>
            <a:t>Montageanleitung:</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Nach erfolgter Montage den Traktor vorne anheben, bei maximalem Lenkeinschlag den Achsversatz prüfen und je nach Spurweite den Wenderadius einstellen.</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Traktoren mit Original-Kotflügeln vorne: Position der Bügel in Abhängigkeit von der Bereifung und der Spurweite zwischen den Vorderreifen einstellen.</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Nach Druckbeaufschlagung des Laders den Hydraulikkreis entlüften, eine Schraubkupplung lösen und den Lader betätigen, bis nur noch Öl austritt.</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Vordere Gewichte bei Nutzung des Laders abnehmen.</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r>
          <a:br>
            <a:rPr lang="de-DE" sz="1100">
              <a:solidFill>
                <a:schemeClr val="dk1"/>
              </a:solidFill>
              <a:effectLst/>
              <a:latin typeface="+mn-lt"/>
              <a:ea typeface="+mn-ea"/>
              <a:cs typeface="+mn-cs"/>
            </a:rPr>
          </a:br>
          <a:r>
            <a:rPr lang="fr-FR" sz="1100" b="1">
              <a:solidFill>
                <a:schemeClr val="dk1"/>
              </a:solidFill>
              <a:effectLst/>
              <a:latin typeface="+mn-lt"/>
              <a:ea typeface="+mn-ea"/>
              <a:cs typeface="+mn-cs"/>
            </a:rPr>
            <a:t>Couple de serrage fonte et acier (nm)</a:t>
          </a:r>
          <a:endParaRPr lang="fr-FR" sz="1100">
            <a:solidFill>
              <a:schemeClr val="dk1"/>
            </a:solidFill>
            <a:effectLst/>
            <a:latin typeface="+mn-lt"/>
            <a:ea typeface="+mn-ea"/>
            <a:cs typeface="+mn-cs"/>
          </a:endParaRPr>
        </a:p>
        <a:p>
          <a:r>
            <a:rPr lang="en-US" sz="1100" b="1" i="1">
              <a:solidFill>
                <a:schemeClr val="dk1"/>
              </a:solidFill>
              <a:effectLst/>
              <a:latin typeface="+mn-lt"/>
              <a:ea typeface="+mn-ea"/>
              <a:cs typeface="+mn-cs"/>
            </a:rPr>
            <a:t>Tightening torques for cast iron and steel (nm) </a:t>
          </a:r>
          <a:r>
            <a:rPr lang="en-US" sz="1100" b="1">
              <a:solidFill>
                <a:schemeClr val="dk1"/>
              </a:solidFill>
              <a:effectLst/>
              <a:latin typeface="+mn-lt"/>
              <a:ea typeface="+mn-ea"/>
              <a:cs typeface="+mn-cs"/>
            </a:rPr>
            <a:t>- Anzugsmiment gusseisen oder stahl (nm)</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Classe de visserie </a:t>
          </a:r>
          <a:r>
            <a:rPr lang="en-US" sz="1100" i="1">
              <a:solidFill>
                <a:schemeClr val="dk1"/>
              </a:solidFill>
              <a:effectLst/>
              <a:latin typeface="+mn-lt"/>
              <a:ea typeface="+mn-ea"/>
              <a:cs typeface="+mn-cs"/>
            </a:rPr>
            <a:t>Class of bolt </a:t>
          </a:r>
          <a:r>
            <a:rPr lang="en-US" sz="1100">
              <a:solidFill>
                <a:schemeClr val="dk1"/>
              </a:solidFill>
              <a:effectLst/>
              <a:latin typeface="+mn-lt"/>
              <a:ea typeface="+mn-ea"/>
              <a:cs typeface="+mn-cs"/>
            </a:rPr>
            <a:t>Schraubenart</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p>
        <a:p>
          <a:endParaRPr lang="en-US" sz="1100" b="1">
            <a:solidFill>
              <a:schemeClr val="dk1"/>
            </a:solidFill>
            <a:effectLst/>
            <a:latin typeface="+mn-lt"/>
            <a:ea typeface="+mn-ea"/>
            <a:cs typeface="+mn-cs"/>
          </a:endParaRPr>
        </a:p>
        <a:p>
          <a:endParaRPr lang="en-US" sz="1100" b="1">
            <a:solidFill>
              <a:schemeClr val="dk1"/>
            </a:solidFill>
            <a:effectLst/>
            <a:latin typeface="+mn-lt"/>
            <a:ea typeface="+mn-ea"/>
            <a:cs typeface="+mn-cs"/>
          </a:endParaRPr>
        </a:p>
        <a:p>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xdr:txBody>
    </xdr:sp>
    <xdr:clientData/>
  </xdr:twoCellAnchor>
  <xdr:twoCellAnchor>
    <xdr:from>
      <xdr:col>0</xdr:col>
      <xdr:colOff>66675</xdr:colOff>
      <xdr:row>115</xdr:row>
      <xdr:rowOff>114300</xdr:rowOff>
    </xdr:from>
    <xdr:to>
      <xdr:col>7</xdr:col>
      <xdr:colOff>50207</xdr:colOff>
      <xdr:row>120</xdr:row>
      <xdr:rowOff>142752</xdr:rowOff>
    </xdr:to>
    <xdr:pic>
      <xdr:nvPicPr>
        <xdr:cNvPr id="3" name="Image 2"/>
        <xdr:cNvPicPr>
          <a:picLocks noChangeAspect="1"/>
        </xdr:cNvPicPr>
      </xdr:nvPicPr>
      <xdr:blipFill>
        <a:blip xmlns:r="http://schemas.openxmlformats.org/officeDocument/2006/relationships" r:embed="rId1"/>
        <a:stretch>
          <a:fillRect/>
        </a:stretch>
      </xdr:blipFill>
      <xdr:spPr>
        <a:xfrm>
          <a:off x="66675" y="22021800"/>
          <a:ext cx="5317532" cy="980952"/>
        </a:xfrm>
        <a:prstGeom prst="rect">
          <a:avLst/>
        </a:prstGeom>
      </xdr:spPr>
    </xdr:pic>
    <xdr:clientData/>
  </xdr:twoCellAnchor>
  <xdr:twoCellAnchor>
    <xdr:from>
      <xdr:col>6</xdr:col>
      <xdr:colOff>296191</xdr:colOff>
      <xdr:row>6</xdr:row>
      <xdr:rowOff>95250</xdr:rowOff>
    </xdr:from>
    <xdr:to>
      <xdr:col>7</xdr:col>
      <xdr:colOff>20409</xdr:colOff>
      <xdr:row>9</xdr:row>
      <xdr:rowOff>104702</xdr:rowOff>
    </xdr:to>
    <xdr:pic>
      <xdr:nvPicPr>
        <xdr:cNvPr id="5" name="Image 4"/>
        <xdr:cNvPicPr>
          <a:picLocks noChangeAspect="1"/>
        </xdr:cNvPicPr>
      </xdr:nvPicPr>
      <xdr:blipFill>
        <a:blip xmlns:r="http://schemas.openxmlformats.org/officeDocument/2006/relationships" r:embed="rId2"/>
        <a:stretch>
          <a:fillRect/>
        </a:stretch>
      </xdr:blipFill>
      <xdr:spPr>
        <a:xfrm>
          <a:off x="4868191" y="1238250"/>
          <a:ext cx="486218" cy="580952"/>
        </a:xfrm>
        <a:prstGeom prst="rect">
          <a:avLst/>
        </a:prstGeom>
      </xdr:spPr>
    </xdr:pic>
    <xdr:clientData/>
  </xdr:twoCellAnchor>
  <xdr:twoCellAnchor>
    <xdr:from>
      <xdr:col>6</xdr:col>
      <xdr:colOff>71580</xdr:colOff>
      <xdr:row>0</xdr:row>
      <xdr:rowOff>180974</xdr:rowOff>
    </xdr:from>
    <xdr:to>
      <xdr:col>7</xdr:col>
      <xdr:colOff>571499</xdr:colOff>
      <xdr:row>3</xdr:row>
      <xdr:rowOff>19049</xdr:rowOff>
    </xdr:to>
    <xdr:sp macro="" textlink="'Bon de Fab'!O3">
      <xdr:nvSpPr>
        <xdr:cNvPr id="6" name="ZoneTexte 5"/>
        <xdr:cNvSpPr txBox="1"/>
      </xdr:nvSpPr>
      <xdr:spPr>
        <a:xfrm>
          <a:off x="4643580" y="180974"/>
          <a:ext cx="1261919" cy="4095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401D193-B7B9-4205-AFAD-7D93A745B85A}" type="TxLink">
            <a:rPr lang="en-US" sz="1800" b="1" i="0" u="none" strike="noStrike">
              <a:solidFill>
                <a:srgbClr val="000000"/>
              </a:solidFill>
              <a:latin typeface="+mj-lt"/>
            </a:rPr>
            <a:pPr/>
            <a:t>Bon de Fab - Copie</a:t>
          </a:fld>
          <a:endParaRPr lang="fr-FR" sz="1800" b="1">
            <a:latin typeface="+mj-lt"/>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5</xdr:col>
      <xdr:colOff>476095</xdr:colOff>
      <xdr:row>8</xdr:row>
      <xdr:rowOff>114143</xdr:rowOff>
    </xdr:to>
    <xdr:pic macro="[0]!BoutonExit">
      <xdr:nvPicPr>
        <xdr:cNvPr id="2" name="Image 1"/>
        <xdr:cNvPicPr>
          <a:picLocks noChangeAspect="1"/>
        </xdr:cNvPicPr>
      </xdr:nvPicPr>
      <xdr:blipFill>
        <a:blip xmlns:r="http://schemas.openxmlformats.org/officeDocument/2006/relationships" r:embed="rId1"/>
        <a:stretch>
          <a:fillRect/>
        </a:stretch>
      </xdr:blipFill>
      <xdr:spPr>
        <a:xfrm>
          <a:off x="4552950" y="381000"/>
          <a:ext cx="1238095" cy="1257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nn&#233;e%20Mati&#232;re%20et%20co&#251;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 Chiffrage"/>
      <sheetName val="Matière"/>
      <sheetName val="Matière pour BE"/>
    </sheetNames>
    <sheetDataSet>
      <sheetData sheetId="0">
        <row r="9">
          <cell r="F9">
            <v>74.060100000000006</v>
          </cell>
        </row>
        <row r="10">
          <cell r="F10">
            <v>49.778099999999995</v>
          </cell>
        </row>
        <row r="11">
          <cell r="F11">
            <v>42.628399999999999</v>
          </cell>
        </row>
        <row r="14">
          <cell r="F14">
            <v>37.3673</v>
          </cell>
        </row>
        <row r="15">
          <cell r="F15">
            <v>272.22820000000002</v>
          </cell>
        </row>
        <row r="20">
          <cell r="A20" t="str">
            <v>3.00 mm</v>
          </cell>
          <cell r="B20">
            <v>560</v>
          </cell>
          <cell r="C20">
            <v>0.44</v>
          </cell>
        </row>
        <row r="21">
          <cell r="A21" t="str">
            <v>4.00 mm</v>
          </cell>
          <cell r="B21">
            <v>560</v>
          </cell>
          <cell r="C21">
            <v>0.44</v>
          </cell>
        </row>
        <row r="22">
          <cell r="A22" t="str">
            <v>5.00 mm</v>
          </cell>
          <cell r="B22">
            <v>560</v>
          </cell>
          <cell r="C22">
            <v>0.44</v>
          </cell>
        </row>
        <row r="23">
          <cell r="A23" t="str">
            <v>6.00 mm</v>
          </cell>
          <cell r="B23">
            <v>560</v>
          </cell>
          <cell r="C23">
            <v>0.44</v>
          </cell>
        </row>
        <row r="24">
          <cell r="A24" t="str">
            <v>8.00 mm</v>
          </cell>
          <cell r="B24">
            <v>560</v>
          </cell>
          <cell r="C24">
            <v>0.44</v>
          </cell>
        </row>
        <row r="25">
          <cell r="A25" t="str">
            <v>10.00 mm</v>
          </cell>
          <cell r="B25">
            <v>560</v>
          </cell>
          <cell r="C25">
            <v>0.44</v>
          </cell>
        </row>
        <row r="26">
          <cell r="A26" t="str">
            <v>12.00 mm</v>
          </cell>
          <cell r="B26">
            <v>560</v>
          </cell>
          <cell r="C26">
            <v>0.44</v>
          </cell>
        </row>
        <row r="27">
          <cell r="A27" t="str">
            <v>15.00 mm</v>
          </cell>
          <cell r="B27">
            <v>520</v>
          </cell>
          <cell r="C27">
            <v>0.55000000000000004</v>
          </cell>
        </row>
        <row r="28">
          <cell r="A28" t="str">
            <v>20.00 mm</v>
          </cell>
          <cell r="B28">
            <v>460</v>
          </cell>
          <cell r="C28">
            <v>0.73</v>
          </cell>
        </row>
        <row r="29">
          <cell r="A29" t="str">
            <v>20.00 mm</v>
          </cell>
          <cell r="B29">
            <v>460</v>
          </cell>
          <cell r="C29">
            <v>0.73</v>
          </cell>
        </row>
        <row r="30">
          <cell r="A30" t="str">
            <v>25.00 mm</v>
          </cell>
          <cell r="B30">
            <v>420</v>
          </cell>
          <cell r="C30">
            <v>0.91</v>
          </cell>
        </row>
        <row r="31">
          <cell r="A31" t="str">
            <v>25.00 mm</v>
          </cell>
          <cell r="B31">
            <v>420</v>
          </cell>
          <cell r="C31">
            <v>0.91</v>
          </cell>
        </row>
        <row r="32">
          <cell r="A32" t="str">
            <v>30.00 mm</v>
          </cell>
          <cell r="B32">
            <v>400</v>
          </cell>
          <cell r="C32">
            <v>1.1000000000000001</v>
          </cell>
        </row>
        <row r="33">
          <cell r="A33" t="str">
            <v>35.00 mm</v>
          </cell>
          <cell r="B33">
            <v>380</v>
          </cell>
          <cell r="C33">
            <v>1.28</v>
          </cell>
        </row>
        <row r="34">
          <cell r="A34" t="str">
            <v>40.00 mm</v>
          </cell>
          <cell r="B34">
            <v>350</v>
          </cell>
          <cell r="C34">
            <v>1.46</v>
          </cell>
        </row>
        <row r="40">
          <cell r="A40" t="str">
            <v>3.00 mm</v>
          </cell>
          <cell r="B40">
            <v>1100</v>
          </cell>
          <cell r="C40">
            <v>0.28000000000000003</v>
          </cell>
        </row>
        <row r="41">
          <cell r="A41" t="str">
            <v>4.00 mm</v>
          </cell>
          <cell r="B41">
            <v>1100</v>
          </cell>
          <cell r="C41">
            <v>0.28000000000000003</v>
          </cell>
        </row>
        <row r="42">
          <cell r="A42" t="str">
            <v>5.00 mm</v>
          </cell>
          <cell r="B42">
            <v>950</v>
          </cell>
          <cell r="C42">
            <v>0.28000000000000003</v>
          </cell>
        </row>
        <row r="43">
          <cell r="A43" t="str">
            <v>6.00 mm</v>
          </cell>
          <cell r="B43">
            <v>900</v>
          </cell>
          <cell r="C43">
            <v>0.28000000000000003</v>
          </cell>
        </row>
        <row r="44">
          <cell r="A44" t="str">
            <v>8.00 mm</v>
          </cell>
          <cell r="B44">
            <v>800</v>
          </cell>
          <cell r="C44">
            <v>0.28000000000000003</v>
          </cell>
        </row>
        <row r="45">
          <cell r="A45" t="str">
            <v>10.00 mm</v>
          </cell>
          <cell r="B45">
            <v>780</v>
          </cell>
          <cell r="C45">
            <v>0.28000000000000003</v>
          </cell>
        </row>
        <row r="46">
          <cell r="A46" t="str">
            <v>12.00 mm</v>
          </cell>
          <cell r="B46">
            <v>750</v>
          </cell>
          <cell r="C46">
            <v>0.28000000000000003</v>
          </cell>
        </row>
        <row r="47">
          <cell r="A47" t="str">
            <v>15.00 mm</v>
          </cell>
          <cell r="B47">
            <v>600</v>
          </cell>
          <cell r="C47">
            <v>0.28000000000000003</v>
          </cell>
        </row>
        <row r="48">
          <cell r="A48" t="str">
            <v>20.00 mm</v>
          </cell>
          <cell r="B48">
            <v>550</v>
          </cell>
          <cell r="C48">
            <v>0.28000000000000003</v>
          </cell>
        </row>
        <row r="49">
          <cell r="A49" t="str">
            <v>20.00 mm</v>
          </cell>
          <cell r="B49">
            <v>550</v>
          </cell>
          <cell r="C49">
            <v>0.28000000000000003</v>
          </cell>
        </row>
        <row r="50">
          <cell r="A50" t="str">
            <v>25.00 mm</v>
          </cell>
          <cell r="B50">
            <v>500</v>
          </cell>
          <cell r="C50">
            <v>0.28000000000000003</v>
          </cell>
        </row>
        <row r="51">
          <cell r="A51" t="str">
            <v>25.00 mm</v>
          </cell>
          <cell r="B51">
            <v>500</v>
          </cell>
          <cell r="C51">
            <v>0.28000000000000003</v>
          </cell>
        </row>
        <row r="52">
          <cell r="A52" t="str">
            <v>30.00 mm</v>
          </cell>
          <cell r="B52">
            <v>480</v>
          </cell>
          <cell r="C52">
            <v>0.28000000000000003</v>
          </cell>
        </row>
        <row r="53">
          <cell r="A53" t="str">
            <v>35.00 mm</v>
          </cell>
          <cell r="B53">
            <v>460</v>
          </cell>
          <cell r="C53">
            <v>0.28000000000000003</v>
          </cell>
        </row>
        <row r="54">
          <cell r="A54" t="str">
            <v>40.00 mm</v>
          </cell>
          <cell r="B54">
            <v>440</v>
          </cell>
          <cell r="C54">
            <v>0.28000000000000003</v>
          </cell>
        </row>
        <row r="59">
          <cell r="B59">
            <v>0.03</v>
          </cell>
        </row>
        <row r="63">
          <cell r="B63">
            <v>0.02</v>
          </cell>
        </row>
        <row r="69">
          <cell r="A69" t="str">
            <v>CU</v>
          </cell>
          <cell r="B69">
            <v>0.03</v>
          </cell>
          <cell r="C69">
            <v>46.000900000000001</v>
          </cell>
        </row>
        <row r="70">
          <cell r="A70" t="str">
            <v>CP</v>
          </cell>
          <cell r="B70">
            <v>0.03</v>
          </cell>
          <cell r="C70">
            <v>46.000900000000001</v>
          </cell>
        </row>
        <row r="71">
          <cell r="A71" t="str">
            <v>Radial</v>
          </cell>
          <cell r="B71">
            <v>0.03</v>
          </cell>
          <cell r="C71">
            <v>42.628399999999999</v>
          </cell>
        </row>
        <row r="72">
          <cell r="A72" t="str">
            <v>Taraudage</v>
          </cell>
          <cell r="B72">
            <v>0.01</v>
          </cell>
          <cell r="C72">
            <v>42.628399999999999</v>
          </cell>
        </row>
        <row r="76">
          <cell r="B76">
            <v>0.05</v>
          </cell>
        </row>
        <row r="82">
          <cell r="A82" t="str">
            <v>Manuelle</v>
          </cell>
          <cell r="B82">
            <v>42.493499999999997</v>
          </cell>
        </row>
        <row r="83">
          <cell r="A83" t="str">
            <v>Robot</v>
          </cell>
          <cell r="B83">
            <v>60.165399999999991</v>
          </cell>
        </row>
        <row r="87">
          <cell r="B87">
            <v>4</v>
          </cell>
        </row>
        <row r="90">
          <cell r="A90" t="str">
            <v>Sciage</v>
          </cell>
          <cell r="B90" t="str">
            <v>Cisaille</v>
          </cell>
          <cell r="C90" t="str">
            <v>Oxy</v>
          </cell>
          <cell r="D90" t="str">
            <v>Plasma</v>
          </cell>
          <cell r="E90" t="str">
            <v>Perç Av Pli</v>
          </cell>
          <cell r="F90" t="str">
            <v>Tour</v>
          </cell>
          <cell r="G90" t="str">
            <v>Fraisage</v>
          </cell>
          <cell r="H90" t="str">
            <v>Pliage</v>
          </cell>
          <cell r="I90" t="str">
            <v>Soudure</v>
          </cell>
        </row>
        <row r="91">
          <cell r="A91">
            <v>0.05</v>
          </cell>
          <cell r="B91">
            <v>0.05</v>
          </cell>
          <cell r="C91">
            <v>0.05</v>
          </cell>
          <cell r="D91">
            <v>0.05</v>
          </cell>
          <cell r="E91">
            <v>0.05</v>
          </cell>
          <cell r="F91">
            <v>0.05</v>
          </cell>
          <cell r="G91">
            <v>0.05</v>
          </cell>
          <cell r="H91">
            <v>0.05</v>
          </cell>
          <cell r="I91">
            <v>0.05</v>
          </cell>
        </row>
      </sheetData>
      <sheetData sheetId="1">
        <row r="3">
          <cell r="C3" t="str">
            <v>S235_3.00 mm</v>
          </cell>
          <cell r="D3">
            <v>7007302</v>
          </cell>
          <cell r="E3">
            <v>1.6</v>
          </cell>
          <cell r="G3">
            <v>0.714588</v>
          </cell>
        </row>
        <row r="4">
          <cell r="C4" t="str">
            <v>S235_4.00 mm</v>
          </cell>
          <cell r="D4">
            <v>8070103</v>
          </cell>
          <cell r="E4">
            <v>1.6</v>
          </cell>
          <cell r="G4">
            <v>0.575573</v>
          </cell>
        </row>
        <row r="5">
          <cell r="C5" t="str">
            <v>S235_5.00 mm</v>
          </cell>
          <cell r="D5">
            <v>7007508</v>
          </cell>
          <cell r="E5">
            <v>1.6</v>
          </cell>
          <cell r="F5" t="str">
            <v>kg</v>
          </cell>
          <cell r="G5">
            <v>0.56995499999999999</v>
          </cell>
        </row>
        <row r="6">
          <cell r="C6" t="str">
            <v>S235_6.00 mm</v>
          </cell>
          <cell r="D6">
            <v>7007608</v>
          </cell>
          <cell r="E6">
            <v>1.6</v>
          </cell>
          <cell r="G6">
            <v>0.58850199999999997</v>
          </cell>
        </row>
        <row r="7">
          <cell r="C7" t="str">
            <v>S355_8.00 mm</v>
          </cell>
          <cell r="D7">
            <v>7000808</v>
          </cell>
          <cell r="E7">
            <v>1.6</v>
          </cell>
          <cell r="F7" t="str">
            <v>kg</v>
          </cell>
          <cell r="G7">
            <v>0.61995999999999996</v>
          </cell>
        </row>
        <row r="8">
          <cell r="C8" t="str">
            <v>S355_10.00 mm</v>
          </cell>
          <cell r="D8">
            <v>7500108</v>
          </cell>
          <cell r="E8">
            <v>1.7</v>
          </cell>
          <cell r="F8" t="str">
            <v>kg</v>
          </cell>
          <cell r="G8">
            <v>0.61679700000000004</v>
          </cell>
        </row>
        <row r="9">
          <cell r="C9" t="str">
            <v>S235_12.00 mm</v>
          </cell>
          <cell r="D9">
            <v>7502122</v>
          </cell>
          <cell r="E9">
            <v>1.7</v>
          </cell>
          <cell r="F9" t="str">
            <v>kg</v>
          </cell>
          <cell r="G9">
            <v>0.58127300000000004</v>
          </cell>
        </row>
        <row r="10">
          <cell r="C10" t="str">
            <v>S235_15.00 mm</v>
          </cell>
          <cell r="D10">
            <v>7502158</v>
          </cell>
          <cell r="E10">
            <v>1.7</v>
          </cell>
          <cell r="F10" t="str">
            <v>kg</v>
          </cell>
          <cell r="G10">
            <v>0.60612500000000002</v>
          </cell>
        </row>
        <row r="11">
          <cell r="C11" t="str">
            <v>S235_20.00 mm</v>
          </cell>
          <cell r="D11">
            <v>7502207</v>
          </cell>
          <cell r="E11">
            <v>1.7</v>
          </cell>
          <cell r="F11" t="str">
            <v>kg</v>
          </cell>
          <cell r="G11">
            <v>0.62252099999999999</v>
          </cell>
        </row>
        <row r="12">
          <cell r="C12" t="str">
            <v>S355_20.00 mm</v>
          </cell>
          <cell r="D12">
            <v>7500206</v>
          </cell>
          <cell r="E12">
            <v>1.7</v>
          </cell>
          <cell r="G12">
            <v>0.76005199999999995</v>
          </cell>
        </row>
        <row r="13">
          <cell r="C13" t="str">
            <v>S235_25.00 mm</v>
          </cell>
          <cell r="D13">
            <v>7502254</v>
          </cell>
          <cell r="E13">
            <v>1.7</v>
          </cell>
          <cell r="F13" t="str">
            <v>kg</v>
          </cell>
          <cell r="G13">
            <v>0.63260799999999995</v>
          </cell>
        </row>
        <row r="14">
          <cell r="C14" t="str">
            <v>S355_25.00 mm</v>
          </cell>
          <cell r="D14">
            <v>7500259</v>
          </cell>
          <cell r="E14">
            <v>1.7</v>
          </cell>
          <cell r="G14">
            <v>0.76008299999999995</v>
          </cell>
        </row>
        <row r="15">
          <cell r="C15" t="str">
            <v>S355_30.00 mm</v>
          </cell>
          <cell r="D15">
            <v>7500308</v>
          </cell>
          <cell r="E15">
            <v>1.7</v>
          </cell>
          <cell r="G15">
            <v>0.71544399999999997</v>
          </cell>
        </row>
        <row r="16">
          <cell r="C16" t="str">
            <v>S235_35.00 mm</v>
          </cell>
          <cell r="D16">
            <v>7502352</v>
          </cell>
          <cell r="E16">
            <v>1.7</v>
          </cell>
          <cell r="G16">
            <v>0.73018000000000005</v>
          </cell>
        </row>
        <row r="17">
          <cell r="C17" t="str">
            <v>S355_40.00 mm</v>
          </cell>
          <cell r="D17">
            <v>7500402</v>
          </cell>
          <cell r="E17">
            <v>1.7</v>
          </cell>
          <cell r="G17">
            <v>0.78498000000000001</v>
          </cell>
        </row>
        <row r="18">
          <cell r="C18" t="str">
            <v>S235_Ø6</v>
          </cell>
          <cell r="D18">
            <v>3002006</v>
          </cell>
          <cell r="E18">
            <v>1.1200000000000001</v>
          </cell>
          <cell r="G18">
            <v>1.05</v>
          </cell>
        </row>
        <row r="19">
          <cell r="C19" t="str">
            <v>S235_Ø8</v>
          </cell>
          <cell r="D19">
            <v>3002008</v>
          </cell>
          <cell r="E19">
            <v>1.1200000000000001</v>
          </cell>
          <cell r="G19">
            <v>0.98178900000000002</v>
          </cell>
        </row>
        <row r="20">
          <cell r="C20" t="str">
            <v>S235_Ø10</v>
          </cell>
          <cell r="D20">
            <v>3002010</v>
          </cell>
          <cell r="E20">
            <v>1.1200000000000001</v>
          </cell>
          <cell r="G20">
            <v>1.03</v>
          </cell>
        </row>
        <row r="21">
          <cell r="C21" t="str">
            <v>S235_Ø12</v>
          </cell>
          <cell r="D21">
            <v>3002012</v>
          </cell>
          <cell r="E21">
            <v>1.1200000000000001</v>
          </cell>
          <cell r="G21">
            <v>1.08</v>
          </cell>
        </row>
        <row r="22">
          <cell r="C22" t="str">
            <v>S235_Ø16</v>
          </cell>
          <cell r="D22">
            <v>3002016</v>
          </cell>
          <cell r="E22">
            <v>1.1200000000000001</v>
          </cell>
          <cell r="G22">
            <v>0.80732099999999996</v>
          </cell>
        </row>
        <row r="23">
          <cell r="C23" t="str">
            <v>S235_Ø20</v>
          </cell>
          <cell r="D23">
            <v>3002020</v>
          </cell>
          <cell r="E23">
            <v>1.1200000000000001</v>
          </cell>
          <cell r="F23" t="str">
            <v>kg</v>
          </cell>
          <cell r="G23">
            <v>0.88185100000000005</v>
          </cell>
        </row>
        <row r="24">
          <cell r="C24" t="str">
            <v>S355_Ø25</v>
          </cell>
          <cell r="D24">
            <v>3002025</v>
          </cell>
          <cell r="E24">
            <v>1.1200000000000001</v>
          </cell>
          <cell r="G24">
            <v>1.0211380000000001</v>
          </cell>
        </row>
        <row r="25">
          <cell r="C25" t="str">
            <v>S235_Ø30</v>
          </cell>
          <cell r="D25">
            <v>3002030</v>
          </cell>
          <cell r="E25">
            <v>1.1200000000000001</v>
          </cell>
          <cell r="G25">
            <v>1.079337</v>
          </cell>
        </row>
        <row r="26">
          <cell r="C26" t="str">
            <v>S235_Ø35</v>
          </cell>
          <cell r="D26">
            <v>3002035</v>
          </cell>
          <cell r="E26">
            <v>1.1200000000000001</v>
          </cell>
          <cell r="G26">
            <v>0.69793899999999998</v>
          </cell>
        </row>
        <row r="27">
          <cell r="C27" t="str">
            <v>S355_Ø40</v>
          </cell>
          <cell r="D27">
            <v>3002040</v>
          </cell>
          <cell r="E27">
            <v>1.1200000000000001</v>
          </cell>
          <cell r="G27">
            <v>0.87948099999999996</v>
          </cell>
        </row>
        <row r="28">
          <cell r="C28" t="str">
            <v>S355_Ø50</v>
          </cell>
          <cell r="D28">
            <v>3002050</v>
          </cell>
          <cell r="E28">
            <v>1.1200000000000001</v>
          </cell>
          <cell r="G28">
            <v>1.08</v>
          </cell>
        </row>
        <row r="29">
          <cell r="C29" t="str">
            <v>S355_Ø60</v>
          </cell>
          <cell r="D29">
            <v>3002060</v>
          </cell>
          <cell r="E29">
            <v>1.1200000000000001</v>
          </cell>
          <cell r="G29">
            <v>0.68435900000000005</v>
          </cell>
        </row>
        <row r="30">
          <cell r="C30" t="str">
            <v>S355_Ø70</v>
          </cell>
          <cell r="D30">
            <v>3002070</v>
          </cell>
          <cell r="E30">
            <v>1.1200000000000001</v>
          </cell>
          <cell r="G30">
            <v>0.91</v>
          </cell>
        </row>
        <row r="31">
          <cell r="C31" t="str">
            <v>S355_Ø80</v>
          </cell>
          <cell r="D31">
            <v>3002080</v>
          </cell>
          <cell r="E31">
            <v>1.1200000000000001</v>
          </cell>
          <cell r="G31">
            <v>0.72</v>
          </cell>
        </row>
        <row r="32">
          <cell r="C32" t="str">
            <v>S300_Ø14</v>
          </cell>
          <cell r="D32">
            <v>3500014</v>
          </cell>
          <cell r="E32">
            <v>1.1200000000000001</v>
          </cell>
          <cell r="G32">
            <v>1.3660859999999999</v>
          </cell>
        </row>
        <row r="33">
          <cell r="C33" t="str">
            <v>S300_Ø16</v>
          </cell>
          <cell r="D33">
            <v>3500016</v>
          </cell>
          <cell r="E33">
            <v>1.1200000000000001</v>
          </cell>
          <cell r="G33">
            <v>1.058039</v>
          </cell>
        </row>
        <row r="34">
          <cell r="C34" t="str">
            <v>S300_Ø18</v>
          </cell>
          <cell r="D34">
            <v>3500018</v>
          </cell>
          <cell r="E34">
            <v>1.1200000000000001</v>
          </cell>
          <cell r="G34">
            <v>1.275455</v>
          </cell>
        </row>
        <row r="35">
          <cell r="C35" t="str">
            <v>S300_Ø20</v>
          </cell>
          <cell r="D35">
            <v>3500020</v>
          </cell>
          <cell r="E35">
            <v>1.1200000000000001</v>
          </cell>
          <cell r="G35">
            <v>1.1000000000000001</v>
          </cell>
        </row>
        <row r="36">
          <cell r="C36" t="str">
            <v>S300_Ø24</v>
          </cell>
          <cell r="D36">
            <v>3500024</v>
          </cell>
          <cell r="E36">
            <v>1.1200000000000001</v>
          </cell>
          <cell r="G36">
            <v>1.3</v>
          </cell>
        </row>
        <row r="37">
          <cell r="C37" t="str">
            <v>25CD4S_Ø35</v>
          </cell>
          <cell r="D37">
            <v>3500510</v>
          </cell>
          <cell r="E37">
            <v>1.1200000000000001</v>
          </cell>
          <cell r="G37">
            <v>1.5</v>
          </cell>
        </row>
        <row r="38">
          <cell r="C38" t="str">
            <v>25CD4_Ø40</v>
          </cell>
          <cell r="D38">
            <v>3500540</v>
          </cell>
          <cell r="E38">
            <v>1.1200000000000001</v>
          </cell>
          <cell r="G38">
            <v>1.365812</v>
          </cell>
        </row>
        <row r="39">
          <cell r="C39" t="str">
            <v>35CD4S_Ø50</v>
          </cell>
          <cell r="D39">
            <v>3500520</v>
          </cell>
          <cell r="E39">
            <v>1.1200000000000001</v>
          </cell>
          <cell r="G39">
            <v>1.7</v>
          </cell>
        </row>
        <row r="40">
          <cell r="C40" t="str">
            <v>S235_Plat étiré 70x20.00 mm</v>
          </cell>
          <cell r="D40">
            <v>1001438</v>
          </cell>
          <cell r="E40">
            <v>1.1200000000000001</v>
          </cell>
          <cell r="G40">
            <v>1.2</v>
          </cell>
        </row>
        <row r="41">
          <cell r="C41" t="str">
            <v>S235_Plat étiré 90x40.00 mm</v>
          </cell>
          <cell r="D41">
            <v>1001518</v>
          </cell>
          <cell r="E41">
            <v>1.1200000000000001</v>
          </cell>
          <cell r="G41">
            <v>1.3689210000000001</v>
          </cell>
        </row>
        <row r="42">
          <cell r="C42" t="str">
            <v>S355_Plat étiré 80x30.00 mm</v>
          </cell>
          <cell r="D42">
            <v>1002491</v>
          </cell>
          <cell r="E42">
            <v>1.1200000000000001</v>
          </cell>
          <cell r="G42">
            <v>1.2</v>
          </cell>
        </row>
        <row r="43">
          <cell r="C43" t="str">
            <v>S355_Plat étiré 90x25.00 mm</v>
          </cell>
          <cell r="D43">
            <v>1002515</v>
          </cell>
          <cell r="E43">
            <v>1.1200000000000001</v>
          </cell>
          <cell r="G43">
            <v>1.2</v>
          </cell>
        </row>
        <row r="44">
          <cell r="C44" t="str">
            <v>S355_Plat étiré 60x40.00 mm</v>
          </cell>
          <cell r="D44">
            <v>1003393</v>
          </cell>
          <cell r="E44">
            <v>1.1200000000000001</v>
          </cell>
          <cell r="G44">
            <v>1.4160060000000001</v>
          </cell>
        </row>
        <row r="45">
          <cell r="C45" t="str">
            <v>S355_Plat étiré 100x15.00 mm</v>
          </cell>
          <cell r="D45">
            <v>1003510</v>
          </cell>
          <cell r="E45">
            <v>1.1200000000000001</v>
          </cell>
          <cell r="G45">
            <v>1</v>
          </cell>
        </row>
        <row r="46">
          <cell r="C46" t="str">
            <v>S355_Plat 150x20.00 mm</v>
          </cell>
          <cell r="D46">
            <v>1007663</v>
          </cell>
          <cell r="E46">
            <v>1.1200000000000001</v>
          </cell>
          <cell r="G46">
            <v>0.82847000000000004</v>
          </cell>
        </row>
        <row r="47">
          <cell r="C47" t="str">
            <v>S235_Plat 20x4.00 mm</v>
          </cell>
          <cell r="D47">
            <v>1008152</v>
          </cell>
          <cell r="E47">
            <v>1.1200000000000001</v>
          </cell>
          <cell r="G47">
            <v>0.68882200000000005</v>
          </cell>
        </row>
        <row r="48">
          <cell r="C48" t="str">
            <v>S235_Plat 20x6.00 mm</v>
          </cell>
          <cell r="D48">
            <v>1008154</v>
          </cell>
          <cell r="E48">
            <v>1.1200000000000001</v>
          </cell>
          <cell r="G48">
            <v>0.60500100000000001</v>
          </cell>
        </row>
        <row r="49">
          <cell r="C49" t="str">
            <v>S235_Plat 25x4.00 mm</v>
          </cell>
          <cell r="D49">
            <v>1008177</v>
          </cell>
          <cell r="E49">
            <v>1.1200000000000001</v>
          </cell>
          <cell r="G49">
            <v>0.76207899999999995</v>
          </cell>
        </row>
        <row r="50">
          <cell r="C50" t="str">
            <v>S235_Plat 25x6.00 mm</v>
          </cell>
          <cell r="D50">
            <v>1008179</v>
          </cell>
          <cell r="E50">
            <v>1.1200000000000001</v>
          </cell>
          <cell r="G50">
            <v>0.56699999999999995</v>
          </cell>
        </row>
        <row r="51">
          <cell r="C51" t="str">
            <v>S235_Plat 30x5.00 mm</v>
          </cell>
          <cell r="D51">
            <v>1008203</v>
          </cell>
          <cell r="E51">
            <v>1.1200000000000001</v>
          </cell>
          <cell r="G51">
            <v>0.64</v>
          </cell>
        </row>
        <row r="52">
          <cell r="C52" t="str">
            <v>S235_Plat 30x6.00 mm</v>
          </cell>
          <cell r="D52">
            <v>1008204</v>
          </cell>
          <cell r="E52">
            <v>1.1200000000000001</v>
          </cell>
          <cell r="G52">
            <v>0.69916999999999996</v>
          </cell>
        </row>
        <row r="53">
          <cell r="C53" t="str">
            <v>S235_Plat 30x8.00 mm</v>
          </cell>
          <cell r="D53">
            <v>1008206</v>
          </cell>
          <cell r="E53">
            <v>1.1200000000000001</v>
          </cell>
          <cell r="G53">
            <v>0.609344</v>
          </cell>
        </row>
        <row r="54">
          <cell r="C54" t="str">
            <v>S235_Plat 30x10.00 mm</v>
          </cell>
          <cell r="D54">
            <v>1008207</v>
          </cell>
          <cell r="E54">
            <v>1.1200000000000001</v>
          </cell>
          <cell r="G54">
            <v>0.63680000000000003</v>
          </cell>
        </row>
        <row r="55">
          <cell r="C55" t="str">
            <v>S235_Plat 30x20.00 mm</v>
          </cell>
          <cell r="D55">
            <v>1008213</v>
          </cell>
          <cell r="E55">
            <v>1.1200000000000001</v>
          </cell>
          <cell r="G55">
            <v>0.57742599999999999</v>
          </cell>
        </row>
        <row r="56">
          <cell r="C56" t="str">
            <v>S235_Plat 35x 4.00 mm</v>
          </cell>
          <cell r="D56">
            <v>1008252</v>
          </cell>
          <cell r="E56">
            <v>1.1200000000000001</v>
          </cell>
          <cell r="G56">
            <v>0.58004500000000003</v>
          </cell>
        </row>
        <row r="57">
          <cell r="C57" t="str">
            <v>S235_Plat 35x6.00 mm</v>
          </cell>
          <cell r="D57">
            <v>1008254</v>
          </cell>
          <cell r="E57">
            <v>1.1200000000000001</v>
          </cell>
          <cell r="G57">
            <v>0.64587099999999997</v>
          </cell>
        </row>
        <row r="58">
          <cell r="C58" t="str">
            <v>S235_Plat 35x8.00 mm</v>
          </cell>
          <cell r="D58">
            <v>1008256</v>
          </cell>
          <cell r="E58">
            <v>1.1200000000000001</v>
          </cell>
          <cell r="G58">
            <v>0.69640000000000002</v>
          </cell>
        </row>
        <row r="59">
          <cell r="C59" t="str">
            <v>S235_Plat 40x6.00 mm</v>
          </cell>
          <cell r="D59">
            <v>1008279</v>
          </cell>
          <cell r="E59">
            <v>1.1200000000000001</v>
          </cell>
          <cell r="G59">
            <v>0.64</v>
          </cell>
        </row>
        <row r="60">
          <cell r="C60" t="str">
            <v>S235_Plat 40x8.00 mm</v>
          </cell>
          <cell r="D60">
            <v>1008281</v>
          </cell>
          <cell r="E60">
            <v>1.1200000000000001</v>
          </cell>
          <cell r="F60" t="str">
            <v>kg</v>
          </cell>
          <cell r="G60">
            <v>0.46</v>
          </cell>
        </row>
        <row r="61">
          <cell r="C61" t="str">
            <v>S235_Plat 40x10.00 mm</v>
          </cell>
          <cell r="D61">
            <v>1008282</v>
          </cell>
          <cell r="E61">
            <v>1.1200000000000001</v>
          </cell>
          <cell r="G61">
            <v>0.64005599999999996</v>
          </cell>
        </row>
        <row r="62">
          <cell r="C62" t="str">
            <v>S235_Plat 40x12.00 mm</v>
          </cell>
          <cell r="D62">
            <v>1008283</v>
          </cell>
          <cell r="E62">
            <v>1.1200000000000001</v>
          </cell>
          <cell r="G62">
            <v>0.543458</v>
          </cell>
        </row>
        <row r="63">
          <cell r="C63" t="str">
            <v>S235_Plat 40x15.00 mm</v>
          </cell>
          <cell r="D63">
            <v>1008285</v>
          </cell>
          <cell r="E63">
            <v>1.1200000000000001</v>
          </cell>
          <cell r="G63">
            <v>0.63976599999999995</v>
          </cell>
        </row>
        <row r="64">
          <cell r="C64" t="str">
            <v>S235_Plat 40x20.00 mm</v>
          </cell>
          <cell r="D64">
            <v>1008288</v>
          </cell>
          <cell r="E64">
            <v>1.1200000000000001</v>
          </cell>
          <cell r="G64">
            <v>0.63352600000000003</v>
          </cell>
        </row>
        <row r="65">
          <cell r="C65" t="str">
            <v>S235_Plat 50x5.00 mm</v>
          </cell>
          <cell r="D65">
            <v>1008328</v>
          </cell>
          <cell r="E65">
            <v>1.1200000000000001</v>
          </cell>
          <cell r="G65">
            <v>0.64005000000000001</v>
          </cell>
        </row>
        <row r="66">
          <cell r="C66" t="str">
            <v>S235_Plat 50x8.00 mm</v>
          </cell>
          <cell r="D66">
            <v>1008331</v>
          </cell>
          <cell r="E66">
            <v>1.1200000000000001</v>
          </cell>
          <cell r="G66">
            <v>0.59423099999999995</v>
          </cell>
        </row>
        <row r="67">
          <cell r="C67" t="str">
            <v>S235_Plat 50x10.00 mm</v>
          </cell>
          <cell r="D67">
            <v>1008332</v>
          </cell>
          <cell r="E67">
            <v>1.1200000000000001</v>
          </cell>
          <cell r="G67">
            <v>0.63057099999999999</v>
          </cell>
        </row>
        <row r="68">
          <cell r="C68" t="str">
            <v>S235_Plat 50x12.00 mm</v>
          </cell>
          <cell r="D68">
            <v>1008333</v>
          </cell>
          <cell r="E68">
            <v>1.1200000000000001</v>
          </cell>
          <cell r="G68">
            <v>0.53332999999999997</v>
          </cell>
        </row>
        <row r="69">
          <cell r="C69" t="str">
            <v>S235_Plat 50x15.00 mm</v>
          </cell>
          <cell r="D69">
            <v>1008334</v>
          </cell>
          <cell r="E69">
            <v>1.1200000000000001</v>
          </cell>
          <cell r="G69">
            <v>0.64002099999999995</v>
          </cell>
        </row>
        <row r="70">
          <cell r="C70" t="str">
            <v>S235_Plat 50x20.00 mm</v>
          </cell>
          <cell r="D70">
            <v>1008338</v>
          </cell>
          <cell r="E70">
            <v>1.1200000000000001</v>
          </cell>
          <cell r="G70">
            <v>0.63999399999999995</v>
          </cell>
        </row>
        <row r="71">
          <cell r="C71" t="str">
            <v>S235_Plat 50x25.00 mm</v>
          </cell>
          <cell r="D71">
            <v>1008340</v>
          </cell>
          <cell r="E71">
            <v>1.1200000000000001</v>
          </cell>
          <cell r="G71">
            <v>0.64</v>
          </cell>
        </row>
        <row r="72">
          <cell r="C72" t="str">
            <v>S235_Plat 60x6.00 mm</v>
          </cell>
          <cell r="D72">
            <v>1008379</v>
          </cell>
          <cell r="E72">
            <v>1.1200000000000001</v>
          </cell>
          <cell r="G72">
            <v>0.63127599999999995</v>
          </cell>
        </row>
        <row r="73">
          <cell r="C73" t="str">
            <v>S235_Plat 60x8.00 mm</v>
          </cell>
          <cell r="D73">
            <v>1008381</v>
          </cell>
          <cell r="E73">
            <v>1.1200000000000001</v>
          </cell>
          <cell r="G73">
            <v>0.54072699999999996</v>
          </cell>
        </row>
        <row r="74">
          <cell r="C74" t="str">
            <v>S235_Plat 60x10.00 mm</v>
          </cell>
          <cell r="D74">
            <v>1008382</v>
          </cell>
          <cell r="E74">
            <v>1.1200000000000001</v>
          </cell>
          <cell r="G74">
            <v>0.63983599999999996</v>
          </cell>
        </row>
        <row r="75">
          <cell r="C75" t="str">
            <v>S235_Plat 60x12.00 mm</v>
          </cell>
          <cell r="D75">
            <v>1008383</v>
          </cell>
          <cell r="E75">
            <v>1.1200000000000001</v>
          </cell>
          <cell r="G75">
            <v>0.53923399999999999</v>
          </cell>
        </row>
        <row r="76">
          <cell r="C76" t="str">
            <v>S235_Plat 60x15.00 mm</v>
          </cell>
          <cell r="D76">
            <v>1008385</v>
          </cell>
          <cell r="E76">
            <v>1.1200000000000001</v>
          </cell>
          <cell r="G76">
            <v>0.63055499999999998</v>
          </cell>
        </row>
        <row r="77">
          <cell r="C77" t="str">
            <v>S235_Plat 60x20.00 mm</v>
          </cell>
          <cell r="D77">
            <v>1008388</v>
          </cell>
          <cell r="E77">
            <v>1.1200000000000001</v>
          </cell>
          <cell r="G77">
            <v>0.53574500000000003</v>
          </cell>
        </row>
        <row r="78">
          <cell r="C78" t="str">
            <v>S235_Plat 70x8.00 mm</v>
          </cell>
          <cell r="D78">
            <v>1008431</v>
          </cell>
          <cell r="E78">
            <v>1.1200000000000001</v>
          </cell>
          <cell r="G78">
            <v>0.540157</v>
          </cell>
        </row>
        <row r="79">
          <cell r="C79" t="str">
            <v>S235_Plat 70x10.00 mm</v>
          </cell>
          <cell r="D79">
            <v>1008432</v>
          </cell>
          <cell r="E79">
            <v>1.1200000000000001</v>
          </cell>
          <cell r="G79">
            <v>0.63045700000000005</v>
          </cell>
        </row>
        <row r="80">
          <cell r="C80" t="str">
            <v>S235_Plat 70x15.00 mm</v>
          </cell>
          <cell r="D80">
            <v>1008435</v>
          </cell>
          <cell r="E80">
            <v>1.1200000000000001</v>
          </cell>
          <cell r="G80">
            <v>0.63772499999999999</v>
          </cell>
        </row>
        <row r="81">
          <cell r="C81" t="str">
            <v>S235_Plat 70x20.00 mm</v>
          </cell>
          <cell r="D81">
            <v>1008438</v>
          </cell>
          <cell r="E81">
            <v>1.1200000000000001</v>
          </cell>
          <cell r="G81">
            <v>0.57499999999999996</v>
          </cell>
        </row>
        <row r="82">
          <cell r="C82" t="str">
            <v>S235_Plat 80x6.00 mm</v>
          </cell>
          <cell r="D82">
            <v>1008479</v>
          </cell>
          <cell r="E82">
            <v>1.1200000000000001</v>
          </cell>
          <cell r="G82">
            <v>0.64021399999999995</v>
          </cell>
        </row>
        <row r="83">
          <cell r="C83" t="str">
            <v>S235_Plat 80x8.00 mm</v>
          </cell>
          <cell r="D83">
            <v>1008481</v>
          </cell>
          <cell r="E83">
            <v>1.1200000000000001</v>
          </cell>
          <cell r="F83" t="str">
            <v>kg</v>
          </cell>
          <cell r="G83">
            <v>0.634741</v>
          </cell>
        </row>
        <row r="84">
          <cell r="C84" t="str">
            <v>S235_Plat 80x10.00 mm</v>
          </cell>
          <cell r="D84">
            <v>1008482</v>
          </cell>
          <cell r="E84">
            <v>1.1200000000000001</v>
          </cell>
          <cell r="G84">
            <v>0.63944699999999999</v>
          </cell>
        </row>
        <row r="85">
          <cell r="C85" t="str">
            <v>S235_Plat 80x12.00 mm</v>
          </cell>
          <cell r="D85">
            <v>1008483</v>
          </cell>
          <cell r="E85">
            <v>1.1200000000000001</v>
          </cell>
          <cell r="G85">
            <v>0.63003600000000004</v>
          </cell>
        </row>
        <row r="86">
          <cell r="C86" t="str">
            <v>S235_Plat 80x15.00 mm</v>
          </cell>
          <cell r="D86">
            <v>1008485</v>
          </cell>
          <cell r="E86">
            <v>1.1200000000000001</v>
          </cell>
          <cell r="F86" t="str">
            <v>kg</v>
          </cell>
          <cell r="G86">
            <v>0.64</v>
          </cell>
        </row>
        <row r="87">
          <cell r="C87" t="str">
            <v>S235_Plat 80x20.00 mm</v>
          </cell>
          <cell r="D87">
            <v>1008488</v>
          </cell>
          <cell r="E87">
            <v>1.1200000000000001</v>
          </cell>
          <cell r="G87">
            <v>0.60011499999999995</v>
          </cell>
        </row>
        <row r="88">
          <cell r="C88" t="str">
            <v>S235_Plat 80x25.00 mm</v>
          </cell>
          <cell r="D88">
            <v>1008490</v>
          </cell>
          <cell r="E88">
            <v>1.1200000000000001</v>
          </cell>
          <cell r="G88">
            <v>0.63992800000000005</v>
          </cell>
        </row>
        <row r="89">
          <cell r="C89" t="str">
            <v>S235_Plat 80x30.00 mm</v>
          </cell>
          <cell r="D89">
            <v>1008491</v>
          </cell>
          <cell r="E89">
            <v>1.1200000000000001</v>
          </cell>
          <cell r="G89">
            <v>0.63763199999999998</v>
          </cell>
        </row>
        <row r="90">
          <cell r="C90" t="str">
            <v>S235_Plat 80x40.00 mm</v>
          </cell>
          <cell r="D90">
            <v>1008493</v>
          </cell>
          <cell r="E90">
            <v>1.1200000000000001</v>
          </cell>
          <cell r="G90">
            <v>0.67</v>
          </cell>
        </row>
        <row r="91">
          <cell r="C91" t="str">
            <v>S235_Plat 100x8.00 mm</v>
          </cell>
          <cell r="D91">
            <v>1008531</v>
          </cell>
          <cell r="E91">
            <v>1.1200000000000001</v>
          </cell>
          <cell r="G91">
            <v>0.63271599999999995</v>
          </cell>
        </row>
        <row r="92">
          <cell r="C92" t="str">
            <v>S235_Plat 100x10.00 mm</v>
          </cell>
          <cell r="D92">
            <v>1008532</v>
          </cell>
          <cell r="E92">
            <v>1.1200000000000001</v>
          </cell>
          <cell r="G92">
            <v>0.650621</v>
          </cell>
        </row>
        <row r="93">
          <cell r="C93" t="str">
            <v>S235_Plat 100x12.00 mm</v>
          </cell>
          <cell r="D93">
            <v>1008533</v>
          </cell>
          <cell r="E93">
            <v>1.1200000000000001</v>
          </cell>
          <cell r="G93">
            <v>0.63005500000000003</v>
          </cell>
        </row>
        <row r="94">
          <cell r="C94" t="str">
            <v>S235_Plat 100x15.00 mm</v>
          </cell>
          <cell r="D94">
            <v>1008535</v>
          </cell>
          <cell r="E94">
            <v>1.1200000000000001</v>
          </cell>
          <cell r="G94">
            <v>0.60002800000000001</v>
          </cell>
        </row>
        <row r="95">
          <cell r="C95" t="str">
            <v>S235_Plat 100x20.00 mm</v>
          </cell>
          <cell r="D95">
            <v>1008538</v>
          </cell>
          <cell r="E95">
            <v>1.1200000000000001</v>
          </cell>
          <cell r="G95">
            <v>0.6</v>
          </cell>
        </row>
        <row r="96">
          <cell r="C96" t="str">
            <v>S235_Plat 100x25.00 mm</v>
          </cell>
          <cell r="D96">
            <v>1008540</v>
          </cell>
          <cell r="E96">
            <v>1.1200000000000001</v>
          </cell>
          <cell r="G96">
            <v>0.63946400000000003</v>
          </cell>
        </row>
        <row r="97">
          <cell r="C97" t="str">
            <v>S235_Plat 100x40.00 mm</v>
          </cell>
          <cell r="D97">
            <v>1008543</v>
          </cell>
          <cell r="E97">
            <v>1.1200000000000001</v>
          </cell>
          <cell r="G97">
            <v>0.623</v>
          </cell>
        </row>
        <row r="98">
          <cell r="C98" t="str">
            <v>S235_Plat 120x8.00 mm</v>
          </cell>
          <cell r="D98">
            <v>1008581</v>
          </cell>
          <cell r="E98">
            <v>1.1200000000000001</v>
          </cell>
          <cell r="G98">
            <v>0.62</v>
          </cell>
        </row>
        <row r="99">
          <cell r="C99" t="str">
            <v>S235_Plat 120x10.00 mm</v>
          </cell>
          <cell r="D99">
            <v>1008582</v>
          </cell>
          <cell r="E99">
            <v>1.1200000000000001</v>
          </cell>
          <cell r="G99">
            <v>0.63678199999999996</v>
          </cell>
        </row>
        <row r="100">
          <cell r="C100" t="str">
            <v>S235_Plat 120x12.00 mm</v>
          </cell>
          <cell r="D100">
            <v>1008583</v>
          </cell>
          <cell r="E100">
            <v>1.1200000000000001</v>
          </cell>
          <cell r="G100">
            <v>0.63769399999999998</v>
          </cell>
        </row>
        <row r="101">
          <cell r="C101" t="str">
            <v>S235_Plat 120x15.00 mm</v>
          </cell>
          <cell r="D101">
            <v>1008585</v>
          </cell>
          <cell r="E101">
            <v>1.1200000000000001</v>
          </cell>
          <cell r="F101" t="str">
            <v>kg</v>
          </cell>
          <cell r="G101">
            <v>0.51820999999999995</v>
          </cell>
        </row>
        <row r="102">
          <cell r="C102" t="str">
            <v>S235_Plat 120x20.00 mm</v>
          </cell>
          <cell r="D102">
            <v>1008588</v>
          </cell>
          <cell r="E102">
            <v>1.1200000000000001</v>
          </cell>
          <cell r="G102">
            <v>0.6</v>
          </cell>
        </row>
        <row r="103">
          <cell r="C103" t="str">
            <v>S235_Plat 120x25.00 mm</v>
          </cell>
          <cell r="D103">
            <v>1008590</v>
          </cell>
          <cell r="E103">
            <v>1.1200000000000001</v>
          </cell>
          <cell r="G103">
            <v>0.63709300000000002</v>
          </cell>
        </row>
        <row r="104">
          <cell r="C104" t="str">
            <v>S235_Plat 130x15.00 mm</v>
          </cell>
          <cell r="D104">
            <v>1008610</v>
          </cell>
          <cell r="E104">
            <v>1.1200000000000001</v>
          </cell>
          <cell r="G104">
            <v>0.63087099999999996</v>
          </cell>
        </row>
        <row r="105">
          <cell r="C105" t="str">
            <v>S235_Plat 140x12.00 mm</v>
          </cell>
          <cell r="D105">
            <v>1008633</v>
          </cell>
          <cell r="E105">
            <v>1.1200000000000001</v>
          </cell>
          <cell r="F105" t="str">
            <v>kg</v>
          </cell>
          <cell r="G105">
            <v>0.64</v>
          </cell>
        </row>
        <row r="106">
          <cell r="C106" t="str">
            <v>S235_Plat 140x15.00 mm</v>
          </cell>
          <cell r="D106">
            <v>1008635</v>
          </cell>
          <cell r="E106">
            <v>1.1200000000000001</v>
          </cell>
          <cell r="G106">
            <v>0.63422599999999996</v>
          </cell>
        </row>
        <row r="107">
          <cell r="C107" t="str">
            <v>S235_Plat 150x12.00 mm</v>
          </cell>
          <cell r="D107">
            <v>1008658</v>
          </cell>
          <cell r="E107">
            <v>1.1200000000000001</v>
          </cell>
          <cell r="G107">
            <v>0.52679399999999998</v>
          </cell>
        </row>
        <row r="108">
          <cell r="C108" t="str">
            <v>S235_Plat 150x15.00 mm</v>
          </cell>
          <cell r="D108">
            <v>1008660</v>
          </cell>
          <cell r="E108">
            <v>1.1200000000000001</v>
          </cell>
          <cell r="G108">
            <v>0.61009000000000002</v>
          </cell>
        </row>
        <row r="109">
          <cell r="C109" t="str">
            <v>S235_Plat 160x15.00 mm</v>
          </cell>
          <cell r="D109">
            <v>1008685</v>
          </cell>
          <cell r="E109">
            <v>1.1200000000000001</v>
          </cell>
          <cell r="G109">
            <v>0.62509700000000001</v>
          </cell>
        </row>
        <row r="110">
          <cell r="C110" t="str">
            <v>S235_Plat 180x12.00 mm</v>
          </cell>
          <cell r="D110">
            <v>1008708</v>
          </cell>
          <cell r="E110">
            <v>1.1200000000000001</v>
          </cell>
          <cell r="G110">
            <v>0.63049200000000005</v>
          </cell>
        </row>
        <row r="111">
          <cell r="C111" t="str">
            <v>S235_Plat 180x15.00 mm</v>
          </cell>
          <cell r="D111">
            <v>1008710</v>
          </cell>
          <cell r="E111">
            <v>1.1200000000000001</v>
          </cell>
          <cell r="G111">
            <v>0.63973899999999995</v>
          </cell>
        </row>
        <row r="112">
          <cell r="C112" t="str">
            <v>S235_Carré étiré 10x10</v>
          </cell>
          <cell r="D112">
            <v>2002010</v>
          </cell>
          <cell r="E112">
            <v>1.1200000000000001</v>
          </cell>
          <cell r="G112">
            <v>2.0841880000000002</v>
          </cell>
        </row>
        <row r="113">
          <cell r="C113" t="str">
            <v>S235_Carré étiré 12x12</v>
          </cell>
          <cell r="D113">
            <v>2002012</v>
          </cell>
          <cell r="E113">
            <v>1.1200000000000001</v>
          </cell>
          <cell r="G113">
            <v>1.3</v>
          </cell>
        </row>
        <row r="114">
          <cell r="C114" t="str">
            <v>S235_Carré étiré 15x15</v>
          </cell>
          <cell r="D114">
            <v>2002015</v>
          </cell>
          <cell r="E114">
            <v>1.1200000000000001</v>
          </cell>
          <cell r="G114">
            <v>1.6667000000000001</v>
          </cell>
        </row>
        <row r="115">
          <cell r="C115" t="str">
            <v>S235_Carré étiré 16x16</v>
          </cell>
          <cell r="D115">
            <v>2002016</v>
          </cell>
          <cell r="E115">
            <v>1.1200000000000001</v>
          </cell>
          <cell r="G115">
            <v>1.478575</v>
          </cell>
        </row>
        <row r="116">
          <cell r="C116" t="str">
            <v>S235_Carré étiré 20x20</v>
          </cell>
          <cell r="D116">
            <v>2002020</v>
          </cell>
          <cell r="E116">
            <v>1.1200000000000001</v>
          </cell>
          <cell r="G116">
            <v>1.2975840000000001</v>
          </cell>
        </row>
        <row r="117">
          <cell r="C117" t="str">
            <v>S235_Carré étiré 25x25</v>
          </cell>
          <cell r="D117">
            <v>2002025</v>
          </cell>
          <cell r="E117">
            <v>1.1200000000000001</v>
          </cell>
          <cell r="G117">
            <v>1.3</v>
          </cell>
        </row>
        <row r="118">
          <cell r="C118" t="str">
            <v>S235_Carré étiré 30x30</v>
          </cell>
          <cell r="D118">
            <v>2002030</v>
          </cell>
          <cell r="E118">
            <v>1.1200000000000001</v>
          </cell>
          <cell r="G118">
            <v>1.3</v>
          </cell>
        </row>
        <row r="119">
          <cell r="C119" t="str">
            <v>S235_Carré étiré 40x40</v>
          </cell>
          <cell r="D119">
            <v>2002040</v>
          </cell>
          <cell r="E119">
            <v>1.1200000000000001</v>
          </cell>
          <cell r="G119">
            <v>1.17</v>
          </cell>
        </row>
        <row r="120">
          <cell r="C120" t="str">
            <v>S235_Carré étiré 50x50</v>
          </cell>
          <cell r="D120">
            <v>2002050</v>
          </cell>
          <cell r="E120">
            <v>1.1200000000000001</v>
          </cell>
          <cell r="G120">
            <v>0.98687499999999995</v>
          </cell>
        </row>
        <row r="121">
          <cell r="C121" t="str">
            <v>S235_Tube rect 80x40x5.00 mm</v>
          </cell>
          <cell r="D121">
            <v>4000150</v>
          </cell>
          <cell r="E121">
            <v>1.1200000000000001</v>
          </cell>
          <cell r="G121">
            <v>0.892544</v>
          </cell>
        </row>
        <row r="122">
          <cell r="C122" t="str">
            <v>S235_Tube rect 80x50x5.00 mm</v>
          </cell>
          <cell r="D122">
            <v>4000151</v>
          </cell>
          <cell r="E122">
            <v>1.1200000000000001</v>
          </cell>
          <cell r="G122">
            <v>0.76774299999999995</v>
          </cell>
        </row>
        <row r="123">
          <cell r="C123" t="str">
            <v>S235_Tube rect 100x80x5.00 mm</v>
          </cell>
          <cell r="D123">
            <v>4000189</v>
          </cell>
          <cell r="E123">
            <v>1.1200000000000001</v>
          </cell>
          <cell r="G123">
            <v>0.551122</v>
          </cell>
        </row>
        <row r="124">
          <cell r="C124" t="str">
            <v>S235_Tube rect 100x50x5.00 mm</v>
          </cell>
          <cell r="D124">
            <v>4000190</v>
          </cell>
          <cell r="E124">
            <v>1.1200000000000001</v>
          </cell>
          <cell r="F124" t="str">
            <v>kg</v>
          </cell>
          <cell r="G124">
            <v>0.683029</v>
          </cell>
        </row>
        <row r="125">
          <cell r="C125" t="str">
            <v>S235_Tube rect 120x60x6.00 mm</v>
          </cell>
          <cell r="D125">
            <v>4000228</v>
          </cell>
          <cell r="E125">
            <v>1.1200000000000001</v>
          </cell>
          <cell r="G125">
            <v>0.65088500000000005</v>
          </cell>
        </row>
        <row r="126">
          <cell r="C126" t="str">
            <v>S235_Tube rect 120x80x5.00 mm</v>
          </cell>
          <cell r="D126">
            <v>4000230</v>
          </cell>
          <cell r="E126">
            <v>1.1200000000000001</v>
          </cell>
          <cell r="G126">
            <v>0.70072199999999996</v>
          </cell>
        </row>
        <row r="127">
          <cell r="C127" t="str">
            <v>S235_Tube rect 140x80x5.00 mm</v>
          </cell>
          <cell r="D127">
            <v>4000270</v>
          </cell>
          <cell r="E127">
            <v>1.1200000000000001</v>
          </cell>
          <cell r="G127">
            <v>0.83237399999999995</v>
          </cell>
        </row>
        <row r="128">
          <cell r="C128" t="str">
            <v>S355_Tube rect 150x50x5.00 mm</v>
          </cell>
          <cell r="D128">
            <v>4002290</v>
          </cell>
          <cell r="E128">
            <v>1.1200000000000001</v>
          </cell>
          <cell r="G128">
            <v>0.66180600000000001</v>
          </cell>
        </row>
        <row r="129">
          <cell r="C129" t="str">
            <v>S235_Tube carré 40x40x4.00 mm</v>
          </cell>
          <cell r="D129">
            <v>5000072</v>
          </cell>
          <cell r="E129">
            <v>1.1200000000000001</v>
          </cell>
          <cell r="F129" t="str">
            <v>kg</v>
          </cell>
          <cell r="G129">
            <v>0.67561400000000005</v>
          </cell>
        </row>
        <row r="130">
          <cell r="C130" t="str">
            <v>S235_Tube carré 45x45x4.00 mm</v>
          </cell>
          <cell r="D130">
            <v>5000082</v>
          </cell>
          <cell r="E130">
            <v>1.1200000000000001</v>
          </cell>
          <cell r="G130">
            <v>0.687442</v>
          </cell>
        </row>
        <row r="131">
          <cell r="C131" t="str">
            <v>S235_Tube carré 50x50x5.00 mm</v>
          </cell>
          <cell r="D131">
            <v>5000090</v>
          </cell>
          <cell r="E131">
            <v>1.1200000000000001</v>
          </cell>
          <cell r="G131">
            <v>0.752301</v>
          </cell>
        </row>
        <row r="132">
          <cell r="C132" t="str">
            <v>S235_Tube carré 50x50x4.00 mm</v>
          </cell>
          <cell r="D132">
            <v>5000092</v>
          </cell>
          <cell r="E132">
            <v>1.1200000000000001</v>
          </cell>
          <cell r="G132">
            <v>0.67044899999999996</v>
          </cell>
        </row>
        <row r="133">
          <cell r="C133" t="str">
            <v>S235_Tube carré 60x60x6.00 mm</v>
          </cell>
          <cell r="D133">
            <v>5000108</v>
          </cell>
          <cell r="E133">
            <v>1.1200000000000001</v>
          </cell>
          <cell r="G133">
            <v>0.68611900000000003</v>
          </cell>
        </row>
        <row r="134">
          <cell r="C134" t="str">
            <v>S235_Tube carré 60x60x4.00 mm</v>
          </cell>
          <cell r="D134">
            <v>5000112</v>
          </cell>
          <cell r="E134">
            <v>1.1200000000000001</v>
          </cell>
          <cell r="G134">
            <v>0.66452199999999995</v>
          </cell>
        </row>
        <row r="135">
          <cell r="C135" t="str">
            <v>S235_Tube carré 70x70x6.00 mm</v>
          </cell>
          <cell r="D135">
            <v>5000128</v>
          </cell>
          <cell r="E135">
            <v>1.1200000000000001</v>
          </cell>
          <cell r="G135">
            <v>0.72309999999999997</v>
          </cell>
        </row>
        <row r="136">
          <cell r="C136" t="str">
            <v>S235_Tube carré 80x80x5.00 mm</v>
          </cell>
          <cell r="D136">
            <v>5000150</v>
          </cell>
          <cell r="E136">
            <v>1.1200000000000001</v>
          </cell>
          <cell r="G136">
            <v>0.69731299999999996</v>
          </cell>
        </row>
        <row r="137">
          <cell r="C137" t="str">
            <v>S355_Tube carré 100x100x8.00 mm</v>
          </cell>
          <cell r="D137">
            <v>5000184</v>
          </cell>
          <cell r="E137">
            <v>1.1200000000000001</v>
          </cell>
          <cell r="G137">
            <v>0.75822299999999998</v>
          </cell>
        </row>
        <row r="138">
          <cell r="C138" t="str">
            <v>S235_Tube rond 20x4.00 mm</v>
          </cell>
          <cell r="D138">
            <v>6003032</v>
          </cell>
          <cell r="E138">
            <v>1.1200000000000001</v>
          </cell>
          <cell r="G138">
            <v>3.5952039999999998</v>
          </cell>
        </row>
        <row r="139">
          <cell r="C139" t="str">
            <v>S235_Tube rond 28x5.00 mm</v>
          </cell>
          <cell r="D139">
            <v>6003046</v>
          </cell>
          <cell r="E139">
            <v>1.1200000000000001</v>
          </cell>
          <cell r="G139">
            <v>3.1635900000000001</v>
          </cell>
        </row>
        <row r="140">
          <cell r="C140" t="str">
            <v>S235_Tube rond 32x7.00 mm</v>
          </cell>
          <cell r="D140">
            <v>6003052</v>
          </cell>
          <cell r="E140">
            <v>1.1200000000000001</v>
          </cell>
          <cell r="G140">
            <v>1.8</v>
          </cell>
        </row>
        <row r="141">
          <cell r="C141" t="str">
            <v>S235_Tube rond 50x12.50 mm</v>
          </cell>
          <cell r="D141">
            <v>6003077</v>
          </cell>
          <cell r="E141">
            <v>1.1200000000000001</v>
          </cell>
          <cell r="G141">
            <v>1.5796600000000001</v>
          </cell>
        </row>
        <row r="142">
          <cell r="C142" t="str">
            <v>S235_Tube rond 42.4x3.25 mm</v>
          </cell>
          <cell r="D142">
            <v>6003078</v>
          </cell>
          <cell r="E142">
            <v>1.1200000000000001</v>
          </cell>
          <cell r="G142">
            <v>1.1082669999999999</v>
          </cell>
        </row>
        <row r="143">
          <cell r="C143" t="str">
            <v>S235_Tube rond 48x36.00 mm</v>
          </cell>
          <cell r="D143">
            <v>6003085</v>
          </cell>
          <cell r="E143">
            <v>1.1200000000000001</v>
          </cell>
          <cell r="G143">
            <v>1.806187</v>
          </cell>
        </row>
        <row r="144">
          <cell r="C144" t="str">
            <v>S235_Tube rond 50x7.00 mm</v>
          </cell>
          <cell r="D144">
            <v>6003086</v>
          </cell>
          <cell r="E144">
            <v>1.1200000000000001</v>
          </cell>
          <cell r="G144">
            <v>1.7967010000000001</v>
          </cell>
        </row>
        <row r="145">
          <cell r="C145" t="str">
            <v>S235_Tube rond 54x8.00 mm</v>
          </cell>
          <cell r="D145">
            <v>6003092</v>
          </cell>
          <cell r="E145">
            <v>1.1200000000000001</v>
          </cell>
          <cell r="G145">
            <v>1.0670999999999999</v>
          </cell>
        </row>
        <row r="146">
          <cell r="C146" t="str">
            <v>S235_Tube rond 54x5.00 mm</v>
          </cell>
          <cell r="D146">
            <v>6003098</v>
          </cell>
          <cell r="E146">
            <v>1.1200000000000001</v>
          </cell>
          <cell r="G146">
            <v>1.5728</v>
          </cell>
        </row>
        <row r="147">
          <cell r="C147" t="str">
            <v>S235_Tube rond 65x50.00 mm</v>
          </cell>
          <cell r="D147">
            <v>6003108</v>
          </cell>
          <cell r="E147">
            <v>1.1200000000000001</v>
          </cell>
          <cell r="G147">
            <v>1.5009490000000001</v>
          </cell>
        </row>
        <row r="148">
          <cell r="C148" t="str">
            <v>S235_Tube rond 60.3x3.25 mm</v>
          </cell>
          <cell r="D148">
            <v>6003114</v>
          </cell>
          <cell r="E148">
            <v>1.1200000000000001</v>
          </cell>
          <cell r="G148">
            <v>0.913412</v>
          </cell>
        </row>
        <row r="149">
          <cell r="C149" t="str">
            <v>S235_Tube rond 70x8.00 mm</v>
          </cell>
          <cell r="D149">
            <v>6003124</v>
          </cell>
          <cell r="E149">
            <v>1.1200000000000001</v>
          </cell>
          <cell r="G149">
            <v>1.42</v>
          </cell>
        </row>
        <row r="150">
          <cell r="C150" t="str">
            <v>S235_Tube rond 69.8x3.25 mm</v>
          </cell>
          <cell r="D150">
            <v>6003133</v>
          </cell>
          <cell r="E150">
            <v>1.1200000000000001</v>
          </cell>
          <cell r="G150">
            <v>0.97688399999999997</v>
          </cell>
        </row>
        <row r="151">
          <cell r="C151" t="str">
            <v>S355_Tube rond 80x8.50 mm</v>
          </cell>
          <cell r="D151">
            <v>6003139</v>
          </cell>
          <cell r="E151">
            <v>1.1200000000000001</v>
          </cell>
          <cell r="G151">
            <v>1.88</v>
          </cell>
        </row>
        <row r="152">
          <cell r="C152" t="str">
            <v>S355_Tube rond 76.1x6.30 mm</v>
          </cell>
          <cell r="D152">
            <v>6003142</v>
          </cell>
          <cell r="E152">
            <v>1.1200000000000001</v>
          </cell>
          <cell r="G152">
            <v>1.8000160000000001</v>
          </cell>
        </row>
        <row r="153">
          <cell r="C153" t="str">
            <v>S235_Tube rond 76.1x2.90 mm</v>
          </cell>
          <cell r="D153">
            <v>6003146</v>
          </cell>
          <cell r="E153">
            <v>1.1200000000000001</v>
          </cell>
          <cell r="G153">
            <v>1.5556000000000001</v>
          </cell>
        </row>
        <row r="154">
          <cell r="C154" t="str">
            <v>S235_Tube rond 88.9x8.00 mm</v>
          </cell>
          <cell r="D154">
            <v>6003162</v>
          </cell>
          <cell r="E154">
            <v>1.1200000000000001</v>
          </cell>
          <cell r="F154" t="str">
            <v>kg</v>
          </cell>
          <cell r="G154">
            <v>1.18</v>
          </cell>
        </row>
        <row r="155">
          <cell r="C155" t="str">
            <v>S235_Tube rond 101.6x10.00 mm</v>
          </cell>
          <cell r="D155">
            <v>6003183</v>
          </cell>
          <cell r="E155">
            <v>1.1200000000000001</v>
          </cell>
          <cell r="G155">
            <v>0.76</v>
          </cell>
        </row>
        <row r="156">
          <cell r="C156" t="str">
            <v>S235_Tube rond 114.3x10.00 mm</v>
          </cell>
          <cell r="D156">
            <v>6003209</v>
          </cell>
          <cell r="E156">
            <v>1.1200000000000001</v>
          </cell>
          <cell r="G156">
            <v>1.2987599999999999</v>
          </cell>
        </row>
        <row r="157">
          <cell r="C157" t="str">
            <v>S235_Tube rond 114.3x3.00 mm</v>
          </cell>
          <cell r="D157">
            <v>6003223</v>
          </cell>
          <cell r="E157">
            <v>1.1200000000000001</v>
          </cell>
          <cell r="G157">
            <v>0.85</v>
          </cell>
        </row>
        <row r="158">
          <cell r="C158" t="str">
            <v>S355_Tube rond 133x10.00 mm</v>
          </cell>
          <cell r="D158">
            <v>6003246</v>
          </cell>
          <cell r="E158">
            <v>1.1200000000000001</v>
          </cell>
          <cell r="G158">
            <v>0.87561199999999995</v>
          </cell>
        </row>
        <row r="159">
          <cell r="C159" t="str">
            <v>S355_Tube rond 152.4x10.00 mm</v>
          </cell>
          <cell r="D159">
            <v>6003285</v>
          </cell>
          <cell r="E159">
            <v>1.1200000000000001</v>
          </cell>
          <cell r="G159">
            <v>1.5489820000000001</v>
          </cell>
        </row>
        <row r="160">
          <cell r="C160" t="str">
            <v>20MV6_Tube rond 168.3x10.00 mm</v>
          </cell>
          <cell r="D160">
            <v>6003317</v>
          </cell>
          <cell r="E160">
            <v>1.1200000000000001</v>
          </cell>
          <cell r="G160">
            <v>0.70079599999999997</v>
          </cell>
        </row>
        <row r="161">
          <cell r="C161" t="str">
            <v>S355_Tube rond 40x10.00 mm</v>
          </cell>
          <cell r="D161">
            <v>6004060</v>
          </cell>
          <cell r="E161">
            <v>1.1200000000000001</v>
          </cell>
          <cell r="G161">
            <v>2.2735259999999999</v>
          </cell>
        </row>
        <row r="162">
          <cell r="C162" t="str">
            <v>S355_Tube rond 45x12.50 mm</v>
          </cell>
          <cell r="D162">
            <v>6004065</v>
          </cell>
          <cell r="E162">
            <v>1.1200000000000001</v>
          </cell>
          <cell r="G162">
            <v>1.5993999999999999</v>
          </cell>
        </row>
        <row r="163">
          <cell r="C163" t="str">
            <v>S355_Tube rond 63.5x16.00 mm</v>
          </cell>
          <cell r="D163">
            <v>6004095</v>
          </cell>
          <cell r="E163">
            <v>1.1200000000000001</v>
          </cell>
          <cell r="G163">
            <v>1.497495</v>
          </cell>
        </row>
        <row r="164">
          <cell r="C164" t="str">
            <v>S355_Tube rond 60.3x6.3 mm</v>
          </cell>
          <cell r="D164">
            <v>6003109</v>
          </cell>
          <cell r="E164">
            <v>1.1200000000000001</v>
          </cell>
          <cell r="G164">
            <v>1.35</v>
          </cell>
        </row>
        <row r="165">
          <cell r="C165" t="str">
            <v>_Tige Filetée M6x1000</v>
          </cell>
          <cell r="D165">
            <v>19630500</v>
          </cell>
          <cell r="E165">
            <v>1.1200000000000001</v>
          </cell>
          <cell r="G165">
            <v>1.2447140000000001</v>
          </cell>
        </row>
        <row r="166">
          <cell r="C166" t="str">
            <v>_Tige Filetée M8x1000</v>
          </cell>
          <cell r="D166">
            <v>19630000</v>
          </cell>
          <cell r="E166">
            <v>1.1200000000000001</v>
          </cell>
          <cell r="G166">
            <v>1.2892999999999999</v>
          </cell>
        </row>
        <row r="167">
          <cell r="C167" t="str">
            <v>_Tige Filetée M10x1000</v>
          </cell>
          <cell r="D167">
            <v>19631000</v>
          </cell>
          <cell r="E167">
            <v>1.1200000000000001</v>
          </cell>
          <cell r="G167">
            <v>1.8096000000000001</v>
          </cell>
        </row>
        <row r="168">
          <cell r="C168" t="str">
            <v>_Tige Filetée M12x1000</v>
          </cell>
          <cell r="D168">
            <v>19632000</v>
          </cell>
          <cell r="E168">
            <v>1.1200000000000001</v>
          </cell>
          <cell r="G168">
            <v>2.2999999999999998</v>
          </cell>
        </row>
        <row r="169">
          <cell r="C169" t="str">
            <v>_Tige Filetée M14x1000</v>
          </cell>
          <cell r="D169">
            <v>19633000</v>
          </cell>
          <cell r="E169">
            <v>1.1200000000000001</v>
          </cell>
          <cell r="G169">
            <v>2.8662000000000001</v>
          </cell>
        </row>
        <row r="170">
          <cell r="C170" t="str">
            <v>_Tige Filetée M16x1000</v>
          </cell>
          <cell r="D170">
            <v>19634000</v>
          </cell>
          <cell r="E170">
            <v>1.1200000000000001</v>
          </cell>
          <cell r="G170">
            <v>3.5676000000000001</v>
          </cell>
        </row>
        <row r="171">
          <cell r="C171" t="str">
            <v>_Tige Filetée M18x1000</v>
          </cell>
          <cell r="D171">
            <v>19635000</v>
          </cell>
          <cell r="E171">
            <v>1.1200000000000001</v>
          </cell>
          <cell r="G171">
            <v>5.0555000000000003</v>
          </cell>
        </row>
        <row r="172">
          <cell r="C172" t="str">
            <v>_Tige Filetée M20x1000</v>
          </cell>
          <cell r="D172">
            <v>19636000</v>
          </cell>
          <cell r="E172">
            <v>1.1200000000000001</v>
          </cell>
          <cell r="G172">
            <v>6.7476000000000003</v>
          </cell>
        </row>
        <row r="173">
          <cell r="C173" t="str">
            <v>_Tige Filetée M22x1000</v>
          </cell>
          <cell r="D173">
            <v>19636500</v>
          </cell>
          <cell r="E173">
            <v>1.1200000000000001</v>
          </cell>
          <cell r="G173">
            <v>8.1646090000000004</v>
          </cell>
        </row>
        <row r="174">
          <cell r="C174" t="str">
            <v>_Tige Filetée M24x1000</v>
          </cell>
          <cell r="D174">
            <v>19637000</v>
          </cell>
          <cell r="E174">
            <v>1.1200000000000001</v>
          </cell>
          <cell r="G174">
            <v>9.6685999999999996</v>
          </cell>
        </row>
        <row r="175">
          <cell r="C175" t="str">
            <v>_Tige Filetée M16/200 x110</v>
          </cell>
          <cell r="D175">
            <v>19634001</v>
          </cell>
          <cell r="E175">
            <v>1.1200000000000001</v>
          </cell>
          <cell r="G175" t="str">
            <v>0</v>
          </cell>
        </row>
        <row r="176">
          <cell r="C176" t="str">
            <v>_Goujons M20x120</v>
          </cell>
          <cell r="D176">
            <v>19636001</v>
          </cell>
          <cell r="E176">
            <v>1.1200000000000001</v>
          </cell>
          <cell r="G176" t="str">
            <v>0</v>
          </cell>
        </row>
        <row r="177">
          <cell r="C177" t="str">
            <v>_VIDE</v>
          </cell>
          <cell r="G177" t="str">
            <v>0</v>
          </cell>
        </row>
        <row r="178">
          <cell r="C178" t="str">
            <v>_VIDE</v>
          </cell>
          <cell r="G178" t="str">
            <v>0</v>
          </cell>
        </row>
        <row r="179">
          <cell r="C179" t="str">
            <v>_VIDE</v>
          </cell>
          <cell r="G179" t="str">
            <v>0</v>
          </cell>
        </row>
        <row r="180">
          <cell r="C180" t="str">
            <v>_VIDE</v>
          </cell>
          <cell r="G180" t="str">
            <v>0</v>
          </cell>
        </row>
        <row r="181">
          <cell r="C181" t="str">
            <v>_VIDE</v>
          </cell>
          <cell r="G181" t="str">
            <v>0</v>
          </cell>
        </row>
        <row r="182">
          <cell r="C182" t="str">
            <v>_VIDE</v>
          </cell>
          <cell r="G182" t="str">
            <v>0</v>
          </cell>
        </row>
        <row r="183">
          <cell r="C183" t="str">
            <v>_VIDE</v>
          </cell>
          <cell r="G183" t="str">
            <v>0</v>
          </cell>
        </row>
        <row r="184">
          <cell r="C184" t="str">
            <v>_VIDE</v>
          </cell>
          <cell r="G184" t="str">
            <v>0</v>
          </cell>
        </row>
        <row r="185">
          <cell r="C185" t="str">
            <v>_VIDE</v>
          </cell>
          <cell r="G185" t="str">
            <v>0</v>
          </cell>
        </row>
        <row r="186">
          <cell r="C186" t="str">
            <v>_VIDE</v>
          </cell>
          <cell r="G186" t="str">
            <v>0</v>
          </cell>
        </row>
        <row r="187">
          <cell r="C187" t="str">
            <v>_VIDE</v>
          </cell>
          <cell r="G187" t="str">
            <v>0</v>
          </cell>
        </row>
        <row r="188">
          <cell r="C188" t="str">
            <v>_VIDE</v>
          </cell>
          <cell r="G188" t="str">
            <v>0</v>
          </cell>
        </row>
        <row r="189">
          <cell r="C189" t="str">
            <v>_VIDE</v>
          </cell>
          <cell r="G189" t="str">
            <v>0</v>
          </cell>
        </row>
        <row r="190">
          <cell r="C190" t="str">
            <v>_VIDE</v>
          </cell>
          <cell r="G190" t="str">
            <v>0</v>
          </cell>
        </row>
        <row r="191">
          <cell r="C191" t="str">
            <v>_VIDE</v>
          </cell>
          <cell r="G191" t="str">
            <v>0</v>
          </cell>
        </row>
        <row r="192">
          <cell r="C192" t="str">
            <v>_VIDE</v>
          </cell>
          <cell r="G192" t="str">
            <v>0</v>
          </cell>
        </row>
        <row r="193">
          <cell r="C193" t="str">
            <v>_VIDE</v>
          </cell>
          <cell r="G193" t="str">
            <v>0</v>
          </cell>
        </row>
        <row r="194">
          <cell r="C194" t="str">
            <v>_VIDE</v>
          </cell>
          <cell r="G194" t="str">
            <v>0</v>
          </cell>
        </row>
        <row r="195">
          <cell r="C195" t="str">
            <v>_VIDE</v>
          </cell>
          <cell r="G195" t="str">
            <v>0</v>
          </cell>
        </row>
        <row r="196">
          <cell r="C196" t="str">
            <v>_VIDE</v>
          </cell>
          <cell r="G196" t="str">
            <v>0</v>
          </cell>
        </row>
        <row r="197">
          <cell r="C197" t="str">
            <v>_VIDE</v>
          </cell>
          <cell r="G197" t="str">
            <v>0</v>
          </cell>
        </row>
        <row r="198">
          <cell r="C198" t="str">
            <v>_VIDE</v>
          </cell>
          <cell r="G198" t="str">
            <v>0</v>
          </cell>
        </row>
        <row r="199">
          <cell r="C199" t="str">
            <v>_VIDE</v>
          </cell>
          <cell r="G199" t="str">
            <v>0</v>
          </cell>
        </row>
        <row r="200">
          <cell r="C200" t="str">
            <v>_VIDE</v>
          </cell>
          <cell r="G200" t="str">
            <v>0</v>
          </cell>
        </row>
        <row r="201">
          <cell r="G201" t="str">
            <v>0</v>
          </cell>
        </row>
        <row r="202">
          <cell r="G202" t="str">
            <v>0</v>
          </cell>
        </row>
        <row r="203">
          <cell r="G203" t="str">
            <v>0</v>
          </cell>
        </row>
        <row r="204">
          <cell r="G204" t="str">
            <v>0</v>
          </cell>
        </row>
        <row r="205">
          <cell r="G205" t="str">
            <v>0</v>
          </cell>
        </row>
        <row r="206">
          <cell r="G206" t="str">
            <v>0</v>
          </cell>
        </row>
        <row r="207">
          <cell r="G207" t="str">
            <v>0</v>
          </cell>
        </row>
        <row r="208">
          <cell r="G208" t="str">
            <v>0</v>
          </cell>
        </row>
        <row r="209">
          <cell r="G209" t="str">
            <v>0</v>
          </cell>
        </row>
        <row r="210">
          <cell r="G210" t="str">
            <v>0</v>
          </cell>
        </row>
        <row r="211">
          <cell r="G211" t="str">
            <v>0</v>
          </cell>
        </row>
        <row r="212">
          <cell r="G212" t="str">
            <v>0</v>
          </cell>
        </row>
        <row r="213">
          <cell r="G213" t="str">
            <v>0</v>
          </cell>
        </row>
        <row r="214">
          <cell r="G214" t="str">
            <v>0</v>
          </cell>
        </row>
        <row r="215">
          <cell r="G215" t="str">
            <v>0</v>
          </cell>
        </row>
        <row r="216">
          <cell r="G216" t="str">
            <v>0</v>
          </cell>
        </row>
        <row r="217">
          <cell r="G217" t="str">
            <v>0</v>
          </cell>
        </row>
        <row r="218">
          <cell r="G218" t="str">
            <v>0</v>
          </cell>
        </row>
        <row r="219">
          <cell r="G219" t="str">
            <v>0</v>
          </cell>
        </row>
        <row r="220">
          <cell r="G220" t="str">
            <v>0</v>
          </cell>
        </row>
        <row r="221">
          <cell r="G221" t="str">
            <v>0</v>
          </cell>
        </row>
        <row r="222">
          <cell r="G222" t="str">
            <v>0</v>
          </cell>
        </row>
        <row r="223">
          <cell r="G223" t="str">
            <v>0</v>
          </cell>
        </row>
        <row r="224">
          <cell r="G224" t="str">
            <v>0</v>
          </cell>
        </row>
        <row r="225">
          <cell r="G225" t="str">
            <v>0</v>
          </cell>
        </row>
        <row r="226">
          <cell r="G226" t="str">
            <v>0</v>
          </cell>
        </row>
        <row r="227">
          <cell r="G227" t="str">
            <v>0</v>
          </cell>
        </row>
        <row r="228">
          <cell r="G228" t="str">
            <v>0</v>
          </cell>
        </row>
        <row r="229">
          <cell r="G229" t="str">
            <v>0</v>
          </cell>
        </row>
        <row r="230">
          <cell r="G230" t="str">
            <v>0</v>
          </cell>
        </row>
        <row r="231">
          <cell r="G231" t="str">
            <v>0</v>
          </cell>
        </row>
        <row r="232">
          <cell r="G232" t="str">
            <v>0</v>
          </cell>
        </row>
        <row r="233">
          <cell r="G233" t="str">
            <v>0</v>
          </cell>
        </row>
        <row r="234">
          <cell r="G234" t="str">
            <v>0</v>
          </cell>
        </row>
        <row r="235">
          <cell r="G235" t="str">
            <v>0</v>
          </cell>
        </row>
        <row r="236">
          <cell r="G236" t="str">
            <v>0</v>
          </cell>
        </row>
        <row r="237">
          <cell r="G237" t="str">
            <v>0</v>
          </cell>
        </row>
        <row r="238">
          <cell r="G238" t="str">
            <v>0</v>
          </cell>
        </row>
        <row r="239">
          <cell r="G239" t="str">
            <v>0</v>
          </cell>
        </row>
        <row r="240">
          <cell r="G240" t="str">
            <v>0</v>
          </cell>
        </row>
        <row r="241">
          <cell r="G241" t="str">
            <v>0</v>
          </cell>
        </row>
        <row r="242">
          <cell r="G242" t="str">
            <v>0</v>
          </cell>
        </row>
        <row r="243">
          <cell r="G243" t="str">
            <v>0</v>
          </cell>
        </row>
        <row r="244">
          <cell r="G244" t="str">
            <v>0</v>
          </cell>
        </row>
        <row r="245">
          <cell r="G245" t="str">
            <v>0</v>
          </cell>
        </row>
        <row r="246">
          <cell r="G246" t="str">
            <v>0</v>
          </cell>
        </row>
        <row r="247">
          <cell r="G247" t="str">
            <v>0</v>
          </cell>
        </row>
        <row r="248">
          <cell r="G248" t="str">
            <v>0</v>
          </cell>
        </row>
        <row r="249">
          <cell r="G249" t="str">
            <v>0</v>
          </cell>
        </row>
        <row r="250">
          <cell r="G250" t="str">
            <v>0</v>
          </cell>
        </row>
        <row r="251">
          <cell r="G251" t="str">
            <v>0</v>
          </cell>
        </row>
        <row r="252">
          <cell r="G252" t="str">
            <v>0</v>
          </cell>
        </row>
        <row r="253">
          <cell r="G253" t="str">
            <v>0</v>
          </cell>
        </row>
        <row r="254">
          <cell r="G254" t="str">
            <v>0</v>
          </cell>
        </row>
        <row r="255">
          <cell r="G255" t="str">
            <v>0</v>
          </cell>
        </row>
        <row r="256">
          <cell r="G256" t="str">
            <v>0</v>
          </cell>
        </row>
        <row r="257">
          <cell r="G257" t="str">
            <v>0</v>
          </cell>
        </row>
        <row r="258">
          <cell r="G258" t="str">
            <v>0</v>
          </cell>
        </row>
        <row r="259">
          <cell r="G259" t="str">
            <v>0</v>
          </cell>
        </row>
        <row r="260">
          <cell r="G260" t="str">
            <v>0</v>
          </cell>
        </row>
        <row r="261">
          <cell r="G261" t="str">
            <v>0</v>
          </cell>
        </row>
        <row r="262">
          <cell r="G262" t="str">
            <v>0</v>
          </cell>
        </row>
        <row r="263">
          <cell r="G263" t="str">
            <v>0</v>
          </cell>
        </row>
        <row r="264">
          <cell r="G264" t="str">
            <v>0</v>
          </cell>
        </row>
        <row r="265">
          <cell r="G265" t="str">
            <v>0</v>
          </cell>
        </row>
        <row r="266">
          <cell r="G266" t="str">
            <v>0</v>
          </cell>
        </row>
        <row r="267">
          <cell r="G267" t="str">
            <v>0</v>
          </cell>
        </row>
        <row r="268">
          <cell r="G268" t="str">
            <v>0</v>
          </cell>
        </row>
        <row r="269">
          <cell r="G269" t="str">
            <v>0</v>
          </cell>
        </row>
        <row r="270">
          <cell r="G270" t="str">
            <v>0</v>
          </cell>
        </row>
        <row r="271">
          <cell r="G271" t="str">
            <v>0</v>
          </cell>
        </row>
        <row r="272">
          <cell r="G272" t="str">
            <v>0</v>
          </cell>
        </row>
        <row r="273">
          <cell r="G273" t="str">
            <v>0</v>
          </cell>
        </row>
        <row r="274">
          <cell r="G274" t="str">
            <v>0</v>
          </cell>
        </row>
        <row r="275">
          <cell r="G275" t="str">
            <v>0</v>
          </cell>
        </row>
        <row r="276">
          <cell r="G276" t="str">
            <v>0</v>
          </cell>
        </row>
        <row r="277">
          <cell r="G277" t="str">
            <v>0</v>
          </cell>
        </row>
        <row r="278">
          <cell r="G278" t="str">
            <v>0</v>
          </cell>
        </row>
        <row r="279">
          <cell r="G279" t="str">
            <v>0</v>
          </cell>
        </row>
        <row r="280">
          <cell r="G280" t="str">
            <v>0</v>
          </cell>
        </row>
        <row r="281">
          <cell r="G281" t="str">
            <v>0</v>
          </cell>
        </row>
        <row r="282">
          <cell r="G282" t="str">
            <v>0</v>
          </cell>
        </row>
        <row r="283">
          <cell r="G283" t="str">
            <v>0</v>
          </cell>
        </row>
        <row r="284">
          <cell r="G284" t="str">
            <v>0</v>
          </cell>
        </row>
        <row r="285">
          <cell r="G285" t="str">
            <v>0</v>
          </cell>
        </row>
        <row r="286">
          <cell r="G286" t="str">
            <v>0</v>
          </cell>
        </row>
        <row r="287">
          <cell r="G287" t="str">
            <v>0</v>
          </cell>
        </row>
        <row r="288">
          <cell r="G288" t="str">
            <v>0</v>
          </cell>
        </row>
        <row r="289">
          <cell r="G289" t="str">
            <v>0</v>
          </cell>
        </row>
        <row r="290">
          <cell r="G290" t="str">
            <v>0</v>
          </cell>
        </row>
        <row r="291">
          <cell r="G291" t="str">
            <v>0</v>
          </cell>
        </row>
        <row r="292">
          <cell r="G292" t="str">
            <v>0</v>
          </cell>
        </row>
        <row r="293">
          <cell r="G293" t="str">
            <v>0</v>
          </cell>
        </row>
        <row r="294">
          <cell r="G294" t="str">
            <v>0</v>
          </cell>
        </row>
        <row r="295">
          <cell r="G295" t="str">
            <v>0</v>
          </cell>
        </row>
        <row r="296">
          <cell r="G296" t="str">
            <v>0</v>
          </cell>
        </row>
        <row r="297">
          <cell r="G297" t="str">
            <v>0</v>
          </cell>
        </row>
        <row r="298">
          <cell r="G298" t="str">
            <v>0</v>
          </cell>
        </row>
        <row r="299">
          <cell r="G299" t="str">
            <v>0</v>
          </cell>
        </row>
        <row r="300">
          <cell r="G300" t="str">
            <v>0</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S246"/>
  <sheetViews>
    <sheetView tabSelected="1" zoomScaleNormal="100" workbookViewId="0">
      <pane ySplit="5" topLeftCell="A6" activePane="bottomLeft" state="frozen"/>
      <selection pane="bottomLeft" activeCell="AA9" sqref="AA9"/>
    </sheetView>
  </sheetViews>
  <sheetFormatPr baseColWidth="10" defaultRowHeight="15" x14ac:dyDescent="0.25"/>
  <cols>
    <col min="1" max="1" width="5.7109375" style="6" customWidth="1"/>
    <col min="2" max="2" width="24.140625" style="6" customWidth="1"/>
    <col min="3" max="3" width="4.42578125" style="6" bestFit="1" customWidth="1"/>
    <col min="4" max="4" width="5.7109375" style="6" customWidth="1"/>
    <col min="5" max="5" width="35.7109375" style="6" customWidth="1"/>
    <col min="6" max="6" width="8.42578125" style="6" customWidth="1"/>
    <col min="7" max="7" width="14.28515625" style="6" bestFit="1" customWidth="1"/>
    <col min="8" max="8" width="22.42578125" style="6" customWidth="1"/>
    <col min="9" max="9" width="19.140625" style="86" customWidth="1"/>
    <col min="10" max="10" width="17.28515625" style="204" customWidth="1"/>
    <col min="11" max="11" width="2.7109375" style="6" customWidth="1"/>
    <col min="12" max="19" width="2.7109375" style="7" customWidth="1"/>
    <col min="20" max="20" width="25.5703125" style="229" customWidth="1"/>
    <col min="21" max="27" width="11.42578125" style="6"/>
    <col min="28" max="34" width="11.42578125" style="6" hidden="1" customWidth="1"/>
    <col min="35" max="35" width="11.42578125" style="6"/>
    <col min="36" max="38" width="0" style="6" hidden="1" customWidth="1"/>
    <col min="39" max="39" width="11.42578125" style="6"/>
    <col min="40" max="42" width="0" style="6" hidden="1" customWidth="1"/>
    <col min="43" max="16384" width="11.42578125" style="6"/>
  </cols>
  <sheetData>
    <row r="1" spans="1:71" ht="30" customHeight="1" x14ac:dyDescent="0.4">
      <c r="B1" s="1"/>
      <c r="E1" s="13" t="s">
        <v>16</v>
      </c>
      <c r="G1" s="96" t="s">
        <v>14</v>
      </c>
      <c r="H1" s="91">
        <v>1</v>
      </c>
      <c r="K1" s="80"/>
      <c r="L1" s="83" t="s">
        <v>128</v>
      </c>
      <c r="O1" s="7" t="s">
        <v>193</v>
      </c>
      <c r="U1" s="8"/>
      <c r="V1" s="20" t="str">
        <f ca="1">O3&amp;"-"&amp;H1</f>
        <v>Bon de Fab - Copie-1</v>
      </c>
    </row>
    <row r="2" spans="1:71" ht="20.100000000000001" customHeight="1" x14ac:dyDescent="0.25">
      <c r="B2" s="2"/>
      <c r="D2" s="212"/>
      <c r="E2" s="19"/>
      <c r="H2" s="9"/>
      <c r="I2" s="85"/>
      <c r="J2" s="203"/>
      <c r="K2" s="9"/>
      <c r="L2" s="233" t="s">
        <v>17</v>
      </c>
      <c r="M2" s="233"/>
      <c r="N2" s="233"/>
      <c r="O2" s="232">
        <f ca="1">TODAY()</f>
        <v>43720</v>
      </c>
      <c r="P2" s="233"/>
      <c r="Q2" s="233"/>
      <c r="R2" s="233"/>
      <c r="S2" s="233"/>
    </row>
    <row r="3" spans="1:71" ht="20.100000000000001" customHeight="1" thickBot="1" x14ac:dyDescent="0.3">
      <c r="B3" s="106" t="s">
        <v>185</v>
      </c>
      <c r="C3" s="236"/>
      <c r="D3" s="236"/>
      <c r="E3" s="236"/>
      <c r="F3" s="236"/>
      <c r="G3" s="236"/>
      <c r="L3" s="235" t="s">
        <v>18</v>
      </c>
      <c r="M3" s="235"/>
      <c r="N3" s="235"/>
      <c r="O3" s="234" t="str">
        <f ca="1">MID(CELL("nomfichier",A1),FIND("[",CELL("nomfichier",A1))+1,FIND(".",CELL("nomfichier",A1))-FIND("[",CELL("nomfichier",A1))-1)</f>
        <v>Bon de Fab - Copie</v>
      </c>
      <c r="P3" s="234"/>
      <c r="Q3" s="234"/>
      <c r="R3" s="234"/>
      <c r="S3" s="234"/>
      <c r="T3" s="230"/>
      <c r="Z3" s="96" t="s">
        <v>253</v>
      </c>
      <c r="AA3" s="228">
        <v>10</v>
      </c>
    </row>
    <row r="4" spans="1:71" ht="20.100000000000001" customHeight="1" thickBot="1" x14ac:dyDescent="0.3">
      <c r="U4" s="110"/>
      <c r="V4" s="111"/>
      <c r="W4" s="107"/>
      <c r="X4" s="107"/>
      <c r="Y4" s="108"/>
      <c r="Z4" s="237" t="s">
        <v>153</v>
      </c>
      <c r="AA4" s="238"/>
      <c r="AB4" s="238"/>
      <c r="AC4" s="238"/>
      <c r="AD4" s="238"/>
      <c r="AE4" s="238"/>
      <c r="AF4" s="238"/>
      <c r="AG4" s="238"/>
      <c r="AH4" s="239"/>
      <c r="AI4" s="240" t="s">
        <v>5</v>
      </c>
      <c r="AJ4" s="241"/>
      <c r="AK4" s="241"/>
      <c r="AL4" s="242"/>
      <c r="AM4" s="243" t="s">
        <v>154</v>
      </c>
      <c r="AN4" s="244"/>
      <c r="AO4" s="244"/>
      <c r="AP4" s="245"/>
      <c r="AQ4" s="246" t="s">
        <v>13</v>
      </c>
      <c r="AR4" s="247"/>
      <c r="AS4" s="247"/>
      <c r="AT4" s="247"/>
      <c r="AU4" s="248"/>
      <c r="AV4" s="249" t="s">
        <v>9</v>
      </c>
      <c r="AW4" s="250"/>
      <c r="AX4" s="250"/>
      <c r="AY4" s="251"/>
      <c r="AZ4" s="254" t="s">
        <v>12</v>
      </c>
      <c r="BA4" s="255"/>
      <c r="BB4" s="255"/>
      <c r="BC4" s="255"/>
      <c r="BD4" s="256"/>
      <c r="BE4" s="257" t="s">
        <v>7</v>
      </c>
      <c r="BF4" s="258"/>
      <c r="BG4" s="259"/>
      <c r="BH4" s="260" t="s">
        <v>10</v>
      </c>
      <c r="BI4" s="261"/>
      <c r="BJ4" s="261"/>
      <c r="BK4" s="262"/>
      <c r="BL4" s="263" t="s">
        <v>166</v>
      </c>
      <c r="BM4" s="264"/>
      <c r="BN4" s="265" t="s">
        <v>125</v>
      </c>
      <c r="BO4" s="266"/>
      <c r="BP4" s="267"/>
      <c r="BQ4" s="252" t="s">
        <v>179</v>
      </c>
      <c r="BR4" s="253"/>
      <c r="BS4" s="107"/>
    </row>
    <row r="5" spans="1:71" ht="60.75" thickBot="1" x14ac:dyDescent="0.3">
      <c r="B5" s="100" t="s">
        <v>15</v>
      </c>
      <c r="C5" s="3" t="s">
        <v>0</v>
      </c>
      <c r="D5" s="3" t="s">
        <v>1</v>
      </c>
      <c r="E5" s="3" t="s">
        <v>2</v>
      </c>
      <c r="F5" s="3" t="s">
        <v>3</v>
      </c>
      <c r="G5" s="3" t="s">
        <v>4</v>
      </c>
      <c r="H5" s="3" t="s">
        <v>126</v>
      </c>
      <c r="I5" s="84" t="s">
        <v>134</v>
      </c>
      <c r="J5" s="18" t="s">
        <v>127</v>
      </c>
      <c r="K5" s="17" t="s">
        <v>5</v>
      </c>
      <c r="L5" s="4" t="s">
        <v>6</v>
      </c>
      <c r="M5" s="4" t="s">
        <v>11</v>
      </c>
      <c r="N5" s="4" t="s">
        <v>13</v>
      </c>
      <c r="O5" s="4" t="s">
        <v>7</v>
      </c>
      <c r="P5" s="4" t="s">
        <v>8</v>
      </c>
      <c r="Q5" s="4" t="s">
        <v>9</v>
      </c>
      <c r="R5" s="4" t="s">
        <v>12</v>
      </c>
      <c r="S5" s="5" t="s">
        <v>10</v>
      </c>
      <c r="T5" s="231"/>
      <c r="U5" s="113" t="s">
        <v>129</v>
      </c>
      <c r="V5" s="114" t="s">
        <v>130</v>
      </c>
      <c r="W5" s="115" t="s">
        <v>131</v>
      </c>
      <c r="X5" s="116" t="s">
        <v>132</v>
      </c>
      <c r="Y5" s="117" t="s">
        <v>133</v>
      </c>
      <c r="Z5" s="118" t="s">
        <v>140</v>
      </c>
      <c r="AA5" s="119" t="s">
        <v>141</v>
      </c>
      <c r="AB5" s="120" t="s">
        <v>142</v>
      </c>
      <c r="AC5" s="120" t="s">
        <v>143</v>
      </c>
      <c r="AD5" s="120" t="s">
        <v>144</v>
      </c>
      <c r="AE5" s="120" t="s">
        <v>145</v>
      </c>
      <c r="AF5" s="120" t="s">
        <v>146</v>
      </c>
      <c r="AG5" s="120" t="s">
        <v>182</v>
      </c>
      <c r="AH5" s="120" t="s">
        <v>177</v>
      </c>
      <c r="AI5" s="121" t="s">
        <v>155</v>
      </c>
      <c r="AJ5" s="122" t="s">
        <v>147</v>
      </c>
      <c r="AK5" s="122" t="s">
        <v>148</v>
      </c>
      <c r="AL5" s="122" t="s">
        <v>149</v>
      </c>
      <c r="AM5" s="123" t="s">
        <v>155</v>
      </c>
      <c r="AN5" s="124" t="s">
        <v>150</v>
      </c>
      <c r="AO5" s="124" t="s">
        <v>151</v>
      </c>
      <c r="AP5" s="124" t="s">
        <v>152</v>
      </c>
      <c r="AQ5" s="125" t="s">
        <v>192</v>
      </c>
      <c r="AR5" s="126" t="s">
        <v>159</v>
      </c>
      <c r="AS5" s="127" t="s">
        <v>156</v>
      </c>
      <c r="AT5" s="127" t="s">
        <v>157</v>
      </c>
      <c r="AU5" s="127" t="s">
        <v>158</v>
      </c>
      <c r="AV5" s="128" t="s">
        <v>160</v>
      </c>
      <c r="AW5" s="129" t="s">
        <v>161</v>
      </c>
      <c r="AX5" s="129" t="s">
        <v>162</v>
      </c>
      <c r="AY5" s="129" t="s">
        <v>163</v>
      </c>
      <c r="AZ5" s="130" t="s">
        <v>192</v>
      </c>
      <c r="BA5" s="131" t="s">
        <v>159</v>
      </c>
      <c r="BB5" s="132" t="s">
        <v>156</v>
      </c>
      <c r="BC5" s="132" t="s">
        <v>157</v>
      </c>
      <c r="BD5" s="132" t="s">
        <v>158</v>
      </c>
      <c r="BE5" s="189" t="s">
        <v>189</v>
      </c>
      <c r="BF5" s="189" t="s">
        <v>190</v>
      </c>
      <c r="BG5" s="189" t="s">
        <v>191</v>
      </c>
      <c r="BH5" s="133" t="s">
        <v>172</v>
      </c>
      <c r="BI5" s="134" t="s">
        <v>167</v>
      </c>
      <c r="BJ5" s="135" t="s">
        <v>170</v>
      </c>
      <c r="BK5" s="135" t="s">
        <v>171</v>
      </c>
      <c r="BL5" s="136" t="s">
        <v>168</v>
      </c>
      <c r="BM5" s="137" t="s">
        <v>173</v>
      </c>
      <c r="BN5" s="138" t="s">
        <v>169</v>
      </c>
      <c r="BO5" s="138" t="s">
        <v>178</v>
      </c>
      <c r="BP5" s="139" t="s">
        <v>174</v>
      </c>
      <c r="BQ5" s="140" t="s">
        <v>180</v>
      </c>
      <c r="BR5" s="140" t="s">
        <v>195</v>
      </c>
      <c r="BS5" s="141"/>
    </row>
    <row r="6" spans="1:71" ht="20.100000000000001" customHeight="1" x14ac:dyDescent="0.25">
      <c r="A6" s="11" t="s">
        <v>244</v>
      </c>
      <c r="B6" s="15"/>
      <c r="C6" s="11"/>
      <c r="D6" s="11"/>
      <c r="E6" s="14"/>
      <c r="F6" s="11"/>
      <c r="G6" s="11"/>
      <c r="H6" s="11"/>
      <c r="I6" s="10"/>
      <c r="J6" s="227"/>
      <c r="K6" s="10"/>
      <c r="L6" s="10"/>
      <c r="M6" s="10"/>
      <c r="N6" s="79"/>
      <c r="O6" s="79"/>
      <c r="P6" s="79"/>
      <c r="Q6" s="79"/>
      <c r="R6" s="79"/>
      <c r="S6" s="79"/>
      <c r="T6" s="79" t="str">
        <f>MatDim</f>
        <v/>
      </c>
      <c r="U6" s="147" t="e">
        <f>RéfMat</f>
        <v>#N/A</v>
      </c>
      <c r="V6" s="144" t="e">
        <f>Coeff</f>
        <v>#N/A</v>
      </c>
      <c r="W6" s="144" t="str">
        <f>Poids</f>
        <v/>
      </c>
      <c r="X6" s="145" t="str">
        <f>PoidBrut</f>
        <v/>
      </c>
      <c r="Y6" s="146" t="e">
        <f>Périmètre</f>
        <v>#N/A</v>
      </c>
      <c r="Z6" s="142"/>
      <c r="AA6" s="142"/>
      <c r="AB6" s="146" t="str">
        <f>Temp_Prépa</f>
        <v/>
      </c>
      <c r="AC6" s="146" t="str">
        <f>Temps_Oxy_AD</f>
        <v/>
      </c>
      <c r="AD6" s="145" t="str">
        <f>Vitesse</f>
        <v/>
      </c>
      <c r="AE6" s="144" t="str">
        <f>Temps_coupe_Pièce</f>
        <v/>
      </c>
      <c r="AF6" s="144" t="str">
        <f>temps_amorçage</f>
        <v/>
      </c>
      <c r="AG6" s="146" t="str">
        <f>Temps_TT_Oxy_AD</f>
        <v/>
      </c>
      <c r="AH6" s="146" t="str">
        <f>Coût_Oxy_AD</f>
        <v/>
      </c>
      <c r="AI6" s="107"/>
      <c r="AJ6" s="6" t="str">
        <f>Temps_sciage_pièce</f>
        <v/>
      </c>
      <c r="AK6" s="6" t="str">
        <f>Temps_TT_sciage_AD</f>
        <v/>
      </c>
      <c r="AL6" s="6" t="str">
        <f>Coût_sciage_AD</f>
        <v/>
      </c>
      <c r="AM6" s="148"/>
      <c r="AN6" s="145" t="str">
        <f>Temps_cisaillage_pièce</f>
        <v/>
      </c>
      <c r="AO6" s="145" t="str">
        <f>Temps_TT_cisaillage_AD</f>
        <v/>
      </c>
      <c r="AP6" s="145" t="str">
        <f>Coût_cisaillage_AD</f>
        <v/>
      </c>
      <c r="AQ6" s="141"/>
      <c r="AR6" s="141"/>
      <c r="AS6" s="144" t="e">
        <f>Temps_usinage_pièce</f>
        <v>#REF!</v>
      </c>
      <c r="AT6" s="144" t="e">
        <f>Temps_TT_usinage_AD</f>
        <v>#REF!</v>
      </c>
      <c r="AU6" s="144" t="e">
        <f>Coût_usinage_AD</f>
        <v>#REF!</v>
      </c>
      <c r="AV6" s="141"/>
      <c r="AW6" s="144" t="e">
        <f>Temps_Pliage_pièce</f>
        <v>#REF!</v>
      </c>
      <c r="AX6" s="144" t="e">
        <f>Temps_TT_Pliage_AD</f>
        <v>#REF!</v>
      </c>
      <c r="AY6" s="144" t="e">
        <f>Coût_Pliage_AD</f>
        <v>#REF!</v>
      </c>
      <c r="AZ6" s="141"/>
      <c r="BA6" s="141"/>
      <c r="BB6" s="144" t="e">
        <f>Temps_usinageAp_pièce</f>
        <v>#REF!</v>
      </c>
      <c r="BC6" s="144" t="e">
        <f>Temps_TT_usinageAp_AD</f>
        <v>#REF!</v>
      </c>
      <c r="BD6" s="144" t="e">
        <f>Coût_usinageAp_AD</f>
        <v>#REF!</v>
      </c>
      <c r="BE6" s="141"/>
      <c r="BF6" s="144" t="e">
        <f>Temps_TT_Tour_Pièce</f>
        <v>#REF!</v>
      </c>
      <c r="BG6" s="144" t="e">
        <f>Cout_Tour_Pièce</f>
        <v>#REF!</v>
      </c>
      <c r="BH6" s="141"/>
      <c r="BI6" s="142"/>
      <c r="BJ6" s="144" t="e">
        <f>Temps_TT_Soudure_AD</f>
        <v>#REF!</v>
      </c>
      <c r="BK6" s="144" t="e">
        <f>Coût_Soudure_AD</f>
        <v>#REF!</v>
      </c>
      <c r="BL6" s="141"/>
      <c r="BM6" s="144" t="e">
        <f>Coût_Montage_AD</f>
        <v>#REF!</v>
      </c>
      <c r="BN6" s="141"/>
      <c r="BO6" s="144" t="e">
        <f>Temps_TT_Peinture_AD</f>
        <v>#REF!</v>
      </c>
      <c r="BP6" s="144" t="e">
        <f>Coût_Peinture_AD</f>
        <v>#REF!</v>
      </c>
      <c r="BQ6" s="141"/>
      <c r="BR6" s="141" t="e">
        <f>Coût_Achat_TT</f>
        <v>#REF!</v>
      </c>
      <c r="BS6" s="141"/>
    </row>
    <row r="7" spans="1:71" ht="20.100000000000001" customHeight="1" x14ac:dyDescent="0.25">
      <c r="A7" s="11" t="s">
        <v>200</v>
      </c>
      <c r="B7" s="12" t="s">
        <v>201</v>
      </c>
      <c r="C7" s="11" t="s">
        <v>202</v>
      </c>
      <c r="D7" s="11" t="s">
        <v>1</v>
      </c>
      <c r="E7" s="14" t="s">
        <v>203</v>
      </c>
      <c r="F7" s="11" t="s">
        <v>3</v>
      </c>
      <c r="G7" s="11" t="s">
        <v>4</v>
      </c>
      <c r="H7" s="11" t="s">
        <v>204</v>
      </c>
      <c r="I7" s="10" t="s">
        <v>205</v>
      </c>
      <c r="J7" s="227" t="s">
        <v>206</v>
      </c>
      <c r="K7" s="10"/>
      <c r="L7" s="10"/>
      <c r="M7" s="10"/>
      <c r="N7" s="79"/>
      <c r="O7" s="79"/>
      <c r="P7" s="79"/>
      <c r="Q7" s="79"/>
      <c r="R7" s="79"/>
      <c r="S7" s="79"/>
      <c r="T7" s="79" t="str">
        <f>MatDim</f>
        <v>Matière_Dim.</v>
      </c>
      <c r="U7" s="147" t="e">
        <f>RéfMat</f>
        <v>#N/A</v>
      </c>
      <c r="V7" s="144" t="e">
        <f>Coeff</f>
        <v>#N/A</v>
      </c>
      <c r="W7" s="144" t="e">
        <f>Poids</f>
        <v>#VALUE!</v>
      </c>
      <c r="X7" s="145" t="e">
        <f>PoidBrut</f>
        <v>#VALUE!</v>
      </c>
      <c r="Y7" s="146" t="e">
        <f>Périmètre</f>
        <v>#N/A</v>
      </c>
      <c r="Z7" s="142"/>
      <c r="AA7" s="142"/>
      <c r="AB7" s="146" t="str">
        <f>Temp_Prépa</f>
        <v/>
      </c>
      <c r="AC7" s="146" t="str">
        <f>Temps_Oxy_AD</f>
        <v/>
      </c>
      <c r="AD7" s="145" t="str">
        <f>Vitesse</f>
        <v/>
      </c>
      <c r="AE7" s="144" t="str">
        <f>Temps_coupe_Pièce</f>
        <v/>
      </c>
      <c r="AF7" s="144" t="str">
        <f>temps_amorçage</f>
        <v/>
      </c>
      <c r="AG7" s="146" t="str">
        <f>Temps_TT_Oxy_AD</f>
        <v/>
      </c>
      <c r="AH7" s="146" t="str">
        <f>Coût_Oxy_AD</f>
        <v/>
      </c>
      <c r="AI7" s="107"/>
      <c r="AJ7" s="6" t="str">
        <f>Temps_sciage_pièce</f>
        <v/>
      </c>
      <c r="AK7" s="6" t="str">
        <f>Temps_TT_sciage_AD</f>
        <v/>
      </c>
      <c r="AL7" s="6" t="str">
        <f>Coût_sciage_AD</f>
        <v/>
      </c>
      <c r="AM7" s="148"/>
      <c r="AN7" s="145" t="str">
        <f>Temps_cisaillage_pièce</f>
        <v/>
      </c>
      <c r="AO7" s="145" t="str">
        <f>Temps_TT_cisaillage_AD</f>
        <v/>
      </c>
      <c r="AP7" s="145" t="str">
        <f>Coût_cisaillage_AD</f>
        <v/>
      </c>
      <c r="AQ7" s="141"/>
      <c r="AR7" s="141"/>
      <c r="AS7" s="144" t="e">
        <f>Temps_usinage_pièce</f>
        <v>#REF!</v>
      </c>
      <c r="AT7" s="144" t="e">
        <f>Temps_TT_usinage_AD</f>
        <v>#REF!</v>
      </c>
      <c r="AU7" s="144" t="e">
        <f>Coût_usinage_AD</f>
        <v>#REF!</v>
      </c>
      <c r="AV7" s="141"/>
      <c r="AW7" s="144" t="e">
        <f>Temps_Pliage_pièce</f>
        <v>#REF!</v>
      </c>
      <c r="AX7" s="144" t="e">
        <f>Temps_TT_Pliage_AD</f>
        <v>#REF!</v>
      </c>
      <c r="AY7" s="144" t="e">
        <f>Coût_Pliage_AD</f>
        <v>#REF!</v>
      </c>
      <c r="AZ7" s="141"/>
      <c r="BA7" s="141"/>
      <c r="BB7" s="144" t="e">
        <f>Temps_usinageAp_pièce</f>
        <v>#REF!</v>
      </c>
      <c r="BC7" s="144" t="e">
        <f>Temps_TT_usinageAp_AD</f>
        <v>#REF!</v>
      </c>
      <c r="BD7" s="144" t="e">
        <f>Coût_usinageAp_AD</f>
        <v>#REF!</v>
      </c>
      <c r="BE7" s="141"/>
      <c r="BF7" s="144" t="e">
        <f>Temps_TT_Tour_Pièce</f>
        <v>#REF!</v>
      </c>
      <c r="BG7" s="144" t="e">
        <f>Cout_Tour_Pièce</f>
        <v>#REF!</v>
      </c>
      <c r="BH7" s="141"/>
      <c r="BI7" s="142"/>
      <c r="BJ7" s="144" t="e">
        <f>Temps_TT_Soudure_AD</f>
        <v>#REF!</v>
      </c>
      <c r="BK7" s="144" t="e">
        <f>Coût_Soudure_AD</f>
        <v>#REF!</v>
      </c>
      <c r="BL7" s="141"/>
      <c r="BM7" s="144" t="e">
        <f>Coût_Montage_AD</f>
        <v>#REF!</v>
      </c>
      <c r="BN7" s="141"/>
      <c r="BO7" s="144" t="e">
        <f>Temps_TT_Peinture_AD</f>
        <v>#REF!</v>
      </c>
      <c r="BP7" s="144" t="e">
        <f>Coût_Peinture_AD</f>
        <v>#REF!</v>
      </c>
      <c r="BQ7" s="141"/>
      <c r="BR7" s="141" t="e">
        <f>Coût_Achat_TT</f>
        <v>#REF!</v>
      </c>
    </row>
    <row r="8" spans="1:71" ht="20.100000000000001" customHeight="1" x14ac:dyDescent="0.25">
      <c r="A8" s="11">
        <v>1</v>
      </c>
      <c r="B8" s="15">
        <v>325837</v>
      </c>
      <c r="C8" s="11" t="s">
        <v>207</v>
      </c>
      <c r="D8" s="11">
        <v>1</v>
      </c>
      <c r="E8" s="14" t="s">
        <v>245</v>
      </c>
      <c r="F8" s="11" t="s">
        <v>208</v>
      </c>
      <c r="G8" s="11"/>
      <c r="H8" s="11" t="s">
        <v>209</v>
      </c>
      <c r="I8" s="10" t="s">
        <v>210</v>
      </c>
      <c r="J8" s="227">
        <v>2190</v>
      </c>
      <c r="K8" s="10"/>
      <c r="L8" s="10"/>
      <c r="M8" s="10"/>
      <c r="N8" s="79"/>
      <c r="O8" s="79"/>
      <c r="P8" s="79"/>
      <c r="Q8" s="79"/>
      <c r="R8" s="79"/>
      <c r="S8" s="79"/>
      <c r="T8" s="79" t="str">
        <f>MatDim</f>
        <v>S235_</v>
      </c>
      <c r="U8" s="147" t="e">
        <f>RéfMat</f>
        <v>#N/A</v>
      </c>
      <c r="V8" s="144" t="e">
        <f>Coeff</f>
        <v>#N/A</v>
      </c>
      <c r="W8" s="144">
        <f>Poids</f>
        <v>5</v>
      </c>
      <c r="X8" s="145">
        <f>PoidBrut</f>
        <v>50</v>
      </c>
      <c r="Y8" s="146" t="e">
        <f>Périmètre</f>
        <v>#N/A</v>
      </c>
      <c r="Z8" s="142"/>
      <c r="AA8" s="142"/>
      <c r="AB8" s="146" t="str">
        <f>Temp_Prépa</f>
        <v/>
      </c>
      <c r="AC8" s="146" t="str">
        <f>Temps_Oxy_AD</f>
        <v/>
      </c>
      <c r="AD8" s="145" t="str">
        <f>Vitesse</f>
        <v/>
      </c>
      <c r="AE8" s="144" t="str">
        <f>Temps_coupe_Pièce</f>
        <v/>
      </c>
      <c r="AF8" s="144" t="str">
        <f>temps_amorçage</f>
        <v/>
      </c>
      <c r="AG8" s="146" t="str">
        <f>Temps_TT_Oxy_AD</f>
        <v/>
      </c>
      <c r="AH8" s="146" t="str">
        <f>Coût_Oxy_AD</f>
        <v/>
      </c>
      <c r="AI8" s="107"/>
      <c r="AJ8" s="6" t="str">
        <f>Temps_sciage_pièce</f>
        <v/>
      </c>
      <c r="AK8" s="6" t="str">
        <f>Temps_TT_sciage_AD</f>
        <v/>
      </c>
      <c r="AL8" s="6" t="str">
        <f>Coût_sciage_AD</f>
        <v/>
      </c>
      <c r="AM8" s="148"/>
      <c r="AN8" s="145" t="str">
        <f>Temps_cisaillage_pièce</f>
        <v/>
      </c>
      <c r="AO8" s="145" t="str">
        <f>Temps_TT_cisaillage_AD</f>
        <v/>
      </c>
      <c r="AP8" s="145" t="str">
        <f>Coût_cisaillage_AD</f>
        <v/>
      </c>
      <c r="AQ8" s="141"/>
      <c r="AR8" s="141"/>
      <c r="AS8" s="144" t="e">
        <f>Temps_usinage_pièce</f>
        <v>#REF!</v>
      </c>
      <c r="AT8" s="144" t="e">
        <f>Temps_TT_usinage_AD</f>
        <v>#REF!</v>
      </c>
      <c r="AU8" s="144" t="e">
        <f>Coût_usinage_AD</f>
        <v>#REF!</v>
      </c>
      <c r="AV8" s="141"/>
      <c r="AW8" s="144" t="e">
        <f>Temps_Pliage_pièce</f>
        <v>#REF!</v>
      </c>
      <c r="AX8" s="144" t="e">
        <f>Temps_TT_Pliage_AD</f>
        <v>#REF!</v>
      </c>
      <c r="AY8" s="144" t="e">
        <f>Coût_Pliage_AD</f>
        <v>#REF!</v>
      </c>
      <c r="AZ8" s="141"/>
      <c r="BA8" s="141"/>
      <c r="BB8" s="144" t="e">
        <f>Temps_usinageAp_pièce</f>
        <v>#REF!</v>
      </c>
      <c r="BC8" s="144" t="e">
        <f>Temps_TT_usinageAp_AD</f>
        <v>#REF!</v>
      </c>
      <c r="BD8" s="144" t="e">
        <f>Coût_usinageAp_AD</f>
        <v>#REF!</v>
      </c>
      <c r="BE8" s="141"/>
      <c r="BF8" s="144" t="e">
        <f>Temps_TT_Tour_Pièce</f>
        <v>#REF!</v>
      </c>
      <c r="BG8" s="144" t="e">
        <f>Cout_Tour_Pièce</f>
        <v>#REF!</v>
      </c>
      <c r="BH8" s="141"/>
      <c r="BI8" s="142"/>
      <c r="BJ8" s="144" t="e">
        <f>Temps_TT_Soudure_AD</f>
        <v>#REF!</v>
      </c>
      <c r="BK8" s="144" t="e">
        <f>Coût_Soudure_AD</f>
        <v>#REF!</v>
      </c>
      <c r="BL8" s="141"/>
      <c r="BM8" s="144" t="e">
        <f>Coût_Montage_AD</f>
        <v>#REF!</v>
      </c>
      <c r="BN8" s="141"/>
      <c r="BO8" s="144" t="e">
        <f>Temps_TT_Peinture_AD</f>
        <v>#REF!</v>
      </c>
      <c r="BP8" s="144" t="e">
        <f>Coût_Peinture_AD</f>
        <v>#REF!</v>
      </c>
      <c r="BQ8" s="141"/>
      <c r="BR8" s="141" t="e">
        <f>Coût_Achat_TT</f>
        <v>#REF!</v>
      </c>
    </row>
    <row r="9" spans="1:71" ht="20.100000000000001" customHeight="1" x14ac:dyDescent="0.25">
      <c r="A9" s="11">
        <v>1</v>
      </c>
      <c r="B9" s="15">
        <v>319166</v>
      </c>
      <c r="C9" s="11" t="s">
        <v>207</v>
      </c>
      <c r="D9" s="11">
        <v>4</v>
      </c>
      <c r="E9" s="14" t="s">
        <v>211</v>
      </c>
      <c r="F9" s="11" t="s">
        <v>212</v>
      </c>
      <c r="G9" s="11" t="s">
        <v>213</v>
      </c>
      <c r="H9" s="11"/>
      <c r="I9" s="10" t="s">
        <v>214</v>
      </c>
      <c r="J9" s="227"/>
      <c r="K9" s="10"/>
      <c r="L9" s="10"/>
      <c r="M9" s="10"/>
      <c r="N9" s="79"/>
      <c r="O9" s="79"/>
      <c r="P9" s="79"/>
      <c r="Q9" s="79"/>
      <c r="R9" s="79"/>
      <c r="S9" s="79"/>
      <c r="T9" s="79" t="str">
        <f>MatDim</f>
        <v>S355_Ø50</v>
      </c>
      <c r="U9" s="147">
        <f>RéfMat</f>
        <v>3002050</v>
      </c>
      <c r="V9" s="144">
        <f>Coeff</f>
        <v>1.1200000000000001</v>
      </c>
      <c r="W9" s="144" t="str">
        <f>Poids</f>
        <v/>
      </c>
      <c r="X9" s="145" t="e">
        <f>PoidBrut</f>
        <v>#VALUE!</v>
      </c>
      <c r="Y9" s="146" t="e">
        <f>Périmètre</f>
        <v>#N/A</v>
      </c>
      <c r="Z9" s="142"/>
      <c r="AA9" s="142"/>
      <c r="AB9" s="146" t="str">
        <f>Temp_Prépa</f>
        <v/>
      </c>
      <c r="AC9" s="146" t="str">
        <f>Temps_Oxy_AD</f>
        <v/>
      </c>
      <c r="AD9" s="145" t="str">
        <f>Vitesse</f>
        <v/>
      </c>
      <c r="AE9" s="144" t="str">
        <f>Temps_coupe_Pièce</f>
        <v/>
      </c>
      <c r="AF9" s="144" t="str">
        <f>temps_amorçage</f>
        <v/>
      </c>
      <c r="AG9" s="146" t="str">
        <f>Temps_TT_Oxy_AD</f>
        <v/>
      </c>
      <c r="AH9" s="146" t="str">
        <f>Coût_Oxy_AD</f>
        <v/>
      </c>
      <c r="AI9" s="107"/>
      <c r="AJ9" s="6" t="str">
        <f>Temps_sciage_pièce</f>
        <v/>
      </c>
      <c r="AK9" s="6" t="str">
        <f>Temps_TT_sciage_AD</f>
        <v/>
      </c>
      <c r="AL9" s="6" t="str">
        <f>Coût_sciage_AD</f>
        <v/>
      </c>
      <c r="AM9" s="148"/>
      <c r="AN9" s="145" t="str">
        <f>Temps_cisaillage_pièce</f>
        <v/>
      </c>
      <c r="AO9" s="145" t="str">
        <f>Temps_TT_cisaillage_AD</f>
        <v/>
      </c>
      <c r="AP9" s="145" t="str">
        <f>Coût_cisaillage_AD</f>
        <v/>
      </c>
      <c r="AQ9" s="141"/>
      <c r="AR9" s="141"/>
      <c r="AS9" s="144" t="e">
        <f>Temps_usinage_pièce</f>
        <v>#REF!</v>
      </c>
      <c r="AT9" s="144" t="e">
        <f>Temps_TT_usinage_AD</f>
        <v>#REF!</v>
      </c>
      <c r="AU9" s="144" t="e">
        <f>Coût_usinage_AD</f>
        <v>#REF!</v>
      </c>
      <c r="AV9" s="141"/>
      <c r="AW9" s="144" t="e">
        <f>Temps_Pliage_pièce</f>
        <v>#REF!</v>
      </c>
      <c r="AX9" s="144" t="e">
        <f>Temps_TT_Pliage_AD</f>
        <v>#REF!</v>
      </c>
      <c r="AY9" s="144" t="e">
        <f>Coût_Pliage_AD</f>
        <v>#REF!</v>
      </c>
      <c r="AZ9" s="141"/>
      <c r="BA9" s="141"/>
      <c r="BB9" s="144" t="e">
        <f>Temps_usinageAp_pièce</f>
        <v>#REF!</v>
      </c>
      <c r="BC9" s="144" t="e">
        <f>Temps_TT_usinageAp_AD</f>
        <v>#REF!</v>
      </c>
      <c r="BD9" s="144" t="e">
        <f>Coût_usinageAp_AD</f>
        <v>#REF!</v>
      </c>
      <c r="BE9" s="141"/>
      <c r="BF9" s="144" t="e">
        <f>Temps_TT_Tour_Pièce</f>
        <v>#REF!</v>
      </c>
      <c r="BG9" s="144" t="e">
        <f>Cout_Tour_Pièce</f>
        <v>#REF!</v>
      </c>
      <c r="BH9" s="141"/>
      <c r="BI9" s="142"/>
      <c r="BJ9" s="144" t="e">
        <f>Temps_TT_Soudure_AD</f>
        <v>#REF!</v>
      </c>
      <c r="BK9" s="144" t="e">
        <f>Coût_Soudure_AD</f>
        <v>#REF!</v>
      </c>
      <c r="BL9" s="141"/>
      <c r="BM9" s="144" t="e">
        <f>Coût_Montage_AD</f>
        <v>#REF!</v>
      </c>
      <c r="BN9" s="141"/>
      <c r="BO9" s="144" t="e">
        <f>Temps_TT_Peinture_AD</f>
        <v>#REF!</v>
      </c>
      <c r="BP9" s="144" t="e">
        <f>Coût_Peinture_AD</f>
        <v>#REF!</v>
      </c>
      <c r="BQ9" s="141"/>
      <c r="BR9" s="141" t="e">
        <f>Coût_Achat_TT</f>
        <v>#REF!</v>
      </c>
    </row>
    <row r="10" spans="1:71" ht="20.100000000000001" customHeight="1" x14ac:dyDescent="0.25">
      <c r="A10" s="11">
        <v>1</v>
      </c>
      <c r="B10" s="15">
        <v>325838</v>
      </c>
      <c r="C10" s="11" t="s">
        <v>207</v>
      </c>
      <c r="D10" s="11">
        <v>2</v>
      </c>
      <c r="E10" s="14" t="s">
        <v>246</v>
      </c>
      <c r="F10" s="11" t="s">
        <v>208</v>
      </c>
      <c r="G10" s="11" t="s">
        <v>215</v>
      </c>
      <c r="H10" s="11" t="s">
        <v>216</v>
      </c>
      <c r="I10" s="10" t="s">
        <v>217</v>
      </c>
      <c r="J10" s="227"/>
      <c r="K10" s="10"/>
      <c r="L10" s="10"/>
      <c r="M10" s="10"/>
      <c r="N10" s="79"/>
      <c r="O10" s="79"/>
      <c r="P10" s="79"/>
      <c r="Q10" s="79"/>
      <c r="R10" s="79"/>
      <c r="S10" s="79"/>
      <c r="T10" s="79" t="str">
        <f>MatDim</f>
        <v>S235_Plat 140</v>
      </c>
      <c r="U10" s="147" t="e">
        <f>RéfMat</f>
        <v>#N/A</v>
      </c>
      <c r="V10" s="144" t="e">
        <f>Coeff</f>
        <v>#N/A</v>
      </c>
      <c r="W10" s="144">
        <f>Poids</f>
        <v>12</v>
      </c>
      <c r="X10" s="145">
        <f>PoidBrut</f>
        <v>240</v>
      </c>
      <c r="Y10" s="146" t="e">
        <f>Périmètre</f>
        <v>#N/A</v>
      </c>
      <c r="Z10" s="142"/>
      <c r="AA10" s="142"/>
      <c r="AB10" s="146" t="str">
        <f>Temp_Prépa</f>
        <v/>
      </c>
      <c r="AC10" s="146" t="str">
        <f>Temps_Oxy_AD</f>
        <v/>
      </c>
      <c r="AD10" s="145" t="str">
        <f>Vitesse</f>
        <v/>
      </c>
      <c r="AE10" s="144" t="str">
        <f>Temps_coupe_Pièce</f>
        <v/>
      </c>
      <c r="AF10" s="144" t="str">
        <f>temps_amorçage</f>
        <v/>
      </c>
      <c r="AG10" s="146" t="str">
        <f>Temps_TT_Oxy_AD</f>
        <v/>
      </c>
      <c r="AH10" s="146" t="str">
        <f>Coût_Oxy_AD</f>
        <v/>
      </c>
      <c r="AI10" s="107"/>
      <c r="AJ10" s="6" t="str">
        <f>Temps_sciage_pièce</f>
        <v/>
      </c>
      <c r="AK10" s="6" t="str">
        <f>Temps_TT_sciage_AD</f>
        <v/>
      </c>
      <c r="AL10" s="6" t="str">
        <f>Coût_sciage_AD</f>
        <v/>
      </c>
      <c r="AM10" s="148"/>
      <c r="AN10" s="145" t="str">
        <f>Temps_cisaillage_pièce</f>
        <v/>
      </c>
      <c r="AO10" s="145" t="str">
        <f>Temps_TT_cisaillage_AD</f>
        <v/>
      </c>
      <c r="AP10" s="145" t="str">
        <f>Coût_cisaillage_AD</f>
        <v/>
      </c>
      <c r="AQ10" s="141"/>
      <c r="AR10" s="141"/>
      <c r="AS10" s="144" t="e">
        <f>Temps_usinage_pièce</f>
        <v>#REF!</v>
      </c>
      <c r="AT10" s="144" t="e">
        <f>Temps_TT_usinage_AD</f>
        <v>#REF!</v>
      </c>
      <c r="AU10" s="144" t="e">
        <f>Coût_usinage_AD</f>
        <v>#REF!</v>
      </c>
      <c r="AV10" s="141"/>
      <c r="AW10" s="144" t="e">
        <f>Temps_Pliage_pièce</f>
        <v>#REF!</v>
      </c>
      <c r="AX10" s="144" t="e">
        <f>Temps_TT_Pliage_AD</f>
        <v>#REF!</v>
      </c>
      <c r="AY10" s="144" t="e">
        <f>Coût_Pliage_AD</f>
        <v>#REF!</v>
      </c>
      <c r="AZ10" s="141"/>
      <c r="BA10" s="141"/>
      <c r="BB10" s="144" t="e">
        <f>Temps_usinageAp_pièce</f>
        <v>#REF!</v>
      </c>
      <c r="BC10" s="144" t="e">
        <f>Temps_TT_usinageAp_AD</f>
        <v>#REF!</v>
      </c>
      <c r="BD10" s="144" t="e">
        <f>Coût_usinageAp_AD</f>
        <v>#REF!</v>
      </c>
      <c r="BE10" s="141"/>
      <c r="BF10" s="144" t="e">
        <f>Temps_TT_Tour_Pièce</f>
        <v>#REF!</v>
      </c>
      <c r="BG10" s="144" t="e">
        <f>Cout_Tour_Pièce</f>
        <v>#REF!</v>
      </c>
      <c r="BH10" s="141"/>
      <c r="BI10" s="142"/>
      <c r="BJ10" s="144" t="e">
        <f>Temps_TT_Soudure_AD</f>
        <v>#REF!</v>
      </c>
      <c r="BK10" s="144" t="e">
        <f>Coût_Soudure_AD</f>
        <v>#REF!</v>
      </c>
      <c r="BL10" s="141"/>
      <c r="BM10" s="144" t="e">
        <f>Coût_Montage_AD</f>
        <v>#REF!</v>
      </c>
      <c r="BN10" s="141"/>
      <c r="BO10" s="144" t="e">
        <f>Temps_TT_Peinture_AD</f>
        <v>#REF!</v>
      </c>
      <c r="BP10" s="144" t="e">
        <f>Coût_Peinture_AD</f>
        <v>#REF!</v>
      </c>
      <c r="BQ10" s="141"/>
      <c r="BR10" s="141" t="e">
        <f>Coût_Achat_TT</f>
        <v>#REF!</v>
      </c>
    </row>
    <row r="11" spans="1:71" ht="20.100000000000001" customHeight="1" x14ac:dyDescent="0.25">
      <c r="A11" s="11">
        <v>1</v>
      </c>
      <c r="B11" s="12">
        <v>520411</v>
      </c>
      <c r="C11" s="11" t="s">
        <v>207</v>
      </c>
      <c r="D11" s="11">
        <v>1</v>
      </c>
      <c r="E11" s="14" t="s">
        <v>246</v>
      </c>
      <c r="F11" s="11" t="s">
        <v>208</v>
      </c>
      <c r="G11" s="11" t="s">
        <v>215</v>
      </c>
      <c r="H11" s="11" t="s">
        <v>216</v>
      </c>
      <c r="I11" s="10" t="s">
        <v>218</v>
      </c>
      <c r="J11" s="227"/>
      <c r="K11" s="10"/>
      <c r="L11" s="10"/>
      <c r="M11" s="10"/>
      <c r="N11" s="79"/>
      <c r="O11" s="79"/>
      <c r="P11" s="79"/>
      <c r="Q11" s="79"/>
      <c r="R11" s="79"/>
      <c r="S11" s="79"/>
      <c r="T11" s="79" t="str">
        <f>MatDim</f>
        <v>S235_Plat 140</v>
      </c>
      <c r="U11" s="147" t="e">
        <f>RéfMat</f>
        <v>#N/A</v>
      </c>
      <c r="V11" s="144" t="e">
        <f>Coeff</f>
        <v>#N/A</v>
      </c>
      <c r="W11" s="144">
        <f>Poids</f>
        <v>12</v>
      </c>
      <c r="X11" s="145">
        <f>PoidBrut</f>
        <v>120</v>
      </c>
      <c r="Y11" s="146" t="e">
        <f>Périmètre</f>
        <v>#N/A</v>
      </c>
      <c r="Z11" s="142"/>
      <c r="AA11" s="142"/>
      <c r="AB11" s="146" t="str">
        <f>Temp_Prépa</f>
        <v/>
      </c>
      <c r="AC11" s="146" t="str">
        <f>Temps_Oxy_AD</f>
        <v/>
      </c>
      <c r="AD11" s="145" t="str">
        <f>Vitesse</f>
        <v/>
      </c>
      <c r="AE11" s="144" t="str">
        <f>Temps_coupe_Pièce</f>
        <v/>
      </c>
      <c r="AF11" s="144" t="str">
        <f>temps_amorçage</f>
        <v/>
      </c>
      <c r="AG11" s="146" t="str">
        <f>Temps_TT_Oxy_AD</f>
        <v/>
      </c>
      <c r="AH11" s="146" t="str">
        <f>Coût_Oxy_AD</f>
        <v/>
      </c>
      <c r="AI11" s="107"/>
      <c r="AJ11" s="6" t="str">
        <f>Temps_sciage_pièce</f>
        <v/>
      </c>
      <c r="AK11" s="6" t="str">
        <f>Temps_TT_sciage_AD</f>
        <v/>
      </c>
      <c r="AL11" s="6" t="str">
        <f>Coût_sciage_AD</f>
        <v/>
      </c>
      <c r="AM11" s="148"/>
      <c r="AN11" s="145" t="str">
        <f>Temps_cisaillage_pièce</f>
        <v/>
      </c>
      <c r="AO11" s="145" t="str">
        <f>Temps_TT_cisaillage_AD</f>
        <v/>
      </c>
      <c r="AP11" s="145" t="str">
        <f>Coût_cisaillage_AD</f>
        <v/>
      </c>
      <c r="AQ11" s="141"/>
      <c r="AR11" s="141"/>
      <c r="AS11" s="144" t="e">
        <f>Temps_usinage_pièce</f>
        <v>#REF!</v>
      </c>
      <c r="AT11" s="144" t="e">
        <f>Temps_TT_usinage_AD</f>
        <v>#REF!</v>
      </c>
      <c r="AU11" s="144" t="e">
        <f>Coût_usinage_AD</f>
        <v>#REF!</v>
      </c>
      <c r="AV11" s="141"/>
      <c r="AW11" s="144" t="e">
        <f>Temps_Pliage_pièce</f>
        <v>#REF!</v>
      </c>
      <c r="AX11" s="144" t="e">
        <f>Temps_TT_Pliage_AD</f>
        <v>#REF!</v>
      </c>
      <c r="AY11" s="144" t="e">
        <f>Coût_Pliage_AD</f>
        <v>#REF!</v>
      </c>
      <c r="AZ11" s="141"/>
      <c r="BA11" s="141"/>
      <c r="BB11" s="144" t="e">
        <f>Temps_usinageAp_pièce</f>
        <v>#REF!</v>
      </c>
      <c r="BC11" s="144" t="e">
        <f>Temps_TT_usinageAp_AD</f>
        <v>#REF!</v>
      </c>
      <c r="BD11" s="144" t="e">
        <f>Coût_usinageAp_AD</f>
        <v>#REF!</v>
      </c>
      <c r="BE11" s="141"/>
      <c r="BF11" s="144" t="e">
        <f>Temps_TT_Tour_Pièce</f>
        <v>#REF!</v>
      </c>
      <c r="BG11" s="144" t="e">
        <f>Cout_Tour_Pièce</f>
        <v>#REF!</v>
      </c>
      <c r="BH11" s="141"/>
      <c r="BI11" s="142"/>
      <c r="BJ11" s="144" t="e">
        <f>Temps_TT_Soudure_AD</f>
        <v>#REF!</v>
      </c>
      <c r="BK11" s="144" t="e">
        <f>Coût_Soudure_AD</f>
        <v>#REF!</v>
      </c>
      <c r="BL11" s="141"/>
      <c r="BM11" s="144" t="e">
        <f>Coût_Montage_AD</f>
        <v>#REF!</v>
      </c>
      <c r="BN11" s="141"/>
      <c r="BO11" s="144" t="e">
        <f>Temps_TT_Peinture_AD</f>
        <v>#REF!</v>
      </c>
      <c r="BP11" s="144" t="e">
        <f>Coût_Peinture_AD</f>
        <v>#REF!</v>
      </c>
      <c r="BQ11" s="141"/>
      <c r="BR11" s="141" t="e">
        <f>Coût_Achat_TT</f>
        <v>#REF!</v>
      </c>
    </row>
    <row r="12" spans="1:71" ht="20.100000000000001" customHeight="1" x14ac:dyDescent="0.25">
      <c r="A12" s="11">
        <v>1</v>
      </c>
      <c r="B12" s="15">
        <v>329865</v>
      </c>
      <c r="C12" s="11" t="s">
        <v>207</v>
      </c>
      <c r="D12" s="11">
        <v>1</v>
      </c>
      <c r="E12" s="14" t="s">
        <v>219</v>
      </c>
      <c r="F12" s="11" t="s">
        <v>208</v>
      </c>
      <c r="G12" s="11" t="s">
        <v>220</v>
      </c>
      <c r="H12" s="11" t="s">
        <v>221</v>
      </c>
      <c r="I12" s="10" t="s">
        <v>222</v>
      </c>
      <c r="J12" s="227"/>
      <c r="K12" s="10"/>
      <c r="L12" s="10"/>
      <c r="M12" s="10"/>
      <c r="N12" s="79"/>
      <c r="O12" s="79"/>
      <c r="P12" s="79"/>
      <c r="Q12" s="79"/>
      <c r="R12" s="79"/>
      <c r="S12" s="79"/>
      <c r="T12" s="79" t="str">
        <f>MatDim</f>
        <v>S235_Plat 80</v>
      </c>
      <c r="U12" s="147" t="e">
        <f>RéfMat</f>
        <v>#N/A</v>
      </c>
      <c r="V12" s="144" t="e">
        <f>Coeff</f>
        <v>#N/A</v>
      </c>
      <c r="W12" s="144">
        <f>Poids</f>
        <v>8</v>
      </c>
      <c r="X12" s="145">
        <f>PoidBrut</f>
        <v>80</v>
      </c>
      <c r="Y12" s="146" t="e">
        <f>Périmètre</f>
        <v>#N/A</v>
      </c>
      <c r="Z12" s="142"/>
      <c r="AA12" s="142"/>
      <c r="AB12" s="146" t="str">
        <f>Temp_Prépa</f>
        <v/>
      </c>
      <c r="AC12" s="146" t="str">
        <f>Temps_Oxy_AD</f>
        <v/>
      </c>
      <c r="AD12" s="145" t="str">
        <f>Vitesse</f>
        <v/>
      </c>
      <c r="AE12" s="144" t="str">
        <f>Temps_coupe_Pièce</f>
        <v/>
      </c>
      <c r="AF12" s="144" t="str">
        <f>temps_amorçage</f>
        <v/>
      </c>
      <c r="AG12" s="146" t="str">
        <f>Temps_TT_Oxy_AD</f>
        <v/>
      </c>
      <c r="AH12" s="146" t="str">
        <f>Coût_Oxy_AD</f>
        <v/>
      </c>
      <c r="AI12" s="107"/>
      <c r="AJ12" s="6" t="str">
        <f>Temps_sciage_pièce</f>
        <v/>
      </c>
      <c r="AK12" s="6" t="str">
        <f>Temps_TT_sciage_AD</f>
        <v/>
      </c>
      <c r="AL12" s="6" t="str">
        <f>Coût_sciage_AD</f>
        <v/>
      </c>
      <c r="AM12" s="148"/>
      <c r="AN12" s="145" t="str">
        <f>Temps_cisaillage_pièce</f>
        <v/>
      </c>
      <c r="AO12" s="145" t="str">
        <f>Temps_TT_cisaillage_AD</f>
        <v/>
      </c>
      <c r="AP12" s="145" t="str">
        <f>Coût_cisaillage_AD</f>
        <v/>
      </c>
      <c r="AQ12" s="141"/>
      <c r="AR12" s="141"/>
      <c r="AS12" s="144" t="e">
        <f>Temps_usinage_pièce</f>
        <v>#REF!</v>
      </c>
      <c r="AT12" s="144" t="e">
        <f>Temps_TT_usinage_AD</f>
        <v>#REF!</v>
      </c>
      <c r="AU12" s="144" t="e">
        <f>Coût_usinage_AD</f>
        <v>#REF!</v>
      </c>
      <c r="AV12" s="141"/>
      <c r="AW12" s="144" t="e">
        <f>Temps_Pliage_pièce</f>
        <v>#REF!</v>
      </c>
      <c r="AX12" s="144" t="e">
        <f>Temps_TT_Pliage_AD</f>
        <v>#REF!</v>
      </c>
      <c r="AY12" s="144" t="e">
        <f>Coût_Pliage_AD</f>
        <v>#REF!</v>
      </c>
      <c r="AZ12" s="141"/>
      <c r="BA12" s="141"/>
      <c r="BB12" s="144" t="e">
        <f>Temps_usinageAp_pièce</f>
        <v>#REF!</v>
      </c>
      <c r="BC12" s="144" t="e">
        <f>Temps_TT_usinageAp_AD</f>
        <v>#REF!</v>
      </c>
      <c r="BD12" s="144" t="e">
        <f>Coût_usinageAp_AD</f>
        <v>#REF!</v>
      </c>
      <c r="BE12" s="141"/>
      <c r="BF12" s="144" t="e">
        <f>Temps_TT_Tour_Pièce</f>
        <v>#REF!</v>
      </c>
      <c r="BG12" s="144" t="e">
        <f>Cout_Tour_Pièce</f>
        <v>#REF!</v>
      </c>
      <c r="BH12" s="141"/>
      <c r="BI12" s="142"/>
      <c r="BJ12" s="144" t="e">
        <f>Temps_TT_Soudure_AD</f>
        <v>#REF!</v>
      </c>
      <c r="BK12" s="144" t="e">
        <f>Coût_Soudure_AD</f>
        <v>#REF!</v>
      </c>
      <c r="BL12" s="141"/>
      <c r="BM12" s="144" t="e">
        <f>Coût_Montage_AD</f>
        <v>#REF!</v>
      </c>
      <c r="BN12" s="141"/>
      <c r="BO12" s="144" t="e">
        <f>Temps_TT_Peinture_AD</f>
        <v>#REF!</v>
      </c>
      <c r="BP12" s="144" t="e">
        <f>Coût_Peinture_AD</f>
        <v>#REF!</v>
      </c>
      <c r="BQ12" s="141"/>
      <c r="BR12" s="141" t="e">
        <f>Coût_Achat_TT</f>
        <v>#REF!</v>
      </c>
    </row>
    <row r="13" spans="1:71" ht="20.100000000000001" customHeight="1" x14ac:dyDescent="0.25">
      <c r="A13" s="11">
        <v>1</v>
      </c>
      <c r="B13" s="15">
        <v>313442</v>
      </c>
      <c r="C13" s="11" t="s">
        <v>207</v>
      </c>
      <c r="D13" s="11">
        <v>4</v>
      </c>
      <c r="E13" s="14" t="s">
        <v>223</v>
      </c>
      <c r="F13" s="11" t="s">
        <v>212</v>
      </c>
      <c r="G13" s="11" t="s">
        <v>213</v>
      </c>
      <c r="H13" s="11"/>
      <c r="I13" s="10" t="s">
        <v>224</v>
      </c>
      <c r="J13" s="227"/>
      <c r="K13" s="10"/>
      <c r="L13" s="10"/>
      <c r="M13" s="10"/>
      <c r="N13" s="79"/>
      <c r="O13" s="79"/>
      <c r="P13" s="79"/>
      <c r="Q13" s="79"/>
      <c r="R13" s="79"/>
      <c r="S13" s="79"/>
      <c r="T13" s="79" t="str">
        <f>MatDim</f>
        <v>S355_Ø50</v>
      </c>
      <c r="U13" s="147">
        <f>RéfMat</f>
        <v>3002050</v>
      </c>
      <c r="V13" s="144">
        <f>Coeff</f>
        <v>1.1200000000000001</v>
      </c>
      <c r="W13" s="144" t="str">
        <f>Poids</f>
        <v/>
      </c>
      <c r="X13" s="145" t="e">
        <f>PoidBrut</f>
        <v>#VALUE!</v>
      </c>
      <c r="Y13" s="146" t="e">
        <f>Périmètre</f>
        <v>#N/A</v>
      </c>
      <c r="Z13" s="142"/>
      <c r="AA13" s="142"/>
      <c r="AB13" s="146" t="str">
        <f>Temp_Prépa</f>
        <v/>
      </c>
      <c r="AC13" s="146" t="str">
        <f>Temps_Oxy_AD</f>
        <v/>
      </c>
      <c r="AD13" s="145" t="str">
        <f>Vitesse</f>
        <v/>
      </c>
      <c r="AE13" s="144" t="str">
        <f>Temps_coupe_Pièce</f>
        <v/>
      </c>
      <c r="AF13" s="144" t="str">
        <f>temps_amorçage</f>
        <v/>
      </c>
      <c r="AG13" s="146" t="str">
        <f>Temps_TT_Oxy_AD</f>
        <v/>
      </c>
      <c r="AH13" s="146" t="str">
        <f>Coût_Oxy_AD</f>
        <v/>
      </c>
      <c r="AI13" s="107"/>
      <c r="AJ13" s="6" t="str">
        <f>Temps_sciage_pièce</f>
        <v/>
      </c>
      <c r="AK13" s="6" t="str">
        <f>Temps_TT_sciage_AD</f>
        <v/>
      </c>
      <c r="AL13" s="6" t="str">
        <f>Coût_sciage_AD</f>
        <v/>
      </c>
      <c r="AM13" s="148"/>
      <c r="AN13" s="145" t="str">
        <f>Temps_cisaillage_pièce</f>
        <v/>
      </c>
      <c r="AO13" s="145" t="str">
        <f>Temps_TT_cisaillage_AD</f>
        <v/>
      </c>
      <c r="AP13" s="145" t="str">
        <f>Coût_cisaillage_AD</f>
        <v/>
      </c>
      <c r="AQ13" s="141"/>
      <c r="AR13" s="141"/>
      <c r="AS13" s="144" t="e">
        <f>Temps_usinage_pièce</f>
        <v>#REF!</v>
      </c>
      <c r="AT13" s="144" t="e">
        <f>Temps_TT_usinage_AD</f>
        <v>#REF!</v>
      </c>
      <c r="AU13" s="144" t="e">
        <f>Coût_usinage_AD</f>
        <v>#REF!</v>
      </c>
      <c r="AV13" s="141"/>
      <c r="AW13" s="144" t="e">
        <f>Temps_Pliage_pièce</f>
        <v>#REF!</v>
      </c>
      <c r="AX13" s="144" t="e">
        <f>Temps_TT_Pliage_AD</f>
        <v>#REF!</v>
      </c>
      <c r="AY13" s="144" t="e">
        <f>Coût_Pliage_AD</f>
        <v>#REF!</v>
      </c>
      <c r="AZ13" s="141"/>
      <c r="BA13" s="141"/>
      <c r="BB13" s="144" t="e">
        <f>Temps_usinageAp_pièce</f>
        <v>#REF!</v>
      </c>
      <c r="BC13" s="144" t="e">
        <f>Temps_TT_usinageAp_AD</f>
        <v>#REF!</v>
      </c>
      <c r="BD13" s="144" t="e">
        <f>Coût_usinageAp_AD</f>
        <v>#REF!</v>
      </c>
      <c r="BE13" s="141"/>
      <c r="BF13" s="144" t="e">
        <f>Temps_TT_Tour_Pièce</f>
        <v>#REF!</v>
      </c>
      <c r="BG13" s="144" t="e">
        <f>Cout_Tour_Pièce</f>
        <v>#REF!</v>
      </c>
      <c r="BH13" s="141"/>
      <c r="BI13" s="142"/>
      <c r="BJ13" s="144" t="e">
        <f>Temps_TT_Soudure_AD</f>
        <v>#REF!</v>
      </c>
      <c r="BK13" s="144" t="e">
        <f>Coût_Soudure_AD</f>
        <v>#REF!</v>
      </c>
      <c r="BL13" s="141"/>
      <c r="BM13" s="144" t="e">
        <f>Coût_Montage_AD</f>
        <v>#REF!</v>
      </c>
      <c r="BN13" s="141"/>
      <c r="BO13" s="144" t="e">
        <f>Temps_TT_Peinture_AD</f>
        <v>#REF!</v>
      </c>
      <c r="BP13" s="144" t="e">
        <f>Coût_Peinture_AD</f>
        <v>#REF!</v>
      </c>
      <c r="BQ13" s="141"/>
      <c r="BR13" s="141" t="e">
        <f>Coût_Achat_TT</f>
        <v>#REF!</v>
      </c>
    </row>
    <row r="14" spans="1:71" ht="20.100000000000001" customHeight="1" x14ac:dyDescent="0.25">
      <c r="A14" s="11">
        <v>1</v>
      </c>
      <c r="B14" s="15">
        <v>325839</v>
      </c>
      <c r="C14" s="11" t="s">
        <v>207</v>
      </c>
      <c r="D14" s="11">
        <v>2</v>
      </c>
      <c r="E14" s="14" t="s">
        <v>246</v>
      </c>
      <c r="F14" s="11" t="s">
        <v>208</v>
      </c>
      <c r="G14" s="11" t="s">
        <v>215</v>
      </c>
      <c r="H14" s="11" t="s">
        <v>216</v>
      </c>
      <c r="I14" s="10" t="s">
        <v>225</v>
      </c>
      <c r="J14" s="227"/>
      <c r="K14" s="10"/>
      <c r="L14" s="10"/>
      <c r="M14" s="10"/>
      <c r="N14" s="79"/>
      <c r="O14" s="79"/>
      <c r="P14" s="79"/>
      <c r="Q14" s="79"/>
      <c r="R14" s="79"/>
      <c r="S14" s="79"/>
      <c r="T14" s="79" t="str">
        <f>MatDim</f>
        <v>S235_Plat 140</v>
      </c>
      <c r="U14" s="147" t="e">
        <f>RéfMat</f>
        <v>#N/A</v>
      </c>
      <c r="V14" s="144" t="e">
        <f>Coeff</f>
        <v>#N/A</v>
      </c>
      <c r="W14" s="144">
        <f>Poids</f>
        <v>12</v>
      </c>
      <c r="X14" s="145">
        <f>PoidBrut</f>
        <v>240</v>
      </c>
      <c r="Y14" s="146" t="e">
        <f>Périmètre</f>
        <v>#N/A</v>
      </c>
      <c r="Z14" s="142"/>
      <c r="AA14" s="142"/>
      <c r="AB14" s="146" t="str">
        <f>Temp_Prépa</f>
        <v/>
      </c>
      <c r="AC14" s="146" t="str">
        <f>Temps_Oxy_AD</f>
        <v/>
      </c>
      <c r="AD14" s="145" t="str">
        <f>Vitesse</f>
        <v/>
      </c>
      <c r="AE14" s="144" t="str">
        <f>Temps_coupe_Pièce</f>
        <v/>
      </c>
      <c r="AF14" s="144" t="str">
        <f>temps_amorçage</f>
        <v/>
      </c>
      <c r="AG14" s="146" t="str">
        <f>Temps_TT_Oxy_AD</f>
        <v/>
      </c>
      <c r="AH14" s="146" t="str">
        <f>Coût_Oxy_AD</f>
        <v/>
      </c>
      <c r="AI14" s="107"/>
      <c r="AJ14" s="6" t="str">
        <f>Temps_sciage_pièce</f>
        <v/>
      </c>
      <c r="AK14" s="6" t="str">
        <f>Temps_TT_sciage_AD</f>
        <v/>
      </c>
      <c r="AL14" s="6" t="str">
        <f>Coût_sciage_AD</f>
        <v/>
      </c>
      <c r="AM14" s="148"/>
      <c r="AN14" s="145" t="str">
        <f>Temps_cisaillage_pièce</f>
        <v/>
      </c>
      <c r="AO14" s="145" t="str">
        <f>Temps_TT_cisaillage_AD</f>
        <v/>
      </c>
      <c r="AP14" s="145" t="str">
        <f>Coût_cisaillage_AD</f>
        <v/>
      </c>
      <c r="AQ14" s="141"/>
      <c r="AR14" s="141"/>
      <c r="AS14" s="144" t="e">
        <f>Temps_usinage_pièce</f>
        <v>#REF!</v>
      </c>
      <c r="AT14" s="144" t="e">
        <f>Temps_TT_usinage_AD</f>
        <v>#REF!</v>
      </c>
      <c r="AU14" s="144" t="e">
        <f>Coût_usinage_AD</f>
        <v>#REF!</v>
      </c>
      <c r="AV14" s="141"/>
      <c r="AW14" s="144" t="e">
        <f>Temps_Pliage_pièce</f>
        <v>#REF!</v>
      </c>
      <c r="AX14" s="144" t="e">
        <f>Temps_TT_Pliage_AD</f>
        <v>#REF!</v>
      </c>
      <c r="AY14" s="144" t="e">
        <f>Coût_Pliage_AD</f>
        <v>#REF!</v>
      </c>
      <c r="AZ14" s="141"/>
      <c r="BA14" s="141"/>
      <c r="BB14" s="144" t="e">
        <f>Temps_usinageAp_pièce</f>
        <v>#REF!</v>
      </c>
      <c r="BC14" s="144" t="e">
        <f>Temps_TT_usinageAp_AD</f>
        <v>#REF!</v>
      </c>
      <c r="BD14" s="144" t="e">
        <f>Coût_usinageAp_AD</f>
        <v>#REF!</v>
      </c>
      <c r="BE14" s="141"/>
      <c r="BF14" s="144" t="e">
        <f>Temps_TT_Tour_Pièce</f>
        <v>#REF!</v>
      </c>
      <c r="BG14" s="144" t="e">
        <f>Cout_Tour_Pièce</f>
        <v>#REF!</v>
      </c>
      <c r="BH14" s="141"/>
      <c r="BI14" s="142"/>
      <c r="BJ14" s="144" t="e">
        <f>Temps_TT_Soudure_AD</f>
        <v>#REF!</v>
      </c>
      <c r="BK14" s="144" t="e">
        <f>Coût_Soudure_AD</f>
        <v>#REF!</v>
      </c>
      <c r="BL14" s="141"/>
      <c r="BM14" s="144" t="e">
        <f>Coût_Montage_AD</f>
        <v>#REF!</v>
      </c>
      <c r="BN14" s="141"/>
      <c r="BO14" s="144" t="e">
        <f>Temps_TT_Peinture_AD</f>
        <v>#REF!</v>
      </c>
      <c r="BP14" s="144" t="e">
        <f>Coût_Peinture_AD</f>
        <v>#REF!</v>
      </c>
      <c r="BQ14" s="141"/>
      <c r="BR14" s="141" t="e">
        <f>Coût_Achat_TT</f>
        <v>#REF!</v>
      </c>
    </row>
    <row r="15" spans="1:71" ht="20.100000000000001" customHeight="1" x14ac:dyDescent="0.25">
      <c r="A15" s="11">
        <v>1</v>
      </c>
      <c r="B15" s="15">
        <v>319162</v>
      </c>
      <c r="C15" s="11" t="s">
        <v>207</v>
      </c>
      <c r="D15" s="11">
        <v>4</v>
      </c>
      <c r="E15" s="14" t="s">
        <v>226</v>
      </c>
      <c r="F15" s="11" t="s">
        <v>212</v>
      </c>
      <c r="G15" s="11"/>
      <c r="H15" s="11" t="s">
        <v>227</v>
      </c>
      <c r="I15" s="10" t="s">
        <v>228</v>
      </c>
      <c r="J15" s="227">
        <v>1534</v>
      </c>
      <c r="K15" s="10"/>
      <c r="L15" s="10"/>
      <c r="M15" s="10"/>
      <c r="N15" s="79"/>
      <c r="O15" s="79"/>
      <c r="P15" s="79"/>
      <c r="Q15" s="79"/>
      <c r="R15" s="79"/>
      <c r="S15" s="79"/>
      <c r="T15" s="79" t="str">
        <f>MatDim</f>
        <v>S355_</v>
      </c>
      <c r="U15" s="147" t="e">
        <f>RéfMat</f>
        <v>#N/A</v>
      </c>
      <c r="V15" s="144" t="e">
        <f>Coeff</f>
        <v>#N/A</v>
      </c>
      <c r="W15" s="144">
        <f>Poids</f>
        <v>10</v>
      </c>
      <c r="X15" s="145">
        <f>PoidBrut</f>
        <v>400</v>
      </c>
      <c r="Y15" s="146" t="e">
        <f>Périmètre</f>
        <v>#N/A</v>
      </c>
      <c r="Z15" s="142"/>
      <c r="AA15" s="142"/>
      <c r="AB15" s="146" t="str">
        <f>Temp_Prépa</f>
        <v/>
      </c>
      <c r="AC15" s="146" t="str">
        <f>Temps_Oxy_AD</f>
        <v/>
      </c>
      <c r="AD15" s="145" t="str">
        <f>Vitesse</f>
        <v/>
      </c>
      <c r="AE15" s="144" t="str">
        <f>Temps_coupe_Pièce</f>
        <v/>
      </c>
      <c r="AF15" s="144" t="str">
        <f>temps_amorçage</f>
        <v/>
      </c>
      <c r="AG15" s="146" t="str">
        <f>Temps_TT_Oxy_AD</f>
        <v/>
      </c>
      <c r="AH15" s="146" t="str">
        <f>Coût_Oxy_AD</f>
        <v/>
      </c>
      <c r="AI15" s="107"/>
      <c r="AJ15" s="6" t="str">
        <f>Temps_sciage_pièce</f>
        <v/>
      </c>
      <c r="AK15" s="6" t="str">
        <f>Temps_TT_sciage_AD</f>
        <v/>
      </c>
      <c r="AL15" s="6" t="str">
        <f>Coût_sciage_AD</f>
        <v/>
      </c>
      <c r="AM15" s="148"/>
      <c r="AN15" s="145" t="str">
        <f>Temps_cisaillage_pièce</f>
        <v/>
      </c>
      <c r="AO15" s="145" t="str">
        <f>Temps_TT_cisaillage_AD</f>
        <v/>
      </c>
      <c r="AP15" s="145" t="str">
        <f>Coût_cisaillage_AD</f>
        <v/>
      </c>
      <c r="AQ15" s="141"/>
      <c r="AR15" s="141"/>
      <c r="AS15" s="144" t="e">
        <f>Temps_usinage_pièce</f>
        <v>#REF!</v>
      </c>
      <c r="AT15" s="144" t="e">
        <f>Temps_TT_usinage_AD</f>
        <v>#REF!</v>
      </c>
      <c r="AU15" s="144" t="e">
        <f>Coût_usinage_AD</f>
        <v>#REF!</v>
      </c>
      <c r="AV15" s="141"/>
      <c r="AW15" s="144" t="e">
        <f>Temps_Pliage_pièce</f>
        <v>#REF!</v>
      </c>
      <c r="AX15" s="144" t="e">
        <f>Temps_TT_Pliage_AD</f>
        <v>#REF!</v>
      </c>
      <c r="AY15" s="144" t="e">
        <f>Coût_Pliage_AD</f>
        <v>#REF!</v>
      </c>
      <c r="AZ15" s="141"/>
      <c r="BA15" s="141"/>
      <c r="BB15" s="144" t="e">
        <f>Temps_usinageAp_pièce</f>
        <v>#REF!</v>
      </c>
      <c r="BC15" s="144" t="e">
        <f>Temps_TT_usinageAp_AD</f>
        <v>#REF!</v>
      </c>
      <c r="BD15" s="144" t="e">
        <f>Coût_usinageAp_AD</f>
        <v>#REF!</v>
      </c>
      <c r="BE15" s="141"/>
      <c r="BF15" s="144" t="e">
        <f>Temps_TT_Tour_Pièce</f>
        <v>#REF!</v>
      </c>
      <c r="BG15" s="144" t="e">
        <f>Cout_Tour_Pièce</f>
        <v>#REF!</v>
      </c>
      <c r="BH15" s="141"/>
      <c r="BI15" s="142"/>
      <c r="BJ15" s="144" t="e">
        <f>Temps_TT_Soudure_AD</f>
        <v>#REF!</v>
      </c>
      <c r="BK15" s="144" t="e">
        <f>Coût_Soudure_AD</f>
        <v>#REF!</v>
      </c>
      <c r="BL15" s="141"/>
      <c r="BM15" s="144" t="e">
        <f>Coût_Montage_AD</f>
        <v>#REF!</v>
      </c>
      <c r="BN15" s="141"/>
      <c r="BO15" s="144" t="e">
        <f>Temps_TT_Peinture_AD</f>
        <v>#REF!</v>
      </c>
      <c r="BP15" s="144" t="e">
        <f>Coût_Peinture_AD</f>
        <v>#REF!</v>
      </c>
      <c r="BQ15" s="141"/>
      <c r="BR15" s="141" t="e">
        <f>Coût_Achat_TT</f>
        <v>#REF!</v>
      </c>
    </row>
    <row r="16" spans="1:71" ht="20.100000000000001" customHeight="1" x14ac:dyDescent="0.25">
      <c r="A16" s="11">
        <v>1</v>
      </c>
      <c r="B16" s="15">
        <v>319167</v>
      </c>
      <c r="C16" s="11" t="s">
        <v>207</v>
      </c>
      <c r="D16" s="11">
        <v>11</v>
      </c>
      <c r="E16" s="14" t="s">
        <v>247</v>
      </c>
      <c r="F16" s="11" t="s">
        <v>212</v>
      </c>
      <c r="G16" s="11" t="s">
        <v>229</v>
      </c>
      <c r="H16" s="11"/>
      <c r="I16" s="10" t="s">
        <v>230</v>
      </c>
      <c r="J16" s="227"/>
      <c r="K16" s="10"/>
      <c r="L16" s="10"/>
      <c r="M16" s="10"/>
      <c r="N16" s="79"/>
      <c r="O16" s="79"/>
      <c r="P16" s="79"/>
      <c r="Q16" s="79"/>
      <c r="R16" s="79"/>
      <c r="S16" s="79"/>
      <c r="T16" s="79" t="str">
        <f>MatDim</f>
        <v>S355_Ø60</v>
      </c>
      <c r="U16" s="147">
        <f>RéfMat</f>
        <v>3002060</v>
      </c>
      <c r="V16" s="144">
        <f>Coeff</f>
        <v>1.1200000000000001</v>
      </c>
      <c r="W16" s="144" t="str">
        <f>Poids</f>
        <v/>
      </c>
      <c r="X16" s="145" t="e">
        <f>PoidBrut</f>
        <v>#VALUE!</v>
      </c>
      <c r="Y16" s="146" t="e">
        <f>Périmètre</f>
        <v>#N/A</v>
      </c>
      <c r="Z16" s="142"/>
      <c r="AA16" s="142"/>
      <c r="AB16" s="146" t="str">
        <f>Temp_Prépa</f>
        <v/>
      </c>
      <c r="AC16" s="146" t="str">
        <f>Temps_Oxy_AD</f>
        <v/>
      </c>
      <c r="AD16" s="145" t="str">
        <f>Vitesse</f>
        <v/>
      </c>
      <c r="AE16" s="144" t="str">
        <f>Temps_coupe_Pièce</f>
        <v/>
      </c>
      <c r="AF16" s="144" t="str">
        <f>temps_amorçage</f>
        <v/>
      </c>
      <c r="AG16" s="146" t="str">
        <f>Temps_TT_Oxy_AD</f>
        <v/>
      </c>
      <c r="AH16" s="146" t="str">
        <f>Coût_Oxy_AD</f>
        <v/>
      </c>
      <c r="AI16" s="107"/>
      <c r="AJ16" s="6" t="str">
        <f>Temps_sciage_pièce</f>
        <v/>
      </c>
      <c r="AK16" s="6" t="str">
        <f>Temps_TT_sciage_AD</f>
        <v/>
      </c>
      <c r="AL16" s="6" t="str">
        <f>Coût_sciage_AD</f>
        <v/>
      </c>
      <c r="AM16" s="148"/>
      <c r="AN16" s="145" t="str">
        <f>Temps_cisaillage_pièce</f>
        <v/>
      </c>
      <c r="AO16" s="145" t="str">
        <f>Temps_TT_cisaillage_AD</f>
        <v/>
      </c>
      <c r="AP16" s="145" t="str">
        <f>Coût_cisaillage_AD</f>
        <v/>
      </c>
      <c r="AQ16" s="141"/>
      <c r="AR16" s="141"/>
      <c r="AS16" s="144" t="e">
        <f>Temps_usinage_pièce</f>
        <v>#REF!</v>
      </c>
      <c r="AT16" s="144" t="e">
        <f>Temps_TT_usinage_AD</f>
        <v>#REF!</v>
      </c>
      <c r="AU16" s="144" t="e">
        <f>Coût_usinage_AD</f>
        <v>#REF!</v>
      </c>
      <c r="AV16" s="141"/>
      <c r="AW16" s="144" t="e">
        <f>Temps_Pliage_pièce</f>
        <v>#REF!</v>
      </c>
      <c r="AX16" s="144" t="e">
        <f>Temps_TT_Pliage_AD</f>
        <v>#REF!</v>
      </c>
      <c r="AY16" s="144" t="e">
        <f>Coût_Pliage_AD</f>
        <v>#REF!</v>
      </c>
      <c r="AZ16" s="141"/>
      <c r="BA16" s="141"/>
      <c r="BB16" s="144" t="e">
        <f>Temps_usinageAp_pièce</f>
        <v>#REF!</v>
      </c>
      <c r="BC16" s="144" t="e">
        <f>Temps_TT_usinageAp_AD</f>
        <v>#REF!</v>
      </c>
      <c r="BD16" s="144" t="e">
        <f>Coût_usinageAp_AD</f>
        <v>#REF!</v>
      </c>
      <c r="BE16" s="141"/>
      <c r="BF16" s="144" t="e">
        <f>Temps_TT_Tour_Pièce</f>
        <v>#REF!</v>
      </c>
      <c r="BG16" s="144" t="e">
        <f>Cout_Tour_Pièce</f>
        <v>#REF!</v>
      </c>
      <c r="BH16" s="141"/>
      <c r="BI16" s="142"/>
      <c r="BJ16" s="144" t="e">
        <f>Temps_TT_Soudure_AD</f>
        <v>#REF!</v>
      </c>
      <c r="BK16" s="144" t="e">
        <f>Coût_Soudure_AD</f>
        <v>#REF!</v>
      </c>
      <c r="BL16" s="141"/>
      <c r="BM16" s="144" t="e">
        <f>Coût_Montage_AD</f>
        <v>#REF!</v>
      </c>
      <c r="BN16" s="141"/>
      <c r="BO16" s="144" t="e">
        <f>Temps_TT_Peinture_AD</f>
        <v>#REF!</v>
      </c>
      <c r="BP16" s="144" t="e">
        <f>Coût_Peinture_AD</f>
        <v>#REF!</v>
      </c>
      <c r="BQ16" s="141"/>
      <c r="BR16" s="141" t="e">
        <f>Coût_Achat_TT</f>
        <v>#REF!</v>
      </c>
    </row>
    <row r="17" spans="1:70" ht="20.100000000000001" customHeight="1" x14ac:dyDescent="0.25">
      <c r="A17" s="11">
        <v>1</v>
      </c>
      <c r="B17" s="15">
        <v>325834</v>
      </c>
      <c r="C17" s="11" t="s">
        <v>207</v>
      </c>
      <c r="D17" s="11">
        <v>8</v>
      </c>
      <c r="E17" s="14" t="s">
        <v>246</v>
      </c>
      <c r="F17" s="11" t="s">
        <v>208</v>
      </c>
      <c r="G17" s="11"/>
      <c r="H17" s="11" t="s">
        <v>216</v>
      </c>
      <c r="I17" s="10" t="s">
        <v>231</v>
      </c>
      <c r="J17" s="227">
        <v>1359</v>
      </c>
      <c r="K17" s="10"/>
      <c r="L17" s="10"/>
      <c r="M17" s="10"/>
      <c r="N17" s="79"/>
      <c r="O17" s="79"/>
      <c r="P17" s="79"/>
      <c r="Q17" s="79"/>
      <c r="R17" s="79"/>
      <c r="S17" s="79"/>
      <c r="T17" s="79" t="str">
        <f>MatDim</f>
        <v>S235_</v>
      </c>
      <c r="U17" s="147" t="e">
        <f>RéfMat</f>
        <v>#N/A</v>
      </c>
      <c r="V17" s="144" t="e">
        <f>Coeff</f>
        <v>#N/A</v>
      </c>
      <c r="W17" s="144">
        <f>Poids</f>
        <v>12</v>
      </c>
      <c r="X17" s="145">
        <f>PoidBrut</f>
        <v>960</v>
      </c>
      <c r="Y17" s="146" t="e">
        <f>Périmètre</f>
        <v>#N/A</v>
      </c>
      <c r="Z17" s="142"/>
      <c r="AA17" s="142"/>
      <c r="AB17" s="146" t="str">
        <f>Temp_Prépa</f>
        <v/>
      </c>
      <c r="AC17" s="146" t="str">
        <f>Temps_Oxy_AD</f>
        <v/>
      </c>
      <c r="AD17" s="145" t="str">
        <f>Vitesse</f>
        <v/>
      </c>
      <c r="AE17" s="144" t="str">
        <f>Temps_coupe_Pièce</f>
        <v/>
      </c>
      <c r="AF17" s="144" t="str">
        <f>temps_amorçage</f>
        <v/>
      </c>
      <c r="AG17" s="146" t="str">
        <f>Temps_TT_Oxy_AD</f>
        <v/>
      </c>
      <c r="AH17" s="146" t="str">
        <f>Coût_Oxy_AD</f>
        <v/>
      </c>
      <c r="AI17" s="107"/>
      <c r="AJ17" s="6" t="str">
        <f>Temps_sciage_pièce</f>
        <v/>
      </c>
      <c r="AK17" s="6" t="str">
        <f>Temps_TT_sciage_AD</f>
        <v/>
      </c>
      <c r="AL17" s="6" t="str">
        <f>Coût_sciage_AD</f>
        <v/>
      </c>
      <c r="AM17" s="148"/>
      <c r="AN17" s="145" t="str">
        <f>Temps_cisaillage_pièce</f>
        <v/>
      </c>
      <c r="AO17" s="145" t="str">
        <f>Temps_TT_cisaillage_AD</f>
        <v/>
      </c>
      <c r="AP17" s="145" t="str">
        <f>Coût_cisaillage_AD</f>
        <v/>
      </c>
      <c r="AQ17" s="141"/>
      <c r="AR17" s="141"/>
      <c r="AS17" s="144" t="e">
        <f>Temps_usinage_pièce</f>
        <v>#REF!</v>
      </c>
      <c r="AT17" s="144" t="e">
        <f>Temps_TT_usinage_AD</f>
        <v>#REF!</v>
      </c>
      <c r="AU17" s="144" t="e">
        <f>Coût_usinage_AD</f>
        <v>#REF!</v>
      </c>
      <c r="AV17" s="141"/>
      <c r="AW17" s="144" t="e">
        <f>Temps_Pliage_pièce</f>
        <v>#REF!</v>
      </c>
      <c r="AX17" s="144" t="e">
        <f>Temps_TT_Pliage_AD</f>
        <v>#REF!</v>
      </c>
      <c r="AY17" s="144" t="e">
        <f>Coût_Pliage_AD</f>
        <v>#REF!</v>
      </c>
      <c r="AZ17" s="141"/>
      <c r="BA17" s="141"/>
      <c r="BB17" s="144" t="e">
        <f>Temps_usinageAp_pièce</f>
        <v>#REF!</v>
      </c>
      <c r="BC17" s="144" t="e">
        <f>Temps_TT_usinageAp_AD</f>
        <v>#REF!</v>
      </c>
      <c r="BD17" s="144" t="e">
        <f>Coût_usinageAp_AD</f>
        <v>#REF!</v>
      </c>
      <c r="BE17" s="141"/>
      <c r="BF17" s="144" t="e">
        <f>Temps_TT_Tour_Pièce</f>
        <v>#REF!</v>
      </c>
      <c r="BG17" s="144" t="e">
        <f>Cout_Tour_Pièce</f>
        <v>#REF!</v>
      </c>
      <c r="BH17" s="141"/>
      <c r="BI17" s="142"/>
      <c r="BJ17" s="144" t="e">
        <f>Temps_TT_Soudure_AD</f>
        <v>#REF!</v>
      </c>
      <c r="BK17" s="144" t="e">
        <f>Coût_Soudure_AD</f>
        <v>#REF!</v>
      </c>
      <c r="BL17" s="141"/>
      <c r="BM17" s="144" t="e">
        <f>Coût_Montage_AD</f>
        <v>#REF!</v>
      </c>
      <c r="BN17" s="141"/>
      <c r="BO17" s="144" t="e">
        <f>Temps_TT_Peinture_AD</f>
        <v>#REF!</v>
      </c>
      <c r="BP17" s="144" t="e">
        <f>Coût_Peinture_AD</f>
        <v>#REF!</v>
      </c>
      <c r="BQ17" s="141"/>
      <c r="BR17" s="141" t="e">
        <f>Coût_Achat_TT</f>
        <v>#REF!</v>
      </c>
    </row>
    <row r="18" spans="1:70" ht="20.100000000000001" customHeight="1" x14ac:dyDescent="0.25">
      <c r="A18" s="11">
        <v>1</v>
      </c>
      <c r="B18" s="15">
        <v>520417</v>
      </c>
      <c r="C18" s="11" t="s">
        <v>207</v>
      </c>
      <c r="D18" s="11">
        <v>1</v>
      </c>
      <c r="E18" s="14" t="s">
        <v>248</v>
      </c>
      <c r="F18" s="11" t="s">
        <v>208</v>
      </c>
      <c r="G18" s="11" t="s">
        <v>232</v>
      </c>
      <c r="H18" s="11" t="s">
        <v>209</v>
      </c>
      <c r="I18" s="10" t="s">
        <v>233</v>
      </c>
      <c r="J18" s="227"/>
      <c r="K18" s="10"/>
      <c r="L18" s="10"/>
      <c r="M18" s="10"/>
      <c r="N18" s="79"/>
      <c r="O18" s="79"/>
      <c r="P18" s="79"/>
      <c r="Q18" s="79"/>
      <c r="R18" s="79"/>
      <c r="S18" s="79"/>
      <c r="T18" s="79" t="str">
        <f>MatDim</f>
        <v>S235_Tube rect 100x50</v>
      </c>
      <c r="U18" s="147" t="e">
        <f>RéfMat</f>
        <v>#N/A</v>
      </c>
      <c r="V18" s="144" t="e">
        <f>Coeff</f>
        <v>#N/A</v>
      </c>
      <c r="W18" s="144">
        <f>Poids</f>
        <v>5</v>
      </c>
      <c r="X18" s="145">
        <f>PoidBrut</f>
        <v>50</v>
      </c>
      <c r="Y18" s="146" t="e">
        <f>Périmètre</f>
        <v>#N/A</v>
      </c>
      <c r="Z18" s="142"/>
      <c r="AA18" s="142"/>
      <c r="AB18" s="146" t="str">
        <f>Temp_Prépa</f>
        <v/>
      </c>
      <c r="AC18" s="146" t="str">
        <f>Temps_Oxy_AD</f>
        <v/>
      </c>
      <c r="AD18" s="145" t="str">
        <f>Vitesse</f>
        <v/>
      </c>
      <c r="AE18" s="144" t="str">
        <f>Temps_coupe_Pièce</f>
        <v/>
      </c>
      <c r="AF18" s="144" t="str">
        <f>temps_amorçage</f>
        <v/>
      </c>
      <c r="AG18" s="146" t="str">
        <f>Temps_TT_Oxy_AD</f>
        <v/>
      </c>
      <c r="AH18" s="146" t="str">
        <f>Coût_Oxy_AD</f>
        <v/>
      </c>
      <c r="AI18" s="107"/>
      <c r="AJ18" s="6" t="str">
        <f>Temps_sciage_pièce</f>
        <v/>
      </c>
      <c r="AK18" s="6" t="str">
        <f>Temps_TT_sciage_AD</f>
        <v/>
      </c>
      <c r="AL18" s="6" t="str">
        <f>Coût_sciage_AD</f>
        <v/>
      </c>
      <c r="AM18" s="148"/>
      <c r="AN18" s="145" t="str">
        <f>Temps_cisaillage_pièce</f>
        <v/>
      </c>
      <c r="AO18" s="145" t="str">
        <f>Temps_TT_cisaillage_AD</f>
        <v/>
      </c>
      <c r="AP18" s="145" t="str">
        <f>Coût_cisaillage_AD</f>
        <v/>
      </c>
      <c r="AQ18" s="141"/>
      <c r="AR18" s="141"/>
      <c r="AS18" s="144" t="e">
        <f>Temps_usinage_pièce</f>
        <v>#REF!</v>
      </c>
      <c r="AT18" s="144" t="e">
        <f>Temps_TT_usinage_AD</f>
        <v>#REF!</v>
      </c>
      <c r="AU18" s="144" t="e">
        <f>Coût_usinage_AD</f>
        <v>#REF!</v>
      </c>
      <c r="AV18" s="141"/>
      <c r="AW18" s="144" t="e">
        <f>Temps_Pliage_pièce</f>
        <v>#REF!</v>
      </c>
      <c r="AX18" s="144" t="e">
        <f>Temps_TT_Pliage_AD</f>
        <v>#REF!</v>
      </c>
      <c r="AY18" s="144" t="e">
        <f>Coût_Pliage_AD</f>
        <v>#REF!</v>
      </c>
      <c r="AZ18" s="141"/>
      <c r="BA18" s="141"/>
      <c r="BB18" s="144" t="e">
        <f>Temps_usinageAp_pièce</f>
        <v>#REF!</v>
      </c>
      <c r="BC18" s="144" t="e">
        <f>Temps_TT_usinageAp_AD</f>
        <v>#REF!</v>
      </c>
      <c r="BD18" s="144" t="e">
        <f>Coût_usinageAp_AD</f>
        <v>#REF!</v>
      </c>
      <c r="BE18" s="141"/>
      <c r="BF18" s="144" t="e">
        <f>Temps_TT_Tour_Pièce</f>
        <v>#REF!</v>
      </c>
      <c r="BG18" s="144" t="e">
        <f>Cout_Tour_Pièce</f>
        <v>#REF!</v>
      </c>
      <c r="BH18" s="141"/>
      <c r="BI18" s="142"/>
      <c r="BJ18" s="144" t="e">
        <f>Temps_TT_Soudure_AD</f>
        <v>#REF!</v>
      </c>
      <c r="BK18" s="144" t="e">
        <f>Coût_Soudure_AD</f>
        <v>#REF!</v>
      </c>
      <c r="BL18" s="141"/>
      <c r="BM18" s="144" t="e">
        <f>Coût_Montage_AD</f>
        <v>#REF!</v>
      </c>
      <c r="BN18" s="141"/>
      <c r="BO18" s="144" t="e">
        <f>Temps_TT_Peinture_AD</f>
        <v>#REF!</v>
      </c>
      <c r="BP18" s="144" t="e">
        <f>Coût_Peinture_AD</f>
        <v>#REF!</v>
      </c>
      <c r="BQ18" s="141"/>
      <c r="BR18" s="141" t="e">
        <f>Coût_Achat_TT</f>
        <v>#REF!</v>
      </c>
    </row>
    <row r="19" spans="1:70" ht="20.100000000000001" customHeight="1" x14ac:dyDescent="0.25">
      <c r="A19" s="11">
        <v>1</v>
      </c>
      <c r="B19" s="15">
        <v>319165</v>
      </c>
      <c r="C19" s="11" t="s">
        <v>207</v>
      </c>
      <c r="D19" s="11">
        <v>2</v>
      </c>
      <c r="E19" s="14" t="s">
        <v>249</v>
      </c>
      <c r="F19" s="11" t="s">
        <v>208</v>
      </c>
      <c r="G19" s="11"/>
      <c r="H19" s="11" t="s">
        <v>216</v>
      </c>
      <c r="I19" s="10" t="s">
        <v>234</v>
      </c>
      <c r="J19" s="227">
        <v>2070</v>
      </c>
      <c r="K19" s="10"/>
      <c r="L19" s="10"/>
      <c r="M19" s="10"/>
      <c r="N19" s="79"/>
      <c r="O19" s="79"/>
      <c r="P19" s="79"/>
      <c r="Q19" s="79"/>
      <c r="R19" s="79"/>
      <c r="S19" s="79"/>
      <c r="T19" s="79" t="str">
        <f>MatDim</f>
        <v>S235_</v>
      </c>
      <c r="U19" s="147" t="e">
        <f>RéfMat</f>
        <v>#N/A</v>
      </c>
      <c r="V19" s="144" t="e">
        <f>Coeff</f>
        <v>#N/A</v>
      </c>
      <c r="W19" s="144">
        <f>Poids</f>
        <v>12</v>
      </c>
      <c r="X19" s="145">
        <f>PoidBrut</f>
        <v>240</v>
      </c>
      <c r="Y19" s="146" t="e">
        <f>Périmètre</f>
        <v>#N/A</v>
      </c>
      <c r="Z19" s="142"/>
      <c r="AA19" s="142"/>
      <c r="AB19" s="146" t="str">
        <f>Temp_Prépa</f>
        <v/>
      </c>
      <c r="AC19" s="146" t="str">
        <f>Temps_Oxy_AD</f>
        <v/>
      </c>
      <c r="AD19" s="145" t="str">
        <f>Vitesse</f>
        <v/>
      </c>
      <c r="AE19" s="144" t="str">
        <f>Temps_coupe_Pièce</f>
        <v/>
      </c>
      <c r="AF19" s="144" t="str">
        <f>temps_amorçage</f>
        <v/>
      </c>
      <c r="AG19" s="146" t="str">
        <f>Temps_TT_Oxy_AD</f>
        <v/>
      </c>
      <c r="AH19" s="146" t="str">
        <f>Coût_Oxy_AD</f>
        <v/>
      </c>
      <c r="AI19" s="107"/>
      <c r="AJ19" s="6" t="str">
        <f>Temps_sciage_pièce</f>
        <v/>
      </c>
      <c r="AK19" s="6" t="str">
        <f>Temps_TT_sciage_AD</f>
        <v/>
      </c>
      <c r="AL19" s="6" t="str">
        <f>Coût_sciage_AD</f>
        <v/>
      </c>
      <c r="AM19" s="148"/>
      <c r="AN19" s="145" t="str">
        <f>Temps_cisaillage_pièce</f>
        <v/>
      </c>
      <c r="AO19" s="145" t="str">
        <f>Temps_TT_cisaillage_AD</f>
        <v/>
      </c>
      <c r="AP19" s="145" t="str">
        <f>Coût_cisaillage_AD</f>
        <v/>
      </c>
      <c r="AQ19" s="141"/>
      <c r="AR19" s="141"/>
      <c r="AS19" s="144" t="e">
        <f>Temps_usinage_pièce</f>
        <v>#REF!</v>
      </c>
      <c r="AT19" s="144" t="e">
        <f>Temps_TT_usinage_AD</f>
        <v>#REF!</v>
      </c>
      <c r="AU19" s="144" t="e">
        <f>Coût_usinage_AD</f>
        <v>#REF!</v>
      </c>
      <c r="AV19" s="141"/>
      <c r="AW19" s="144" t="e">
        <f>Temps_Pliage_pièce</f>
        <v>#REF!</v>
      </c>
      <c r="AX19" s="144" t="e">
        <f>Temps_TT_Pliage_AD</f>
        <v>#REF!</v>
      </c>
      <c r="AY19" s="144" t="e">
        <f>Coût_Pliage_AD</f>
        <v>#REF!</v>
      </c>
      <c r="AZ19" s="141"/>
      <c r="BA19" s="141"/>
      <c r="BB19" s="144" t="e">
        <f>Temps_usinageAp_pièce</f>
        <v>#REF!</v>
      </c>
      <c r="BC19" s="144" t="e">
        <f>Temps_TT_usinageAp_AD</f>
        <v>#REF!</v>
      </c>
      <c r="BD19" s="144" t="e">
        <f>Coût_usinageAp_AD</f>
        <v>#REF!</v>
      </c>
      <c r="BE19" s="141"/>
      <c r="BF19" s="144" t="e">
        <f>Temps_TT_Tour_Pièce</f>
        <v>#REF!</v>
      </c>
      <c r="BG19" s="144" t="e">
        <f>Cout_Tour_Pièce</f>
        <v>#REF!</v>
      </c>
      <c r="BH19" s="141"/>
      <c r="BI19" s="142"/>
      <c r="BJ19" s="144" t="e">
        <f>Temps_TT_Soudure_AD</f>
        <v>#REF!</v>
      </c>
      <c r="BK19" s="144" t="e">
        <f>Coût_Soudure_AD</f>
        <v>#REF!</v>
      </c>
      <c r="BL19" s="141"/>
      <c r="BM19" s="144" t="e">
        <f>Coût_Montage_AD</f>
        <v>#REF!</v>
      </c>
      <c r="BN19" s="141"/>
      <c r="BO19" s="144" t="e">
        <f>Temps_TT_Peinture_AD</f>
        <v>#REF!</v>
      </c>
      <c r="BP19" s="144" t="e">
        <f>Coût_Peinture_AD</f>
        <v>#REF!</v>
      </c>
      <c r="BQ19" s="141"/>
      <c r="BR19" s="141" t="e">
        <f>Coût_Achat_TT</f>
        <v>#REF!</v>
      </c>
    </row>
    <row r="20" spans="1:70" ht="20.100000000000001" customHeight="1" x14ac:dyDescent="0.25">
      <c r="A20" s="11">
        <v>1</v>
      </c>
      <c r="B20" s="15">
        <v>520413</v>
      </c>
      <c r="C20" s="11" t="s">
        <v>207</v>
      </c>
      <c r="D20" s="11">
        <v>1</v>
      </c>
      <c r="E20" s="14" t="s">
        <v>250</v>
      </c>
      <c r="F20" s="11" t="s">
        <v>208</v>
      </c>
      <c r="G20" s="11" t="s">
        <v>235</v>
      </c>
      <c r="H20" s="11" t="s">
        <v>221</v>
      </c>
      <c r="I20" s="10" t="s">
        <v>236</v>
      </c>
      <c r="J20" s="227"/>
      <c r="K20" s="10"/>
      <c r="L20" s="10"/>
      <c r="M20" s="10"/>
      <c r="N20" s="79"/>
      <c r="O20" s="79"/>
      <c r="P20" s="79"/>
      <c r="Q20" s="79"/>
      <c r="R20" s="79"/>
      <c r="S20" s="79"/>
      <c r="T20" s="79" t="str">
        <f>MatDim</f>
        <v>S235_Tube rond 88.9</v>
      </c>
      <c r="U20" s="147" t="e">
        <f>RéfMat</f>
        <v>#N/A</v>
      </c>
      <c r="V20" s="144" t="e">
        <f>Coeff</f>
        <v>#N/A</v>
      </c>
      <c r="W20" s="144">
        <f>Poids</f>
        <v>8</v>
      </c>
      <c r="X20" s="145">
        <f>PoidBrut</f>
        <v>80</v>
      </c>
      <c r="Y20" s="146" t="e">
        <f>Périmètre</f>
        <v>#N/A</v>
      </c>
      <c r="Z20" s="142"/>
      <c r="AA20" s="142"/>
      <c r="AB20" s="146" t="str">
        <f>Temp_Prépa</f>
        <v/>
      </c>
      <c r="AC20" s="146" t="str">
        <f>Temps_Oxy_AD</f>
        <v/>
      </c>
      <c r="AD20" s="145" t="str">
        <f>Vitesse</f>
        <v/>
      </c>
      <c r="AE20" s="144" t="str">
        <f>Temps_coupe_Pièce</f>
        <v/>
      </c>
      <c r="AF20" s="144" t="str">
        <f>temps_amorçage</f>
        <v/>
      </c>
      <c r="AG20" s="146" t="str">
        <f>Temps_TT_Oxy_AD</f>
        <v/>
      </c>
      <c r="AH20" s="146" t="str">
        <f>Coût_Oxy_AD</f>
        <v/>
      </c>
      <c r="AI20" s="107"/>
      <c r="AJ20" s="6" t="str">
        <f>Temps_sciage_pièce</f>
        <v/>
      </c>
      <c r="AK20" s="6" t="str">
        <f>Temps_TT_sciage_AD</f>
        <v/>
      </c>
      <c r="AL20" s="6" t="str">
        <f>Coût_sciage_AD</f>
        <v/>
      </c>
      <c r="AM20" s="148"/>
      <c r="AN20" s="145" t="str">
        <f>Temps_cisaillage_pièce</f>
        <v/>
      </c>
      <c r="AO20" s="145" t="str">
        <f>Temps_TT_cisaillage_AD</f>
        <v/>
      </c>
      <c r="AP20" s="145" t="str">
        <f>Coût_cisaillage_AD</f>
        <v/>
      </c>
      <c r="AQ20" s="141"/>
      <c r="AR20" s="141"/>
      <c r="AS20" s="144" t="e">
        <f>Temps_usinage_pièce</f>
        <v>#REF!</v>
      </c>
      <c r="AT20" s="144" t="e">
        <f>Temps_TT_usinage_AD</f>
        <v>#REF!</v>
      </c>
      <c r="AU20" s="144" t="e">
        <f>Coût_usinage_AD</f>
        <v>#REF!</v>
      </c>
      <c r="AV20" s="141"/>
      <c r="AW20" s="144" t="e">
        <f>Temps_Pliage_pièce</f>
        <v>#REF!</v>
      </c>
      <c r="AX20" s="144" t="e">
        <f>Temps_TT_Pliage_AD</f>
        <v>#REF!</v>
      </c>
      <c r="AY20" s="144" t="e">
        <f>Coût_Pliage_AD</f>
        <v>#REF!</v>
      </c>
      <c r="AZ20" s="141"/>
      <c r="BA20" s="141"/>
      <c r="BB20" s="144" t="e">
        <f>Temps_usinageAp_pièce</f>
        <v>#REF!</v>
      </c>
      <c r="BC20" s="144" t="e">
        <f>Temps_TT_usinageAp_AD</f>
        <v>#REF!</v>
      </c>
      <c r="BD20" s="144" t="e">
        <f>Coût_usinageAp_AD</f>
        <v>#REF!</v>
      </c>
      <c r="BE20" s="141"/>
      <c r="BF20" s="144" t="e">
        <f>Temps_TT_Tour_Pièce</f>
        <v>#REF!</v>
      </c>
      <c r="BG20" s="144" t="e">
        <f>Cout_Tour_Pièce</f>
        <v>#REF!</v>
      </c>
      <c r="BH20" s="141"/>
      <c r="BI20" s="142"/>
      <c r="BJ20" s="144" t="e">
        <f>Temps_TT_Soudure_AD</f>
        <v>#REF!</v>
      </c>
      <c r="BK20" s="144" t="e">
        <f>Coût_Soudure_AD</f>
        <v>#REF!</v>
      </c>
      <c r="BL20" s="141"/>
      <c r="BM20" s="144" t="e">
        <f>Coût_Montage_AD</f>
        <v>#REF!</v>
      </c>
      <c r="BN20" s="141"/>
      <c r="BO20" s="144" t="e">
        <f>Temps_TT_Peinture_AD</f>
        <v>#REF!</v>
      </c>
      <c r="BP20" s="144" t="e">
        <f>Coût_Peinture_AD</f>
        <v>#REF!</v>
      </c>
      <c r="BQ20" s="141"/>
      <c r="BR20" s="141" t="e">
        <f>Coût_Achat_TT</f>
        <v>#REF!</v>
      </c>
    </row>
    <row r="21" spans="1:70" ht="20.100000000000001" customHeight="1" x14ac:dyDescent="0.25">
      <c r="A21" s="11">
        <v>1</v>
      </c>
      <c r="B21" s="15">
        <v>520418</v>
      </c>
      <c r="C21" s="11" t="s">
        <v>207</v>
      </c>
      <c r="D21" s="11">
        <v>1</v>
      </c>
      <c r="E21" s="14" t="s">
        <v>251</v>
      </c>
      <c r="F21" s="11" t="s">
        <v>212</v>
      </c>
      <c r="G21" s="11"/>
      <c r="H21" s="11" t="s">
        <v>221</v>
      </c>
      <c r="I21" s="10" t="s">
        <v>237</v>
      </c>
      <c r="J21" s="227">
        <v>10166</v>
      </c>
      <c r="K21" s="10"/>
      <c r="L21" s="10"/>
      <c r="M21" s="10"/>
      <c r="N21" s="79"/>
      <c r="O21" s="79"/>
      <c r="P21" s="79"/>
      <c r="Q21" s="79"/>
      <c r="R21" s="79"/>
      <c r="S21" s="79"/>
      <c r="T21" s="79" t="str">
        <f>MatDim</f>
        <v>S355_</v>
      </c>
      <c r="U21" s="147" t="e">
        <f>RéfMat</f>
        <v>#N/A</v>
      </c>
      <c r="V21" s="144" t="e">
        <f>Coeff</f>
        <v>#N/A</v>
      </c>
      <c r="W21" s="144">
        <f>Poids</f>
        <v>8</v>
      </c>
      <c r="X21" s="145">
        <f>PoidBrut</f>
        <v>80</v>
      </c>
      <c r="Y21" s="146" t="e">
        <f>Périmètre</f>
        <v>#N/A</v>
      </c>
      <c r="Z21" s="142"/>
      <c r="AA21" s="142"/>
      <c r="AB21" s="146" t="str">
        <f>Temp_Prépa</f>
        <v/>
      </c>
      <c r="AC21" s="146" t="str">
        <f>Temps_Oxy_AD</f>
        <v/>
      </c>
      <c r="AD21" s="145" t="str">
        <f>Vitesse</f>
        <v/>
      </c>
      <c r="AE21" s="144" t="str">
        <f>Temps_coupe_Pièce</f>
        <v/>
      </c>
      <c r="AF21" s="144" t="str">
        <f>temps_amorçage</f>
        <v/>
      </c>
      <c r="AG21" s="146" t="str">
        <f>Temps_TT_Oxy_AD</f>
        <v/>
      </c>
      <c r="AH21" s="146" t="str">
        <f>Coût_Oxy_AD</f>
        <v/>
      </c>
      <c r="AI21" s="107"/>
      <c r="AJ21" s="6" t="str">
        <f>Temps_sciage_pièce</f>
        <v/>
      </c>
      <c r="AK21" s="6" t="str">
        <f>Temps_TT_sciage_AD</f>
        <v/>
      </c>
      <c r="AL21" s="6" t="str">
        <f>Coût_sciage_AD</f>
        <v/>
      </c>
      <c r="AM21" s="148"/>
      <c r="AN21" s="145" t="str">
        <f>Temps_cisaillage_pièce</f>
        <v/>
      </c>
      <c r="AO21" s="145" t="str">
        <f>Temps_TT_cisaillage_AD</f>
        <v/>
      </c>
      <c r="AP21" s="145" t="str">
        <f>Coût_cisaillage_AD</f>
        <v/>
      </c>
      <c r="AQ21" s="141"/>
      <c r="AR21" s="141"/>
      <c r="AS21" s="144" t="e">
        <f>Temps_usinage_pièce</f>
        <v>#REF!</v>
      </c>
      <c r="AT21" s="144" t="e">
        <f>Temps_TT_usinage_AD</f>
        <v>#REF!</v>
      </c>
      <c r="AU21" s="144" t="e">
        <f>Coût_usinage_AD</f>
        <v>#REF!</v>
      </c>
      <c r="AV21" s="141"/>
      <c r="AW21" s="144" t="e">
        <f>Temps_Pliage_pièce</f>
        <v>#REF!</v>
      </c>
      <c r="AX21" s="144" t="e">
        <f>Temps_TT_Pliage_AD</f>
        <v>#REF!</v>
      </c>
      <c r="AY21" s="144" t="e">
        <f>Coût_Pliage_AD</f>
        <v>#REF!</v>
      </c>
      <c r="AZ21" s="141"/>
      <c r="BA21" s="141"/>
      <c r="BB21" s="144" t="e">
        <f>Temps_usinageAp_pièce</f>
        <v>#REF!</v>
      </c>
      <c r="BC21" s="144" t="e">
        <f>Temps_TT_usinageAp_AD</f>
        <v>#REF!</v>
      </c>
      <c r="BD21" s="144" t="e">
        <f>Coût_usinageAp_AD</f>
        <v>#REF!</v>
      </c>
      <c r="BE21" s="141"/>
      <c r="BF21" s="144" t="e">
        <f>Temps_TT_Tour_Pièce</f>
        <v>#REF!</v>
      </c>
      <c r="BG21" s="144" t="e">
        <f>Cout_Tour_Pièce</f>
        <v>#REF!</v>
      </c>
      <c r="BH21" s="141"/>
      <c r="BI21" s="142"/>
      <c r="BJ21" s="144" t="e">
        <f>Temps_TT_Soudure_AD</f>
        <v>#REF!</v>
      </c>
      <c r="BK21" s="144" t="e">
        <f>Coût_Soudure_AD</f>
        <v>#REF!</v>
      </c>
      <c r="BL21" s="141"/>
      <c r="BM21" s="144" t="e">
        <f>Coût_Montage_AD</f>
        <v>#REF!</v>
      </c>
      <c r="BN21" s="141"/>
      <c r="BO21" s="144" t="e">
        <f>Temps_TT_Peinture_AD</f>
        <v>#REF!</v>
      </c>
      <c r="BP21" s="144" t="e">
        <f>Coût_Peinture_AD</f>
        <v>#REF!</v>
      </c>
      <c r="BQ21" s="141"/>
      <c r="BR21" s="141" t="e">
        <f>Coût_Achat_TT</f>
        <v>#REF!</v>
      </c>
    </row>
    <row r="22" spans="1:70" ht="20.100000000000001" customHeight="1" x14ac:dyDescent="0.25">
      <c r="A22" s="11">
        <v>1</v>
      </c>
      <c r="B22" s="15">
        <v>329864</v>
      </c>
      <c r="C22" s="11" t="s">
        <v>207</v>
      </c>
      <c r="D22" s="11">
        <v>2</v>
      </c>
      <c r="E22" s="14" t="s">
        <v>238</v>
      </c>
      <c r="F22" s="11" t="s">
        <v>208</v>
      </c>
      <c r="G22" s="11" t="s">
        <v>239</v>
      </c>
      <c r="H22" s="11" t="s">
        <v>240</v>
      </c>
      <c r="I22" s="10" t="s">
        <v>241</v>
      </c>
      <c r="J22" s="227"/>
      <c r="K22" s="10"/>
      <c r="L22" s="10"/>
      <c r="M22" s="10"/>
      <c r="N22" s="79"/>
      <c r="O22" s="79"/>
      <c r="P22" s="79"/>
      <c r="Q22" s="79"/>
      <c r="R22" s="79"/>
      <c r="S22" s="79"/>
      <c r="T22" s="79" t="str">
        <f>MatDim</f>
        <v>S235_Plat 120</v>
      </c>
      <c r="U22" s="147" t="e">
        <f>RéfMat</f>
        <v>#N/A</v>
      </c>
      <c r="V22" s="144" t="e">
        <f>Coeff</f>
        <v>#N/A</v>
      </c>
      <c r="W22" s="144">
        <f>Poids</f>
        <v>15</v>
      </c>
      <c r="X22" s="145">
        <f>PoidBrut</f>
        <v>300</v>
      </c>
      <c r="Y22" s="146" t="e">
        <f>Périmètre</f>
        <v>#N/A</v>
      </c>
      <c r="Z22" s="142"/>
      <c r="AA22" s="142"/>
      <c r="AB22" s="146" t="str">
        <f>Temp_Prépa</f>
        <v/>
      </c>
      <c r="AC22" s="146" t="str">
        <f>Temps_Oxy_AD</f>
        <v/>
      </c>
      <c r="AD22" s="145" t="str">
        <f>Vitesse</f>
        <v/>
      </c>
      <c r="AE22" s="144" t="str">
        <f>Temps_coupe_Pièce</f>
        <v/>
      </c>
      <c r="AF22" s="144" t="str">
        <f>temps_amorçage</f>
        <v/>
      </c>
      <c r="AG22" s="146" t="str">
        <f>Temps_TT_Oxy_AD</f>
        <v/>
      </c>
      <c r="AH22" s="146" t="str">
        <f>Coût_Oxy_AD</f>
        <v/>
      </c>
      <c r="AI22" s="107"/>
      <c r="AJ22" s="6" t="str">
        <f>Temps_sciage_pièce</f>
        <v/>
      </c>
      <c r="AK22" s="6" t="str">
        <f>Temps_TT_sciage_AD</f>
        <v/>
      </c>
      <c r="AL22" s="6" t="str">
        <f>Coût_sciage_AD</f>
        <v/>
      </c>
      <c r="AM22" s="148"/>
      <c r="AN22" s="145" t="str">
        <f>Temps_cisaillage_pièce</f>
        <v/>
      </c>
      <c r="AO22" s="145" t="str">
        <f>Temps_TT_cisaillage_AD</f>
        <v/>
      </c>
      <c r="AP22" s="145" t="str">
        <f>Coût_cisaillage_AD</f>
        <v/>
      </c>
      <c r="AQ22" s="141"/>
      <c r="AR22" s="141"/>
      <c r="AS22" s="144" t="e">
        <f>Temps_usinage_pièce</f>
        <v>#REF!</v>
      </c>
      <c r="AT22" s="144" t="e">
        <f>Temps_TT_usinage_AD</f>
        <v>#REF!</v>
      </c>
      <c r="AU22" s="144" t="e">
        <f>Coût_usinage_AD</f>
        <v>#REF!</v>
      </c>
      <c r="AV22" s="141"/>
      <c r="AW22" s="144" t="e">
        <f>Temps_Pliage_pièce</f>
        <v>#REF!</v>
      </c>
      <c r="AX22" s="144" t="e">
        <f>Temps_TT_Pliage_AD</f>
        <v>#REF!</v>
      </c>
      <c r="AY22" s="144" t="e">
        <f>Coût_Pliage_AD</f>
        <v>#REF!</v>
      </c>
      <c r="AZ22" s="141"/>
      <c r="BA22" s="141"/>
      <c r="BB22" s="144" t="e">
        <f>Temps_usinageAp_pièce</f>
        <v>#REF!</v>
      </c>
      <c r="BC22" s="144" t="e">
        <f>Temps_TT_usinageAp_AD</f>
        <v>#REF!</v>
      </c>
      <c r="BD22" s="144" t="e">
        <f>Coût_usinageAp_AD</f>
        <v>#REF!</v>
      </c>
      <c r="BE22" s="141"/>
      <c r="BF22" s="144" t="e">
        <f>Temps_TT_Tour_Pièce</f>
        <v>#REF!</v>
      </c>
      <c r="BG22" s="144" t="e">
        <f>Cout_Tour_Pièce</f>
        <v>#REF!</v>
      </c>
      <c r="BH22" s="141"/>
      <c r="BI22" s="142"/>
      <c r="BJ22" s="144" t="e">
        <f>Temps_TT_Soudure_AD</f>
        <v>#REF!</v>
      </c>
      <c r="BK22" s="144" t="e">
        <f>Coût_Soudure_AD</f>
        <v>#REF!</v>
      </c>
      <c r="BL22" s="141"/>
      <c r="BM22" s="144" t="e">
        <f>Coût_Montage_AD</f>
        <v>#REF!</v>
      </c>
      <c r="BN22" s="141"/>
      <c r="BO22" s="144" t="e">
        <f>Temps_TT_Peinture_AD</f>
        <v>#REF!</v>
      </c>
      <c r="BP22" s="144" t="e">
        <f>Coût_Peinture_AD</f>
        <v>#REF!</v>
      </c>
      <c r="BQ22" s="141"/>
      <c r="BR22" s="141" t="e">
        <f>Coût_Achat_TT</f>
        <v>#REF!</v>
      </c>
    </row>
    <row r="23" spans="1:70" ht="20.100000000000001" customHeight="1" x14ac:dyDescent="0.25">
      <c r="A23" s="11">
        <v>1</v>
      </c>
      <c r="B23" s="15">
        <v>319163</v>
      </c>
      <c r="C23" s="11" t="s">
        <v>207</v>
      </c>
      <c r="D23" s="11">
        <v>4</v>
      </c>
      <c r="E23" s="14" t="s">
        <v>252</v>
      </c>
      <c r="F23" s="11" t="s">
        <v>208</v>
      </c>
      <c r="G23" s="11"/>
      <c r="H23" s="11" t="s">
        <v>240</v>
      </c>
      <c r="I23" s="10" t="s">
        <v>242</v>
      </c>
      <c r="J23" s="227">
        <v>2362</v>
      </c>
      <c r="K23" s="10"/>
      <c r="L23" s="10"/>
      <c r="M23" s="10"/>
      <c r="N23" s="79"/>
      <c r="O23" s="79"/>
      <c r="P23" s="79"/>
      <c r="Q23" s="79"/>
      <c r="R23" s="79"/>
      <c r="S23" s="79"/>
      <c r="T23" s="79" t="str">
        <f>MatDim</f>
        <v>S235_</v>
      </c>
      <c r="U23" s="147" t="e">
        <f>RéfMat</f>
        <v>#N/A</v>
      </c>
      <c r="V23" s="144" t="e">
        <f>Coeff</f>
        <v>#N/A</v>
      </c>
      <c r="W23" s="144">
        <f>Poids</f>
        <v>15</v>
      </c>
      <c r="X23" s="145">
        <f>PoidBrut</f>
        <v>600</v>
      </c>
      <c r="Y23" s="146" t="e">
        <f>Périmètre</f>
        <v>#N/A</v>
      </c>
      <c r="Z23" s="142"/>
      <c r="AA23" s="142"/>
      <c r="AB23" s="146" t="str">
        <f>Temp_Prépa</f>
        <v/>
      </c>
      <c r="AC23" s="146" t="str">
        <f>Temps_Oxy_AD</f>
        <v/>
      </c>
      <c r="AD23" s="145" t="str">
        <f>Vitesse</f>
        <v/>
      </c>
      <c r="AE23" s="144" t="str">
        <f>Temps_coupe_Pièce</f>
        <v/>
      </c>
      <c r="AF23" s="144" t="str">
        <f>temps_amorçage</f>
        <v/>
      </c>
      <c r="AG23" s="146" t="str">
        <f>Temps_TT_Oxy_AD</f>
        <v/>
      </c>
      <c r="AH23" s="146" t="str">
        <f>Coût_Oxy_AD</f>
        <v/>
      </c>
      <c r="AI23" s="107"/>
      <c r="AJ23" s="6" t="str">
        <f>Temps_sciage_pièce</f>
        <v/>
      </c>
      <c r="AK23" s="6" t="str">
        <f>Temps_TT_sciage_AD</f>
        <v/>
      </c>
      <c r="AL23" s="6" t="str">
        <f>Coût_sciage_AD</f>
        <v/>
      </c>
      <c r="AM23" s="148"/>
      <c r="AN23" s="145" t="str">
        <f>Temps_cisaillage_pièce</f>
        <v/>
      </c>
      <c r="AO23" s="145" t="str">
        <f>Temps_TT_cisaillage_AD</f>
        <v/>
      </c>
      <c r="AP23" s="145" t="str">
        <f>Coût_cisaillage_AD</f>
        <v/>
      </c>
      <c r="AQ23" s="141"/>
      <c r="AR23" s="141"/>
      <c r="AS23" s="144" t="e">
        <f>Temps_usinage_pièce</f>
        <v>#REF!</v>
      </c>
      <c r="AT23" s="144" t="e">
        <f>Temps_TT_usinage_AD</f>
        <v>#REF!</v>
      </c>
      <c r="AU23" s="144" t="e">
        <f>Coût_usinage_AD</f>
        <v>#REF!</v>
      </c>
      <c r="AV23" s="141"/>
      <c r="AW23" s="144" t="e">
        <f>Temps_Pliage_pièce</f>
        <v>#REF!</v>
      </c>
      <c r="AX23" s="144" t="e">
        <f>Temps_TT_Pliage_AD</f>
        <v>#REF!</v>
      </c>
      <c r="AY23" s="144" t="e">
        <f>Coût_Pliage_AD</f>
        <v>#REF!</v>
      </c>
      <c r="AZ23" s="141"/>
      <c r="BA23" s="141"/>
      <c r="BB23" s="144" t="e">
        <f>Temps_usinageAp_pièce</f>
        <v>#REF!</v>
      </c>
      <c r="BC23" s="144" t="e">
        <f>Temps_TT_usinageAp_AD</f>
        <v>#REF!</v>
      </c>
      <c r="BD23" s="144" t="e">
        <f>Coût_usinageAp_AD</f>
        <v>#REF!</v>
      </c>
      <c r="BE23" s="141"/>
      <c r="BF23" s="144" t="e">
        <f>Temps_TT_Tour_Pièce</f>
        <v>#REF!</v>
      </c>
      <c r="BG23" s="144" t="e">
        <f>Cout_Tour_Pièce</f>
        <v>#REF!</v>
      </c>
      <c r="BH23" s="141"/>
      <c r="BI23" s="142"/>
      <c r="BJ23" s="144" t="e">
        <f>Temps_TT_Soudure_AD</f>
        <v>#REF!</v>
      </c>
      <c r="BK23" s="144" t="e">
        <f>Coût_Soudure_AD</f>
        <v>#REF!</v>
      </c>
      <c r="BL23" s="141"/>
      <c r="BM23" s="144" t="e">
        <f>Coût_Montage_AD</f>
        <v>#REF!</v>
      </c>
      <c r="BN23" s="141"/>
      <c r="BO23" s="144" t="e">
        <f>Temps_TT_Peinture_AD</f>
        <v>#REF!</v>
      </c>
      <c r="BP23" s="144" t="e">
        <f>Coût_Peinture_AD</f>
        <v>#REF!</v>
      </c>
      <c r="BQ23" s="141"/>
      <c r="BR23" s="141" t="e">
        <f>Coût_Achat_TT</f>
        <v>#REF!</v>
      </c>
    </row>
    <row r="24" spans="1:70" ht="20.100000000000001" customHeight="1" x14ac:dyDescent="0.25">
      <c r="A24" s="11">
        <v>1</v>
      </c>
      <c r="B24" s="16">
        <v>329863</v>
      </c>
      <c r="C24" s="11" t="s">
        <v>207</v>
      </c>
      <c r="D24" s="11">
        <v>2</v>
      </c>
      <c r="E24" s="14" t="s">
        <v>238</v>
      </c>
      <c r="F24" s="11" t="s">
        <v>208</v>
      </c>
      <c r="G24" s="11" t="s">
        <v>220</v>
      </c>
      <c r="H24" s="11" t="s">
        <v>240</v>
      </c>
      <c r="I24" s="10" t="s">
        <v>243</v>
      </c>
      <c r="J24" s="227"/>
      <c r="K24" s="10"/>
      <c r="L24" s="10"/>
      <c r="M24" s="10"/>
      <c r="N24" s="79"/>
      <c r="O24" s="79"/>
      <c r="P24" s="79"/>
      <c r="Q24" s="79"/>
      <c r="R24" s="79"/>
      <c r="S24" s="79"/>
      <c r="T24" s="79" t="str">
        <f>MatDim</f>
        <v>S235_Plat 80</v>
      </c>
      <c r="U24" s="147" t="e">
        <f>RéfMat</f>
        <v>#N/A</v>
      </c>
      <c r="V24" s="144" t="e">
        <f>Coeff</f>
        <v>#N/A</v>
      </c>
      <c r="W24" s="144">
        <f>Poids</f>
        <v>15</v>
      </c>
      <c r="X24" s="145">
        <f>PoidBrut</f>
        <v>300</v>
      </c>
      <c r="Y24" s="146" t="e">
        <f>Périmètre</f>
        <v>#N/A</v>
      </c>
      <c r="Z24" s="142"/>
      <c r="AA24" s="142"/>
      <c r="AB24" s="146" t="str">
        <f>Temp_Prépa</f>
        <v/>
      </c>
      <c r="AC24" s="146" t="str">
        <f>Temps_Oxy_AD</f>
        <v/>
      </c>
      <c r="AD24" s="145" t="str">
        <f>Vitesse</f>
        <v/>
      </c>
      <c r="AE24" s="144" t="str">
        <f>Temps_coupe_Pièce</f>
        <v/>
      </c>
      <c r="AF24" s="144" t="str">
        <f>temps_amorçage</f>
        <v/>
      </c>
      <c r="AG24" s="146" t="str">
        <f>Temps_TT_Oxy_AD</f>
        <v/>
      </c>
      <c r="AH24" s="146" t="str">
        <f>Coût_Oxy_AD</f>
        <v/>
      </c>
      <c r="AI24" s="107"/>
      <c r="AJ24" s="6" t="str">
        <f>Temps_sciage_pièce</f>
        <v/>
      </c>
      <c r="AK24" s="6" t="str">
        <f>Temps_TT_sciage_AD</f>
        <v/>
      </c>
      <c r="AL24" s="6" t="str">
        <f>Coût_sciage_AD</f>
        <v/>
      </c>
      <c r="AM24" s="148"/>
      <c r="AN24" s="145" t="str">
        <f>Temps_cisaillage_pièce</f>
        <v/>
      </c>
      <c r="AO24" s="145" t="str">
        <f>Temps_TT_cisaillage_AD</f>
        <v/>
      </c>
      <c r="AP24" s="145" t="str">
        <f>Coût_cisaillage_AD</f>
        <v/>
      </c>
      <c r="AQ24" s="141"/>
      <c r="AR24" s="141"/>
      <c r="AS24" s="144" t="e">
        <f>Temps_usinage_pièce</f>
        <v>#REF!</v>
      </c>
      <c r="AT24" s="144" t="e">
        <f>Temps_TT_usinage_AD</f>
        <v>#REF!</v>
      </c>
      <c r="AU24" s="144" t="e">
        <f>Coût_usinage_AD</f>
        <v>#REF!</v>
      </c>
      <c r="AV24" s="141"/>
      <c r="AW24" s="144" t="e">
        <f>Temps_Pliage_pièce</f>
        <v>#REF!</v>
      </c>
      <c r="AX24" s="144" t="e">
        <f>Temps_TT_Pliage_AD</f>
        <v>#REF!</v>
      </c>
      <c r="AY24" s="144" t="e">
        <f>Coût_Pliage_AD</f>
        <v>#REF!</v>
      </c>
      <c r="AZ24" s="141"/>
      <c r="BA24" s="141"/>
      <c r="BB24" s="144" t="e">
        <f>Temps_usinageAp_pièce</f>
        <v>#REF!</v>
      </c>
      <c r="BC24" s="144" t="e">
        <f>Temps_TT_usinageAp_AD</f>
        <v>#REF!</v>
      </c>
      <c r="BD24" s="144" t="e">
        <f>Coût_usinageAp_AD</f>
        <v>#REF!</v>
      </c>
      <c r="BE24" s="141"/>
      <c r="BF24" s="144" t="e">
        <f>Temps_TT_Tour_Pièce</f>
        <v>#REF!</v>
      </c>
      <c r="BG24" s="144" t="e">
        <f>Cout_Tour_Pièce</f>
        <v>#REF!</v>
      </c>
      <c r="BH24" s="141"/>
      <c r="BI24" s="142"/>
      <c r="BJ24" s="144" t="e">
        <f>Temps_TT_Soudure_AD</f>
        <v>#REF!</v>
      </c>
      <c r="BK24" s="144" t="e">
        <f>Coût_Soudure_AD</f>
        <v>#REF!</v>
      </c>
      <c r="BL24" s="141"/>
      <c r="BM24" s="144" t="e">
        <f>Coût_Montage_AD</f>
        <v>#REF!</v>
      </c>
      <c r="BN24" s="141"/>
      <c r="BO24" s="144" t="e">
        <f>Temps_TT_Peinture_AD</f>
        <v>#REF!</v>
      </c>
      <c r="BP24" s="144" t="e">
        <f>Coût_Peinture_AD</f>
        <v>#REF!</v>
      </c>
      <c r="BQ24" s="141"/>
      <c r="BR24" s="141" t="e">
        <f>Coût_Achat_TT</f>
        <v>#REF!</v>
      </c>
    </row>
    <row r="25" spans="1:70" ht="20.100000000000001" customHeight="1" x14ac:dyDescent="0.25">
      <c r="K25" s="10"/>
      <c r="L25" s="10"/>
      <c r="M25" s="10"/>
      <c r="N25" s="79"/>
      <c r="O25" s="79"/>
      <c r="P25" s="79"/>
      <c r="Q25" s="79"/>
      <c r="R25" s="79"/>
      <c r="S25" s="79"/>
      <c r="T25" s="79" t="str">
        <f>MatDim</f>
        <v/>
      </c>
      <c r="U25" s="147" t="str">
        <f>RéfMat</f>
        <v/>
      </c>
      <c r="V25" s="144" t="str">
        <f>Coeff</f>
        <v/>
      </c>
      <c r="W25" s="144" t="str">
        <f>Poids</f>
        <v/>
      </c>
      <c r="X25" s="145" t="str">
        <f>PoidBrut</f>
        <v/>
      </c>
      <c r="Y25" s="146" t="str">
        <f>Périmètre</f>
        <v/>
      </c>
      <c r="Z25" s="142"/>
      <c r="AA25" s="142"/>
      <c r="AB25" s="146" t="str">
        <f>Temp_Prépa</f>
        <v/>
      </c>
      <c r="AC25" s="146" t="str">
        <f>Temps_Oxy_AD</f>
        <v/>
      </c>
      <c r="AD25" s="145" t="str">
        <f>Vitesse</f>
        <v/>
      </c>
      <c r="AE25" s="144" t="str">
        <f>Temps_coupe_Pièce</f>
        <v/>
      </c>
      <c r="AF25" s="144" t="str">
        <f>temps_amorçage</f>
        <v/>
      </c>
      <c r="AG25" s="146" t="str">
        <f>Temps_TT_Oxy_AD</f>
        <v/>
      </c>
      <c r="AH25" s="146" t="str">
        <f>Coût_Oxy_AD</f>
        <v/>
      </c>
      <c r="AI25" s="107"/>
      <c r="AJ25" s="6" t="str">
        <f>Temps_sciage_pièce</f>
        <v/>
      </c>
      <c r="AK25" s="6" t="str">
        <f>Temps_TT_sciage_AD</f>
        <v/>
      </c>
      <c r="AL25" s="6" t="str">
        <f>Coût_sciage_AD</f>
        <v/>
      </c>
      <c r="AM25" s="148"/>
      <c r="AN25" s="145" t="str">
        <f>Temps_cisaillage_pièce</f>
        <v/>
      </c>
      <c r="AO25" s="145" t="str">
        <f>Temps_TT_cisaillage_AD</f>
        <v/>
      </c>
      <c r="AP25" s="145" t="str">
        <f>Coût_cisaillage_AD</f>
        <v/>
      </c>
      <c r="AQ25" s="141"/>
      <c r="AR25" s="141"/>
      <c r="AS25" s="144" t="e">
        <f>Temps_usinage_pièce</f>
        <v>#REF!</v>
      </c>
      <c r="AT25" s="144" t="e">
        <f>Temps_TT_usinage_AD</f>
        <v>#REF!</v>
      </c>
      <c r="AU25" s="144" t="e">
        <f>Coût_usinage_AD</f>
        <v>#REF!</v>
      </c>
      <c r="AV25" s="141"/>
      <c r="AW25" s="144" t="e">
        <f>Temps_Pliage_pièce</f>
        <v>#REF!</v>
      </c>
      <c r="AX25" s="144" t="e">
        <f>Temps_TT_Pliage_AD</f>
        <v>#REF!</v>
      </c>
      <c r="AY25" s="144" t="e">
        <f>Coût_Pliage_AD</f>
        <v>#REF!</v>
      </c>
      <c r="AZ25" s="141"/>
      <c r="BA25" s="141"/>
      <c r="BB25" s="144" t="e">
        <f>Temps_usinageAp_pièce</f>
        <v>#REF!</v>
      </c>
      <c r="BC25" s="144" t="e">
        <f>Temps_TT_usinageAp_AD</f>
        <v>#REF!</v>
      </c>
      <c r="BD25" s="144" t="e">
        <f>Coût_usinageAp_AD</f>
        <v>#REF!</v>
      </c>
      <c r="BE25" s="141"/>
      <c r="BF25" s="144" t="e">
        <f>Temps_TT_Tour_Pièce</f>
        <v>#REF!</v>
      </c>
      <c r="BG25" s="144" t="e">
        <f>Cout_Tour_Pièce</f>
        <v>#REF!</v>
      </c>
      <c r="BH25" s="141"/>
      <c r="BI25" s="142"/>
      <c r="BJ25" s="144" t="e">
        <f>Temps_TT_Soudure_AD</f>
        <v>#REF!</v>
      </c>
      <c r="BK25" s="144" t="e">
        <f>Coût_Soudure_AD</f>
        <v>#REF!</v>
      </c>
      <c r="BL25" s="141"/>
      <c r="BM25" s="144" t="e">
        <f>Coût_Montage_AD</f>
        <v>#REF!</v>
      </c>
      <c r="BN25" s="141"/>
      <c r="BO25" s="144" t="e">
        <f>Temps_TT_Peinture_AD</f>
        <v>#REF!</v>
      </c>
      <c r="BP25" s="144" t="e">
        <f>Coût_Peinture_AD</f>
        <v>#REF!</v>
      </c>
      <c r="BQ25" s="141"/>
      <c r="BR25" s="141" t="e">
        <f>Coût_Achat_TT</f>
        <v>#REF!</v>
      </c>
    </row>
    <row r="26" spans="1:70" ht="20.100000000000001" customHeight="1" x14ac:dyDescent="0.25">
      <c r="K26" s="10"/>
      <c r="L26" s="10"/>
      <c r="M26" s="10"/>
      <c r="N26" s="79"/>
      <c r="O26" s="79"/>
      <c r="P26" s="79"/>
      <c r="Q26" s="79"/>
      <c r="R26" s="79"/>
      <c r="S26" s="79"/>
      <c r="T26" s="79" t="str">
        <f>MatDim</f>
        <v/>
      </c>
      <c r="U26" s="147" t="str">
        <f>RéfMat</f>
        <v/>
      </c>
      <c r="V26" s="144" t="str">
        <f>Coeff</f>
        <v/>
      </c>
      <c r="W26" s="144" t="str">
        <f>Poids</f>
        <v/>
      </c>
      <c r="X26" s="145" t="str">
        <f>PoidBrut</f>
        <v/>
      </c>
      <c r="Y26" s="146" t="str">
        <f>Périmètre</f>
        <v/>
      </c>
      <c r="Z26" s="142"/>
      <c r="AA26" s="142"/>
      <c r="AB26" s="146" t="str">
        <f>Temp_Prépa</f>
        <v/>
      </c>
      <c r="AC26" s="146" t="str">
        <f>Temps_Oxy_AD</f>
        <v/>
      </c>
      <c r="AD26" s="145" t="str">
        <f>Vitesse</f>
        <v/>
      </c>
      <c r="AE26" s="144" t="str">
        <f>Temps_coupe_Pièce</f>
        <v/>
      </c>
      <c r="AF26" s="144" t="str">
        <f>temps_amorçage</f>
        <v/>
      </c>
      <c r="AG26" s="146" t="str">
        <f>Temps_TT_Oxy_AD</f>
        <v/>
      </c>
      <c r="AH26" s="146" t="str">
        <f>Coût_Oxy_AD</f>
        <v/>
      </c>
      <c r="AI26" s="107"/>
      <c r="AJ26" s="6" t="str">
        <f>Temps_sciage_pièce</f>
        <v/>
      </c>
      <c r="AK26" s="6" t="str">
        <f>Temps_TT_sciage_AD</f>
        <v/>
      </c>
      <c r="AL26" s="6" t="str">
        <f>Coût_sciage_AD</f>
        <v/>
      </c>
      <c r="AM26" s="148"/>
      <c r="AN26" s="145" t="str">
        <f>Temps_cisaillage_pièce</f>
        <v/>
      </c>
      <c r="AO26" s="145" t="str">
        <f>Temps_TT_cisaillage_AD</f>
        <v/>
      </c>
      <c r="AP26" s="145" t="str">
        <f>Coût_cisaillage_AD</f>
        <v/>
      </c>
      <c r="AQ26" s="141"/>
      <c r="AR26" s="141"/>
      <c r="AS26" s="144" t="e">
        <f>Temps_usinage_pièce</f>
        <v>#REF!</v>
      </c>
      <c r="AT26" s="144" t="e">
        <f>Temps_TT_usinage_AD</f>
        <v>#REF!</v>
      </c>
      <c r="AU26" s="144" t="e">
        <f>Coût_usinage_AD</f>
        <v>#REF!</v>
      </c>
      <c r="AV26" s="141"/>
      <c r="AW26" s="144" t="e">
        <f>Temps_Pliage_pièce</f>
        <v>#REF!</v>
      </c>
      <c r="AX26" s="144" t="e">
        <f>Temps_TT_Pliage_AD</f>
        <v>#REF!</v>
      </c>
      <c r="AY26" s="144" t="e">
        <f>Coût_Pliage_AD</f>
        <v>#REF!</v>
      </c>
      <c r="AZ26" s="141"/>
      <c r="BA26" s="141"/>
      <c r="BB26" s="144" t="e">
        <f>Temps_usinageAp_pièce</f>
        <v>#REF!</v>
      </c>
      <c r="BC26" s="144" t="e">
        <f>Temps_TT_usinageAp_AD</f>
        <v>#REF!</v>
      </c>
      <c r="BD26" s="144" t="e">
        <f>Coût_usinageAp_AD</f>
        <v>#REF!</v>
      </c>
      <c r="BE26" s="141"/>
      <c r="BF26" s="144" t="e">
        <f>Temps_TT_Tour_Pièce</f>
        <v>#REF!</v>
      </c>
      <c r="BG26" s="144" t="e">
        <f>Cout_Tour_Pièce</f>
        <v>#REF!</v>
      </c>
      <c r="BH26" s="141"/>
      <c r="BI26" s="142"/>
      <c r="BJ26" s="144" t="e">
        <f>Temps_TT_Soudure_AD</f>
        <v>#REF!</v>
      </c>
      <c r="BK26" s="144" t="e">
        <f>Coût_Soudure_AD</f>
        <v>#REF!</v>
      </c>
      <c r="BL26" s="141"/>
      <c r="BM26" s="144" t="e">
        <f>Coût_Montage_AD</f>
        <v>#REF!</v>
      </c>
      <c r="BN26" s="141"/>
      <c r="BO26" s="144" t="e">
        <f>Temps_TT_Peinture_AD</f>
        <v>#REF!</v>
      </c>
      <c r="BP26" s="144" t="e">
        <f>Coût_Peinture_AD</f>
        <v>#REF!</v>
      </c>
      <c r="BQ26" s="141"/>
      <c r="BR26" s="141" t="e">
        <f>Coût_Achat_TT</f>
        <v>#REF!</v>
      </c>
    </row>
    <row r="27" spans="1:70" ht="20.100000000000001" customHeight="1" x14ac:dyDescent="0.25">
      <c r="K27" s="10"/>
      <c r="L27" s="10"/>
      <c r="M27" s="10"/>
      <c r="N27" s="79"/>
      <c r="O27" s="79"/>
      <c r="P27" s="79"/>
      <c r="Q27" s="79"/>
      <c r="R27" s="79"/>
      <c r="S27" s="79"/>
      <c r="T27" s="79" t="str">
        <f>MatDim</f>
        <v/>
      </c>
      <c r="U27" s="147" t="str">
        <f>RéfMat</f>
        <v/>
      </c>
      <c r="V27" s="144" t="str">
        <f>Coeff</f>
        <v/>
      </c>
      <c r="W27" s="144" t="str">
        <f>Poids</f>
        <v/>
      </c>
      <c r="X27" s="145" t="str">
        <f>PoidBrut</f>
        <v/>
      </c>
      <c r="Y27" s="146" t="str">
        <f>Périmètre</f>
        <v/>
      </c>
      <c r="Z27" s="142"/>
      <c r="AA27" s="142"/>
      <c r="AB27" s="146" t="str">
        <f>Temp_Prépa</f>
        <v/>
      </c>
      <c r="AC27" s="146" t="str">
        <f>Temps_Oxy_AD</f>
        <v/>
      </c>
      <c r="AD27" s="145" t="str">
        <f>Vitesse</f>
        <v/>
      </c>
      <c r="AE27" s="144" t="str">
        <f>Temps_coupe_Pièce</f>
        <v/>
      </c>
      <c r="AF27" s="144" t="str">
        <f>temps_amorçage</f>
        <v/>
      </c>
      <c r="AG27" s="146" t="str">
        <f>Temps_TT_Oxy_AD</f>
        <v/>
      </c>
      <c r="AH27" s="146" t="str">
        <f>Coût_Oxy_AD</f>
        <v/>
      </c>
      <c r="AI27" s="107"/>
      <c r="AJ27" s="6" t="str">
        <f>Temps_sciage_pièce</f>
        <v/>
      </c>
      <c r="AK27" s="6" t="str">
        <f>Temps_TT_sciage_AD</f>
        <v/>
      </c>
      <c r="AL27" s="6" t="str">
        <f>Coût_sciage_AD</f>
        <v/>
      </c>
      <c r="AM27" s="148"/>
      <c r="AN27" s="145" t="str">
        <f>Temps_cisaillage_pièce</f>
        <v/>
      </c>
      <c r="AO27" s="145" t="str">
        <f>Temps_TT_cisaillage_AD</f>
        <v/>
      </c>
      <c r="AP27" s="145" t="str">
        <f>Coût_cisaillage_AD</f>
        <v/>
      </c>
      <c r="AQ27" s="141"/>
      <c r="AR27" s="141"/>
      <c r="AS27" s="144" t="e">
        <f>Temps_usinage_pièce</f>
        <v>#REF!</v>
      </c>
      <c r="AT27" s="144" t="e">
        <f>Temps_TT_usinage_AD</f>
        <v>#REF!</v>
      </c>
      <c r="AU27" s="144" t="e">
        <f>Coût_usinage_AD</f>
        <v>#REF!</v>
      </c>
      <c r="AV27" s="141"/>
      <c r="AW27" s="144" t="e">
        <f>Temps_Pliage_pièce</f>
        <v>#REF!</v>
      </c>
      <c r="AX27" s="144" t="e">
        <f>Temps_TT_Pliage_AD</f>
        <v>#REF!</v>
      </c>
      <c r="AY27" s="144" t="e">
        <f>Coût_Pliage_AD</f>
        <v>#REF!</v>
      </c>
      <c r="AZ27" s="141"/>
      <c r="BA27" s="141"/>
      <c r="BB27" s="144" t="e">
        <f>Temps_usinageAp_pièce</f>
        <v>#REF!</v>
      </c>
      <c r="BC27" s="144" t="e">
        <f>Temps_TT_usinageAp_AD</f>
        <v>#REF!</v>
      </c>
      <c r="BD27" s="144" t="e">
        <f>Coût_usinageAp_AD</f>
        <v>#REF!</v>
      </c>
      <c r="BE27" s="141"/>
      <c r="BF27" s="144" t="e">
        <f>Temps_TT_Tour_Pièce</f>
        <v>#REF!</v>
      </c>
      <c r="BG27" s="144" t="e">
        <f>Cout_Tour_Pièce</f>
        <v>#REF!</v>
      </c>
      <c r="BH27" s="141"/>
      <c r="BI27" s="142"/>
      <c r="BJ27" s="144" t="e">
        <f>Temps_TT_Soudure_AD</f>
        <v>#REF!</v>
      </c>
      <c r="BK27" s="144" t="e">
        <f>Coût_Soudure_AD</f>
        <v>#REF!</v>
      </c>
      <c r="BL27" s="141"/>
      <c r="BM27" s="144" t="e">
        <f>Coût_Montage_AD</f>
        <v>#REF!</v>
      </c>
      <c r="BN27" s="141"/>
      <c r="BO27" s="144" t="e">
        <f>Temps_TT_Peinture_AD</f>
        <v>#REF!</v>
      </c>
      <c r="BP27" s="144" t="e">
        <f>Coût_Peinture_AD</f>
        <v>#REF!</v>
      </c>
      <c r="BQ27" s="141"/>
      <c r="BR27" s="141" t="e">
        <f>Coût_Achat_TT</f>
        <v>#REF!</v>
      </c>
    </row>
    <row r="28" spans="1:70" ht="20.100000000000001" customHeight="1" x14ac:dyDescent="0.25">
      <c r="A28" s="11"/>
      <c r="B28" s="16"/>
      <c r="C28" s="11"/>
      <c r="D28" s="11"/>
      <c r="E28" s="14"/>
      <c r="F28" s="11"/>
      <c r="G28" s="11"/>
      <c r="H28" s="11"/>
      <c r="I28" s="10"/>
      <c r="K28" s="10"/>
      <c r="L28" s="10"/>
      <c r="M28" s="10"/>
      <c r="N28" s="79"/>
      <c r="O28" s="79"/>
      <c r="P28" s="79"/>
      <c r="Q28" s="79"/>
      <c r="R28" s="79"/>
      <c r="S28" s="79"/>
      <c r="T28" s="79" t="str">
        <f>MatDim</f>
        <v/>
      </c>
      <c r="U28" s="147" t="str">
        <f>RéfMat</f>
        <v/>
      </c>
      <c r="V28" s="144" t="str">
        <f>Coeff</f>
        <v/>
      </c>
      <c r="W28" s="144" t="str">
        <f>Poids</f>
        <v/>
      </c>
      <c r="X28" s="145" t="str">
        <f>PoidBrut</f>
        <v/>
      </c>
      <c r="Y28" s="146" t="str">
        <f>Périmètre</f>
        <v/>
      </c>
      <c r="Z28" s="142"/>
      <c r="AA28" s="142"/>
      <c r="AB28" s="146" t="str">
        <f>Temp_Prépa</f>
        <v/>
      </c>
      <c r="AC28" s="146" t="str">
        <f>Temps_Oxy_AD</f>
        <v/>
      </c>
      <c r="AD28" s="145" t="str">
        <f>Vitesse</f>
        <v/>
      </c>
      <c r="AE28" s="144" t="str">
        <f>Temps_coupe_Pièce</f>
        <v/>
      </c>
      <c r="AF28" s="144" t="str">
        <f>temps_amorçage</f>
        <v/>
      </c>
      <c r="AG28" s="146" t="str">
        <f>Temps_TT_Oxy_AD</f>
        <v/>
      </c>
      <c r="AH28" s="146" t="str">
        <f>Coût_Oxy_AD</f>
        <v/>
      </c>
      <c r="AI28" s="107"/>
      <c r="AJ28" s="6" t="str">
        <f>Temps_sciage_pièce</f>
        <v/>
      </c>
      <c r="AK28" s="6" t="str">
        <f>Temps_TT_sciage_AD</f>
        <v/>
      </c>
      <c r="AL28" s="6" t="str">
        <f>Coût_sciage_AD</f>
        <v/>
      </c>
      <c r="AM28" s="148"/>
      <c r="AN28" s="145" t="str">
        <f>Temps_cisaillage_pièce</f>
        <v/>
      </c>
      <c r="AO28" s="145" t="str">
        <f>Temps_TT_cisaillage_AD</f>
        <v/>
      </c>
      <c r="AP28" s="145" t="str">
        <f>Coût_cisaillage_AD</f>
        <v/>
      </c>
      <c r="AQ28" s="141"/>
      <c r="AR28" s="141"/>
      <c r="AS28" s="144" t="e">
        <f>Temps_usinage_pièce</f>
        <v>#REF!</v>
      </c>
      <c r="AT28" s="144" t="e">
        <f>Temps_TT_usinage_AD</f>
        <v>#REF!</v>
      </c>
      <c r="AU28" s="144" t="e">
        <f>Coût_usinage_AD</f>
        <v>#REF!</v>
      </c>
      <c r="AV28" s="141"/>
      <c r="AW28" s="144" t="e">
        <f>Temps_Pliage_pièce</f>
        <v>#REF!</v>
      </c>
      <c r="AX28" s="144" t="e">
        <f>Temps_TT_Pliage_AD</f>
        <v>#REF!</v>
      </c>
      <c r="AY28" s="144" t="e">
        <f>Coût_Pliage_AD</f>
        <v>#REF!</v>
      </c>
      <c r="AZ28" s="141"/>
      <c r="BA28" s="141"/>
      <c r="BB28" s="144" t="e">
        <f>Temps_usinageAp_pièce</f>
        <v>#REF!</v>
      </c>
      <c r="BC28" s="144" t="e">
        <f>Temps_TT_usinageAp_AD</f>
        <v>#REF!</v>
      </c>
      <c r="BD28" s="144" t="e">
        <f>Coût_usinageAp_AD</f>
        <v>#REF!</v>
      </c>
      <c r="BE28" s="141"/>
      <c r="BF28" s="144" t="e">
        <f>Temps_TT_Tour_Pièce</f>
        <v>#REF!</v>
      </c>
      <c r="BG28" s="144" t="e">
        <f>Cout_Tour_Pièce</f>
        <v>#REF!</v>
      </c>
      <c r="BH28" s="141"/>
      <c r="BI28" s="142"/>
      <c r="BJ28" s="144" t="e">
        <f>Temps_TT_Soudure_AD</f>
        <v>#REF!</v>
      </c>
      <c r="BK28" s="144" t="e">
        <f>Coût_Soudure_AD</f>
        <v>#REF!</v>
      </c>
      <c r="BL28" s="141"/>
      <c r="BM28" s="144" t="e">
        <f>Coût_Montage_AD</f>
        <v>#REF!</v>
      </c>
      <c r="BN28" s="141"/>
      <c r="BO28" s="144" t="e">
        <f>Temps_TT_Peinture_AD</f>
        <v>#REF!</v>
      </c>
      <c r="BP28" s="144" t="e">
        <f>Coût_Peinture_AD</f>
        <v>#REF!</v>
      </c>
      <c r="BQ28" s="141"/>
      <c r="BR28" s="141" t="e">
        <f>Coût_Achat_TT</f>
        <v>#REF!</v>
      </c>
    </row>
    <row r="29" spans="1:70" ht="20.100000000000001" customHeight="1" x14ac:dyDescent="0.25">
      <c r="A29" s="11"/>
      <c r="B29" s="15"/>
      <c r="C29" s="11"/>
      <c r="D29" s="11"/>
      <c r="E29" s="14"/>
      <c r="F29" s="11"/>
      <c r="G29" s="11"/>
      <c r="H29" s="11"/>
      <c r="I29" s="10"/>
      <c r="K29" s="10"/>
      <c r="L29" s="10"/>
      <c r="M29" s="10"/>
      <c r="N29" s="79"/>
      <c r="O29" s="79"/>
      <c r="P29" s="79"/>
      <c r="Q29" s="79"/>
      <c r="R29" s="79"/>
      <c r="S29" s="79"/>
      <c r="T29" s="79" t="str">
        <f>MatDim</f>
        <v/>
      </c>
      <c r="U29" s="147" t="str">
        <f>RéfMat</f>
        <v/>
      </c>
      <c r="V29" s="144" t="str">
        <f>Coeff</f>
        <v/>
      </c>
      <c r="W29" s="144" t="str">
        <f>Poids</f>
        <v/>
      </c>
      <c r="X29" s="145" t="str">
        <f>PoidBrut</f>
        <v/>
      </c>
      <c r="Y29" s="146" t="str">
        <f>Périmètre</f>
        <v/>
      </c>
      <c r="Z29" s="142"/>
      <c r="AA29" s="142"/>
      <c r="AB29" s="146" t="str">
        <f>Temp_Prépa</f>
        <v/>
      </c>
      <c r="AC29" s="146" t="str">
        <f>Temps_Oxy_AD</f>
        <v/>
      </c>
      <c r="AD29" s="145" t="str">
        <f>Vitesse</f>
        <v/>
      </c>
      <c r="AE29" s="144" t="str">
        <f>Temps_coupe_Pièce</f>
        <v/>
      </c>
      <c r="AF29" s="144" t="str">
        <f>temps_amorçage</f>
        <v/>
      </c>
      <c r="AG29" s="146" t="str">
        <f>Temps_TT_Oxy_AD</f>
        <v/>
      </c>
      <c r="AH29" s="146" t="str">
        <f>Coût_Oxy_AD</f>
        <v/>
      </c>
      <c r="AI29" s="107"/>
      <c r="AJ29" s="6" t="str">
        <f>Temps_sciage_pièce</f>
        <v/>
      </c>
      <c r="AK29" s="6" t="str">
        <f>Temps_TT_sciage_AD</f>
        <v/>
      </c>
      <c r="AL29" s="6" t="str">
        <f>Coût_sciage_AD</f>
        <v/>
      </c>
      <c r="AM29" s="148"/>
      <c r="AN29" s="145" t="str">
        <f>Temps_cisaillage_pièce</f>
        <v/>
      </c>
      <c r="AO29" s="145" t="str">
        <f>Temps_TT_cisaillage_AD</f>
        <v/>
      </c>
      <c r="AP29" s="145" t="str">
        <f>Coût_cisaillage_AD</f>
        <v/>
      </c>
      <c r="AQ29" s="141"/>
      <c r="AR29" s="141"/>
      <c r="AS29" s="144" t="e">
        <f>Temps_usinage_pièce</f>
        <v>#REF!</v>
      </c>
      <c r="AT29" s="144" t="e">
        <f>Temps_TT_usinage_AD</f>
        <v>#REF!</v>
      </c>
      <c r="AU29" s="144" t="e">
        <f>Coût_usinage_AD</f>
        <v>#REF!</v>
      </c>
      <c r="AV29" s="141"/>
      <c r="AW29" s="144" t="e">
        <f>Temps_Pliage_pièce</f>
        <v>#REF!</v>
      </c>
      <c r="AX29" s="144" t="e">
        <f>Temps_TT_Pliage_AD</f>
        <v>#REF!</v>
      </c>
      <c r="AY29" s="144" t="e">
        <f>Coût_Pliage_AD</f>
        <v>#REF!</v>
      </c>
      <c r="AZ29" s="141"/>
      <c r="BA29" s="141"/>
      <c r="BB29" s="144" t="e">
        <f>Temps_usinageAp_pièce</f>
        <v>#REF!</v>
      </c>
      <c r="BC29" s="144" t="e">
        <f>Temps_TT_usinageAp_AD</f>
        <v>#REF!</v>
      </c>
      <c r="BD29" s="144" t="e">
        <f>Coût_usinageAp_AD</f>
        <v>#REF!</v>
      </c>
      <c r="BE29" s="141"/>
      <c r="BF29" s="144" t="e">
        <f>Temps_TT_Tour_Pièce</f>
        <v>#REF!</v>
      </c>
      <c r="BG29" s="144" t="e">
        <f>Cout_Tour_Pièce</f>
        <v>#REF!</v>
      </c>
      <c r="BH29" s="141"/>
      <c r="BI29" s="142"/>
      <c r="BJ29" s="144" t="e">
        <f>Temps_TT_Soudure_AD</f>
        <v>#REF!</v>
      </c>
      <c r="BK29" s="144" t="e">
        <f>Coût_Soudure_AD</f>
        <v>#REF!</v>
      </c>
      <c r="BL29" s="141"/>
      <c r="BM29" s="144" t="e">
        <f>Coût_Montage_AD</f>
        <v>#REF!</v>
      </c>
      <c r="BN29" s="141"/>
      <c r="BO29" s="144" t="e">
        <f>Temps_TT_Peinture_AD</f>
        <v>#REF!</v>
      </c>
      <c r="BP29" s="144" t="e">
        <f>Coût_Peinture_AD</f>
        <v>#REF!</v>
      </c>
      <c r="BQ29" s="141"/>
      <c r="BR29" s="141" t="e">
        <f>Coût_Achat_TT</f>
        <v>#REF!</v>
      </c>
    </row>
    <row r="30" spans="1:70" ht="20.100000000000001" customHeight="1" x14ac:dyDescent="0.25">
      <c r="A30" s="11"/>
      <c r="B30" s="12"/>
      <c r="C30" s="11"/>
      <c r="D30" s="11"/>
      <c r="E30" s="14"/>
      <c r="F30" s="11"/>
      <c r="G30" s="11"/>
      <c r="H30" s="11"/>
      <c r="I30" s="10"/>
      <c r="K30" s="10"/>
      <c r="L30" s="10"/>
      <c r="M30" s="10"/>
      <c r="N30" s="79"/>
      <c r="O30" s="79"/>
      <c r="P30" s="79"/>
      <c r="Q30" s="79"/>
      <c r="R30" s="79"/>
      <c r="S30" s="79"/>
      <c r="T30" s="79" t="str">
        <f>MatDim</f>
        <v/>
      </c>
      <c r="U30" s="147" t="str">
        <f>RéfMat</f>
        <v/>
      </c>
      <c r="V30" s="144" t="str">
        <f>Coeff</f>
        <v/>
      </c>
      <c r="W30" s="144" t="str">
        <f>Poids</f>
        <v/>
      </c>
      <c r="X30" s="145" t="str">
        <f>PoidBrut</f>
        <v/>
      </c>
      <c r="Y30" s="146" t="str">
        <f>Périmètre</f>
        <v/>
      </c>
      <c r="Z30" s="142"/>
      <c r="AA30" s="142"/>
      <c r="AB30" s="146" t="str">
        <f>Temp_Prépa</f>
        <v/>
      </c>
      <c r="AC30" s="146" t="str">
        <f>Temps_Oxy_AD</f>
        <v/>
      </c>
      <c r="AD30" s="145" t="str">
        <f>Vitesse</f>
        <v/>
      </c>
      <c r="AE30" s="144" t="str">
        <f>Temps_coupe_Pièce</f>
        <v/>
      </c>
      <c r="AF30" s="144" t="str">
        <f>temps_amorçage</f>
        <v/>
      </c>
      <c r="AG30" s="146" t="str">
        <f>Temps_TT_Oxy_AD</f>
        <v/>
      </c>
      <c r="AH30" s="146" t="str">
        <f>Coût_Oxy_AD</f>
        <v/>
      </c>
      <c r="AI30" s="107"/>
      <c r="AJ30" s="6" t="str">
        <f>Temps_sciage_pièce</f>
        <v/>
      </c>
      <c r="AK30" s="6" t="str">
        <f>Temps_TT_sciage_AD</f>
        <v/>
      </c>
      <c r="AL30" s="6" t="str">
        <f>Coût_sciage_AD</f>
        <v/>
      </c>
      <c r="AM30" s="148"/>
      <c r="AN30" s="145" t="str">
        <f>Temps_cisaillage_pièce</f>
        <v/>
      </c>
      <c r="AO30" s="145" t="str">
        <f>Temps_TT_cisaillage_AD</f>
        <v/>
      </c>
      <c r="AP30" s="145" t="str">
        <f>Coût_cisaillage_AD</f>
        <v/>
      </c>
      <c r="AQ30" s="141"/>
      <c r="AR30" s="141"/>
      <c r="AS30" s="144" t="e">
        <f>Temps_usinage_pièce</f>
        <v>#REF!</v>
      </c>
      <c r="AT30" s="144" t="e">
        <f>Temps_TT_usinage_AD</f>
        <v>#REF!</v>
      </c>
      <c r="AU30" s="144" t="e">
        <f>Coût_usinage_AD</f>
        <v>#REF!</v>
      </c>
      <c r="AV30" s="141"/>
      <c r="AW30" s="144" t="e">
        <f>Temps_Pliage_pièce</f>
        <v>#REF!</v>
      </c>
      <c r="AX30" s="144" t="e">
        <f>Temps_TT_Pliage_AD</f>
        <v>#REF!</v>
      </c>
      <c r="AY30" s="144" t="e">
        <f>Coût_Pliage_AD</f>
        <v>#REF!</v>
      </c>
      <c r="AZ30" s="141"/>
      <c r="BA30" s="141"/>
      <c r="BB30" s="144" t="e">
        <f>Temps_usinageAp_pièce</f>
        <v>#REF!</v>
      </c>
      <c r="BC30" s="144" t="e">
        <f>Temps_TT_usinageAp_AD</f>
        <v>#REF!</v>
      </c>
      <c r="BD30" s="144" t="e">
        <f>Coût_usinageAp_AD</f>
        <v>#REF!</v>
      </c>
      <c r="BE30" s="141"/>
      <c r="BF30" s="144" t="e">
        <f>Temps_TT_Tour_Pièce</f>
        <v>#REF!</v>
      </c>
      <c r="BG30" s="144" t="e">
        <f>Cout_Tour_Pièce</f>
        <v>#REF!</v>
      </c>
      <c r="BH30" s="141"/>
      <c r="BI30" s="142"/>
      <c r="BJ30" s="144" t="e">
        <f>Temps_TT_Soudure_AD</f>
        <v>#REF!</v>
      </c>
      <c r="BK30" s="144" t="e">
        <f>Coût_Soudure_AD</f>
        <v>#REF!</v>
      </c>
      <c r="BL30" s="141"/>
      <c r="BM30" s="144" t="e">
        <f>Coût_Montage_AD</f>
        <v>#REF!</v>
      </c>
      <c r="BN30" s="141"/>
      <c r="BO30" s="144" t="e">
        <f>Temps_TT_Peinture_AD</f>
        <v>#REF!</v>
      </c>
      <c r="BP30" s="144" t="e">
        <f>Coût_Peinture_AD</f>
        <v>#REF!</v>
      </c>
      <c r="BQ30" s="141"/>
      <c r="BR30" s="141" t="e">
        <f>Coût_Achat_TT</f>
        <v>#REF!</v>
      </c>
    </row>
    <row r="31" spans="1:70" ht="20.100000000000001" customHeight="1" x14ac:dyDescent="0.25">
      <c r="A31" s="11"/>
      <c r="B31" s="15"/>
      <c r="C31" s="11"/>
      <c r="D31" s="11"/>
      <c r="E31" s="14"/>
      <c r="F31" s="11"/>
      <c r="G31" s="11"/>
      <c r="H31" s="11"/>
      <c r="I31" s="10"/>
      <c r="K31" s="10"/>
      <c r="L31" s="10"/>
      <c r="M31" s="10"/>
      <c r="N31" s="79"/>
      <c r="O31" s="79"/>
      <c r="P31" s="79"/>
      <c r="Q31" s="79"/>
      <c r="R31" s="79"/>
      <c r="S31" s="79"/>
      <c r="T31" s="79" t="str">
        <f>MatDim</f>
        <v/>
      </c>
      <c r="U31" s="147" t="str">
        <f>RéfMat</f>
        <v/>
      </c>
      <c r="V31" s="144" t="str">
        <f>Coeff</f>
        <v/>
      </c>
      <c r="W31" s="144" t="str">
        <f>Poids</f>
        <v/>
      </c>
      <c r="X31" s="145" t="str">
        <f>PoidBrut</f>
        <v/>
      </c>
      <c r="Y31" s="146" t="str">
        <f>Périmètre</f>
        <v/>
      </c>
      <c r="Z31" s="142"/>
      <c r="AA31" s="142"/>
      <c r="AB31" s="146" t="str">
        <f>Temp_Prépa</f>
        <v/>
      </c>
      <c r="AC31" s="146" t="str">
        <f>Temps_Oxy_AD</f>
        <v/>
      </c>
      <c r="AD31" s="145" t="str">
        <f>Vitesse</f>
        <v/>
      </c>
      <c r="AE31" s="144" t="str">
        <f>Temps_coupe_Pièce</f>
        <v/>
      </c>
      <c r="AF31" s="144" t="str">
        <f>temps_amorçage</f>
        <v/>
      </c>
      <c r="AG31" s="146" t="str">
        <f>Temps_TT_Oxy_AD</f>
        <v/>
      </c>
      <c r="AH31" s="146" t="str">
        <f>Coût_Oxy_AD</f>
        <v/>
      </c>
      <c r="AI31" s="107"/>
      <c r="AJ31" s="6" t="str">
        <f>Temps_sciage_pièce</f>
        <v/>
      </c>
      <c r="AK31" s="6" t="str">
        <f>Temps_TT_sciage_AD</f>
        <v/>
      </c>
      <c r="AL31" s="6" t="str">
        <f>Coût_sciage_AD</f>
        <v/>
      </c>
      <c r="AM31" s="148"/>
      <c r="AN31" s="145" t="str">
        <f>Temps_cisaillage_pièce</f>
        <v/>
      </c>
      <c r="AO31" s="145" t="str">
        <f>Temps_TT_cisaillage_AD</f>
        <v/>
      </c>
      <c r="AP31" s="145" t="str">
        <f>Coût_cisaillage_AD</f>
        <v/>
      </c>
      <c r="AQ31" s="141"/>
      <c r="AR31" s="141"/>
      <c r="AS31" s="144" t="e">
        <f>Temps_usinage_pièce</f>
        <v>#REF!</v>
      </c>
      <c r="AT31" s="144" t="e">
        <f>Temps_TT_usinage_AD</f>
        <v>#REF!</v>
      </c>
      <c r="AU31" s="144" t="e">
        <f>Coût_usinage_AD</f>
        <v>#REF!</v>
      </c>
      <c r="AV31" s="141"/>
      <c r="AW31" s="144" t="e">
        <f>Temps_Pliage_pièce</f>
        <v>#REF!</v>
      </c>
      <c r="AX31" s="144" t="e">
        <f>Temps_TT_Pliage_AD</f>
        <v>#REF!</v>
      </c>
      <c r="AY31" s="144" t="e">
        <f>Coût_Pliage_AD</f>
        <v>#REF!</v>
      </c>
      <c r="AZ31" s="141"/>
      <c r="BA31" s="141"/>
      <c r="BB31" s="144" t="e">
        <f>Temps_usinageAp_pièce</f>
        <v>#REF!</v>
      </c>
      <c r="BC31" s="144" t="e">
        <f>Temps_TT_usinageAp_AD</f>
        <v>#REF!</v>
      </c>
      <c r="BD31" s="144" t="e">
        <f>Coût_usinageAp_AD</f>
        <v>#REF!</v>
      </c>
      <c r="BE31" s="141"/>
      <c r="BF31" s="144" t="e">
        <f>Temps_TT_Tour_Pièce</f>
        <v>#REF!</v>
      </c>
      <c r="BG31" s="144" t="e">
        <f>Cout_Tour_Pièce</f>
        <v>#REF!</v>
      </c>
      <c r="BH31" s="141"/>
      <c r="BI31" s="142"/>
      <c r="BJ31" s="144" t="e">
        <f>Temps_TT_Soudure_AD</f>
        <v>#REF!</v>
      </c>
      <c r="BK31" s="144" t="e">
        <f>Coût_Soudure_AD</f>
        <v>#REF!</v>
      </c>
      <c r="BL31" s="141"/>
      <c r="BM31" s="144" t="e">
        <f>Coût_Montage_AD</f>
        <v>#REF!</v>
      </c>
      <c r="BN31" s="141"/>
      <c r="BO31" s="144" t="e">
        <f>Temps_TT_Peinture_AD</f>
        <v>#REF!</v>
      </c>
      <c r="BP31" s="144" t="e">
        <f>Coût_Peinture_AD</f>
        <v>#REF!</v>
      </c>
      <c r="BQ31" s="141"/>
      <c r="BR31" s="141" t="e">
        <f>Coût_Achat_TT</f>
        <v>#REF!</v>
      </c>
    </row>
    <row r="32" spans="1:70" ht="20.100000000000001" customHeight="1" x14ac:dyDescent="0.25">
      <c r="A32" s="11"/>
      <c r="B32" s="15"/>
      <c r="C32" s="11"/>
      <c r="D32" s="11"/>
      <c r="E32" s="14"/>
      <c r="F32" s="11"/>
      <c r="G32" s="11"/>
      <c r="H32" s="11"/>
      <c r="I32" s="10"/>
      <c r="K32" s="10"/>
      <c r="L32" s="10"/>
      <c r="M32" s="10"/>
      <c r="N32" s="79"/>
      <c r="O32" s="79"/>
      <c r="P32" s="79"/>
      <c r="Q32" s="79"/>
      <c r="R32" s="79"/>
      <c r="S32" s="79"/>
      <c r="T32" s="79" t="str">
        <f>MatDim</f>
        <v/>
      </c>
      <c r="U32" s="147" t="str">
        <f>RéfMat</f>
        <v/>
      </c>
      <c r="V32" s="144" t="str">
        <f>Coeff</f>
        <v/>
      </c>
      <c r="W32" s="144" t="str">
        <f>Poids</f>
        <v/>
      </c>
      <c r="X32" s="145" t="str">
        <f>PoidBrut</f>
        <v/>
      </c>
      <c r="Y32" s="146" t="str">
        <f>Périmètre</f>
        <v/>
      </c>
      <c r="Z32" s="142"/>
      <c r="AA32" s="142"/>
      <c r="AB32" s="146" t="str">
        <f>Temp_Prépa</f>
        <v/>
      </c>
      <c r="AC32" s="146" t="str">
        <f>Temps_Oxy_AD</f>
        <v/>
      </c>
      <c r="AD32" s="145" t="str">
        <f>Vitesse</f>
        <v/>
      </c>
      <c r="AE32" s="144" t="str">
        <f>Temps_coupe_Pièce</f>
        <v/>
      </c>
      <c r="AF32" s="144" t="str">
        <f>temps_amorçage</f>
        <v/>
      </c>
      <c r="AG32" s="146" t="str">
        <f>Temps_TT_Oxy_AD</f>
        <v/>
      </c>
      <c r="AH32" s="146" t="str">
        <f>Coût_Oxy_AD</f>
        <v/>
      </c>
      <c r="AI32" s="107"/>
      <c r="AJ32" s="6" t="str">
        <f>Temps_sciage_pièce</f>
        <v/>
      </c>
      <c r="AK32" s="6" t="str">
        <f>Temps_TT_sciage_AD</f>
        <v/>
      </c>
      <c r="AL32" s="6" t="str">
        <f>Coût_sciage_AD</f>
        <v/>
      </c>
      <c r="AM32" s="148"/>
      <c r="AN32" s="145" t="str">
        <f>Temps_cisaillage_pièce</f>
        <v/>
      </c>
      <c r="AO32" s="145" t="str">
        <f>Temps_TT_cisaillage_AD</f>
        <v/>
      </c>
      <c r="AP32" s="145" t="str">
        <f>Coût_cisaillage_AD</f>
        <v/>
      </c>
      <c r="AQ32" s="141"/>
      <c r="AR32" s="141"/>
      <c r="AS32" s="144" t="e">
        <f>Temps_usinage_pièce</f>
        <v>#REF!</v>
      </c>
      <c r="AT32" s="144" t="e">
        <f>Temps_TT_usinage_AD</f>
        <v>#REF!</v>
      </c>
      <c r="AU32" s="144" t="e">
        <f>Coût_usinage_AD</f>
        <v>#REF!</v>
      </c>
      <c r="AV32" s="141"/>
      <c r="AW32" s="144" t="e">
        <f>Temps_Pliage_pièce</f>
        <v>#REF!</v>
      </c>
      <c r="AX32" s="144" t="e">
        <f>Temps_TT_Pliage_AD</f>
        <v>#REF!</v>
      </c>
      <c r="AY32" s="144" t="e">
        <f>Coût_Pliage_AD</f>
        <v>#REF!</v>
      </c>
      <c r="AZ32" s="141"/>
      <c r="BA32" s="141"/>
      <c r="BB32" s="144" t="e">
        <f>Temps_usinageAp_pièce</f>
        <v>#REF!</v>
      </c>
      <c r="BC32" s="144" t="e">
        <f>Temps_TT_usinageAp_AD</f>
        <v>#REF!</v>
      </c>
      <c r="BD32" s="144" t="e">
        <f>Coût_usinageAp_AD</f>
        <v>#REF!</v>
      </c>
      <c r="BE32" s="141"/>
      <c r="BF32" s="144" t="e">
        <f>Temps_TT_Tour_Pièce</f>
        <v>#REF!</v>
      </c>
      <c r="BG32" s="144" t="e">
        <f>Cout_Tour_Pièce</f>
        <v>#REF!</v>
      </c>
      <c r="BH32" s="141"/>
      <c r="BI32" s="142"/>
      <c r="BJ32" s="144" t="e">
        <f>Temps_TT_Soudure_AD</f>
        <v>#REF!</v>
      </c>
      <c r="BK32" s="144" t="e">
        <f>Coût_Soudure_AD</f>
        <v>#REF!</v>
      </c>
      <c r="BL32" s="141"/>
      <c r="BM32" s="144" t="e">
        <f>Coût_Montage_AD</f>
        <v>#REF!</v>
      </c>
      <c r="BN32" s="141"/>
      <c r="BO32" s="144" t="e">
        <f>Temps_TT_Peinture_AD</f>
        <v>#REF!</v>
      </c>
      <c r="BP32" s="144" t="e">
        <f>Coût_Peinture_AD</f>
        <v>#REF!</v>
      </c>
      <c r="BQ32" s="141"/>
      <c r="BR32" s="141" t="e">
        <f>Coût_Achat_TT</f>
        <v>#REF!</v>
      </c>
    </row>
    <row r="33" spans="1:70" ht="20.100000000000001" customHeight="1" x14ac:dyDescent="0.25">
      <c r="A33" s="11"/>
      <c r="B33" s="16"/>
      <c r="C33" s="11"/>
      <c r="D33" s="11"/>
      <c r="E33" s="14"/>
      <c r="F33" s="11"/>
      <c r="G33" s="11"/>
      <c r="H33" s="11"/>
      <c r="I33" s="10"/>
      <c r="K33" s="10"/>
      <c r="L33" s="10"/>
      <c r="M33" s="10"/>
      <c r="N33" s="79"/>
      <c r="O33" s="79"/>
      <c r="P33" s="79"/>
      <c r="Q33" s="79"/>
      <c r="R33" s="79"/>
      <c r="S33" s="79"/>
      <c r="T33" s="79" t="str">
        <f>MatDim</f>
        <v/>
      </c>
      <c r="U33" s="147" t="str">
        <f>RéfMat</f>
        <v/>
      </c>
      <c r="V33" s="144" t="str">
        <f>Coeff</f>
        <v/>
      </c>
      <c r="W33" s="144" t="str">
        <f>Poids</f>
        <v/>
      </c>
      <c r="X33" s="145" t="str">
        <f>PoidBrut</f>
        <v/>
      </c>
      <c r="Y33" s="146" t="str">
        <f>Périmètre</f>
        <v/>
      </c>
      <c r="Z33" s="142"/>
      <c r="AA33" s="142"/>
      <c r="AB33" s="146" t="str">
        <f>Temp_Prépa</f>
        <v/>
      </c>
      <c r="AC33" s="146" t="str">
        <f>Temps_Oxy_AD</f>
        <v/>
      </c>
      <c r="AD33" s="145" t="str">
        <f>Vitesse</f>
        <v/>
      </c>
      <c r="AE33" s="144" t="str">
        <f>Temps_coupe_Pièce</f>
        <v/>
      </c>
      <c r="AF33" s="144" t="str">
        <f>temps_amorçage</f>
        <v/>
      </c>
      <c r="AG33" s="146" t="str">
        <f>Temps_TT_Oxy_AD</f>
        <v/>
      </c>
      <c r="AH33" s="146" t="str">
        <f>Coût_Oxy_AD</f>
        <v/>
      </c>
      <c r="AI33" s="107"/>
      <c r="AJ33" s="6" t="str">
        <f>Temps_sciage_pièce</f>
        <v/>
      </c>
      <c r="AK33" s="6" t="str">
        <f>Temps_TT_sciage_AD</f>
        <v/>
      </c>
      <c r="AL33" s="6" t="str">
        <f>Coût_sciage_AD</f>
        <v/>
      </c>
      <c r="AM33" s="148"/>
      <c r="AN33" s="145" t="str">
        <f>Temps_cisaillage_pièce</f>
        <v/>
      </c>
      <c r="AO33" s="145" t="str">
        <f>Temps_TT_cisaillage_AD</f>
        <v/>
      </c>
      <c r="AP33" s="145" t="str">
        <f>Coût_cisaillage_AD</f>
        <v/>
      </c>
      <c r="AQ33" s="141"/>
      <c r="AR33" s="141"/>
      <c r="AS33" s="144" t="e">
        <f>Temps_usinage_pièce</f>
        <v>#REF!</v>
      </c>
      <c r="AT33" s="144" t="e">
        <f>Temps_TT_usinage_AD</f>
        <v>#REF!</v>
      </c>
      <c r="AU33" s="144" t="e">
        <f>Coût_usinage_AD</f>
        <v>#REF!</v>
      </c>
      <c r="AV33" s="141"/>
      <c r="AW33" s="144" t="e">
        <f>Temps_Pliage_pièce</f>
        <v>#REF!</v>
      </c>
      <c r="AX33" s="144" t="e">
        <f>Temps_TT_Pliage_AD</f>
        <v>#REF!</v>
      </c>
      <c r="AY33" s="144" t="e">
        <f>Coût_Pliage_AD</f>
        <v>#REF!</v>
      </c>
      <c r="AZ33" s="141"/>
      <c r="BA33" s="141"/>
      <c r="BB33" s="144" t="e">
        <f>Temps_usinageAp_pièce</f>
        <v>#REF!</v>
      </c>
      <c r="BC33" s="144" t="e">
        <f>Temps_TT_usinageAp_AD</f>
        <v>#REF!</v>
      </c>
      <c r="BD33" s="144" t="e">
        <f>Coût_usinageAp_AD</f>
        <v>#REF!</v>
      </c>
      <c r="BE33" s="141"/>
      <c r="BF33" s="144" t="e">
        <f>Temps_TT_Tour_Pièce</f>
        <v>#REF!</v>
      </c>
      <c r="BG33" s="144" t="e">
        <f>Cout_Tour_Pièce</f>
        <v>#REF!</v>
      </c>
      <c r="BH33" s="141"/>
      <c r="BI33" s="142"/>
      <c r="BJ33" s="144" t="e">
        <f>Temps_TT_Soudure_AD</f>
        <v>#REF!</v>
      </c>
      <c r="BK33" s="144" t="e">
        <f>Coût_Soudure_AD</f>
        <v>#REF!</v>
      </c>
      <c r="BL33" s="141"/>
      <c r="BM33" s="144" t="e">
        <f>Coût_Montage_AD</f>
        <v>#REF!</v>
      </c>
      <c r="BN33" s="141"/>
      <c r="BO33" s="144" t="e">
        <f>Temps_TT_Peinture_AD</f>
        <v>#REF!</v>
      </c>
      <c r="BP33" s="144" t="e">
        <f>Coût_Peinture_AD</f>
        <v>#REF!</v>
      </c>
      <c r="BQ33" s="141"/>
      <c r="BR33" s="141" t="e">
        <f>Coût_Achat_TT</f>
        <v>#REF!</v>
      </c>
    </row>
    <row r="34" spans="1:70" ht="20.100000000000001" customHeight="1" x14ac:dyDescent="0.25">
      <c r="A34" s="11"/>
      <c r="B34" s="12"/>
      <c r="C34" s="11"/>
      <c r="D34" s="11"/>
      <c r="E34" s="14"/>
      <c r="F34" s="11"/>
      <c r="G34" s="11"/>
      <c r="H34" s="11"/>
      <c r="I34" s="10"/>
      <c r="K34" s="10"/>
      <c r="L34" s="10"/>
      <c r="M34" s="10"/>
      <c r="N34" s="79"/>
      <c r="O34" s="79"/>
      <c r="P34" s="79"/>
      <c r="Q34" s="79"/>
      <c r="R34" s="79"/>
      <c r="S34" s="79"/>
      <c r="T34" s="79" t="str">
        <f>MatDim</f>
        <v/>
      </c>
      <c r="U34" s="147" t="str">
        <f>RéfMat</f>
        <v/>
      </c>
      <c r="V34" s="144" t="str">
        <f>Coeff</f>
        <v/>
      </c>
      <c r="W34" s="144" t="str">
        <f>Poids</f>
        <v/>
      </c>
      <c r="X34" s="145" t="str">
        <f>PoidBrut</f>
        <v/>
      </c>
      <c r="Y34" s="146" t="str">
        <f>Périmètre</f>
        <v/>
      </c>
      <c r="Z34" s="142"/>
      <c r="AA34" s="142"/>
      <c r="AB34" s="146" t="str">
        <f>Temp_Prépa</f>
        <v/>
      </c>
      <c r="AC34" s="146" t="str">
        <f>Temps_Oxy_AD</f>
        <v/>
      </c>
      <c r="AD34" s="145" t="str">
        <f>Vitesse</f>
        <v/>
      </c>
      <c r="AE34" s="144" t="str">
        <f>Temps_coupe_Pièce</f>
        <v/>
      </c>
      <c r="AF34" s="144" t="str">
        <f>temps_amorçage</f>
        <v/>
      </c>
      <c r="AG34" s="146" t="str">
        <f>Temps_TT_Oxy_AD</f>
        <v/>
      </c>
      <c r="AH34" s="146" t="str">
        <f>Coût_Oxy_AD</f>
        <v/>
      </c>
      <c r="AI34" s="107"/>
      <c r="AJ34" s="6" t="str">
        <f>Temps_sciage_pièce</f>
        <v/>
      </c>
      <c r="AK34" s="6" t="str">
        <f>Temps_TT_sciage_AD</f>
        <v/>
      </c>
      <c r="AL34" s="6" t="str">
        <f>Coût_sciage_AD</f>
        <v/>
      </c>
      <c r="AM34" s="148"/>
      <c r="AN34" s="145" t="str">
        <f>Temps_cisaillage_pièce</f>
        <v/>
      </c>
      <c r="AO34" s="145" t="str">
        <f>Temps_TT_cisaillage_AD</f>
        <v/>
      </c>
      <c r="AP34" s="145" t="str">
        <f>Coût_cisaillage_AD</f>
        <v/>
      </c>
      <c r="AQ34" s="141"/>
      <c r="AR34" s="141"/>
      <c r="AS34" s="144" t="e">
        <f>Temps_usinage_pièce</f>
        <v>#REF!</v>
      </c>
      <c r="AT34" s="144" t="e">
        <f>Temps_TT_usinage_AD</f>
        <v>#REF!</v>
      </c>
      <c r="AU34" s="144" t="e">
        <f>Coût_usinage_AD</f>
        <v>#REF!</v>
      </c>
      <c r="AV34" s="141"/>
      <c r="AW34" s="144" t="e">
        <f>Temps_Pliage_pièce</f>
        <v>#REF!</v>
      </c>
      <c r="AX34" s="144" t="e">
        <f>Temps_TT_Pliage_AD</f>
        <v>#REF!</v>
      </c>
      <c r="AY34" s="144" t="e">
        <f>Coût_Pliage_AD</f>
        <v>#REF!</v>
      </c>
      <c r="AZ34" s="141"/>
      <c r="BA34" s="141"/>
      <c r="BB34" s="144" t="e">
        <f>Temps_usinageAp_pièce</f>
        <v>#REF!</v>
      </c>
      <c r="BC34" s="144" t="e">
        <f>Temps_TT_usinageAp_AD</f>
        <v>#REF!</v>
      </c>
      <c r="BD34" s="144" t="e">
        <f>Coût_usinageAp_AD</f>
        <v>#REF!</v>
      </c>
      <c r="BE34" s="141"/>
      <c r="BF34" s="144" t="e">
        <f>Temps_TT_Tour_Pièce</f>
        <v>#REF!</v>
      </c>
      <c r="BG34" s="144" t="e">
        <f>Cout_Tour_Pièce</f>
        <v>#REF!</v>
      </c>
      <c r="BH34" s="141"/>
      <c r="BI34" s="142"/>
      <c r="BJ34" s="144" t="e">
        <f>Temps_TT_Soudure_AD</f>
        <v>#REF!</v>
      </c>
      <c r="BK34" s="144" t="e">
        <f>Coût_Soudure_AD</f>
        <v>#REF!</v>
      </c>
      <c r="BL34" s="141"/>
      <c r="BM34" s="144" t="e">
        <f>Coût_Montage_AD</f>
        <v>#REF!</v>
      </c>
      <c r="BN34" s="141"/>
      <c r="BO34" s="144" t="e">
        <f>Temps_TT_Peinture_AD</f>
        <v>#REF!</v>
      </c>
      <c r="BP34" s="144" t="e">
        <f>Coût_Peinture_AD</f>
        <v>#REF!</v>
      </c>
      <c r="BQ34" s="141"/>
      <c r="BR34" s="141" t="e">
        <f>Coût_Achat_TT</f>
        <v>#REF!</v>
      </c>
    </row>
    <row r="35" spans="1:70" ht="20.100000000000001" customHeight="1" x14ac:dyDescent="0.25">
      <c r="A35" s="11"/>
      <c r="B35" s="15"/>
      <c r="C35" s="11"/>
      <c r="D35" s="11"/>
      <c r="E35" s="14"/>
      <c r="F35" s="11"/>
      <c r="G35" s="11"/>
      <c r="H35" s="11"/>
      <c r="I35" s="10"/>
      <c r="K35" s="10"/>
      <c r="L35" s="10"/>
      <c r="M35" s="10"/>
      <c r="N35" s="79"/>
      <c r="O35" s="79"/>
      <c r="P35" s="79"/>
      <c r="Q35" s="79"/>
      <c r="R35" s="79"/>
      <c r="S35" s="79"/>
      <c r="T35" s="79" t="str">
        <f>MatDim</f>
        <v/>
      </c>
      <c r="U35" s="147" t="str">
        <f>RéfMat</f>
        <v/>
      </c>
      <c r="V35" s="144" t="str">
        <f>Coeff</f>
        <v/>
      </c>
      <c r="W35" s="144" t="str">
        <f>Poids</f>
        <v/>
      </c>
      <c r="X35" s="145" t="str">
        <f>PoidBrut</f>
        <v/>
      </c>
      <c r="Y35" s="146" t="str">
        <f>Périmètre</f>
        <v/>
      </c>
      <c r="Z35" s="142"/>
      <c r="AA35" s="142"/>
      <c r="AB35" s="146" t="str">
        <f>Temp_Prépa</f>
        <v/>
      </c>
      <c r="AC35" s="146" t="str">
        <f>Temps_Oxy_AD</f>
        <v/>
      </c>
      <c r="AD35" s="145" t="str">
        <f>Vitesse</f>
        <v/>
      </c>
      <c r="AE35" s="144" t="str">
        <f>Temps_coupe_Pièce</f>
        <v/>
      </c>
      <c r="AF35" s="144" t="str">
        <f>temps_amorçage</f>
        <v/>
      </c>
      <c r="AG35" s="146" t="str">
        <f>Temps_TT_Oxy_AD</f>
        <v/>
      </c>
      <c r="AH35" s="146" t="str">
        <f>Coût_Oxy_AD</f>
        <v/>
      </c>
      <c r="AI35" s="107"/>
      <c r="AJ35" s="6" t="str">
        <f>Temps_sciage_pièce</f>
        <v/>
      </c>
      <c r="AK35" s="6" t="str">
        <f>Temps_TT_sciage_AD</f>
        <v/>
      </c>
      <c r="AL35" s="6" t="str">
        <f>Coût_sciage_AD</f>
        <v/>
      </c>
      <c r="AM35" s="148"/>
      <c r="AN35" s="145" t="str">
        <f>Temps_cisaillage_pièce</f>
        <v/>
      </c>
      <c r="AO35" s="145" t="str">
        <f>Temps_TT_cisaillage_AD</f>
        <v/>
      </c>
      <c r="AP35" s="145" t="str">
        <f>Coût_cisaillage_AD</f>
        <v/>
      </c>
      <c r="AQ35" s="141"/>
      <c r="AR35" s="141"/>
      <c r="AS35" s="144" t="e">
        <f>Temps_usinage_pièce</f>
        <v>#REF!</v>
      </c>
      <c r="AT35" s="144" t="e">
        <f>Temps_TT_usinage_AD</f>
        <v>#REF!</v>
      </c>
      <c r="AU35" s="144" t="e">
        <f>Coût_usinage_AD</f>
        <v>#REF!</v>
      </c>
      <c r="AV35" s="141"/>
      <c r="AW35" s="144" t="e">
        <f>Temps_Pliage_pièce</f>
        <v>#REF!</v>
      </c>
      <c r="AX35" s="144" t="e">
        <f>Temps_TT_Pliage_AD</f>
        <v>#REF!</v>
      </c>
      <c r="AY35" s="144" t="e">
        <f>Coût_Pliage_AD</f>
        <v>#REF!</v>
      </c>
      <c r="AZ35" s="141"/>
      <c r="BA35" s="141"/>
      <c r="BB35" s="144" t="e">
        <f>Temps_usinageAp_pièce</f>
        <v>#REF!</v>
      </c>
      <c r="BC35" s="144" t="e">
        <f>Temps_TT_usinageAp_AD</f>
        <v>#REF!</v>
      </c>
      <c r="BD35" s="144" t="e">
        <f>Coût_usinageAp_AD</f>
        <v>#REF!</v>
      </c>
      <c r="BE35" s="141"/>
      <c r="BF35" s="144" t="e">
        <f>Temps_TT_Tour_Pièce</f>
        <v>#REF!</v>
      </c>
      <c r="BG35" s="144" t="e">
        <f>Cout_Tour_Pièce</f>
        <v>#REF!</v>
      </c>
      <c r="BH35" s="141"/>
      <c r="BI35" s="142"/>
      <c r="BJ35" s="144" t="e">
        <f>Temps_TT_Soudure_AD</f>
        <v>#REF!</v>
      </c>
      <c r="BK35" s="144" t="e">
        <f>Coût_Soudure_AD</f>
        <v>#REF!</v>
      </c>
      <c r="BL35" s="141"/>
      <c r="BM35" s="144" t="e">
        <f>Coût_Montage_AD</f>
        <v>#REF!</v>
      </c>
      <c r="BN35" s="141"/>
      <c r="BO35" s="144" t="e">
        <f>Temps_TT_Peinture_AD</f>
        <v>#REF!</v>
      </c>
      <c r="BP35" s="144" t="e">
        <f>Coût_Peinture_AD</f>
        <v>#REF!</v>
      </c>
      <c r="BQ35" s="141"/>
      <c r="BR35" s="141" t="e">
        <f>Coût_Achat_TT</f>
        <v>#REF!</v>
      </c>
    </row>
    <row r="36" spans="1:70" ht="20.100000000000001" customHeight="1" x14ac:dyDescent="0.25">
      <c r="A36" s="11"/>
      <c r="B36" s="15"/>
      <c r="C36" s="11"/>
      <c r="D36" s="11"/>
      <c r="E36" s="14"/>
      <c r="F36" s="11"/>
      <c r="G36" s="11"/>
      <c r="H36" s="11"/>
      <c r="I36" s="10"/>
      <c r="K36" s="10"/>
      <c r="L36" s="10"/>
      <c r="M36" s="10"/>
      <c r="N36" s="79"/>
      <c r="O36" s="79"/>
      <c r="P36" s="79"/>
      <c r="Q36" s="79"/>
      <c r="R36" s="79"/>
      <c r="S36" s="79"/>
      <c r="T36" s="79" t="str">
        <f>MatDim</f>
        <v/>
      </c>
      <c r="U36" s="147" t="str">
        <f>RéfMat</f>
        <v/>
      </c>
      <c r="V36" s="144" t="str">
        <f>Coeff</f>
        <v/>
      </c>
      <c r="W36" s="144" t="str">
        <f>Poids</f>
        <v/>
      </c>
      <c r="X36" s="145" t="str">
        <f>PoidBrut</f>
        <v/>
      </c>
      <c r="Y36" s="146" t="str">
        <f>Périmètre</f>
        <v/>
      </c>
      <c r="Z36" s="142"/>
      <c r="AA36" s="142"/>
      <c r="AB36" s="146" t="str">
        <f>Temp_Prépa</f>
        <v/>
      </c>
      <c r="AC36" s="146" t="str">
        <f>Temps_Oxy_AD</f>
        <v/>
      </c>
      <c r="AD36" s="145" t="str">
        <f>Vitesse</f>
        <v/>
      </c>
      <c r="AE36" s="144" t="str">
        <f>Temps_coupe_Pièce</f>
        <v/>
      </c>
      <c r="AF36" s="144" t="str">
        <f>temps_amorçage</f>
        <v/>
      </c>
      <c r="AG36" s="146" t="str">
        <f>Temps_TT_Oxy_AD</f>
        <v/>
      </c>
      <c r="AH36" s="146" t="str">
        <f>Coût_Oxy_AD</f>
        <v/>
      </c>
      <c r="AI36" s="107"/>
      <c r="AJ36" s="6" t="str">
        <f>Temps_sciage_pièce</f>
        <v/>
      </c>
      <c r="AK36" s="6" t="str">
        <f>Temps_TT_sciage_AD</f>
        <v/>
      </c>
      <c r="AL36" s="6" t="str">
        <f>Coût_sciage_AD</f>
        <v/>
      </c>
      <c r="AM36" s="148"/>
      <c r="AN36" s="145" t="str">
        <f>Temps_cisaillage_pièce</f>
        <v/>
      </c>
      <c r="AO36" s="145" t="str">
        <f>Temps_TT_cisaillage_AD</f>
        <v/>
      </c>
      <c r="AP36" s="145" t="str">
        <f>Coût_cisaillage_AD</f>
        <v/>
      </c>
      <c r="AQ36" s="141"/>
      <c r="AR36" s="141"/>
      <c r="AS36" s="144" t="e">
        <f>Temps_usinage_pièce</f>
        <v>#REF!</v>
      </c>
      <c r="AT36" s="144" t="e">
        <f>Temps_TT_usinage_AD</f>
        <v>#REF!</v>
      </c>
      <c r="AU36" s="144" t="e">
        <f>Coût_usinage_AD</f>
        <v>#REF!</v>
      </c>
      <c r="AV36" s="141"/>
      <c r="AW36" s="144" t="e">
        <f>Temps_Pliage_pièce</f>
        <v>#REF!</v>
      </c>
      <c r="AX36" s="144" t="e">
        <f>Temps_TT_Pliage_AD</f>
        <v>#REF!</v>
      </c>
      <c r="AY36" s="144" t="e">
        <f>Coût_Pliage_AD</f>
        <v>#REF!</v>
      </c>
      <c r="AZ36" s="141"/>
      <c r="BA36" s="141"/>
      <c r="BB36" s="144" t="e">
        <f>Temps_usinageAp_pièce</f>
        <v>#REF!</v>
      </c>
      <c r="BC36" s="144" t="e">
        <f>Temps_TT_usinageAp_AD</f>
        <v>#REF!</v>
      </c>
      <c r="BD36" s="144" t="e">
        <f>Coût_usinageAp_AD</f>
        <v>#REF!</v>
      </c>
      <c r="BE36" s="141"/>
      <c r="BF36" s="144" t="e">
        <f>Temps_TT_Tour_Pièce</f>
        <v>#REF!</v>
      </c>
      <c r="BG36" s="144" t="e">
        <f>Cout_Tour_Pièce</f>
        <v>#REF!</v>
      </c>
      <c r="BH36" s="141"/>
      <c r="BI36" s="142"/>
      <c r="BJ36" s="144" t="e">
        <f>Temps_TT_Soudure_AD</f>
        <v>#REF!</v>
      </c>
      <c r="BK36" s="144" t="e">
        <f>Coût_Soudure_AD</f>
        <v>#REF!</v>
      </c>
      <c r="BL36" s="141"/>
      <c r="BM36" s="144" t="e">
        <f>Coût_Montage_AD</f>
        <v>#REF!</v>
      </c>
      <c r="BN36" s="141"/>
      <c r="BO36" s="144" t="e">
        <f>Temps_TT_Peinture_AD</f>
        <v>#REF!</v>
      </c>
      <c r="BP36" s="144" t="e">
        <f>Coût_Peinture_AD</f>
        <v>#REF!</v>
      </c>
      <c r="BQ36" s="141"/>
      <c r="BR36" s="141" t="e">
        <f>Coût_Achat_TT</f>
        <v>#REF!</v>
      </c>
    </row>
    <row r="37" spans="1:70" ht="20.100000000000001" customHeight="1" x14ac:dyDescent="0.25">
      <c r="A37" s="11"/>
      <c r="B37" s="16"/>
      <c r="C37" s="11"/>
      <c r="D37" s="11"/>
      <c r="E37" s="14"/>
      <c r="F37" s="11"/>
      <c r="G37" s="11"/>
      <c r="H37" s="11"/>
      <c r="I37" s="10"/>
      <c r="K37" s="10"/>
      <c r="L37" s="10"/>
      <c r="M37" s="10"/>
      <c r="N37" s="79"/>
      <c r="O37" s="79"/>
      <c r="P37" s="79"/>
      <c r="Q37" s="79"/>
      <c r="R37" s="79"/>
      <c r="S37" s="79"/>
      <c r="T37" s="79" t="str">
        <f>MatDim</f>
        <v/>
      </c>
      <c r="U37" s="147" t="str">
        <f>RéfMat</f>
        <v/>
      </c>
      <c r="V37" s="144" t="str">
        <f>Coeff</f>
        <v/>
      </c>
      <c r="W37" s="144" t="str">
        <f>Poids</f>
        <v/>
      </c>
      <c r="X37" s="145" t="str">
        <f>PoidBrut</f>
        <v/>
      </c>
      <c r="Y37" s="146" t="str">
        <f>Périmètre</f>
        <v/>
      </c>
      <c r="Z37" s="142"/>
      <c r="AA37" s="142"/>
      <c r="AB37" s="146" t="str">
        <f>Temp_Prépa</f>
        <v/>
      </c>
      <c r="AC37" s="146" t="str">
        <f>Temps_Oxy_AD</f>
        <v/>
      </c>
      <c r="AD37" s="145" t="str">
        <f>Vitesse</f>
        <v/>
      </c>
      <c r="AE37" s="144" t="str">
        <f>Temps_coupe_Pièce</f>
        <v/>
      </c>
      <c r="AF37" s="144" t="str">
        <f>temps_amorçage</f>
        <v/>
      </c>
      <c r="AG37" s="146" t="str">
        <f>Temps_TT_Oxy_AD</f>
        <v/>
      </c>
      <c r="AH37" s="146" t="str">
        <f>Coût_Oxy_AD</f>
        <v/>
      </c>
      <c r="AI37" s="107"/>
      <c r="AJ37" s="6" t="str">
        <f>Temps_sciage_pièce</f>
        <v/>
      </c>
      <c r="AK37" s="6" t="str">
        <f>Temps_TT_sciage_AD</f>
        <v/>
      </c>
      <c r="AL37" s="6" t="str">
        <f>Coût_sciage_AD</f>
        <v/>
      </c>
      <c r="AM37" s="148"/>
      <c r="AN37" s="145" t="str">
        <f>Temps_cisaillage_pièce</f>
        <v/>
      </c>
      <c r="AO37" s="145" t="str">
        <f>Temps_TT_cisaillage_AD</f>
        <v/>
      </c>
      <c r="AP37" s="145" t="str">
        <f>Coût_cisaillage_AD</f>
        <v/>
      </c>
      <c r="AQ37" s="141"/>
      <c r="AR37" s="141"/>
      <c r="AS37" s="144" t="e">
        <f>Temps_usinage_pièce</f>
        <v>#REF!</v>
      </c>
      <c r="AT37" s="144" t="e">
        <f>Temps_TT_usinage_AD</f>
        <v>#REF!</v>
      </c>
      <c r="AU37" s="144" t="e">
        <f>Coût_usinage_AD</f>
        <v>#REF!</v>
      </c>
      <c r="AV37" s="141"/>
      <c r="AW37" s="144" t="e">
        <f>Temps_Pliage_pièce</f>
        <v>#REF!</v>
      </c>
      <c r="AX37" s="144" t="e">
        <f>Temps_TT_Pliage_AD</f>
        <v>#REF!</v>
      </c>
      <c r="AY37" s="144" t="e">
        <f>Coût_Pliage_AD</f>
        <v>#REF!</v>
      </c>
      <c r="AZ37" s="141"/>
      <c r="BA37" s="141"/>
      <c r="BB37" s="144" t="e">
        <f>Temps_usinageAp_pièce</f>
        <v>#REF!</v>
      </c>
      <c r="BC37" s="144" t="e">
        <f>Temps_TT_usinageAp_AD</f>
        <v>#REF!</v>
      </c>
      <c r="BD37" s="144" t="e">
        <f>Coût_usinageAp_AD</f>
        <v>#REF!</v>
      </c>
      <c r="BE37" s="141"/>
      <c r="BF37" s="144" t="e">
        <f>Temps_TT_Tour_Pièce</f>
        <v>#REF!</v>
      </c>
      <c r="BG37" s="144" t="e">
        <f>Cout_Tour_Pièce</f>
        <v>#REF!</v>
      </c>
      <c r="BH37" s="141"/>
      <c r="BI37" s="142"/>
      <c r="BJ37" s="144" t="e">
        <f>Temps_TT_Soudure_AD</f>
        <v>#REF!</v>
      </c>
      <c r="BK37" s="144" t="e">
        <f>Coût_Soudure_AD</f>
        <v>#REF!</v>
      </c>
      <c r="BL37" s="141"/>
      <c r="BM37" s="144" t="e">
        <f>Coût_Montage_AD</f>
        <v>#REF!</v>
      </c>
      <c r="BN37" s="141"/>
      <c r="BO37" s="144" t="e">
        <f>Temps_TT_Peinture_AD</f>
        <v>#REF!</v>
      </c>
      <c r="BP37" s="144" t="e">
        <f>Coût_Peinture_AD</f>
        <v>#REF!</v>
      </c>
      <c r="BQ37" s="141"/>
      <c r="BR37" s="141" t="e">
        <f>Coût_Achat_TT</f>
        <v>#REF!</v>
      </c>
    </row>
    <row r="38" spans="1:70" ht="20.100000000000001" customHeight="1" x14ac:dyDescent="0.25">
      <c r="A38" s="11"/>
      <c r="B38" s="12"/>
      <c r="C38" s="11"/>
      <c r="D38" s="11"/>
      <c r="E38" s="14"/>
      <c r="F38" s="11"/>
      <c r="G38" s="11"/>
      <c r="H38" s="11"/>
      <c r="I38" s="10"/>
      <c r="K38" s="10"/>
      <c r="L38" s="10"/>
      <c r="M38" s="10"/>
      <c r="N38" s="79"/>
      <c r="O38" s="79"/>
      <c r="P38" s="79"/>
      <c r="Q38" s="79"/>
      <c r="R38" s="79"/>
      <c r="S38" s="79"/>
      <c r="T38" s="79" t="str">
        <f>MatDim</f>
        <v/>
      </c>
      <c r="U38" s="147" t="str">
        <f>RéfMat</f>
        <v/>
      </c>
      <c r="V38" s="144" t="str">
        <f>Coeff</f>
        <v/>
      </c>
      <c r="W38" s="144" t="str">
        <f>Poids</f>
        <v/>
      </c>
      <c r="X38" s="145" t="str">
        <f>PoidBrut</f>
        <v/>
      </c>
      <c r="Y38" s="146" t="str">
        <f>Périmètre</f>
        <v/>
      </c>
      <c r="Z38" s="142"/>
      <c r="AA38" s="142"/>
      <c r="AB38" s="146" t="str">
        <f>Temp_Prépa</f>
        <v/>
      </c>
      <c r="AC38" s="146" t="str">
        <f>Temps_Oxy_AD</f>
        <v/>
      </c>
      <c r="AD38" s="145" t="str">
        <f>Vitesse</f>
        <v/>
      </c>
      <c r="AE38" s="144" t="str">
        <f>Temps_coupe_Pièce</f>
        <v/>
      </c>
      <c r="AF38" s="144" t="str">
        <f>temps_amorçage</f>
        <v/>
      </c>
      <c r="AG38" s="146" t="str">
        <f>Temps_TT_Oxy_AD</f>
        <v/>
      </c>
      <c r="AH38" s="146" t="str">
        <f>Coût_Oxy_AD</f>
        <v/>
      </c>
      <c r="AI38" s="107"/>
      <c r="AJ38" s="6" t="str">
        <f>Temps_sciage_pièce</f>
        <v/>
      </c>
      <c r="AK38" s="6" t="str">
        <f>Temps_TT_sciage_AD</f>
        <v/>
      </c>
      <c r="AL38" s="6" t="str">
        <f>Coût_sciage_AD</f>
        <v/>
      </c>
      <c r="AM38" s="148"/>
      <c r="AN38" s="145" t="str">
        <f>Temps_cisaillage_pièce</f>
        <v/>
      </c>
      <c r="AO38" s="145" t="str">
        <f>Temps_TT_cisaillage_AD</f>
        <v/>
      </c>
      <c r="AP38" s="145" t="str">
        <f>Coût_cisaillage_AD</f>
        <v/>
      </c>
      <c r="AQ38" s="141"/>
      <c r="AR38" s="141"/>
      <c r="AS38" s="144" t="e">
        <f>Temps_usinage_pièce</f>
        <v>#REF!</v>
      </c>
      <c r="AT38" s="144" t="e">
        <f>Temps_TT_usinage_AD</f>
        <v>#REF!</v>
      </c>
      <c r="AU38" s="144" t="e">
        <f>Coût_usinage_AD</f>
        <v>#REF!</v>
      </c>
      <c r="AV38" s="141"/>
      <c r="AW38" s="144" t="e">
        <f>Temps_Pliage_pièce</f>
        <v>#REF!</v>
      </c>
      <c r="AX38" s="144" t="e">
        <f>Temps_TT_Pliage_AD</f>
        <v>#REF!</v>
      </c>
      <c r="AY38" s="144" t="e">
        <f>Coût_Pliage_AD</f>
        <v>#REF!</v>
      </c>
      <c r="AZ38" s="141"/>
      <c r="BA38" s="141"/>
      <c r="BB38" s="144" t="e">
        <f>Temps_usinageAp_pièce</f>
        <v>#REF!</v>
      </c>
      <c r="BC38" s="144" t="e">
        <f>Temps_TT_usinageAp_AD</f>
        <v>#REF!</v>
      </c>
      <c r="BD38" s="144" t="e">
        <f>Coût_usinageAp_AD</f>
        <v>#REF!</v>
      </c>
      <c r="BE38" s="141"/>
      <c r="BF38" s="144" t="e">
        <f>Temps_TT_Tour_Pièce</f>
        <v>#REF!</v>
      </c>
      <c r="BG38" s="144" t="e">
        <f>Cout_Tour_Pièce</f>
        <v>#REF!</v>
      </c>
      <c r="BH38" s="141"/>
      <c r="BI38" s="142"/>
      <c r="BJ38" s="144" t="e">
        <f>Temps_TT_Soudure_AD</f>
        <v>#REF!</v>
      </c>
      <c r="BK38" s="144" t="e">
        <f>Coût_Soudure_AD</f>
        <v>#REF!</v>
      </c>
      <c r="BL38" s="141"/>
      <c r="BM38" s="144" t="e">
        <f>Coût_Montage_AD</f>
        <v>#REF!</v>
      </c>
      <c r="BN38" s="141"/>
      <c r="BO38" s="144" t="e">
        <f>Temps_TT_Peinture_AD</f>
        <v>#REF!</v>
      </c>
      <c r="BP38" s="144" t="e">
        <f>Coût_Peinture_AD</f>
        <v>#REF!</v>
      </c>
      <c r="BQ38" s="141"/>
      <c r="BR38" s="141" t="e">
        <f>Coût_Achat_TT</f>
        <v>#REF!</v>
      </c>
    </row>
    <row r="39" spans="1:70" ht="20.100000000000001" customHeight="1" x14ac:dyDescent="0.25">
      <c r="A39" s="11"/>
      <c r="B39" s="16"/>
      <c r="C39" s="11"/>
      <c r="D39" s="11"/>
      <c r="E39" s="14"/>
      <c r="F39" s="11"/>
      <c r="G39" s="11"/>
      <c r="H39" s="11"/>
      <c r="I39" s="10"/>
      <c r="K39" s="10"/>
      <c r="L39" s="10"/>
      <c r="M39" s="10"/>
      <c r="N39" s="79"/>
      <c r="O39" s="79"/>
      <c r="P39" s="79"/>
      <c r="Q39" s="79"/>
      <c r="R39" s="79"/>
      <c r="S39" s="79"/>
      <c r="T39" s="79" t="str">
        <f>MatDim</f>
        <v/>
      </c>
      <c r="U39" s="147" t="str">
        <f>RéfMat</f>
        <v/>
      </c>
      <c r="V39" s="144" t="str">
        <f>Coeff</f>
        <v/>
      </c>
      <c r="W39" s="144" t="str">
        <f>Poids</f>
        <v/>
      </c>
      <c r="X39" s="145" t="str">
        <f>PoidBrut</f>
        <v/>
      </c>
      <c r="Y39" s="146" t="str">
        <f>Périmètre</f>
        <v/>
      </c>
      <c r="Z39" s="142"/>
      <c r="AA39" s="142"/>
      <c r="AB39" s="146" t="str">
        <f>Temp_Prépa</f>
        <v/>
      </c>
      <c r="AC39" s="146" t="str">
        <f>Temps_Oxy_AD</f>
        <v/>
      </c>
      <c r="AD39" s="145" t="str">
        <f>Vitesse</f>
        <v/>
      </c>
      <c r="AE39" s="144" t="str">
        <f>Temps_coupe_Pièce</f>
        <v/>
      </c>
      <c r="AF39" s="144" t="str">
        <f>temps_amorçage</f>
        <v/>
      </c>
      <c r="AG39" s="146" t="str">
        <f>Temps_TT_Oxy_AD</f>
        <v/>
      </c>
      <c r="AH39" s="146" t="str">
        <f>Coût_Oxy_AD</f>
        <v/>
      </c>
      <c r="AI39" s="107"/>
      <c r="AJ39" s="6" t="str">
        <f>Temps_sciage_pièce</f>
        <v/>
      </c>
      <c r="AK39" s="6" t="str">
        <f>Temps_TT_sciage_AD</f>
        <v/>
      </c>
      <c r="AL39" s="6" t="str">
        <f>Coût_sciage_AD</f>
        <v/>
      </c>
      <c r="AM39" s="148"/>
      <c r="AN39" s="145" t="str">
        <f>Temps_cisaillage_pièce</f>
        <v/>
      </c>
      <c r="AO39" s="145" t="str">
        <f>Temps_TT_cisaillage_AD</f>
        <v/>
      </c>
      <c r="AP39" s="145" t="str">
        <f>Coût_cisaillage_AD</f>
        <v/>
      </c>
      <c r="AQ39" s="141"/>
      <c r="AR39" s="141"/>
      <c r="AS39" s="144" t="e">
        <f>Temps_usinage_pièce</f>
        <v>#REF!</v>
      </c>
      <c r="AT39" s="144" t="e">
        <f>Temps_TT_usinage_AD</f>
        <v>#REF!</v>
      </c>
      <c r="AU39" s="144" t="e">
        <f>Coût_usinage_AD</f>
        <v>#REF!</v>
      </c>
      <c r="AV39" s="141"/>
      <c r="AW39" s="144" t="e">
        <f>Temps_Pliage_pièce</f>
        <v>#REF!</v>
      </c>
      <c r="AX39" s="144" t="e">
        <f>Temps_TT_Pliage_AD</f>
        <v>#REF!</v>
      </c>
      <c r="AY39" s="144" t="e">
        <f>Coût_Pliage_AD</f>
        <v>#REF!</v>
      </c>
      <c r="AZ39" s="141"/>
      <c r="BA39" s="141"/>
      <c r="BB39" s="144" t="e">
        <f>Temps_usinageAp_pièce</f>
        <v>#REF!</v>
      </c>
      <c r="BC39" s="144" t="e">
        <f>Temps_TT_usinageAp_AD</f>
        <v>#REF!</v>
      </c>
      <c r="BD39" s="144" t="e">
        <f>Coût_usinageAp_AD</f>
        <v>#REF!</v>
      </c>
      <c r="BE39" s="141"/>
      <c r="BF39" s="144" t="e">
        <f>Temps_TT_Tour_Pièce</f>
        <v>#REF!</v>
      </c>
      <c r="BG39" s="144" t="e">
        <f>Cout_Tour_Pièce</f>
        <v>#REF!</v>
      </c>
      <c r="BH39" s="141"/>
      <c r="BI39" s="142"/>
      <c r="BJ39" s="144" t="e">
        <f>Temps_TT_Soudure_AD</f>
        <v>#REF!</v>
      </c>
      <c r="BK39" s="144" t="e">
        <f>Coût_Soudure_AD</f>
        <v>#REF!</v>
      </c>
      <c r="BL39" s="141"/>
      <c r="BM39" s="144" t="e">
        <f>Coût_Montage_AD</f>
        <v>#REF!</v>
      </c>
      <c r="BN39" s="141"/>
      <c r="BO39" s="144" t="e">
        <f>Temps_TT_Peinture_AD</f>
        <v>#REF!</v>
      </c>
      <c r="BP39" s="144" t="e">
        <f>Coût_Peinture_AD</f>
        <v>#REF!</v>
      </c>
      <c r="BQ39" s="141"/>
      <c r="BR39" s="141" t="e">
        <f>Coût_Achat_TT</f>
        <v>#REF!</v>
      </c>
    </row>
    <row r="40" spans="1:70" ht="20.100000000000001" customHeight="1" x14ac:dyDescent="0.25">
      <c r="A40" s="11"/>
      <c r="B40" s="12"/>
      <c r="C40" s="11"/>
      <c r="D40" s="11"/>
      <c r="E40" s="14"/>
      <c r="F40" s="11"/>
      <c r="G40" s="11"/>
      <c r="H40" s="11"/>
      <c r="I40" s="10"/>
      <c r="K40" s="10"/>
      <c r="L40" s="10"/>
      <c r="M40" s="10"/>
      <c r="N40" s="79"/>
      <c r="O40" s="79"/>
      <c r="P40" s="79"/>
      <c r="Q40" s="79"/>
      <c r="R40" s="79"/>
      <c r="S40" s="79"/>
      <c r="T40" s="79" t="str">
        <f>MatDim</f>
        <v/>
      </c>
      <c r="U40" s="147" t="str">
        <f>RéfMat</f>
        <v/>
      </c>
      <c r="V40" s="144" t="str">
        <f>Coeff</f>
        <v/>
      </c>
      <c r="W40" s="144" t="str">
        <f>Poids</f>
        <v/>
      </c>
      <c r="X40" s="145" t="str">
        <f>PoidBrut</f>
        <v/>
      </c>
      <c r="Y40" s="146" t="str">
        <f>Périmètre</f>
        <v/>
      </c>
      <c r="Z40" s="142"/>
      <c r="AA40" s="142"/>
      <c r="AB40" s="146" t="str">
        <f>Temp_Prépa</f>
        <v/>
      </c>
      <c r="AC40" s="146" t="str">
        <f>Temps_Oxy_AD</f>
        <v/>
      </c>
      <c r="AD40" s="145" t="str">
        <f>Vitesse</f>
        <v/>
      </c>
      <c r="AE40" s="144" t="str">
        <f>Temps_coupe_Pièce</f>
        <v/>
      </c>
      <c r="AF40" s="144" t="str">
        <f>temps_amorçage</f>
        <v/>
      </c>
      <c r="AG40" s="146" t="str">
        <f>Temps_TT_Oxy_AD</f>
        <v/>
      </c>
      <c r="AH40" s="146" t="str">
        <f>Coût_Oxy_AD</f>
        <v/>
      </c>
      <c r="AI40" s="107"/>
      <c r="AJ40" s="6" t="str">
        <f>Temps_sciage_pièce</f>
        <v/>
      </c>
      <c r="AK40" s="6" t="str">
        <f>Temps_TT_sciage_AD</f>
        <v/>
      </c>
      <c r="AL40" s="6" t="str">
        <f>Coût_sciage_AD</f>
        <v/>
      </c>
      <c r="AM40" s="148"/>
      <c r="AN40" s="145" t="str">
        <f>Temps_cisaillage_pièce</f>
        <v/>
      </c>
      <c r="AO40" s="145" t="str">
        <f>Temps_TT_cisaillage_AD</f>
        <v/>
      </c>
      <c r="AP40" s="145" t="str">
        <f>Coût_cisaillage_AD</f>
        <v/>
      </c>
      <c r="AQ40" s="141"/>
      <c r="AR40" s="141"/>
      <c r="AS40" s="144" t="e">
        <f>Temps_usinage_pièce</f>
        <v>#REF!</v>
      </c>
      <c r="AT40" s="144" t="e">
        <f>Temps_TT_usinage_AD</f>
        <v>#REF!</v>
      </c>
      <c r="AU40" s="144" t="e">
        <f>Coût_usinage_AD</f>
        <v>#REF!</v>
      </c>
      <c r="AV40" s="141"/>
      <c r="AW40" s="144" t="e">
        <f>Temps_Pliage_pièce</f>
        <v>#REF!</v>
      </c>
      <c r="AX40" s="144" t="e">
        <f>Temps_TT_Pliage_AD</f>
        <v>#REF!</v>
      </c>
      <c r="AY40" s="144" t="e">
        <f>Coût_Pliage_AD</f>
        <v>#REF!</v>
      </c>
      <c r="AZ40" s="141"/>
      <c r="BA40" s="141"/>
      <c r="BB40" s="144" t="e">
        <f>Temps_usinageAp_pièce</f>
        <v>#REF!</v>
      </c>
      <c r="BC40" s="144" t="e">
        <f>Temps_TT_usinageAp_AD</f>
        <v>#REF!</v>
      </c>
      <c r="BD40" s="144" t="e">
        <f>Coût_usinageAp_AD</f>
        <v>#REF!</v>
      </c>
      <c r="BE40" s="141"/>
      <c r="BF40" s="144" t="e">
        <f>Temps_TT_Tour_Pièce</f>
        <v>#REF!</v>
      </c>
      <c r="BG40" s="144" t="e">
        <f>Cout_Tour_Pièce</f>
        <v>#REF!</v>
      </c>
      <c r="BH40" s="141"/>
      <c r="BI40" s="142"/>
      <c r="BJ40" s="144" t="e">
        <f>Temps_TT_Soudure_AD</f>
        <v>#REF!</v>
      </c>
      <c r="BK40" s="144" t="e">
        <f>Coût_Soudure_AD</f>
        <v>#REF!</v>
      </c>
      <c r="BL40" s="141"/>
      <c r="BM40" s="144" t="e">
        <f>Coût_Montage_AD</f>
        <v>#REF!</v>
      </c>
      <c r="BN40" s="141"/>
      <c r="BO40" s="144" t="e">
        <f>Temps_TT_Peinture_AD</f>
        <v>#REF!</v>
      </c>
      <c r="BP40" s="144" t="e">
        <f>Coût_Peinture_AD</f>
        <v>#REF!</v>
      </c>
      <c r="BQ40" s="141"/>
      <c r="BR40" s="141" t="e">
        <f>Coût_Achat_TT</f>
        <v>#REF!</v>
      </c>
    </row>
    <row r="41" spans="1:70" ht="20.100000000000001" customHeight="1" x14ac:dyDescent="0.25">
      <c r="A41" s="11"/>
      <c r="B41" s="15"/>
      <c r="C41" s="11"/>
      <c r="D41" s="11"/>
      <c r="E41" s="14"/>
      <c r="F41" s="11"/>
      <c r="G41" s="11"/>
      <c r="H41" s="11"/>
      <c r="I41" s="10"/>
      <c r="K41" s="10"/>
      <c r="L41" s="10"/>
      <c r="M41" s="10"/>
      <c r="N41" s="79"/>
      <c r="O41" s="79"/>
      <c r="P41" s="79"/>
      <c r="Q41" s="79"/>
      <c r="R41" s="79"/>
      <c r="S41" s="79"/>
      <c r="T41" s="79" t="str">
        <f>MatDim</f>
        <v/>
      </c>
      <c r="U41" s="147" t="str">
        <f>RéfMat</f>
        <v/>
      </c>
      <c r="V41" s="144" t="str">
        <f>Coeff</f>
        <v/>
      </c>
      <c r="W41" s="144" t="str">
        <f>Poids</f>
        <v/>
      </c>
      <c r="X41" s="145" t="str">
        <f>PoidBrut</f>
        <v/>
      </c>
      <c r="Y41" s="146" t="str">
        <f>Périmètre</f>
        <v/>
      </c>
      <c r="Z41" s="142"/>
      <c r="AA41" s="142"/>
      <c r="AB41" s="146" t="str">
        <f>Temp_Prépa</f>
        <v/>
      </c>
      <c r="AC41" s="146" t="str">
        <f>Temps_Oxy_AD</f>
        <v/>
      </c>
      <c r="AD41" s="145" t="str">
        <f>Vitesse</f>
        <v/>
      </c>
      <c r="AE41" s="144" t="str">
        <f>Temps_coupe_Pièce</f>
        <v/>
      </c>
      <c r="AF41" s="144" t="str">
        <f>temps_amorçage</f>
        <v/>
      </c>
      <c r="AG41" s="146" t="str">
        <f>Temps_TT_Oxy_AD</f>
        <v/>
      </c>
      <c r="AH41" s="146" t="str">
        <f>Coût_Oxy_AD</f>
        <v/>
      </c>
      <c r="AI41" s="107"/>
      <c r="AJ41" s="6" t="str">
        <f>Temps_sciage_pièce</f>
        <v/>
      </c>
      <c r="AK41" s="6" t="str">
        <f>Temps_TT_sciage_AD</f>
        <v/>
      </c>
      <c r="AL41" s="6" t="str">
        <f>Coût_sciage_AD</f>
        <v/>
      </c>
      <c r="AM41" s="148"/>
      <c r="AN41" s="145" t="str">
        <f>Temps_cisaillage_pièce</f>
        <v/>
      </c>
      <c r="AO41" s="145" t="str">
        <f>Temps_TT_cisaillage_AD</f>
        <v/>
      </c>
      <c r="AP41" s="145" t="str">
        <f>Coût_cisaillage_AD</f>
        <v/>
      </c>
      <c r="AQ41" s="141"/>
      <c r="AR41" s="141"/>
      <c r="AS41" s="144" t="e">
        <f>Temps_usinage_pièce</f>
        <v>#REF!</v>
      </c>
      <c r="AT41" s="144" t="e">
        <f>Temps_TT_usinage_AD</f>
        <v>#REF!</v>
      </c>
      <c r="AU41" s="144" t="e">
        <f>Coût_usinage_AD</f>
        <v>#REF!</v>
      </c>
      <c r="AV41" s="141"/>
      <c r="AW41" s="144" t="e">
        <f>Temps_Pliage_pièce</f>
        <v>#REF!</v>
      </c>
      <c r="AX41" s="144" t="e">
        <f>Temps_TT_Pliage_AD</f>
        <v>#REF!</v>
      </c>
      <c r="AY41" s="144" t="e">
        <f>Coût_Pliage_AD</f>
        <v>#REF!</v>
      </c>
      <c r="AZ41" s="141"/>
      <c r="BA41" s="141"/>
      <c r="BB41" s="144" t="e">
        <f>Temps_usinageAp_pièce</f>
        <v>#REF!</v>
      </c>
      <c r="BC41" s="144" t="e">
        <f>Temps_TT_usinageAp_AD</f>
        <v>#REF!</v>
      </c>
      <c r="BD41" s="144" t="e">
        <f>Coût_usinageAp_AD</f>
        <v>#REF!</v>
      </c>
      <c r="BE41" s="141"/>
      <c r="BF41" s="144" t="e">
        <f>Temps_TT_Tour_Pièce</f>
        <v>#REF!</v>
      </c>
      <c r="BG41" s="144" t="e">
        <f>Cout_Tour_Pièce</f>
        <v>#REF!</v>
      </c>
      <c r="BH41" s="141"/>
      <c r="BI41" s="142"/>
      <c r="BJ41" s="144" t="e">
        <f>Temps_TT_Soudure_AD</f>
        <v>#REF!</v>
      </c>
      <c r="BK41" s="144" t="e">
        <f>Coût_Soudure_AD</f>
        <v>#REF!</v>
      </c>
      <c r="BL41" s="141"/>
      <c r="BM41" s="144" t="e">
        <f>Coût_Montage_AD</f>
        <v>#REF!</v>
      </c>
      <c r="BN41" s="141"/>
      <c r="BO41" s="144" t="e">
        <f>Temps_TT_Peinture_AD</f>
        <v>#REF!</v>
      </c>
      <c r="BP41" s="144" t="e">
        <f>Coût_Peinture_AD</f>
        <v>#REF!</v>
      </c>
      <c r="BQ41" s="141"/>
      <c r="BR41" s="141" t="e">
        <f>Coût_Achat_TT</f>
        <v>#REF!</v>
      </c>
    </row>
    <row r="42" spans="1:70" ht="20.100000000000001" customHeight="1" x14ac:dyDescent="0.25">
      <c r="A42" s="11"/>
      <c r="B42" s="15"/>
      <c r="C42" s="11"/>
      <c r="D42" s="11"/>
      <c r="E42" s="14"/>
      <c r="F42" s="11"/>
      <c r="G42" s="11"/>
      <c r="H42" s="11"/>
      <c r="I42" s="10"/>
      <c r="K42" s="10"/>
      <c r="L42" s="10"/>
      <c r="M42" s="10"/>
      <c r="N42" s="79"/>
      <c r="O42" s="79"/>
      <c r="P42" s="79"/>
      <c r="Q42" s="79"/>
      <c r="R42" s="79"/>
      <c r="S42" s="79"/>
      <c r="T42" s="79" t="str">
        <f>MatDim</f>
        <v/>
      </c>
      <c r="U42" s="147" t="str">
        <f>RéfMat</f>
        <v/>
      </c>
      <c r="V42" s="144" t="str">
        <f>Coeff</f>
        <v/>
      </c>
      <c r="W42" s="144" t="str">
        <f>Poids</f>
        <v/>
      </c>
      <c r="X42" s="145" t="str">
        <f>PoidBrut</f>
        <v/>
      </c>
      <c r="Y42" s="146" t="str">
        <f>Périmètre</f>
        <v/>
      </c>
      <c r="Z42" s="142"/>
      <c r="AA42" s="142"/>
      <c r="AB42" s="146" t="str">
        <f>Temp_Prépa</f>
        <v/>
      </c>
      <c r="AC42" s="146" t="str">
        <f>Temps_Oxy_AD</f>
        <v/>
      </c>
      <c r="AD42" s="145" t="str">
        <f>Vitesse</f>
        <v/>
      </c>
      <c r="AE42" s="144" t="str">
        <f>Temps_coupe_Pièce</f>
        <v/>
      </c>
      <c r="AF42" s="144" t="str">
        <f>temps_amorçage</f>
        <v/>
      </c>
      <c r="AG42" s="146" t="str">
        <f>Temps_TT_Oxy_AD</f>
        <v/>
      </c>
      <c r="AH42" s="146" t="str">
        <f>Coût_Oxy_AD</f>
        <v/>
      </c>
      <c r="AI42" s="107"/>
      <c r="AJ42" s="6" t="str">
        <f>Temps_sciage_pièce</f>
        <v/>
      </c>
      <c r="AK42" s="6" t="str">
        <f>Temps_TT_sciage_AD</f>
        <v/>
      </c>
      <c r="AL42" s="6" t="str">
        <f>Coût_sciage_AD</f>
        <v/>
      </c>
      <c r="AM42" s="148"/>
      <c r="AN42" s="145" t="str">
        <f>Temps_cisaillage_pièce</f>
        <v/>
      </c>
      <c r="AO42" s="145" t="str">
        <f>Temps_TT_cisaillage_AD</f>
        <v/>
      </c>
      <c r="AP42" s="145" t="str">
        <f>Coût_cisaillage_AD</f>
        <v/>
      </c>
      <c r="AQ42" s="141"/>
      <c r="AR42" s="141"/>
      <c r="AS42" s="144" t="e">
        <f>Temps_usinage_pièce</f>
        <v>#REF!</v>
      </c>
      <c r="AT42" s="144" t="e">
        <f>Temps_TT_usinage_AD</f>
        <v>#REF!</v>
      </c>
      <c r="AU42" s="144" t="e">
        <f>Coût_usinage_AD</f>
        <v>#REF!</v>
      </c>
      <c r="AV42" s="141"/>
      <c r="AW42" s="144" t="e">
        <f>Temps_Pliage_pièce</f>
        <v>#REF!</v>
      </c>
      <c r="AX42" s="144" t="e">
        <f>Temps_TT_Pliage_AD</f>
        <v>#REF!</v>
      </c>
      <c r="AY42" s="144" t="e">
        <f>Coût_Pliage_AD</f>
        <v>#REF!</v>
      </c>
      <c r="AZ42" s="141"/>
      <c r="BA42" s="141"/>
      <c r="BB42" s="144" t="e">
        <f>Temps_usinageAp_pièce</f>
        <v>#REF!</v>
      </c>
      <c r="BC42" s="144" t="e">
        <f>Temps_TT_usinageAp_AD</f>
        <v>#REF!</v>
      </c>
      <c r="BD42" s="144" t="e">
        <f>Coût_usinageAp_AD</f>
        <v>#REF!</v>
      </c>
      <c r="BE42" s="141"/>
      <c r="BF42" s="144" t="e">
        <f>Temps_TT_Tour_Pièce</f>
        <v>#REF!</v>
      </c>
      <c r="BG42" s="144" t="e">
        <f>Cout_Tour_Pièce</f>
        <v>#REF!</v>
      </c>
      <c r="BH42" s="141"/>
      <c r="BI42" s="142"/>
      <c r="BJ42" s="144" t="e">
        <f>Temps_TT_Soudure_AD</f>
        <v>#REF!</v>
      </c>
      <c r="BK42" s="144" t="e">
        <f>Coût_Soudure_AD</f>
        <v>#REF!</v>
      </c>
      <c r="BL42" s="141"/>
      <c r="BM42" s="144" t="e">
        <f>Coût_Montage_AD</f>
        <v>#REF!</v>
      </c>
      <c r="BN42" s="141"/>
      <c r="BO42" s="144" t="e">
        <f>Temps_TT_Peinture_AD</f>
        <v>#REF!</v>
      </c>
      <c r="BP42" s="144" t="e">
        <f>Coût_Peinture_AD</f>
        <v>#REF!</v>
      </c>
      <c r="BQ42" s="141"/>
      <c r="BR42" s="141" t="e">
        <f>Coût_Achat_TT</f>
        <v>#REF!</v>
      </c>
    </row>
    <row r="43" spans="1:70" ht="20.100000000000001" customHeight="1" x14ac:dyDescent="0.25">
      <c r="A43" s="11"/>
      <c r="B43" s="15"/>
      <c r="C43" s="11"/>
      <c r="D43" s="11"/>
      <c r="E43" s="14"/>
      <c r="F43" s="11"/>
      <c r="G43" s="11"/>
      <c r="H43" s="11"/>
      <c r="I43" s="10"/>
      <c r="K43" s="10"/>
      <c r="L43" s="10"/>
      <c r="M43" s="10"/>
      <c r="N43" s="79"/>
      <c r="O43" s="79"/>
      <c r="P43" s="79"/>
      <c r="Q43" s="79"/>
      <c r="R43" s="79"/>
      <c r="S43" s="79"/>
      <c r="T43" s="79" t="str">
        <f>MatDim</f>
        <v/>
      </c>
      <c r="U43" s="147" t="str">
        <f>RéfMat</f>
        <v/>
      </c>
      <c r="V43" s="144" t="str">
        <f>Coeff</f>
        <v/>
      </c>
      <c r="W43" s="144" t="str">
        <f>Poids</f>
        <v/>
      </c>
      <c r="X43" s="145" t="str">
        <f>PoidBrut</f>
        <v/>
      </c>
      <c r="Y43" s="146" t="str">
        <f>Périmètre</f>
        <v/>
      </c>
      <c r="Z43" s="142"/>
      <c r="AA43" s="142"/>
      <c r="AB43" s="146" t="str">
        <f>Temp_Prépa</f>
        <v/>
      </c>
      <c r="AC43" s="146" t="str">
        <f>Temps_Oxy_AD</f>
        <v/>
      </c>
      <c r="AD43" s="145" t="str">
        <f>Vitesse</f>
        <v/>
      </c>
      <c r="AE43" s="144" t="str">
        <f>Temps_coupe_Pièce</f>
        <v/>
      </c>
      <c r="AF43" s="144" t="str">
        <f>temps_amorçage</f>
        <v/>
      </c>
      <c r="AG43" s="146" t="str">
        <f>Temps_TT_Oxy_AD</f>
        <v/>
      </c>
      <c r="AH43" s="146" t="str">
        <f>Coût_Oxy_AD</f>
        <v/>
      </c>
      <c r="AI43" s="107"/>
      <c r="AJ43" s="6" t="str">
        <f>Temps_sciage_pièce</f>
        <v/>
      </c>
      <c r="AK43" s="6" t="str">
        <f>Temps_TT_sciage_AD</f>
        <v/>
      </c>
      <c r="AL43" s="6" t="str">
        <f>Coût_sciage_AD</f>
        <v/>
      </c>
      <c r="AM43" s="148"/>
      <c r="AN43" s="145" t="str">
        <f>Temps_cisaillage_pièce</f>
        <v/>
      </c>
      <c r="AO43" s="145" t="str">
        <f>Temps_TT_cisaillage_AD</f>
        <v/>
      </c>
      <c r="AP43" s="145" t="str">
        <f>Coût_cisaillage_AD</f>
        <v/>
      </c>
      <c r="AQ43" s="141"/>
      <c r="AR43" s="141"/>
      <c r="AS43" s="144" t="e">
        <f>Temps_usinage_pièce</f>
        <v>#REF!</v>
      </c>
      <c r="AT43" s="144" t="e">
        <f>Temps_TT_usinage_AD</f>
        <v>#REF!</v>
      </c>
      <c r="AU43" s="144" t="e">
        <f>Coût_usinage_AD</f>
        <v>#REF!</v>
      </c>
      <c r="AV43" s="141"/>
      <c r="AW43" s="144" t="e">
        <f>Temps_Pliage_pièce</f>
        <v>#REF!</v>
      </c>
      <c r="AX43" s="144" t="e">
        <f>Temps_TT_Pliage_AD</f>
        <v>#REF!</v>
      </c>
      <c r="AY43" s="144" t="e">
        <f>Coût_Pliage_AD</f>
        <v>#REF!</v>
      </c>
      <c r="AZ43" s="141"/>
      <c r="BA43" s="141"/>
      <c r="BB43" s="144" t="e">
        <f>Temps_usinageAp_pièce</f>
        <v>#REF!</v>
      </c>
      <c r="BC43" s="144" t="e">
        <f>Temps_TT_usinageAp_AD</f>
        <v>#REF!</v>
      </c>
      <c r="BD43" s="144" t="e">
        <f>Coût_usinageAp_AD</f>
        <v>#REF!</v>
      </c>
      <c r="BE43" s="141"/>
      <c r="BF43" s="144" t="e">
        <f>Temps_TT_Tour_Pièce</f>
        <v>#REF!</v>
      </c>
      <c r="BG43" s="144" t="e">
        <f>Cout_Tour_Pièce</f>
        <v>#REF!</v>
      </c>
      <c r="BH43" s="141"/>
      <c r="BI43" s="142"/>
      <c r="BJ43" s="144" t="e">
        <f>Temps_TT_Soudure_AD</f>
        <v>#REF!</v>
      </c>
      <c r="BK43" s="144" t="e">
        <f>Coût_Soudure_AD</f>
        <v>#REF!</v>
      </c>
      <c r="BL43" s="141"/>
      <c r="BM43" s="144" t="e">
        <f>Coût_Montage_AD</f>
        <v>#REF!</v>
      </c>
      <c r="BN43" s="141"/>
      <c r="BO43" s="144" t="e">
        <f>Temps_TT_Peinture_AD</f>
        <v>#REF!</v>
      </c>
      <c r="BP43" s="144" t="e">
        <f>Coût_Peinture_AD</f>
        <v>#REF!</v>
      </c>
      <c r="BQ43" s="141"/>
      <c r="BR43" s="141" t="e">
        <f>Coût_Achat_TT</f>
        <v>#REF!</v>
      </c>
    </row>
    <row r="44" spans="1:70" ht="20.100000000000001" customHeight="1" x14ac:dyDescent="0.25">
      <c r="A44" s="11"/>
      <c r="B44" s="15"/>
      <c r="C44" s="11"/>
      <c r="D44" s="11"/>
      <c r="E44" s="14"/>
      <c r="F44" s="11"/>
      <c r="G44" s="11"/>
      <c r="H44" s="11"/>
      <c r="I44" s="10"/>
      <c r="K44" s="10"/>
      <c r="L44" s="10"/>
      <c r="M44" s="10"/>
      <c r="N44" s="79"/>
      <c r="O44" s="79"/>
      <c r="P44" s="79"/>
      <c r="Q44" s="79"/>
      <c r="R44" s="79"/>
      <c r="S44" s="79"/>
      <c r="T44" s="79" t="str">
        <f>MatDim</f>
        <v/>
      </c>
      <c r="U44" s="147" t="str">
        <f>RéfMat</f>
        <v/>
      </c>
      <c r="V44" s="144" t="str">
        <f>Coeff</f>
        <v/>
      </c>
      <c r="W44" s="144" t="str">
        <f>Poids</f>
        <v/>
      </c>
      <c r="X44" s="145" t="str">
        <f>PoidBrut</f>
        <v/>
      </c>
      <c r="Y44" s="146" t="str">
        <f>Périmètre</f>
        <v/>
      </c>
      <c r="Z44" s="142"/>
      <c r="AA44" s="142"/>
      <c r="AB44" s="146" t="str">
        <f>Temp_Prépa</f>
        <v/>
      </c>
      <c r="AC44" s="146" t="str">
        <f>Temps_Oxy_AD</f>
        <v/>
      </c>
      <c r="AD44" s="145" t="str">
        <f>Vitesse</f>
        <v/>
      </c>
      <c r="AE44" s="144" t="str">
        <f>Temps_coupe_Pièce</f>
        <v/>
      </c>
      <c r="AF44" s="144" t="str">
        <f>temps_amorçage</f>
        <v/>
      </c>
      <c r="AG44" s="146" t="str">
        <f>Temps_TT_Oxy_AD</f>
        <v/>
      </c>
      <c r="AH44" s="146" t="str">
        <f>Coût_Oxy_AD</f>
        <v/>
      </c>
      <c r="AI44" s="107"/>
      <c r="AJ44" s="6" t="str">
        <f>Temps_sciage_pièce</f>
        <v/>
      </c>
      <c r="AK44" s="6" t="str">
        <f>Temps_TT_sciage_AD</f>
        <v/>
      </c>
      <c r="AL44" s="6" t="str">
        <f>Coût_sciage_AD</f>
        <v/>
      </c>
      <c r="AM44" s="148"/>
      <c r="AN44" s="145" t="str">
        <f>Temps_cisaillage_pièce</f>
        <v/>
      </c>
      <c r="AO44" s="145" t="str">
        <f>Temps_TT_cisaillage_AD</f>
        <v/>
      </c>
      <c r="AP44" s="145" t="str">
        <f>Coût_cisaillage_AD</f>
        <v/>
      </c>
      <c r="AQ44" s="141"/>
      <c r="AR44" s="141"/>
      <c r="AS44" s="144" t="e">
        <f>Temps_usinage_pièce</f>
        <v>#REF!</v>
      </c>
      <c r="AT44" s="144" t="e">
        <f>Temps_TT_usinage_AD</f>
        <v>#REF!</v>
      </c>
      <c r="AU44" s="144" t="e">
        <f>Coût_usinage_AD</f>
        <v>#REF!</v>
      </c>
      <c r="AV44" s="141"/>
      <c r="AW44" s="144" t="e">
        <f>Temps_Pliage_pièce</f>
        <v>#REF!</v>
      </c>
      <c r="AX44" s="144" t="e">
        <f>Temps_TT_Pliage_AD</f>
        <v>#REF!</v>
      </c>
      <c r="AY44" s="144" t="e">
        <f>Coût_Pliage_AD</f>
        <v>#REF!</v>
      </c>
      <c r="AZ44" s="141"/>
      <c r="BA44" s="141"/>
      <c r="BB44" s="144" t="e">
        <f>Temps_usinageAp_pièce</f>
        <v>#REF!</v>
      </c>
      <c r="BC44" s="144" t="e">
        <f>Temps_TT_usinageAp_AD</f>
        <v>#REF!</v>
      </c>
      <c r="BD44" s="144" t="e">
        <f>Coût_usinageAp_AD</f>
        <v>#REF!</v>
      </c>
      <c r="BE44" s="141"/>
      <c r="BF44" s="144" t="e">
        <f>Temps_TT_Tour_Pièce</f>
        <v>#REF!</v>
      </c>
      <c r="BG44" s="144" t="e">
        <f>Cout_Tour_Pièce</f>
        <v>#REF!</v>
      </c>
      <c r="BH44" s="141"/>
      <c r="BI44" s="142"/>
      <c r="BJ44" s="144" t="e">
        <f>Temps_TT_Soudure_AD</f>
        <v>#REF!</v>
      </c>
      <c r="BK44" s="144" t="e">
        <f>Coût_Soudure_AD</f>
        <v>#REF!</v>
      </c>
      <c r="BL44" s="141"/>
      <c r="BM44" s="144" t="e">
        <f>Coût_Montage_AD</f>
        <v>#REF!</v>
      </c>
      <c r="BN44" s="141"/>
      <c r="BO44" s="144" t="e">
        <f>Temps_TT_Peinture_AD</f>
        <v>#REF!</v>
      </c>
      <c r="BP44" s="144" t="e">
        <f>Coût_Peinture_AD</f>
        <v>#REF!</v>
      </c>
      <c r="BQ44" s="141"/>
      <c r="BR44" s="141" t="e">
        <f>Coût_Achat_TT</f>
        <v>#REF!</v>
      </c>
    </row>
    <row r="45" spans="1:70" ht="20.100000000000001" customHeight="1" x14ac:dyDescent="0.25">
      <c r="A45" s="11"/>
      <c r="B45" s="15"/>
      <c r="C45" s="11"/>
      <c r="D45" s="11"/>
      <c r="E45" s="14"/>
      <c r="F45" s="11"/>
      <c r="G45" s="11"/>
      <c r="H45" s="11"/>
      <c r="I45" s="10"/>
      <c r="K45" s="10"/>
      <c r="L45" s="10"/>
      <c r="M45" s="10"/>
      <c r="N45" s="79"/>
      <c r="O45" s="79"/>
      <c r="P45" s="79"/>
      <c r="Q45" s="79"/>
      <c r="R45" s="79"/>
      <c r="S45" s="79"/>
      <c r="T45" s="79" t="str">
        <f>MatDim</f>
        <v/>
      </c>
      <c r="U45" s="147" t="str">
        <f>RéfMat</f>
        <v/>
      </c>
      <c r="V45" s="144" t="str">
        <f>Coeff</f>
        <v/>
      </c>
      <c r="W45" s="144" t="str">
        <f>Poids</f>
        <v/>
      </c>
      <c r="X45" s="145" t="str">
        <f>PoidBrut</f>
        <v/>
      </c>
      <c r="Y45" s="146" t="str">
        <f>Périmètre</f>
        <v/>
      </c>
      <c r="Z45" s="142"/>
      <c r="AA45" s="142"/>
      <c r="AB45" s="146" t="str">
        <f>Temp_Prépa</f>
        <v/>
      </c>
      <c r="AC45" s="146" t="str">
        <f>Temps_Oxy_AD</f>
        <v/>
      </c>
      <c r="AD45" s="145" t="str">
        <f>Vitesse</f>
        <v/>
      </c>
      <c r="AE45" s="144" t="str">
        <f>Temps_coupe_Pièce</f>
        <v/>
      </c>
      <c r="AF45" s="144" t="str">
        <f>temps_amorçage</f>
        <v/>
      </c>
      <c r="AG45" s="146" t="str">
        <f>Temps_TT_Oxy_AD</f>
        <v/>
      </c>
      <c r="AH45" s="146" t="str">
        <f>Coût_Oxy_AD</f>
        <v/>
      </c>
      <c r="AI45" s="107"/>
      <c r="AJ45" s="6" t="str">
        <f>Temps_sciage_pièce</f>
        <v/>
      </c>
      <c r="AK45" s="6" t="str">
        <f>Temps_TT_sciage_AD</f>
        <v/>
      </c>
      <c r="AL45" s="6" t="str">
        <f>Coût_sciage_AD</f>
        <v/>
      </c>
      <c r="AM45" s="148"/>
      <c r="AN45" s="145" t="str">
        <f>Temps_cisaillage_pièce</f>
        <v/>
      </c>
      <c r="AO45" s="145" t="str">
        <f>Temps_TT_cisaillage_AD</f>
        <v/>
      </c>
      <c r="AP45" s="145" t="str">
        <f>Coût_cisaillage_AD</f>
        <v/>
      </c>
      <c r="AQ45" s="141"/>
      <c r="AR45" s="141"/>
      <c r="AS45" s="144" t="e">
        <f>Temps_usinage_pièce</f>
        <v>#REF!</v>
      </c>
      <c r="AT45" s="144" t="e">
        <f>Temps_TT_usinage_AD</f>
        <v>#REF!</v>
      </c>
      <c r="AU45" s="144" t="e">
        <f>Coût_usinage_AD</f>
        <v>#REF!</v>
      </c>
      <c r="AV45" s="141"/>
      <c r="AW45" s="144" t="e">
        <f>Temps_Pliage_pièce</f>
        <v>#REF!</v>
      </c>
      <c r="AX45" s="144" t="e">
        <f>Temps_TT_Pliage_AD</f>
        <v>#REF!</v>
      </c>
      <c r="AY45" s="144" t="e">
        <f>Coût_Pliage_AD</f>
        <v>#REF!</v>
      </c>
      <c r="AZ45" s="141"/>
      <c r="BA45" s="141"/>
      <c r="BB45" s="144" t="e">
        <f>Temps_usinageAp_pièce</f>
        <v>#REF!</v>
      </c>
      <c r="BC45" s="144" t="e">
        <f>Temps_TT_usinageAp_AD</f>
        <v>#REF!</v>
      </c>
      <c r="BD45" s="144" t="e">
        <f>Coût_usinageAp_AD</f>
        <v>#REF!</v>
      </c>
      <c r="BE45" s="141"/>
      <c r="BF45" s="144" t="e">
        <f>Temps_TT_Tour_Pièce</f>
        <v>#REF!</v>
      </c>
      <c r="BG45" s="144" t="e">
        <f>Cout_Tour_Pièce</f>
        <v>#REF!</v>
      </c>
      <c r="BH45" s="141"/>
      <c r="BI45" s="142"/>
      <c r="BJ45" s="144" t="e">
        <f>Temps_TT_Soudure_AD</f>
        <v>#REF!</v>
      </c>
      <c r="BK45" s="144" t="e">
        <f>Coût_Soudure_AD</f>
        <v>#REF!</v>
      </c>
      <c r="BL45" s="141"/>
      <c r="BM45" s="144" t="e">
        <f>Coût_Montage_AD</f>
        <v>#REF!</v>
      </c>
      <c r="BN45" s="141"/>
      <c r="BO45" s="144" t="e">
        <f>Temps_TT_Peinture_AD</f>
        <v>#REF!</v>
      </c>
      <c r="BP45" s="144" t="e">
        <f>Coût_Peinture_AD</f>
        <v>#REF!</v>
      </c>
      <c r="BQ45" s="141"/>
      <c r="BR45" s="141" t="e">
        <f>Coût_Achat_TT</f>
        <v>#REF!</v>
      </c>
    </row>
    <row r="46" spans="1:70" ht="20.100000000000001" customHeight="1" x14ac:dyDescent="0.25">
      <c r="A46" s="11"/>
      <c r="B46" s="15"/>
      <c r="C46" s="11"/>
      <c r="D46" s="11"/>
      <c r="E46" s="14"/>
      <c r="F46" s="11"/>
      <c r="G46" s="11"/>
      <c r="H46" s="11"/>
      <c r="I46" s="10"/>
      <c r="K46" s="10"/>
      <c r="L46" s="10"/>
      <c r="M46" s="10"/>
      <c r="N46" s="79"/>
      <c r="O46" s="79"/>
      <c r="P46" s="79"/>
      <c r="Q46" s="79"/>
      <c r="R46" s="79"/>
      <c r="S46" s="79"/>
      <c r="T46" s="79" t="str">
        <f>MatDim</f>
        <v/>
      </c>
      <c r="U46" s="147" t="str">
        <f>RéfMat</f>
        <v/>
      </c>
      <c r="V46" s="144" t="str">
        <f>Coeff</f>
        <v/>
      </c>
      <c r="W46" s="144" t="str">
        <f>Poids</f>
        <v/>
      </c>
      <c r="X46" s="145" t="str">
        <f>PoidBrut</f>
        <v/>
      </c>
      <c r="Y46" s="146" t="str">
        <f>Périmètre</f>
        <v/>
      </c>
      <c r="Z46" s="142"/>
      <c r="AA46" s="142"/>
      <c r="AB46" s="146" t="str">
        <f>Temp_Prépa</f>
        <v/>
      </c>
      <c r="AC46" s="146" t="str">
        <f>Temps_Oxy_AD</f>
        <v/>
      </c>
      <c r="AD46" s="145" t="str">
        <f>Vitesse</f>
        <v/>
      </c>
      <c r="AE46" s="144" t="str">
        <f>Temps_coupe_Pièce</f>
        <v/>
      </c>
      <c r="AF46" s="144" t="str">
        <f>temps_amorçage</f>
        <v/>
      </c>
      <c r="AG46" s="146" t="str">
        <f>Temps_TT_Oxy_AD</f>
        <v/>
      </c>
      <c r="AH46" s="146" t="str">
        <f>Coût_Oxy_AD</f>
        <v/>
      </c>
      <c r="AI46" s="107"/>
      <c r="AJ46" s="6" t="str">
        <f>Temps_sciage_pièce</f>
        <v/>
      </c>
      <c r="AK46" s="6" t="str">
        <f>Temps_TT_sciage_AD</f>
        <v/>
      </c>
      <c r="AL46" s="6" t="str">
        <f>Coût_sciage_AD</f>
        <v/>
      </c>
      <c r="AM46" s="148"/>
      <c r="AN46" s="145" t="str">
        <f>Temps_cisaillage_pièce</f>
        <v/>
      </c>
      <c r="AO46" s="145" t="str">
        <f>Temps_TT_cisaillage_AD</f>
        <v/>
      </c>
      <c r="AP46" s="145" t="str">
        <f>Coût_cisaillage_AD</f>
        <v/>
      </c>
      <c r="AQ46" s="141"/>
      <c r="AR46" s="141"/>
      <c r="AS46" s="144" t="e">
        <f>Temps_usinage_pièce</f>
        <v>#REF!</v>
      </c>
      <c r="AT46" s="144" t="e">
        <f>Temps_TT_usinage_AD</f>
        <v>#REF!</v>
      </c>
      <c r="AU46" s="144" t="e">
        <f>Coût_usinage_AD</f>
        <v>#REF!</v>
      </c>
      <c r="AV46" s="141"/>
      <c r="AW46" s="144" t="e">
        <f>Temps_Pliage_pièce</f>
        <v>#REF!</v>
      </c>
      <c r="AX46" s="144" t="e">
        <f>Temps_TT_Pliage_AD</f>
        <v>#REF!</v>
      </c>
      <c r="AY46" s="144" t="e">
        <f>Coût_Pliage_AD</f>
        <v>#REF!</v>
      </c>
      <c r="AZ46" s="141"/>
      <c r="BA46" s="141"/>
      <c r="BB46" s="144" t="e">
        <f>Temps_usinageAp_pièce</f>
        <v>#REF!</v>
      </c>
      <c r="BC46" s="144" t="e">
        <f>Temps_TT_usinageAp_AD</f>
        <v>#REF!</v>
      </c>
      <c r="BD46" s="144" t="e">
        <f>Coût_usinageAp_AD</f>
        <v>#REF!</v>
      </c>
      <c r="BE46" s="141"/>
      <c r="BF46" s="144" t="e">
        <f>Temps_TT_Tour_Pièce</f>
        <v>#REF!</v>
      </c>
      <c r="BG46" s="144" t="e">
        <f>Cout_Tour_Pièce</f>
        <v>#REF!</v>
      </c>
      <c r="BH46" s="141"/>
      <c r="BI46" s="142"/>
      <c r="BJ46" s="144" t="e">
        <f>Temps_TT_Soudure_AD</f>
        <v>#REF!</v>
      </c>
      <c r="BK46" s="144" t="e">
        <f>Coût_Soudure_AD</f>
        <v>#REF!</v>
      </c>
      <c r="BL46" s="141"/>
      <c r="BM46" s="144" t="e">
        <f>Coût_Montage_AD</f>
        <v>#REF!</v>
      </c>
      <c r="BN46" s="141"/>
      <c r="BO46" s="144" t="e">
        <f>Temps_TT_Peinture_AD</f>
        <v>#REF!</v>
      </c>
      <c r="BP46" s="144" t="e">
        <f>Coût_Peinture_AD</f>
        <v>#REF!</v>
      </c>
      <c r="BQ46" s="141"/>
      <c r="BR46" s="141" t="e">
        <f>Coût_Achat_TT</f>
        <v>#REF!</v>
      </c>
    </row>
    <row r="47" spans="1:70" ht="20.100000000000001" customHeight="1" x14ac:dyDescent="0.25">
      <c r="A47" s="11"/>
      <c r="B47" s="15"/>
      <c r="C47" s="11"/>
      <c r="D47" s="11"/>
      <c r="E47" s="14"/>
      <c r="F47" s="11"/>
      <c r="G47" s="11"/>
      <c r="H47" s="11"/>
      <c r="I47" s="10"/>
      <c r="K47" s="10"/>
      <c r="L47" s="10"/>
      <c r="M47" s="10"/>
      <c r="N47" s="79"/>
      <c r="O47" s="79"/>
      <c r="P47" s="79"/>
      <c r="Q47" s="79"/>
      <c r="R47" s="79"/>
      <c r="S47" s="79"/>
      <c r="T47" s="79" t="str">
        <f>MatDim</f>
        <v/>
      </c>
      <c r="U47" s="147" t="str">
        <f>RéfMat</f>
        <v/>
      </c>
      <c r="V47" s="144" t="str">
        <f>Coeff</f>
        <v/>
      </c>
      <c r="W47" s="144" t="str">
        <f>Poids</f>
        <v/>
      </c>
      <c r="X47" s="145" t="str">
        <f>PoidBrut</f>
        <v/>
      </c>
      <c r="Y47" s="146" t="str">
        <f>Périmètre</f>
        <v/>
      </c>
      <c r="Z47" s="142"/>
      <c r="AA47" s="142"/>
      <c r="AB47" s="146" t="str">
        <f>Temp_Prépa</f>
        <v/>
      </c>
      <c r="AC47" s="146" t="str">
        <f>Temps_Oxy_AD</f>
        <v/>
      </c>
      <c r="AD47" s="145" t="str">
        <f>Vitesse</f>
        <v/>
      </c>
      <c r="AE47" s="144" t="str">
        <f>Temps_coupe_Pièce</f>
        <v/>
      </c>
      <c r="AF47" s="144" t="str">
        <f>temps_amorçage</f>
        <v/>
      </c>
      <c r="AG47" s="146" t="str">
        <f>Temps_TT_Oxy_AD</f>
        <v/>
      </c>
      <c r="AH47" s="146" t="str">
        <f>Coût_Oxy_AD</f>
        <v/>
      </c>
      <c r="AI47" s="107"/>
      <c r="AJ47" s="6" t="str">
        <f>Temps_sciage_pièce</f>
        <v/>
      </c>
      <c r="AK47" s="6" t="str">
        <f>Temps_TT_sciage_AD</f>
        <v/>
      </c>
      <c r="AL47" s="6" t="str">
        <f>Coût_sciage_AD</f>
        <v/>
      </c>
      <c r="AM47" s="148"/>
      <c r="AN47" s="145" t="str">
        <f>Temps_cisaillage_pièce</f>
        <v/>
      </c>
      <c r="AO47" s="145" t="str">
        <f>Temps_TT_cisaillage_AD</f>
        <v/>
      </c>
      <c r="AP47" s="145" t="str">
        <f>Coût_cisaillage_AD</f>
        <v/>
      </c>
      <c r="AQ47" s="141"/>
      <c r="AR47" s="141"/>
      <c r="AS47" s="144" t="e">
        <f>Temps_usinage_pièce</f>
        <v>#REF!</v>
      </c>
      <c r="AT47" s="144" t="e">
        <f>Temps_TT_usinage_AD</f>
        <v>#REF!</v>
      </c>
      <c r="AU47" s="144" t="e">
        <f>Coût_usinage_AD</f>
        <v>#REF!</v>
      </c>
      <c r="AV47" s="141"/>
      <c r="AW47" s="144" t="e">
        <f>Temps_Pliage_pièce</f>
        <v>#REF!</v>
      </c>
      <c r="AX47" s="144" t="e">
        <f>Temps_TT_Pliage_AD</f>
        <v>#REF!</v>
      </c>
      <c r="AY47" s="144" t="e">
        <f>Coût_Pliage_AD</f>
        <v>#REF!</v>
      </c>
      <c r="AZ47" s="141"/>
      <c r="BA47" s="141"/>
      <c r="BB47" s="144" t="e">
        <f>Temps_usinageAp_pièce</f>
        <v>#REF!</v>
      </c>
      <c r="BC47" s="144" t="e">
        <f>Temps_TT_usinageAp_AD</f>
        <v>#REF!</v>
      </c>
      <c r="BD47" s="144" t="e">
        <f>Coût_usinageAp_AD</f>
        <v>#REF!</v>
      </c>
      <c r="BE47" s="141"/>
      <c r="BF47" s="144" t="e">
        <f>Temps_TT_Tour_Pièce</f>
        <v>#REF!</v>
      </c>
      <c r="BG47" s="144" t="e">
        <f>Cout_Tour_Pièce</f>
        <v>#REF!</v>
      </c>
      <c r="BH47" s="141"/>
      <c r="BI47" s="142"/>
      <c r="BJ47" s="144" t="e">
        <f>Temps_TT_Soudure_AD</f>
        <v>#REF!</v>
      </c>
      <c r="BK47" s="144" t="e">
        <f>Coût_Soudure_AD</f>
        <v>#REF!</v>
      </c>
      <c r="BL47" s="141"/>
      <c r="BM47" s="144" t="e">
        <f>Coût_Montage_AD</f>
        <v>#REF!</v>
      </c>
      <c r="BN47" s="141"/>
      <c r="BO47" s="144" t="e">
        <f>Temps_TT_Peinture_AD</f>
        <v>#REF!</v>
      </c>
      <c r="BP47" s="144" t="e">
        <f>Coût_Peinture_AD</f>
        <v>#REF!</v>
      </c>
      <c r="BQ47" s="141"/>
      <c r="BR47" s="141" t="e">
        <f>Coût_Achat_TT</f>
        <v>#REF!</v>
      </c>
    </row>
    <row r="48" spans="1:70" ht="20.100000000000001" customHeight="1" x14ac:dyDescent="0.25">
      <c r="A48" s="11"/>
      <c r="B48" s="15"/>
      <c r="C48" s="11"/>
      <c r="D48" s="11"/>
      <c r="E48" s="14"/>
      <c r="F48" s="11"/>
      <c r="G48" s="11"/>
      <c r="H48" s="11"/>
      <c r="I48" s="10"/>
      <c r="K48" s="10"/>
      <c r="L48" s="10"/>
      <c r="M48" s="10"/>
      <c r="N48" s="79"/>
      <c r="O48" s="79"/>
      <c r="P48" s="79"/>
      <c r="Q48" s="79"/>
      <c r="R48" s="79"/>
      <c r="S48" s="79"/>
      <c r="T48" s="79" t="str">
        <f>MatDim</f>
        <v/>
      </c>
      <c r="U48" s="147" t="str">
        <f>RéfMat</f>
        <v/>
      </c>
      <c r="V48" s="144" t="str">
        <f>Coeff</f>
        <v/>
      </c>
      <c r="W48" s="144" t="str">
        <f>Poids</f>
        <v/>
      </c>
      <c r="X48" s="145" t="str">
        <f>PoidBrut</f>
        <v/>
      </c>
      <c r="Y48" s="146" t="str">
        <f>Périmètre</f>
        <v/>
      </c>
      <c r="Z48" s="142"/>
      <c r="AA48" s="142"/>
      <c r="AB48" s="146" t="str">
        <f>Temp_Prépa</f>
        <v/>
      </c>
      <c r="AC48" s="146" t="str">
        <f>Temps_Oxy_AD</f>
        <v/>
      </c>
      <c r="AD48" s="145" t="str">
        <f>Vitesse</f>
        <v/>
      </c>
      <c r="AE48" s="144" t="str">
        <f>Temps_coupe_Pièce</f>
        <v/>
      </c>
      <c r="AF48" s="144" t="str">
        <f>temps_amorçage</f>
        <v/>
      </c>
      <c r="AG48" s="146" t="str">
        <f>Temps_TT_Oxy_AD</f>
        <v/>
      </c>
      <c r="AH48" s="146" t="str">
        <f>Coût_Oxy_AD</f>
        <v/>
      </c>
      <c r="AI48" s="107"/>
      <c r="AJ48" s="6" t="str">
        <f>Temps_sciage_pièce</f>
        <v/>
      </c>
      <c r="AK48" s="6" t="str">
        <f>Temps_TT_sciage_AD</f>
        <v/>
      </c>
      <c r="AL48" s="6" t="str">
        <f>Coût_sciage_AD</f>
        <v/>
      </c>
      <c r="AM48" s="148"/>
      <c r="AN48" s="145" t="str">
        <f>Temps_cisaillage_pièce</f>
        <v/>
      </c>
      <c r="AO48" s="145" t="str">
        <f>Temps_TT_cisaillage_AD</f>
        <v/>
      </c>
      <c r="AP48" s="145" t="str">
        <f>Coût_cisaillage_AD</f>
        <v/>
      </c>
      <c r="AQ48" s="141"/>
      <c r="AR48" s="141"/>
      <c r="AS48" s="144" t="e">
        <f>Temps_usinage_pièce</f>
        <v>#REF!</v>
      </c>
      <c r="AT48" s="144" t="e">
        <f>Temps_TT_usinage_AD</f>
        <v>#REF!</v>
      </c>
      <c r="AU48" s="144" t="e">
        <f>Coût_usinage_AD</f>
        <v>#REF!</v>
      </c>
      <c r="AV48" s="141"/>
      <c r="AW48" s="144" t="e">
        <f>Temps_Pliage_pièce</f>
        <v>#REF!</v>
      </c>
      <c r="AX48" s="144" t="e">
        <f>Temps_TT_Pliage_AD</f>
        <v>#REF!</v>
      </c>
      <c r="AY48" s="144" t="e">
        <f>Coût_Pliage_AD</f>
        <v>#REF!</v>
      </c>
      <c r="AZ48" s="141"/>
      <c r="BA48" s="141"/>
      <c r="BB48" s="144" t="e">
        <f>Temps_usinageAp_pièce</f>
        <v>#REF!</v>
      </c>
      <c r="BC48" s="144" t="e">
        <f>Temps_TT_usinageAp_AD</f>
        <v>#REF!</v>
      </c>
      <c r="BD48" s="144" t="e">
        <f>Coût_usinageAp_AD</f>
        <v>#REF!</v>
      </c>
      <c r="BE48" s="141"/>
      <c r="BF48" s="144" t="e">
        <f>Temps_TT_Tour_Pièce</f>
        <v>#REF!</v>
      </c>
      <c r="BG48" s="144" t="e">
        <f>Cout_Tour_Pièce</f>
        <v>#REF!</v>
      </c>
      <c r="BH48" s="141"/>
      <c r="BI48" s="142"/>
      <c r="BJ48" s="144" t="e">
        <f>Temps_TT_Soudure_AD</f>
        <v>#REF!</v>
      </c>
      <c r="BK48" s="144" t="e">
        <f>Coût_Soudure_AD</f>
        <v>#REF!</v>
      </c>
      <c r="BL48" s="141"/>
      <c r="BM48" s="144" t="e">
        <f>Coût_Montage_AD</f>
        <v>#REF!</v>
      </c>
      <c r="BN48" s="141"/>
      <c r="BO48" s="144" t="e">
        <f>Temps_TT_Peinture_AD</f>
        <v>#REF!</v>
      </c>
      <c r="BP48" s="144" t="e">
        <f>Coût_Peinture_AD</f>
        <v>#REF!</v>
      </c>
      <c r="BQ48" s="141"/>
      <c r="BR48" s="141" t="e">
        <f>Coût_Achat_TT</f>
        <v>#REF!</v>
      </c>
    </row>
    <row r="49" spans="1:70" ht="20.100000000000001" customHeight="1" x14ac:dyDescent="0.25">
      <c r="A49" s="11"/>
      <c r="B49" s="15"/>
      <c r="C49" s="11"/>
      <c r="D49" s="11"/>
      <c r="E49" s="14"/>
      <c r="F49" s="11"/>
      <c r="G49" s="11"/>
      <c r="H49" s="11"/>
      <c r="I49" s="10"/>
      <c r="K49" s="10"/>
      <c r="L49" s="10"/>
      <c r="M49" s="10"/>
      <c r="N49" s="79"/>
      <c r="O49" s="79"/>
      <c r="P49" s="79"/>
      <c r="Q49" s="79"/>
      <c r="R49" s="79"/>
      <c r="S49" s="79"/>
      <c r="T49" s="79" t="str">
        <f>MatDim</f>
        <v/>
      </c>
      <c r="U49" s="147" t="str">
        <f>RéfMat</f>
        <v/>
      </c>
      <c r="V49" s="144" t="str">
        <f>Coeff</f>
        <v/>
      </c>
      <c r="W49" s="144" t="str">
        <f>Poids</f>
        <v/>
      </c>
      <c r="X49" s="145" t="str">
        <f>PoidBrut</f>
        <v/>
      </c>
      <c r="Y49" s="146" t="str">
        <f>Périmètre</f>
        <v/>
      </c>
      <c r="Z49" s="142"/>
      <c r="AA49" s="142"/>
      <c r="AB49" s="146" t="str">
        <f>Temp_Prépa</f>
        <v/>
      </c>
      <c r="AC49" s="146" t="str">
        <f>Temps_Oxy_AD</f>
        <v/>
      </c>
      <c r="AD49" s="145" t="str">
        <f>Vitesse</f>
        <v/>
      </c>
      <c r="AE49" s="144" t="str">
        <f>Temps_coupe_Pièce</f>
        <v/>
      </c>
      <c r="AF49" s="144" t="str">
        <f>temps_amorçage</f>
        <v/>
      </c>
      <c r="AG49" s="146" t="str">
        <f>Temps_TT_Oxy_AD</f>
        <v/>
      </c>
      <c r="AH49" s="146" t="str">
        <f>Coût_Oxy_AD</f>
        <v/>
      </c>
      <c r="AI49" s="107"/>
      <c r="AJ49" s="6" t="str">
        <f>Temps_sciage_pièce</f>
        <v/>
      </c>
      <c r="AK49" s="6" t="str">
        <f>Temps_TT_sciage_AD</f>
        <v/>
      </c>
      <c r="AL49" s="6" t="str">
        <f>Coût_sciage_AD</f>
        <v/>
      </c>
      <c r="AM49" s="148"/>
      <c r="AN49" s="145" t="str">
        <f>Temps_cisaillage_pièce</f>
        <v/>
      </c>
      <c r="AO49" s="145" t="str">
        <f>Temps_TT_cisaillage_AD</f>
        <v/>
      </c>
      <c r="AP49" s="145" t="str">
        <f>Coût_cisaillage_AD</f>
        <v/>
      </c>
      <c r="AQ49" s="141"/>
      <c r="AR49" s="141"/>
      <c r="AS49" s="144" t="e">
        <f>Temps_usinage_pièce</f>
        <v>#REF!</v>
      </c>
      <c r="AT49" s="144" t="e">
        <f>Temps_TT_usinage_AD</f>
        <v>#REF!</v>
      </c>
      <c r="AU49" s="144" t="e">
        <f>Coût_usinage_AD</f>
        <v>#REF!</v>
      </c>
      <c r="AV49" s="141"/>
      <c r="AW49" s="144" t="e">
        <f>Temps_Pliage_pièce</f>
        <v>#REF!</v>
      </c>
      <c r="AX49" s="144" t="e">
        <f>Temps_TT_Pliage_AD</f>
        <v>#REF!</v>
      </c>
      <c r="AY49" s="144" t="e">
        <f>Coût_Pliage_AD</f>
        <v>#REF!</v>
      </c>
      <c r="AZ49" s="141"/>
      <c r="BA49" s="141"/>
      <c r="BB49" s="144" t="e">
        <f>Temps_usinageAp_pièce</f>
        <v>#REF!</v>
      </c>
      <c r="BC49" s="144" t="e">
        <f>Temps_TT_usinageAp_AD</f>
        <v>#REF!</v>
      </c>
      <c r="BD49" s="144" t="e">
        <f>Coût_usinageAp_AD</f>
        <v>#REF!</v>
      </c>
      <c r="BE49" s="141"/>
      <c r="BF49" s="144" t="e">
        <f>Temps_TT_Tour_Pièce</f>
        <v>#REF!</v>
      </c>
      <c r="BG49" s="144" t="e">
        <f>Cout_Tour_Pièce</f>
        <v>#REF!</v>
      </c>
      <c r="BH49" s="141"/>
      <c r="BI49" s="142"/>
      <c r="BJ49" s="144" t="e">
        <f>Temps_TT_Soudure_AD</f>
        <v>#REF!</v>
      </c>
      <c r="BK49" s="144" t="e">
        <f>Coût_Soudure_AD</f>
        <v>#REF!</v>
      </c>
      <c r="BL49" s="141"/>
      <c r="BM49" s="144" t="e">
        <f>Coût_Montage_AD</f>
        <v>#REF!</v>
      </c>
      <c r="BN49" s="141"/>
      <c r="BO49" s="144" t="e">
        <f>Temps_TT_Peinture_AD</f>
        <v>#REF!</v>
      </c>
      <c r="BP49" s="144" t="e">
        <f>Coût_Peinture_AD</f>
        <v>#REF!</v>
      </c>
      <c r="BQ49" s="141"/>
      <c r="BR49" s="141" t="e">
        <f>Coût_Achat_TT</f>
        <v>#REF!</v>
      </c>
    </row>
    <row r="50" spans="1:70" ht="20.100000000000001" customHeight="1" x14ac:dyDescent="0.25">
      <c r="A50" s="11"/>
      <c r="B50" s="15"/>
      <c r="C50" s="11"/>
      <c r="D50" s="11"/>
      <c r="E50" s="14"/>
      <c r="F50" s="11"/>
      <c r="G50" s="11"/>
      <c r="H50" s="11"/>
      <c r="I50" s="10"/>
      <c r="K50" s="10"/>
      <c r="L50" s="10"/>
      <c r="M50" s="10"/>
      <c r="N50" s="79"/>
      <c r="O50" s="79"/>
      <c r="P50" s="79"/>
      <c r="Q50" s="79"/>
      <c r="R50" s="79"/>
      <c r="S50" s="79"/>
      <c r="T50" s="79" t="str">
        <f>MatDim</f>
        <v/>
      </c>
      <c r="U50" s="147" t="str">
        <f>RéfMat</f>
        <v/>
      </c>
      <c r="V50" s="144" t="str">
        <f>Coeff</f>
        <v/>
      </c>
      <c r="W50" s="144" t="str">
        <f>Poids</f>
        <v/>
      </c>
      <c r="X50" s="145" t="str">
        <f>PoidBrut</f>
        <v/>
      </c>
      <c r="Y50" s="146" t="str">
        <f>Périmètre</f>
        <v/>
      </c>
      <c r="Z50" s="142"/>
      <c r="AA50" s="142"/>
      <c r="AB50" s="146" t="str">
        <f>Temp_Prépa</f>
        <v/>
      </c>
      <c r="AC50" s="146" t="str">
        <f>Temps_Oxy_AD</f>
        <v/>
      </c>
      <c r="AD50" s="145" t="str">
        <f>Vitesse</f>
        <v/>
      </c>
      <c r="AE50" s="144" t="str">
        <f>Temps_coupe_Pièce</f>
        <v/>
      </c>
      <c r="AF50" s="144" t="str">
        <f>temps_amorçage</f>
        <v/>
      </c>
      <c r="AG50" s="146" t="str">
        <f>Temps_TT_Oxy_AD</f>
        <v/>
      </c>
      <c r="AH50" s="146" t="str">
        <f>Coût_Oxy_AD</f>
        <v/>
      </c>
      <c r="AI50" s="107"/>
      <c r="AJ50" s="6" t="str">
        <f>Temps_sciage_pièce</f>
        <v/>
      </c>
      <c r="AK50" s="6" t="str">
        <f>Temps_TT_sciage_AD</f>
        <v/>
      </c>
      <c r="AL50" s="6" t="str">
        <f>Coût_sciage_AD</f>
        <v/>
      </c>
      <c r="AM50" s="148"/>
      <c r="AN50" s="145" t="str">
        <f>Temps_cisaillage_pièce</f>
        <v/>
      </c>
      <c r="AO50" s="145" t="str">
        <f>Temps_TT_cisaillage_AD</f>
        <v/>
      </c>
      <c r="AP50" s="145" t="str">
        <f>Coût_cisaillage_AD</f>
        <v/>
      </c>
      <c r="AQ50" s="141"/>
      <c r="AR50" s="141"/>
      <c r="AS50" s="144" t="e">
        <f>Temps_usinage_pièce</f>
        <v>#REF!</v>
      </c>
      <c r="AT50" s="144" t="e">
        <f>Temps_TT_usinage_AD</f>
        <v>#REF!</v>
      </c>
      <c r="AU50" s="144" t="e">
        <f>Coût_usinage_AD</f>
        <v>#REF!</v>
      </c>
      <c r="AV50" s="141"/>
      <c r="AW50" s="144" t="e">
        <f>Temps_Pliage_pièce</f>
        <v>#REF!</v>
      </c>
      <c r="AX50" s="144" t="e">
        <f>Temps_TT_Pliage_AD</f>
        <v>#REF!</v>
      </c>
      <c r="AY50" s="144" t="e">
        <f>Coût_Pliage_AD</f>
        <v>#REF!</v>
      </c>
      <c r="AZ50" s="141"/>
      <c r="BA50" s="141"/>
      <c r="BB50" s="144" t="e">
        <f>Temps_usinageAp_pièce</f>
        <v>#REF!</v>
      </c>
      <c r="BC50" s="144" t="e">
        <f>Temps_TT_usinageAp_AD</f>
        <v>#REF!</v>
      </c>
      <c r="BD50" s="144" t="e">
        <f>Coût_usinageAp_AD</f>
        <v>#REF!</v>
      </c>
      <c r="BE50" s="141"/>
      <c r="BF50" s="144" t="e">
        <f>Temps_TT_Tour_Pièce</f>
        <v>#REF!</v>
      </c>
      <c r="BG50" s="144" t="e">
        <f>Cout_Tour_Pièce</f>
        <v>#REF!</v>
      </c>
      <c r="BH50" s="141"/>
      <c r="BI50" s="142"/>
      <c r="BJ50" s="144" t="e">
        <f>Temps_TT_Soudure_AD</f>
        <v>#REF!</v>
      </c>
      <c r="BK50" s="144" t="e">
        <f>Coût_Soudure_AD</f>
        <v>#REF!</v>
      </c>
      <c r="BL50" s="141"/>
      <c r="BM50" s="144" t="e">
        <f>Coût_Montage_AD</f>
        <v>#REF!</v>
      </c>
      <c r="BN50" s="141"/>
      <c r="BO50" s="144" t="e">
        <f>Temps_TT_Peinture_AD</f>
        <v>#REF!</v>
      </c>
      <c r="BP50" s="144" t="e">
        <f>Coût_Peinture_AD</f>
        <v>#REF!</v>
      </c>
      <c r="BQ50" s="141"/>
      <c r="BR50" s="141" t="e">
        <f>Coût_Achat_TT</f>
        <v>#REF!</v>
      </c>
    </row>
    <row r="51" spans="1:70" ht="20.100000000000001" customHeight="1" x14ac:dyDescent="0.25">
      <c r="A51" s="11"/>
      <c r="B51" s="15"/>
      <c r="C51" s="11"/>
      <c r="D51" s="11"/>
      <c r="E51" s="14"/>
      <c r="F51" s="11"/>
      <c r="G51" s="11"/>
      <c r="H51" s="11"/>
      <c r="I51" s="10"/>
      <c r="K51" s="10"/>
      <c r="L51" s="10"/>
      <c r="M51" s="10"/>
      <c r="N51" s="79"/>
      <c r="O51" s="79"/>
      <c r="P51" s="79"/>
      <c r="Q51" s="79"/>
      <c r="R51" s="79"/>
      <c r="S51" s="79"/>
      <c r="T51" s="79" t="str">
        <f>MatDim</f>
        <v/>
      </c>
      <c r="U51" s="147" t="str">
        <f>RéfMat</f>
        <v/>
      </c>
      <c r="V51" s="144" t="str">
        <f>Coeff</f>
        <v/>
      </c>
      <c r="W51" s="144" t="str">
        <f>Poids</f>
        <v/>
      </c>
      <c r="X51" s="145" t="str">
        <f>PoidBrut</f>
        <v/>
      </c>
      <c r="Y51" s="146" t="str">
        <f>Périmètre</f>
        <v/>
      </c>
      <c r="Z51" s="142"/>
      <c r="AA51" s="142"/>
      <c r="AB51" s="146" t="str">
        <f>Temp_Prépa</f>
        <v/>
      </c>
      <c r="AC51" s="146" t="str">
        <f>Temps_Oxy_AD</f>
        <v/>
      </c>
      <c r="AD51" s="145" t="str">
        <f>Vitesse</f>
        <v/>
      </c>
      <c r="AE51" s="144" t="str">
        <f>Temps_coupe_Pièce</f>
        <v/>
      </c>
      <c r="AF51" s="144" t="str">
        <f>temps_amorçage</f>
        <v/>
      </c>
      <c r="AG51" s="146" t="str">
        <f>Temps_TT_Oxy_AD</f>
        <v/>
      </c>
      <c r="AH51" s="146" t="str">
        <f>Coût_Oxy_AD</f>
        <v/>
      </c>
      <c r="AI51" s="107"/>
      <c r="AJ51" s="6" t="str">
        <f>Temps_sciage_pièce</f>
        <v/>
      </c>
      <c r="AK51" s="6" t="str">
        <f>Temps_TT_sciage_AD</f>
        <v/>
      </c>
      <c r="AL51" s="6" t="str">
        <f>Coût_sciage_AD</f>
        <v/>
      </c>
      <c r="AM51" s="148"/>
      <c r="AN51" s="145" t="str">
        <f>Temps_cisaillage_pièce</f>
        <v/>
      </c>
      <c r="AO51" s="145" t="str">
        <f>Temps_TT_cisaillage_AD</f>
        <v/>
      </c>
      <c r="AP51" s="145" t="str">
        <f>Coût_cisaillage_AD</f>
        <v/>
      </c>
      <c r="AQ51" s="141"/>
      <c r="AR51" s="141"/>
      <c r="AS51" s="144" t="e">
        <f>Temps_usinage_pièce</f>
        <v>#REF!</v>
      </c>
      <c r="AT51" s="144" t="e">
        <f>Temps_TT_usinage_AD</f>
        <v>#REF!</v>
      </c>
      <c r="AU51" s="144" t="e">
        <f>Coût_usinage_AD</f>
        <v>#REF!</v>
      </c>
      <c r="AV51" s="141"/>
      <c r="AW51" s="144" t="e">
        <f>Temps_Pliage_pièce</f>
        <v>#REF!</v>
      </c>
      <c r="AX51" s="144" t="e">
        <f>Temps_TT_Pliage_AD</f>
        <v>#REF!</v>
      </c>
      <c r="AY51" s="144" t="e">
        <f>Coût_Pliage_AD</f>
        <v>#REF!</v>
      </c>
      <c r="AZ51" s="141"/>
      <c r="BA51" s="141"/>
      <c r="BB51" s="144" t="e">
        <f>Temps_usinageAp_pièce</f>
        <v>#REF!</v>
      </c>
      <c r="BC51" s="144" t="e">
        <f>Temps_TT_usinageAp_AD</f>
        <v>#REF!</v>
      </c>
      <c r="BD51" s="144" t="e">
        <f>Coût_usinageAp_AD</f>
        <v>#REF!</v>
      </c>
      <c r="BE51" s="141"/>
      <c r="BF51" s="144" t="e">
        <f>Temps_TT_Tour_Pièce</f>
        <v>#REF!</v>
      </c>
      <c r="BG51" s="144" t="e">
        <f>Cout_Tour_Pièce</f>
        <v>#REF!</v>
      </c>
      <c r="BH51" s="141"/>
      <c r="BI51" s="142"/>
      <c r="BJ51" s="144" t="e">
        <f>Temps_TT_Soudure_AD</f>
        <v>#REF!</v>
      </c>
      <c r="BK51" s="144" t="e">
        <f>Coût_Soudure_AD</f>
        <v>#REF!</v>
      </c>
      <c r="BL51" s="141"/>
      <c r="BM51" s="144" t="e">
        <f>Coût_Montage_AD</f>
        <v>#REF!</v>
      </c>
      <c r="BN51" s="141"/>
      <c r="BO51" s="144" t="e">
        <f>Temps_TT_Peinture_AD</f>
        <v>#REF!</v>
      </c>
      <c r="BP51" s="144" t="e">
        <f>Coût_Peinture_AD</f>
        <v>#REF!</v>
      </c>
      <c r="BQ51" s="141"/>
      <c r="BR51" s="141" t="e">
        <f>Coût_Achat_TT</f>
        <v>#REF!</v>
      </c>
    </row>
    <row r="52" spans="1:70" ht="20.100000000000001" customHeight="1" x14ac:dyDescent="0.25">
      <c r="A52" s="11"/>
      <c r="B52" s="16"/>
      <c r="C52" s="11"/>
      <c r="D52" s="11"/>
      <c r="E52" s="14"/>
      <c r="F52" s="11"/>
      <c r="G52" s="11"/>
      <c r="H52" s="11"/>
      <c r="I52" s="10"/>
      <c r="K52" s="10"/>
      <c r="L52" s="10"/>
      <c r="M52" s="10"/>
      <c r="N52" s="79"/>
      <c r="O52" s="79"/>
      <c r="P52" s="79"/>
      <c r="Q52" s="79"/>
      <c r="R52" s="79"/>
      <c r="S52" s="79"/>
      <c r="T52" s="79" t="str">
        <f>MatDim</f>
        <v/>
      </c>
      <c r="U52" s="147" t="str">
        <f>RéfMat</f>
        <v/>
      </c>
      <c r="V52" s="144" t="str">
        <f>Coeff</f>
        <v/>
      </c>
      <c r="W52" s="144" t="str">
        <f>Poids</f>
        <v/>
      </c>
      <c r="X52" s="145" t="str">
        <f>PoidBrut</f>
        <v/>
      </c>
      <c r="Y52" s="146" t="str">
        <f>Périmètre</f>
        <v/>
      </c>
      <c r="Z52" s="142"/>
      <c r="AA52" s="142"/>
      <c r="AB52" s="146" t="str">
        <f>Temp_Prépa</f>
        <v/>
      </c>
      <c r="AC52" s="146" t="str">
        <f>Temps_Oxy_AD</f>
        <v/>
      </c>
      <c r="AD52" s="145" t="str">
        <f>Vitesse</f>
        <v/>
      </c>
      <c r="AE52" s="144" t="str">
        <f>Temps_coupe_Pièce</f>
        <v/>
      </c>
      <c r="AF52" s="144" t="str">
        <f>temps_amorçage</f>
        <v/>
      </c>
      <c r="AG52" s="146" t="str">
        <f>Temps_TT_Oxy_AD</f>
        <v/>
      </c>
      <c r="AH52" s="146" t="str">
        <f>Coût_Oxy_AD</f>
        <v/>
      </c>
      <c r="AI52" s="107"/>
      <c r="AJ52" s="6" t="str">
        <f>Temps_sciage_pièce</f>
        <v/>
      </c>
      <c r="AK52" s="6" t="str">
        <f>Temps_TT_sciage_AD</f>
        <v/>
      </c>
      <c r="AL52" s="6" t="str">
        <f>Coût_sciage_AD</f>
        <v/>
      </c>
      <c r="AM52" s="148"/>
      <c r="AN52" s="145" t="str">
        <f>Temps_cisaillage_pièce</f>
        <v/>
      </c>
      <c r="AO52" s="145" t="str">
        <f>Temps_TT_cisaillage_AD</f>
        <v/>
      </c>
      <c r="AP52" s="145" t="str">
        <f>Coût_cisaillage_AD</f>
        <v/>
      </c>
      <c r="AQ52" s="141"/>
      <c r="AR52" s="141"/>
      <c r="AS52" s="144" t="e">
        <f>Temps_usinage_pièce</f>
        <v>#REF!</v>
      </c>
      <c r="AT52" s="144" t="e">
        <f>Temps_TT_usinage_AD</f>
        <v>#REF!</v>
      </c>
      <c r="AU52" s="144" t="e">
        <f>Coût_usinage_AD</f>
        <v>#REF!</v>
      </c>
      <c r="AV52" s="141"/>
      <c r="AW52" s="144" t="e">
        <f>Temps_Pliage_pièce</f>
        <v>#REF!</v>
      </c>
      <c r="AX52" s="144" t="e">
        <f>Temps_TT_Pliage_AD</f>
        <v>#REF!</v>
      </c>
      <c r="AY52" s="144" t="e">
        <f>Coût_Pliage_AD</f>
        <v>#REF!</v>
      </c>
      <c r="AZ52" s="141"/>
      <c r="BA52" s="141"/>
      <c r="BB52" s="144" t="e">
        <f>Temps_usinageAp_pièce</f>
        <v>#REF!</v>
      </c>
      <c r="BC52" s="144" t="e">
        <f>Temps_TT_usinageAp_AD</f>
        <v>#REF!</v>
      </c>
      <c r="BD52" s="144" t="e">
        <f>Coût_usinageAp_AD</f>
        <v>#REF!</v>
      </c>
      <c r="BE52" s="141"/>
      <c r="BF52" s="144" t="e">
        <f>Temps_TT_Tour_Pièce</f>
        <v>#REF!</v>
      </c>
      <c r="BG52" s="144" t="e">
        <f>Cout_Tour_Pièce</f>
        <v>#REF!</v>
      </c>
      <c r="BH52" s="141"/>
      <c r="BI52" s="142"/>
      <c r="BJ52" s="144" t="e">
        <f>Temps_TT_Soudure_AD</f>
        <v>#REF!</v>
      </c>
      <c r="BK52" s="144" t="e">
        <f>Coût_Soudure_AD</f>
        <v>#REF!</v>
      </c>
      <c r="BL52" s="141"/>
      <c r="BM52" s="144" t="e">
        <f>Coût_Montage_AD</f>
        <v>#REF!</v>
      </c>
      <c r="BN52" s="141"/>
      <c r="BO52" s="144" t="e">
        <f>Temps_TT_Peinture_AD</f>
        <v>#REF!</v>
      </c>
      <c r="BP52" s="144" t="e">
        <f>Coût_Peinture_AD</f>
        <v>#REF!</v>
      </c>
      <c r="BQ52" s="141"/>
      <c r="BR52" s="141" t="e">
        <f>Coût_Achat_TT</f>
        <v>#REF!</v>
      </c>
    </row>
    <row r="53" spans="1:70" ht="20.100000000000001" customHeight="1" x14ac:dyDescent="0.25">
      <c r="A53" s="11"/>
      <c r="B53" s="16"/>
      <c r="C53" s="11"/>
      <c r="D53" s="11"/>
      <c r="E53" s="14"/>
      <c r="F53" s="11"/>
      <c r="G53" s="11"/>
      <c r="H53" s="11"/>
      <c r="I53" s="10"/>
      <c r="K53" s="10"/>
      <c r="L53" s="10"/>
      <c r="M53" s="10"/>
      <c r="N53" s="79"/>
      <c r="O53" s="79"/>
      <c r="P53" s="79"/>
      <c r="Q53" s="79"/>
      <c r="R53" s="79"/>
      <c r="S53" s="79"/>
      <c r="T53" s="79" t="str">
        <f>MatDim</f>
        <v/>
      </c>
      <c r="U53" s="147" t="str">
        <f>RéfMat</f>
        <v/>
      </c>
      <c r="V53" s="144" t="str">
        <f>Coeff</f>
        <v/>
      </c>
      <c r="W53" s="144" t="str">
        <f>Poids</f>
        <v/>
      </c>
      <c r="X53" s="145" t="str">
        <f>PoidBrut</f>
        <v/>
      </c>
      <c r="Y53" s="146" t="str">
        <f>Périmètre</f>
        <v/>
      </c>
      <c r="Z53" s="142"/>
      <c r="AA53" s="142"/>
      <c r="AB53" s="146" t="str">
        <f>Temp_Prépa</f>
        <v/>
      </c>
      <c r="AC53" s="146" t="str">
        <f>Temps_Oxy_AD</f>
        <v/>
      </c>
      <c r="AD53" s="145" t="str">
        <f>Vitesse</f>
        <v/>
      </c>
      <c r="AE53" s="144" t="str">
        <f>Temps_coupe_Pièce</f>
        <v/>
      </c>
      <c r="AF53" s="144" t="str">
        <f>temps_amorçage</f>
        <v/>
      </c>
      <c r="AG53" s="146" t="str">
        <f>Temps_TT_Oxy_AD</f>
        <v/>
      </c>
      <c r="AH53" s="146" t="str">
        <f>Coût_Oxy_AD</f>
        <v/>
      </c>
      <c r="AI53" s="107"/>
      <c r="AJ53" s="6" t="str">
        <f>Temps_sciage_pièce</f>
        <v/>
      </c>
      <c r="AK53" s="6" t="str">
        <f>Temps_TT_sciage_AD</f>
        <v/>
      </c>
      <c r="AL53" s="6" t="str">
        <f>Coût_sciage_AD</f>
        <v/>
      </c>
      <c r="AM53" s="148"/>
      <c r="AN53" s="145" t="str">
        <f>Temps_cisaillage_pièce</f>
        <v/>
      </c>
      <c r="AO53" s="145" t="str">
        <f>Temps_TT_cisaillage_AD</f>
        <v/>
      </c>
      <c r="AP53" s="145" t="str">
        <f>Coût_cisaillage_AD</f>
        <v/>
      </c>
      <c r="AQ53" s="141"/>
      <c r="AR53" s="141"/>
      <c r="AS53" s="144" t="e">
        <f>Temps_usinage_pièce</f>
        <v>#REF!</v>
      </c>
      <c r="AT53" s="144" t="e">
        <f>Temps_TT_usinage_AD</f>
        <v>#REF!</v>
      </c>
      <c r="AU53" s="144" t="e">
        <f>Coût_usinage_AD</f>
        <v>#REF!</v>
      </c>
      <c r="AV53" s="141"/>
      <c r="AW53" s="144" t="e">
        <f>Temps_Pliage_pièce</f>
        <v>#REF!</v>
      </c>
      <c r="AX53" s="144" t="e">
        <f>Temps_TT_Pliage_AD</f>
        <v>#REF!</v>
      </c>
      <c r="AY53" s="144" t="e">
        <f>Coût_Pliage_AD</f>
        <v>#REF!</v>
      </c>
      <c r="AZ53" s="141"/>
      <c r="BA53" s="141"/>
      <c r="BB53" s="144" t="e">
        <f>Temps_usinageAp_pièce</f>
        <v>#REF!</v>
      </c>
      <c r="BC53" s="144" t="e">
        <f>Temps_TT_usinageAp_AD</f>
        <v>#REF!</v>
      </c>
      <c r="BD53" s="144" t="e">
        <f>Coût_usinageAp_AD</f>
        <v>#REF!</v>
      </c>
      <c r="BE53" s="141"/>
      <c r="BF53" s="144" t="e">
        <f>Temps_TT_Tour_Pièce</f>
        <v>#REF!</v>
      </c>
      <c r="BG53" s="144" t="e">
        <f>Cout_Tour_Pièce</f>
        <v>#REF!</v>
      </c>
      <c r="BH53" s="141"/>
      <c r="BI53" s="142"/>
      <c r="BJ53" s="144" t="e">
        <f>Temps_TT_Soudure_AD</f>
        <v>#REF!</v>
      </c>
      <c r="BK53" s="144" t="e">
        <f>Coût_Soudure_AD</f>
        <v>#REF!</v>
      </c>
      <c r="BL53" s="141"/>
      <c r="BM53" s="144" t="e">
        <f>Coût_Montage_AD</f>
        <v>#REF!</v>
      </c>
      <c r="BN53" s="141"/>
      <c r="BO53" s="144" t="e">
        <f>Temps_TT_Peinture_AD</f>
        <v>#REF!</v>
      </c>
      <c r="BP53" s="144" t="e">
        <f>Coût_Peinture_AD</f>
        <v>#REF!</v>
      </c>
      <c r="BQ53" s="141"/>
      <c r="BR53" s="141" t="e">
        <f>Coût_Achat_TT</f>
        <v>#REF!</v>
      </c>
    </row>
    <row r="54" spans="1:70" ht="20.100000000000001" customHeight="1" x14ac:dyDescent="0.25">
      <c r="A54" s="11"/>
      <c r="B54" s="16"/>
      <c r="C54" s="11"/>
      <c r="D54" s="11"/>
      <c r="E54" s="14"/>
      <c r="F54" s="11"/>
      <c r="G54" s="11"/>
      <c r="H54" s="11"/>
      <c r="I54" s="10"/>
      <c r="K54" s="10"/>
      <c r="L54" s="10"/>
      <c r="M54" s="10"/>
      <c r="N54" s="79"/>
      <c r="O54" s="79"/>
      <c r="P54" s="79"/>
      <c r="Q54" s="79"/>
      <c r="R54" s="79"/>
      <c r="S54" s="79"/>
      <c r="T54" s="79" t="str">
        <f>MatDim</f>
        <v/>
      </c>
      <c r="U54" s="147" t="str">
        <f>RéfMat</f>
        <v/>
      </c>
      <c r="V54" s="144" t="str">
        <f>Coeff</f>
        <v/>
      </c>
      <c r="W54" s="144" t="str">
        <f>Poids</f>
        <v/>
      </c>
      <c r="X54" s="145" t="str">
        <f>PoidBrut</f>
        <v/>
      </c>
      <c r="Y54" s="146" t="str">
        <f>Périmètre</f>
        <v/>
      </c>
      <c r="Z54" s="142"/>
      <c r="AA54" s="142"/>
      <c r="AB54" s="146" t="str">
        <f>Temp_Prépa</f>
        <v/>
      </c>
      <c r="AC54" s="146" t="str">
        <f>Temps_Oxy_AD</f>
        <v/>
      </c>
      <c r="AD54" s="145" t="str">
        <f>Vitesse</f>
        <v/>
      </c>
      <c r="AE54" s="144" t="str">
        <f>Temps_coupe_Pièce</f>
        <v/>
      </c>
      <c r="AF54" s="144" t="str">
        <f>temps_amorçage</f>
        <v/>
      </c>
      <c r="AG54" s="146" t="str">
        <f>Temps_TT_Oxy_AD</f>
        <v/>
      </c>
      <c r="AH54" s="146" t="str">
        <f>Coût_Oxy_AD</f>
        <v/>
      </c>
      <c r="AI54" s="107"/>
      <c r="AJ54" s="6" t="str">
        <f>Temps_sciage_pièce</f>
        <v/>
      </c>
      <c r="AK54" s="6" t="str">
        <f>Temps_TT_sciage_AD</f>
        <v/>
      </c>
      <c r="AL54" s="6" t="str">
        <f>Coût_sciage_AD</f>
        <v/>
      </c>
      <c r="AM54" s="148"/>
      <c r="AN54" s="145" t="str">
        <f>Temps_cisaillage_pièce</f>
        <v/>
      </c>
      <c r="AO54" s="145" t="str">
        <f>Temps_TT_cisaillage_AD</f>
        <v/>
      </c>
      <c r="AP54" s="145" t="str">
        <f>Coût_cisaillage_AD</f>
        <v/>
      </c>
      <c r="AQ54" s="141"/>
      <c r="AR54" s="141"/>
      <c r="AS54" s="144" t="e">
        <f>Temps_usinage_pièce</f>
        <v>#REF!</v>
      </c>
      <c r="AT54" s="144" t="e">
        <f>Temps_TT_usinage_AD</f>
        <v>#REF!</v>
      </c>
      <c r="AU54" s="144" t="e">
        <f>Coût_usinage_AD</f>
        <v>#REF!</v>
      </c>
      <c r="AV54" s="141"/>
      <c r="AW54" s="144" t="e">
        <f>Temps_Pliage_pièce</f>
        <v>#REF!</v>
      </c>
      <c r="AX54" s="144" t="e">
        <f>Temps_TT_Pliage_AD</f>
        <v>#REF!</v>
      </c>
      <c r="AY54" s="144" t="e">
        <f>Coût_Pliage_AD</f>
        <v>#REF!</v>
      </c>
      <c r="AZ54" s="141"/>
      <c r="BA54" s="141"/>
      <c r="BB54" s="144" t="e">
        <f>Temps_usinageAp_pièce</f>
        <v>#REF!</v>
      </c>
      <c r="BC54" s="144" t="e">
        <f>Temps_TT_usinageAp_AD</f>
        <v>#REF!</v>
      </c>
      <c r="BD54" s="144" t="e">
        <f>Coût_usinageAp_AD</f>
        <v>#REF!</v>
      </c>
      <c r="BE54" s="141"/>
      <c r="BF54" s="144" t="e">
        <f>Temps_TT_Tour_Pièce</f>
        <v>#REF!</v>
      </c>
      <c r="BG54" s="144" t="e">
        <f>Cout_Tour_Pièce</f>
        <v>#REF!</v>
      </c>
      <c r="BH54" s="141"/>
      <c r="BI54" s="142"/>
      <c r="BJ54" s="144" t="e">
        <f>Temps_TT_Soudure_AD</f>
        <v>#REF!</v>
      </c>
      <c r="BK54" s="144" t="e">
        <f>Coût_Soudure_AD</f>
        <v>#REF!</v>
      </c>
      <c r="BL54" s="141"/>
      <c r="BM54" s="144" t="e">
        <f>Coût_Montage_AD</f>
        <v>#REF!</v>
      </c>
      <c r="BN54" s="141"/>
      <c r="BO54" s="144" t="e">
        <f>Temps_TT_Peinture_AD</f>
        <v>#REF!</v>
      </c>
      <c r="BP54" s="144" t="e">
        <f>Coût_Peinture_AD</f>
        <v>#REF!</v>
      </c>
      <c r="BQ54" s="141"/>
      <c r="BR54" s="141" t="e">
        <f>Coût_Achat_TT</f>
        <v>#REF!</v>
      </c>
    </row>
    <row r="55" spans="1:70" ht="20.100000000000001" customHeight="1" x14ac:dyDescent="0.25">
      <c r="A55" s="11"/>
      <c r="B55" s="12"/>
      <c r="C55" s="11"/>
      <c r="D55" s="11"/>
      <c r="E55" s="14"/>
      <c r="F55" s="11"/>
      <c r="G55" s="11"/>
      <c r="H55" s="11"/>
      <c r="I55" s="10"/>
      <c r="K55" s="10"/>
      <c r="L55" s="10"/>
      <c r="M55" s="10"/>
      <c r="N55" s="79"/>
      <c r="O55" s="79"/>
      <c r="P55" s="79"/>
      <c r="Q55" s="79"/>
      <c r="R55" s="79"/>
      <c r="S55" s="79"/>
      <c r="T55" s="79" t="str">
        <f>MatDim</f>
        <v/>
      </c>
      <c r="U55" s="147" t="str">
        <f>RéfMat</f>
        <v/>
      </c>
      <c r="V55" s="144" t="str">
        <f>Coeff</f>
        <v/>
      </c>
      <c r="W55" s="144" t="str">
        <f>Poids</f>
        <v/>
      </c>
      <c r="X55" s="145" t="str">
        <f>PoidBrut</f>
        <v/>
      </c>
      <c r="Y55" s="146" t="str">
        <f>Périmètre</f>
        <v/>
      </c>
      <c r="Z55" s="142"/>
      <c r="AA55" s="142"/>
      <c r="AB55" s="146" t="str">
        <f>Temp_Prépa</f>
        <v/>
      </c>
      <c r="AC55" s="146" t="str">
        <f>Temps_Oxy_AD</f>
        <v/>
      </c>
      <c r="AD55" s="145" t="str">
        <f>Vitesse</f>
        <v/>
      </c>
      <c r="AE55" s="144" t="str">
        <f>Temps_coupe_Pièce</f>
        <v/>
      </c>
      <c r="AF55" s="144" t="str">
        <f>temps_amorçage</f>
        <v/>
      </c>
      <c r="AG55" s="146" t="str">
        <f>Temps_TT_Oxy_AD</f>
        <v/>
      </c>
      <c r="AH55" s="146" t="str">
        <f>Coût_Oxy_AD</f>
        <v/>
      </c>
      <c r="AI55" s="107"/>
      <c r="AJ55" s="6" t="str">
        <f>Temps_sciage_pièce</f>
        <v/>
      </c>
      <c r="AK55" s="6" t="str">
        <f>Temps_TT_sciage_AD</f>
        <v/>
      </c>
      <c r="AL55" s="6" t="str">
        <f>Coût_sciage_AD</f>
        <v/>
      </c>
      <c r="AM55" s="148"/>
      <c r="AN55" s="145" t="str">
        <f>Temps_cisaillage_pièce</f>
        <v/>
      </c>
      <c r="AO55" s="145" t="str">
        <f>Temps_TT_cisaillage_AD</f>
        <v/>
      </c>
      <c r="AP55" s="145" t="str">
        <f>Coût_cisaillage_AD</f>
        <v/>
      </c>
      <c r="AQ55" s="141"/>
      <c r="AR55" s="141"/>
      <c r="AS55" s="144" t="e">
        <f>Temps_usinage_pièce</f>
        <v>#REF!</v>
      </c>
      <c r="AT55" s="144" t="e">
        <f>Temps_TT_usinage_AD</f>
        <v>#REF!</v>
      </c>
      <c r="AU55" s="144" t="e">
        <f>Coût_usinage_AD</f>
        <v>#REF!</v>
      </c>
      <c r="AV55" s="141"/>
      <c r="AW55" s="144" t="e">
        <f>Temps_Pliage_pièce</f>
        <v>#REF!</v>
      </c>
      <c r="AX55" s="144" t="e">
        <f>Temps_TT_Pliage_AD</f>
        <v>#REF!</v>
      </c>
      <c r="AY55" s="144" t="e">
        <f>Coût_Pliage_AD</f>
        <v>#REF!</v>
      </c>
      <c r="AZ55" s="141"/>
      <c r="BA55" s="141"/>
      <c r="BB55" s="144" t="e">
        <f>Temps_usinageAp_pièce</f>
        <v>#REF!</v>
      </c>
      <c r="BC55" s="144" t="e">
        <f>Temps_TT_usinageAp_AD</f>
        <v>#REF!</v>
      </c>
      <c r="BD55" s="144" t="e">
        <f>Coût_usinageAp_AD</f>
        <v>#REF!</v>
      </c>
      <c r="BE55" s="141"/>
      <c r="BF55" s="144" t="e">
        <f>Temps_TT_Tour_Pièce</f>
        <v>#REF!</v>
      </c>
      <c r="BG55" s="144" t="e">
        <f>Cout_Tour_Pièce</f>
        <v>#REF!</v>
      </c>
      <c r="BH55" s="141"/>
      <c r="BI55" s="142"/>
      <c r="BJ55" s="144" t="e">
        <f>Temps_TT_Soudure_AD</f>
        <v>#REF!</v>
      </c>
      <c r="BK55" s="144" t="e">
        <f>Coût_Soudure_AD</f>
        <v>#REF!</v>
      </c>
      <c r="BL55" s="141"/>
      <c r="BM55" s="144" t="e">
        <f>Coût_Montage_AD</f>
        <v>#REF!</v>
      </c>
      <c r="BN55" s="141"/>
      <c r="BO55" s="144" t="e">
        <f>Temps_TT_Peinture_AD</f>
        <v>#REF!</v>
      </c>
      <c r="BP55" s="144" t="e">
        <f>Coût_Peinture_AD</f>
        <v>#REF!</v>
      </c>
      <c r="BQ55" s="141"/>
      <c r="BR55" s="141" t="e">
        <f>Coût_Achat_TT</f>
        <v>#REF!</v>
      </c>
    </row>
    <row r="56" spans="1:70" ht="20.100000000000001" customHeight="1" x14ac:dyDescent="0.25">
      <c r="A56" s="11"/>
      <c r="B56" s="16"/>
      <c r="C56" s="11"/>
      <c r="D56" s="11"/>
      <c r="E56" s="14"/>
      <c r="F56" s="11"/>
      <c r="G56" s="11"/>
      <c r="H56" s="11"/>
      <c r="I56" s="10"/>
      <c r="K56" s="10"/>
      <c r="L56" s="10"/>
      <c r="M56" s="10"/>
      <c r="N56" s="79"/>
      <c r="O56" s="79"/>
      <c r="P56" s="79"/>
      <c r="Q56" s="79"/>
      <c r="R56" s="79"/>
      <c r="S56" s="79"/>
      <c r="T56" s="79" t="str">
        <f>MatDim</f>
        <v/>
      </c>
      <c r="U56" s="147" t="str">
        <f>RéfMat</f>
        <v/>
      </c>
      <c r="V56" s="144" t="str">
        <f>Coeff</f>
        <v/>
      </c>
      <c r="W56" s="144" t="str">
        <f>Poids</f>
        <v/>
      </c>
      <c r="X56" s="145" t="str">
        <f>PoidBrut</f>
        <v/>
      </c>
      <c r="Y56" s="146" t="str">
        <f>Périmètre</f>
        <v/>
      </c>
      <c r="Z56" s="142"/>
      <c r="AA56" s="142"/>
      <c r="AB56" s="146" t="str">
        <f>Temp_Prépa</f>
        <v/>
      </c>
      <c r="AC56" s="146" t="str">
        <f>Temps_Oxy_AD</f>
        <v/>
      </c>
      <c r="AD56" s="145" t="str">
        <f>Vitesse</f>
        <v/>
      </c>
      <c r="AE56" s="144" t="str">
        <f>Temps_coupe_Pièce</f>
        <v/>
      </c>
      <c r="AF56" s="144" t="str">
        <f>temps_amorçage</f>
        <v/>
      </c>
      <c r="AG56" s="146" t="str">
        <f>Temps_TT_Oxy_AD</f>
        <v/>
      </c>
      <c r="AH56" s="146" t="str">
        <f>Coût_Oxy_AD</f>
        <v/>
      </c>
      <c r="AI56" s="107"/>
      <c r="AJ56" s="6" t="str">
        <f>Temps_sciage_pièce</f>
        <v/>
      </c>
      <c r="AK56" s="6" t="str">
        <f>Temps_TT_sciage_AD</f>
        <v/>
      </c>
      <c r="AL56" s="6" t="str">
        <f>Coût_sciage_AD</f>
        <v/>
      </c>
      <c r="AM56" s="148"/>
      <c r="AN56" s="145" t="str">
        <f>Temps_cisaillage_pièce</f>
        <v/>
      </c>
      <c r="AO56" s="145" t="str">
        <f>Temps_TT_cisaillage_AD</f>
        <v/>
      </c>
      <c r="AP56" s="145" t="str">
        <f>Coût_cisaillage_AD</f>
        <v/>
      </c>
      <c r="AQ56" s="141"/>
      <c r="AR56" s="141"/>
      <c r="AS56" s="144" t="e">
        <f>Temps_usinage_pièce</f>
        <v>#REF!</v>
      </c>
      <c r="AT56" s="144" t="e">
        <f>Temps_TT_usinage_AD</f>
        <v>#REF!</v>
      </c>
      <c r="AU56" s="144" t="e">
        <f>Coût_usinage_AD</f>
        <v>#REF!</v>
      </c>
      <c r="AV56" s="141"/>
      <c r="AW56" s="144" t="e">
        <f>Temps_Pliage_pièce</f>
        <v>#REF!</v>
      </c>
      <c r="AX56" s="144" t="e">
        <f>Temps_TT_Pliage_AD</f>
        <v>#REF!</v>
      </c>
      <c r="AY56" s="144" t="e">
        <f>Coût_Pliage_AD</f>
        <v>#REF!</v>
      </c>
      <c r="AZ56" s="141"/>
      <c r="BA56" s="141"/>
      <c r="BB56" s="144" t="e">
        <f>Temps_usinageAp_pièce</f>
        <v>#REF!</v>
      </c>
      <c r="BC56" s="144" t="e">
        <f>Temps_TT_usinageAp_AD</f>
        <v>#REF!</v>
      </c>
      <c r="BD56" s="144" t="e">
        <f>Coût_usinageAp_AD</f>
        <v>#REF!</v>
      </c>
      <c r="BE56" s="141"/>
      <c r="BF56" s="144" t="e">
        <f>Temps_TT_Tour_Pièce</f>
        <v>#REF!</v>
      </c>
      <c r="BG56" s="144" t="e">
        <f>Cout_Tour_Pièce</f>
        <v>#REF!</v>
      </c>
      <c r="BH56" s="141"/>
      <c r="BI56" s="142"/>
      <c r="BJ56" s="144" t="e">
        <f>Temps_TT_Soudure_AD</f>
        <v>#REF!</v>
      </c>
      <c r="BK56" s="144" t="e">
        <f>Coût_Soudure_AD</f>
        <v>#REF!</v>
      </c>
      <c r="BL56" s="141"/>
      <c r="BM56" s="144" t="e">
        <f>Coût_Montage_AD</f>
        <v>#REF!</v>
      </c>
      <c r="BN56" s="141"/>
      <c r="BO56" s="144" t="e">
        <f>Temps_TT_Peinture_AD</f>
        <v>#REF!</v>
      </c>
      <c r="BP56" s="144" t="e">
        <f>Coût_Peinture_AD</f>
        <v>#REF!</v>
      </c>
      <c r="BQ56" s="141"/>
      <c r="BR56" s="141" t="e">
        <f>Coût_Achat_TT</f>
        <v>#REF!</v>
      </c>
    </row>
    <row r="57" spans="1:70" ht="20.100000000000001" customHeight="1" x14ac:dyDescent="0.25">
      <c r="A57" s="11"/>
      <c r="B57" s="12"/>
      <c r="C57" s="11"/>
      <c r="D57" s="11"/>
      <c r="E57" s="14"/>
      <c r="F57" s="11"/>
      <c r="G57" s="11"/>
      <c r="H57" s="11"/>
      <c r="I57" s="10"/>
      <c r="K57" s="10"/>
      <c r="L57" s="10"/>
      <c r="M57" s="10"/>
      <c r="N57" s="79"/>
      <c r="O57" s="79"/>
      <c r="P57" s="79"/>
      <c r="Q57" s="79"/>
      <c r="R57" s="79"/>
      <c r="S57" s="79"/>
      <c r="T57" s="79" t="str">
        <f>MatDim</f>
        <v/>
      </c>
      <c r="U57" s="147" t="str">
        <f>RéfMat</f>
        <v/>
      </c>
      <c r="V57" s="144" t="str">
        <f>Coeff</f>
        <v/>
      </c>
      <c r="W57" s="144" t="str">
        <f>Poids</f>
        <v/>
      </c>
      <c r="X57" s="145" t="str">
        <f>PoidBrut</f>
        <v/>
      </c>
      <c r="Y57" s="146" t="str">
        <f>Périmètre</f>
        <v/>
      </c>
      <c r="Z57" s="142"/>
      <c r="AA57" s="142"/>
      <c r="AB57" s="146" t="str">
        <f>Temp_Prépa</f>
        <v/>
      </c>
      <c r="AC57" s="146" t="str">
        <f>Temps_Oxy_AD</f>
        <v/>
      </c>
      <c r="AD57" s="145" t="str">
        <f>Vitesse</f>
        <v/>
      </c>
      <c r="AE57" s="144" t="str">
        <f>Temps_coupe_Pièce</f>
        <v/>
      </c>
      <c r="AF57" s="144" t="str">
        <f>temps_amorçage</f>
        <v/>
      </c>
      <c r="AG57" s="146" t="str">
        <f>Temps_TT_Oxy_AD</f>
        <v/>
      </c>
      <c r="AH57" s="146" t="str">
        <f>Coût_Oxy_AD</f>
        <v/>
      </c>
      <c r="AI57" s="107"/>
      <c r="AJ57" s="6" t="str">
        <f>Temps_sciage_pièce</f>
        <v/>
      </c>
      <c r="AK57" s="6" t="str">
        <f>Temps_TT_sciage_AD</f>
        <v/>
      </c>
      <c r="AL57" s="6" t="str">
        <f>Coût_sciage_AD</f>
        <v/>
      </c>
      <c r="AM57" s="148"/>
      <c r="AN57" s="145" t="str">
        <f>Temps_cisaillage_pièce</f>
        <v/>
      </c>
      <c r="AO57" s="145" t="str">
        <f>Temps_TT_cisaillage_AD</f>
        <v/>
      </c>
      <c r="AP57" s="145" t="str">
        <f>Coût_cisaillage_AD</f>
        <v/>
      </c>
      <c r="AQ57" s="141"/>
      <c r="AR57" s="141"/>
      <c r="AS57" s="144" t="e">
        <f>Temps_usinage_pièce</f>
        <v>#REF!</v>
      </c>
      <c r="AT57" s="144" t="e">
        <f>Temps_TT_usinage_AD</f>
        <v>#REF!</v>
      </c>
      <c r="AU57" s="144" t="e">
        <f>Coût_usinage_AD</f>
        <v>#REF!</v>
      </c>
      <c r="AV57" s="141"/>
      <c r="AW57" s="144" t="e">
        <f>Temps_Pliage_pièce</f>
        <v>#REF!</v>
      </c>
      <c r="AX57" s="144" t="e">
        <f>Temps_TT_Pliage_AD</f>
        <v>#REF!</v>
      </c>
      <c r="AY57" s="144" t="e">
        <f>Coût_Pliage_AD</f>
        <v>#REF!</v>
      </c>
      <c r="AZ57" s="141"/>
      <c r="BA57" s="141"/>
      <c r="BB57" s="144" t="e">
        <f>Temps_usinageAp_pièce</f>
        <v>#REF!</v>
      </c>
      <c r="BC57" s="144" t="e">
        <f>Temps_TT_usinageAp_AD</f>
        <v>#REF!</v>
      </c>
      <c r="BD57" s="144" t="e">
        <f>Coût_usinageAp_AD</f>
        <v>#REF!</v>
      </c>
      <c r="BE57" s="141"/>
      <c r="BF57" s="144" t="e">
        <f>Temps_TT_Tour_Pièce</f>
        <v>#REF!</v>
      </c>
      <c r="BG57" s="144" t="e">
        <f>Cout_Tour_Pièce</f>
        <v>#REF!</v>
      </c>
      <c r="BH57" s="141"/>
      <c r="BI57" s="142"/>
      <c r="BJ57" s="144" t="e">
        <f>Temps_TT_Soudure_AD</f>
        <v>#REF!</v>
      </c>
      <c r="BK57" s="144" t="e">
        <f>Coût_Soudure_AD</f>
        <v>#REF!</v>
      </c>
      <c r="BL57" s="141"/>
      <c r="BM57" s="144" t="e">
        <f>Coût_Montage_AD</f>
        <v>#REF!</v>
      </c>
      <c r="BN57" s="141"/>
      <c r="BO57" s="144" t="e">
        <f>Temps_TT_Peinture_AD</f>
        <v>#REF!</v>
      </c>
      <c r="BP57" s="144" t="e">
        <f>Coût_Peinture_AD</f>
        <v>#REF!</v>
      </c>
      <c r="BQ57" s="141"/>
      <c r="BR57" s="141" t="e">
        <f>Coût_Achat_TT</f>
        <v>#REF!</v>
      </c>
    </row>
    <row r="58" spans="1:70" ht="20.100000000000001" customHeight="1" x14ac:dyDescent="0.25">
      <c r="A58" s="11"/>
      <c r="B58" s="15"/>
      <c r="C58" s="11"/>
      <c r="D58" s="11"/>
      <c r="E58" s="14"/>
      <c r="F58" s="11"/>
      <c r="G58" s="11"/>
      <c r="H58" s="11"/>
      <c r="I58" s="10"/>
      <c r="K58" s="10"/>
      <c r="L58" s="10"/>
      <c r="M58" s="10"/>
      <c r="N58" s="79"/>
      <c r="O58" s="79"/>
      <c r="P58" s="79"/>
      <c r="Q58" s="79"/>
      <c r="R58" s="79"/>
      <c r="S58" s="79"/>
      <c r="T58" s="79" t="str">
        <f>MatDim</f>
        <v/>
      </c>
      <c r="U58" s="147" t="str">
        <f>RéfMat</f>
        <v/>
      </c>
      <c r="V58" s="144" t="str">
        <f>Coeff</f>
        <v/>
      </c>
      <c r="W58" s="144" t="str">
        <f>Poids</f>
        <v/>
      </c>
      <c r="X58" s="145" t="str">
        <f>PoidBrut</f>
        <v/>
      </c>
      <c r="Y58" s="146" t="str">
        <f>Périmètre</f>
        <v/>
      </c>
      <c r="Z58" s="142"/>
      <c r="AA58" s="142"/>
      <c r="AB58" s="146" t="str">
        <f>Temp_Prépa</f>
        <v/>
      </c>
      <c r="AC58" s="146" t="str">
        <f>Temps_Oxy_AD</f>
        <v/>
      </c>
      <c r="AD58" s="145" t="str">
        <f>Vitesse</f>
        <v/>
      </c>
      <c r="AE58" s="144" t="str">
        <f>Temps_coupe_Pièce</f>
        <v/>
      </c>
      <c r="AF58" s="144" t="str">
        <f>temps_amorçage</f>
        <v/>
      </c>
      <c r="AG58" s="146" t="str">
        <f>Temps_TT_Oxy_AD</f>
        <v/>
      </c>
      <c r="AH58" s="146" t="str">
        <f>Coût_Oxy_AD</f>
        <v/>
      </c>
      <c r="AI58" s="107"/>
      <c r="AJ58" s="6" t="str">
        <f>Temps_sciage_pièce</f>
        <v/>
      </c>
      <c r="AK58" s="6" t="str">
        <f>Temps_TT_sciage_AD</f>
        <v/>
      </c>
      <c r="AL58" s="6" t="str">
        <f>Coût_sciage_AD</f>
        <v/>
      </c>
      <c r="AM58" s="148"/>
      <c r="AN58" s="145" t="str">
        <f>Temps_cisaillage_pièce</f>
        <v/>
      </c>
      <c r="AO58" s="145" t="str">
        <f>Temps_TT_cisaillage_AD</f>
        <v/>
      </c>
      <c r="AP58" s="145" t="str">
        <f>Coût_cisaillage_AD</f>
        <v/>
      </c>
      <c r="AQ58" s="141"/>
      <c r="AR58" s="141"/>
      <c r="AS58" s="144" t="e">
        <f>Temps_usinage_pièce</f>
        <v>#REF!</v>
      </c>
      <c r="AT58" s="144" t="e">
        <f>Temps_TT_usinage_AD</f>
        <v>#REF!</v>
      </c>
      <c r="AU58" s="144" t="e">
        <f>Coût_usinage_AD</f>
        <v>#REF!</v>
      </c>
      <c r="AV58" s="141"/>
      <c r="AW58" s="144" t="e">
        <f>Temps_Pliage_pièce</f>
        <v>#REF!</v>
      </c>
      <c r="AX58" s="144" t="e">
        <f>Temps_TT_Pliage_AD</f>
        <v>#REF!</v>
      </c>
      <c r="AY58" s="144" t="e">
        <f>Coût_Pliage_AD</f>
        <v>#REF!</v>
      </c>
      <c r="AZ58" s="141"/>
      <c r="BA58" s="141"/>
      <c r="BB58" s="144" t="e">
        <f>Temps_usinageAp_pièce</f>
        <v>#REF!</v>
      </c>
      <c r="BC58" s="144" t="e">
        <f>Temps_TT_usinageAp_AD</f>
        <v>#REF!</v>
      </c>
      <c r="BD58" s="144" t="e">
        <f>Coût_usinageAp_AD</f>
        <v>#REF!</v>
      </c>
      <c r="BE58" s="141"/>
      <c r="BF58" s="144" t="e">
        <f>Temps_TT_Tour_Pièce</f>
        <v>#REF!</v>
      </c>
      <c r="BG58" s="144" t="e">
        <f>Cout_Tour_Pièce</f>
        <v>#REF!</v>
      </c>
      <c r="BH58" s="141"/>
      <c r="BI58" s="142"/>
      <c r="BJ58" s="144" t="e">
        <f>Temps_TT_Soudure_AD</f>
        <v>#REF!</v>
      </c>
      <c r="BK58" s="144" t="e">
        <f>Coût_Soudure_AD</f>
        <v>#REF!</v>
      </c>
      <c r="BL58" s="141"/>
      <c r="BM58" s="144" t="e">
        <f>Coût_Montage_AD</f>
        <v>#REF!</v>
      </c>
      <c r="BN58" s="141"/>
      <c r="BO58" s="144" t="e">
        <f>Temps_TT_Peinture_AD</f>
        <v>#REF!</v>
      </c>
      <c r="BP58" s="144" t="e">
        <f>Coût_Peinture_AD</f>
        <v>#REF!</v>
      </c>
      <c r="BQ58" s="141"/>
      <c r="BR58" s="141" t="e">
        <f>Coût_Achat_TT</f>
        <v>#REF!</v>
      </c>
    </row>
    <row r="59" spans="1:70" ht="20.100000000000001" customHeight="1" x14ac:dyDescent="0.25">
      <c r="A59" s="11"/>
      <c r="B59" s="15"/>
      <c r="C59" s="11"/>
      <c r="D59" s="11"/>
      <c r="E59" s="14"/>
      <c r="F59" s="11"/>
      <c r="G59" s="11"/>
      <c r="H59" s="11"/>
      <c r="I59" s="10"/>
      <c r="K59" s="10"/>
      <c r="L59" s="10"/>
      <c r="M59" s="10"/>
      <c r="N59" s="79"/>
      <c r="O59" s="79"/>
      <c r="P59" s="79"/>
      <c r="Q59" s="79"/>
      <c r="R59" s="79"/>
      <c r="S59" s="79"/>
      <c r="T59" s="79" t="str">
        <f>MatDim</f>
        <v/>
      </c>
      <c r="U59" s="147" t="str">
        <f>RéfMat</f>
        <v/>
      </c>
      <c r="V59" s="144" t="str">
        <f>Coeff</f>
        <v/>
      </c>
      <c r="W59" s="144" t="str">
        <f>Poids</f>
        <v/>
      </c>
      <c r="X59" s="145" t="str">
        <f>PoidBrut</f>
        <v/>
      </c>
      <c r="Y59" s="146" t="str">
        <f>Périmètre</f>
        <v/>
      </c>
      <c r="Z59" s="142"/>
      <c r="AA59" s="142"/>
      <c r="AB59" s="146" t="str">
        <f>Temp_Prépa</f>
        <v/>
      </c>
      <c r="AC59" s="146" t="str">
        <f>Temps_Oxy_AD</f>
        <v/>
      </c>
      <c r="AD59" s="145" t="str">
        <f>Vitesse</f>
        <v/>
      </c>
      <c r="AE59" s="144" t="str">
        <f>Temps_coupe_Pièce</f>
        <v/>
      </c>
      <c r="AF59" s="144" t="str">
        <f>temps_amorçage</f>
        <v/>
      </c>
      <c r="AG59" s="146" t="str">
        <f>Temps_TT_Oxy_AD</f>
        <v/>
      </c>
      <c r="AH59" s="146" t="str">
        <f>Coût_Oxy_AD</f>
        <v/>
      </c>
      <c r="AI59" s="107"/>
      <c r="AJ59" s="6" t="str">
        <f>Temps_sciage_pièce</f>
        <v/>
      </c>
      <c r="AK59" s="6" t="str">
        <f>Temps_TT_sciage_AD</f>
        <v/>
      </c>
      <c r="AL59" s="6" t="str">
        <f>Coût_sciage_AD</f>
        <v/>
      </c>
      <c r="AM59" s="148"/>
      <c r="AN59" s="145" t="str">
        <f>Temps_cisaillage_pièce</f>
        <v/>
      </c>
      <c r="AO59" s="145" t="str">
        <f>Temps_TT_cisaillage_AD</f>
        <v/>
      </c>
      <c r="AP59" s="145" t="str">
        <f>Coût_cisaillage_AD</f>
        <v/>
      </c>
      <c r="AQ59" s="141"/>
      <c r="AR59" s="141"/>
      <c r="AS59" s="144" t="e">
        <f>Temps_usinage_pièce</f>
        <v>#REF!</v>
      </c>
      <c r="AT59" s="144" t="e">
        <f>Temps_TT_usinage_AD</f>
        <v>#REF!</v>
      </c>
      <c r="AU59" s="144" t="e">
        <f>Coût_usinage_AD</f>
        <v>#REF!</v>
      </c>
      <c r="AV59" s="141"/>
      <c r="AW59" s="144" t="e">
        <f>Temps_Pliage_pièce</f>
        <v>#REF!</v>
      </c>
      <c r="AX59" s="144" t="e">
        <f>Temps_TT_Pliage_AD</f>
        <v>#REF!</v>
      </c>
      <c r="AY59" s="144" t="e">
        <f>Coût_Pliage_AD</f>
        <v>#REF!</v>
      </c>
      <c r="AZ59" s="141"/>
      <c r="BA59" s="141"/>
      <c r="BB59" s="144" t="e">
        <f>Temps_usinageAp_pièce</f>
        <v>#REF!</v>
      </c>
      <c r="BC59" s="144" t="e">
        <f>Temps_TT_usinageAp_AD</f>
        <v>#REF!</v>
      </c>
      <c r="BD59" s="144" t="e">
        <f>Coût_usinageAp_AD</f>
        <v>#REF!</v>
      </c>
      <c r="BE59" s="141"/>
      <c r="BF59" s="144" t="e">
        <f>Temps_TT_Tour_Pièce</f>
        <v>#REF!</v>
      </c>
      <c r="BG59" s="144" t="e">
        <f>Cout_Tour_Pièce</f>
        <v>#REF!</v>
      </c>
      <c r="BH59" s="141"/>
      <c r="BI59" s="142"/>
      <c r="BJ59" s="144" t="e">
        <f>Temps_TT_Soudure_AD</f>
        <v>#REF!</v>
      </c>
      <c r="BK59" s="144" t="e">
        <f>Coût_Soudure_AD</f>
        <v>#REF!</v>
      </c>
      <c r="BL59" s="141"/>
      <c r="BM59" s="144" t="e">
        <f>Coût_Montage_AD</f>
        <v>#REF!</v>
      </c>
      <c r="BN59" s="141"/>
      <c r="BO59" s="144" t="e">
        <f>Temps_TT_Peinture_AD</f>
        <v>#REF!</v>
      </c>
      <c r="BP59" s="144" t="e">
        <f>Coût_Peinture_AD</f>
        <v>#REF!</v>
      </c>
      <c r="BQ59" s="141"/>
      <c r="BR59" s="141" t="e">
        <f>Coût_Achat_TT</f>
        <v>#REF!</v>
      </c>
    </row>
    <row r="60" spans="1:70" ht="20.100000000000001" customHeight="1" x14ac:dyDescent="0.25">
      <c r="A60" s="11"/>
      <c r="B60" s="12"/>
      <c r="C60" s="11"/>
      <c r="D60" s="11"/>
      <c r="E60" s="14"/>
      <c r="F60" s="11"/>
      <c r="G60" s="11"/>
      <c r="H60" s="11"/>
      <c r="I60" s="10"/>
      <c r="K60" s="10"/>
      <c r="L60" s="10"/>
      <c r="M60" s="10"/>
      <c r="N60" s="79"/>
      <c r="O60" s="79"/>
      <c r="P60" s="79"/>
      <c r="Q60" s="79"/>
      <c r="R60" s="79"/>
      <c r="S60" s="79"/>
      <c r="T60" s="79" t="str">
        <f>MatDim</f>
        <v/>
      </c>
      <c r="U60" s="147" t="str">
        <f>RéfMat</f>
        <v/>
      </c>
      <c r="V60" s="144" t="str">
        <f>Coeff</f>
        <v/>
      </c>
      <c r="W60" s="144" t="str">
        <f>Poids</f>
        <v/>
      </c>
      <c r="X60" s="145" t="str">
        <f>PoidBrut</f>
        <v/>
      </c>
      <c r="Y60" s="146" t="str">
        <f>Périmètre</f>
        <v/>
      </c>
      <c r="Z60" s="142"/>
      <c r="AA60" s="142"/>
      <c r="AB60" s="146" t="str">
        <f>Temp_Prépa</f>
        <v/>
      </c>
      <c r="AC60" s="146" t="str">
        <f>Temps_Oxy_AD</f>
        <v/>
      </c>
      <c r="AD60" s="145" t="str">
        <f>Vitesse</f>
        <v/>
      </c>
      <c r="AE60" s="144" t="str">
        <f>Temps_coupe_Pièce</f>
        <v/>
      </c>
      <c r="AF60" s="144" t="str">
        <f>temps_amorçage</f>
        <v/>
      </c>
      <c r="AG60" s="146" t="str">
        <f>Temps_TT_Oxy_AD</f>
        <v/>
      </c>
      <c r="AH60" s="146" t="str">
        <f>Coût_Oxy_AD</f>
        <v/>
      </c>
      <c r="AI60" s="107"/>
      <c r="AJ60" s="6" t="str">
        <f>Temps_sciage_pièce</f>
        <v/>
      </c>
      <c r="AK60" s="6" t="str">
        <f>Temps_TT_sciage_AD</f>
        <v/>
      </c>
      <c r="AL60" s="6" t="str">
        <f>Coût_sciage_AD</f>
        <v/>
      </c>
      <c r="AM60" s="148"/>
      <c r="AN60" s="145" t="str">
        <f>Temps_cisaillage_pièce</f>
        <v/>
      </c>
      <c r="AO60" s="145" t="str">
        <f>Temps_TT_cisaillage_AD</f>
        <v/>
      </c>
      <c r="AP60" s="145" t="str">
        <f>Coût_cisaillage_AD</f>
        <v/>
      </c>
      <c r="AQ60" s="141"/>
      <c r="AR60" s="141"/>
      <c r="AS60" s="144" t="e">
        <f>Temps_usinage_pièce</f>
        <v>#REF!</v>
      </c>
      <c r="AT60" s="144" t="e">
        <f>Temps_TT_usinage_AD</f>
        <v>#REF!</v>
      </c>
      <c r="AU60" s="144" t="e">
        <f>Coût_usinage_AD</f>
        <v>#REF!</v>
      </c>
      <c r="AV60" s="141"/>
      <c r="AW60" s="144" t="e">
        <f>Temps_Pliage_pièce</f>
        <v>#REF!</v>
      </c>
      <c r="AX60" s="144" t="e">
        <f>Temps_TT_Pliage_AD</f>
        <v>#REF!</v>
      </c>
      <c r="AY60" s="144" t="e">
        <f>Coût_Pliage_AD</f>
        <v>#REF!</v>
      </c>
      <c r="AZ60" s="141"/>
      <c r="BA60" s="141"/>
      <c r="BB60" s="144" t="e">
        <f>Temps_usinageAp_pièce</f>
        <v>#REF!</v>
      </c>
      <c r="BC60" s="144" t="e">
        <f>Temps_TT_usinageAp_AD</f>
        <v>#REF!</v>
      </c>
      <c r="BD60" s="144" t="e">
        <f>Coût_usinageAp_AD</f>
        <v>#REF!</v>
      </c>
      <c r="BE60" s="141"/>
      <c r="BF60" s="144" t="e">
        <f>Temps_TT_Tour_Pièce</f>
        <v>#REF!</v>
      </c>
      <c r="BG60" s="144" t="e">
        <f>Cout_Tour_Pièce</f>
        <v>#REF!</v>
      </c>
      <c r="BH60" s="141"/>
      <c r="BI60" s="142"/>
      <c r="BJ60" s="144" t="e">
        <f>Temps_TT_Soudure_AD</f>
        <v>#REF!</v>
      </c>
      <c r="BK60" s="144" t="e">
        <f>Coût_Soudure_AD</f>
        <v>#REF!</v>
      </c>
      <c r="BL60" s="141"/>
      <c r="BM60" s="144" t="e">
        <f>Coût_Montage_AD</f>
        <v>#REF!</v>
      </c>
      <c r="BN60" s="141"/>
      <c r="BO60" s="144" t="e">
        <f>Temps_TT_Peinture_AD</f>
        <v>#REF!</v>
      </c>
      <c r="BP60" s="144" t="e">
        <f>Coût_Peinture_AD</f>
        <v>#REF!</v>
      </c>
      <c r="BQ60" s="141"/>
      <c r="BR60" s="141" t="e">
        <f>Coût_Achat_TT</f>
        <v>#REF!</v>
      </c>
    </row>
    <row r="61" spans="1:70" ht="20.100000000000001" customHeight="1" x14ac:dyDescent="0.25">
      <c r="A61" s="11"/>
      <c r="B61" s="16"/>
      <c r="C61" s="11"/>
      <c r="D61" s="11"/>
      <c r="E61" s="14"/>
      <c r="F61" s="11"/>
      <c r="G61" s="11"/>
      <c r="H61" s="11"/>
      <c r="I61" s="10"/>
      <c r="K61" s="10"/>
      <c r="L61" s="10"/>
      <c r="M61" s="10"/>
      <c r="N61" s="79"/>
      <c r="O61" s="79"/>
      <c r="P61" s="79"/>
      <c r="Q61" s="79"/>
      <c r="R61" s="79"/>
      <c r="S61" s="79"/>
      <c r="T61" s="79" t="str">
        <f>MatDim</f>
        <v/>
      </c>
      <c r="U61" s="147" t="str">
        <f>RéfMat</f>
        <v/>
      </c>
      <c r="V61" s="144" t="str">
        <f>Coeff</f>
        <v/>
      </c>
      <c r="W61" s="144" t="str">
        <f>Poids</f>
        <v/>
      </c>
      <c r="X61" s="145" t="str">
        <f>PoidBrut</f>
        <v/>
      </c>
      <c r="Y61" s="146" t="str">
        <f>Périmètre</f>
        <v/>
      </c>
      <c r="Z61" s="142"/>
      <c r="AA61" s="142"/>
      <c r="AB61" s="146" t="str">
        <f>Temp_Prépa</f>
        <v/>
      </c>
      <c r="AC61" s="146" t="str">
        <f>Temps_Oxy_AD</f>
        <v/>
      </c>
      <c r="AD61" s="145" t="str">
        <f>Vitesse</f>
        <v/>
      </c>
      <c r="AE61" s="144" t="str">
        <f>Temps_coupe_Pièce</f>
        <v/>
      </c>
      <c r="AF61" s="144" t="str">
        <f>temps_amorçage</f>
        <v/>
      </c>
      <c r="AG61" s="146" t="str">
        <f>Temps_TT_Oxy_AD</f>
        <v/>
      </c>
      <c r="AH61" s="146" t="str">
        <f>Coût_Oxy_AD</f>
        <v/>
      </c>
      <c r="AI61" s="107"/>
      <c r="AJ61" s="6" t="str">
        <f>Temps_sciage_pièce</f>
        <v/>
      </c>
      <c r="AK61" s="6" t="str">
        <f>Temps_TT_sciage_AD</f>
        <v/>
      </c>
      <c r="AL61" s="6" t="str">
        <f>Coût_sciage_AD</f>
        <v/>
      </c>
      <c r="AM61" s="148"/>
      <c r="AN61" s="145" t="str">
        <f>Temps_cisaillage_pièce</f>
        <v/>
      </c>
      <c r="AO61" s="145" t="str">
        <f>Temps_TT_cisaillage_AD</f>
        <v/>
      </c>
      <c r="AP61" s="145" t="str">
        <f>Coût_cisaillage_AD</f>
        <v/>
      </c>
      <c r="AQ61" s="141"/>
      <c r="AR61" s="141"/>
      <c r="AS61" s="144" t="e">
        <f>Temps_usinage_pièce</f>
        <v>#REF!</v>
      </c>
      <c r="AT61" s="144" t="e">
        <f>Temps_TT_usinage_AD</f>
        <v>#REF!</v>
      </c>
      <c r="AU61" s="144" t="e">
        <f>Coût_usinage_AD</f>
        <v>#REF!</v>
      </c>
      <c r="AV61" s="141"/>
      <c r="AW61" s="144" t="e">
        <f>Temps_Pliage_pièce</f>
        <v>#REF!</v>
      </c>
      <c r="AX61" s="144" t="e">
        <f>Temps_TT_Pliage_AD</f>
        <v>#REF!</v>
      </c>
      <c r="AY61" s="144" t="e">
        <f>Coût_Pliage_AD</f>
        <v>#REF!</v>
      </c>
      <c r="AZ61" s="141"/>
      <c r="BA61" s="141"/>
      <c r="BB61" s="144" t="e">
        <f>Temps_usinageAp_pièce</f>
        <v>#REF!</v>
      </c>
      <c r="BC61" s="144" t="e">
        <f>Temps_TT_usinageAp_AD</f>
        <v>#REF!</v>
      </c>
      <c r="BD61" s="144" t="e">
        <f>Coût_usinageAp_AD</f>
        <v>#REF!</v>
      </c>
      <c r="BE61" s="141"/>
      <c r="BF61" s="144" t="e">
        <f>Temps_TT_Tour_Pièce</f>
        <v>#REF!</v>
      </c>
      <c r="BG61" s="144" t="e">
        <f>Cout_Tour_Pièce</f>
        <v>#REF!</v>
      </c>
      <c r="BH61" s="141"/>
      <c r="BI61" s="142"/>
      <c r="BJ61" s="144" t="e">
        <f>Temps_TT_Soudure_AD</f>
        <v>#REF!</v>
      </c>
      <c r="BK61" s="144" t="e">
        <f>Coût_Soudure_AD</f>
        <v>#REF!</v>
      </c>
      <c r="BL61" s="141"/>
      <c r="BM61" s="144" t="e">
        <f>Coût_Montage_AD</f>
        <v>#REF!</v>
      </c>
      <c r="BN61" s="141"/>
      <c r="BO61" s="144" t="e">
        <f>Temps_TT_Peinture_AD</f>
        <v>#REF!</v>
      </c>
      <c r="BP61" s="144" t="e">
        <f>Coût_Peinture_AD</f>
        <v>#REF!</v>
      </c>
      <c r="BQ61" s="141"/>
      <c r="BR61" s="141" t="e">
        <f>Coût_Achat_TT</f>
        <v>#REF!</v>
      </c>
    </row>
    <row r="62" spans="1:70" ht="20.100000000000001" customHeight="1" x14ac:dyDescent="0.25">
      <c r="A62" s="11"/>
      <c r="B62" s="16"/>
      <c r="C62" s="11"/>
      <c r="D62" s="11"/>
      <c r="E62" s="14"/>
      <c r="F62" s="11"/>
      <c r="G62" s="11"/>
      <c r="H62" s="11"/>
      <c r="I62" s="10"/>
      <c r="K62" s="10"/>
      <c r="L62" s="10"/>
      <c r="M62" s="10"/>
      <c r="N62" s="79"/>
      <c r="O62" s="79"/>
      <c r="P62" s="79"/>
      <c r="Q62" s="79"/>
      <c r="R62" s="79"/>
      <c r="S62" s="79"/>
      <c r="T62" s="79" t="str">
        <f>MatDim</f>
        <v/>
      </c>
      <c r="U62" s="147" t="str">
        <f>RéfMat</f>
        <v/>
      </c>
      <c r="V62" s="144" t="str">
        <f>Coeff</f>
        <v/>
      </c>
      <c r="W62" s="144" t="str">
        <f>Poids</f>
        <v/>
      </c>
      <c r="X62" s="145" t="str">
        <f>PoidBrut</f>
        <v/>
      </c>
      <c r="Y62" s="146" t="str">
        <f>Périmètre</f>
        <v/>
      </c>
      <c r="Z62" s="142"/>
      <c r="AA62" s="142"/>
      <c r="AB62" s="146" t="str">
        <f>Temp_Prépa</f>
        <v/>
      </c>
      <c r="AC62" s="146" t="str">
        <f>Temps_Oxy_AD</f>
        <v/>
      </c>
      <c r="AD62" s="145" t="str">
        <f>Vitesse</f>
        <v/>
      </c>
      <c r="AE62" s="144" t="str">
        <f>Temps_coupe_Pièce</f>
        <v/>
      </c>
      <c r="AF62" s="144" t="str">
        <f>temps_amorçage</f>
        <v/>
      </c>
      <c r="AG62" s="146" t="str">
        <f>Temps_TT_Oxy_AD</f>
        <v/>
      </c>
      <c r="AH62" s="146" t="str">
        <f>Coût_Oxy_AD</f>
        <v/>
      </c>
      <c r="AI62" s="107"/>
      <c r="AJ62" s="6" t="str">
        <f>Temps_sciage_pièce</f>
        <v/>
      </c>
      <c r="AK62" s="6" t="str">
        <f>Temps_TT_sciage_AD</f>
        <v/>
      </c>
      <c r="AL62" s="6" t="str">
        <f>Coût_sciage_AD</f>
        <v/>
      </c>
      <c r="AM62" s="148"/>
      <c r="AN62" s="145" t="str">
        <f>Temps_cisaillage_pièce</f>
        <v/>
      </c>
      <c r="AO62" s="145" t="str">
        <f>Temps_TT_cisaillage_AD</f>
        <v/>
      </c>
      <c r="AP62" s="145" t="str">
        <f>Coût_cisaillage_AD</f>
        <v/>
      </c>
      <c r="AQ62" s="141"/>
      <c r="AR62" s="141"/>
      <c r="AS62" s="144" t="e">
        <f>Temps_usinage_pièce</f>
        <v>#REF!</v>
      </c>
      <c r="AT62" s="144" t="e">
        <f>Temps_TT_usinage_AD</f>
        <v>#REF!</v>
      </c>
      <c r="AU62" s="144" t="e">
        <f>Coût_usinage_AD</f>
        <v>#REF!</v>
      </c>
      <c r="AV62" s="141"/>
      <c r="AW62" s="144" t="e">
        <f>Temps_Pliage_pièce</f>
        <v>#REF!</v>
      </c>
      <c r="AX62" s="144" t="e">
        <f>Temps_TT_Pliage_AD</f>
        <v>#REF!</v>
      </c>
      <c r="AY62" s="144" t="e">
        <f>Coût_Pliage_AD</f>
        <v>#REF!</v>
      </c>
      <c r="AZ62" s="141"/>
      <c r="BA62" s="141"/>
      <c r="BB62" s="144" t="e">
        <f>Temps_usinageAp_pièce</f>
        <v>#REF!</v>
      </c>
      <c r="BC62" s="144" t="e">
        <f>Temps_TT_usinageAp_AD</f>
        <v>#REF!</v>
      </c>
      <c r="BD62" s="144" t="e">
        <f>Coût_usinageAp_AD</f>
        <v>#REF!</v>
      </c>
      <c r="BE62" s="141"/>
      <c r="BF62" s="144" t="e">
        <f>Temps_TT_Tour_Pièce</f>
        <v>#REF!</v>
      </c>
      <c r="BG62" s="144" t="e">
        <f>Cout_Tour_Pièce</f>
        <v>#REF!</v>
      </c>
      <c r="BH62" s="141"/>
      <c r="BI62" s="142"/>
      <c r="BJ62" s="144" t="e">
        <f>Temps_TT_Soudure_AD</f>
        <v>#REF!</v>
      </c>
      <c r="BK62" s="144" t="e">
        <f>Coût_Soudure_AD</f>
        <v>#REF!</v>
      </c>
      <c r="BL62" s="141"/>
      <c r="BM62" s="144" t="e">
        <f>Coût_Montage_AD</f>
        <v>#REF!</v>
      </c>
      <c r="BN62" s="141"/>
      <c r="BO62" s="144" t="e">
        <f>Temps_TT_Peinture_AD</f>
        <v>#REF!</v>
      </c>
      <c r="BP62" s="144" t="e">
        <f>Coût_Peinture_AD</f>
        <v>#REF!</v>
      </c>
      <c r="BQ62" s="141"/>
      <c r="BR62" s="141" t="e">
        <f>Coût_Achat_TT</f>
        <v>#REF!</v>
      </c>
    </row>
    <row r="63" spans="1:70" ht="20.100000000000001" customHeight="1" x14ac:dyDescent="0.25">
      <c r="A63" s="11"/>
      <c r="B63" s="16"/>
      <c r="C63" s="11"/>
      <c r="D63" s="11"/>
      <c r="E63" s="14"/>
      <c r="F63" s="11"/>
      <c r="G63" s="11"/>
      <c r="H63" s="11"/>
      <c r="I63" s="10"/>
      <c r="K63" s="10"/>
      <c r="L63" s="10"/>
      <c r="M63" s="10"/>
      <c r="N63" s="79"/>
      <c r="O63" s="79"/>
      <c r="P63" s="79"/>
      <c r="Q63" s="79"/>
      <c r="R63" s="79"/>
      <c r="S63" s="79"/>
      <c r="T63" s="79" t="str">
        <f>MatDim</f>
        <v/>
      </c>
      <c r="U63" s="147" t="str">
        <f>RéfMat</f>
        <v/>
      </c>
      <c r="V63" s="144" t="str">
        <f>Coeff</f>
        <v/>
      </c>
      <c r="W63" s="144" t="str">
        <f>Poids</f>
        <v/>
      </c>
      <c r="X63" s="145" t="str">
        <f>PoidBrut</f>
        <v/>
      </c>
      <c r="Y63" s="146" t="str">
        <f>Périmètre</f>
        <v/>
      </c>
      <c r="Z63" s="142"/>
      <c r="AA63" s="142"/>
      <c r="AB63" s="146" t="str">
        <f>Temp_Prépa</f>
        <v/>
      </c>
      <c r="AC63" s="146" t="str">
        <f>Temps_Oxy_AD</f>
        <v/>
      </c>
      <c r="AD63" s="145" t="str">
        <f>Vitesse</f>
        <v/>
      </c>
      <c r="AE63" s="144" t="str">
        <f>Temps_coupe_Pièce</f>
        <v/>
      </c>
      <c r="AF63" s="144" t="str">
        <f>temps_amorçage</f>
        <v/>
      </c>
      <c r="AG63" s="146" t="str">
        <f>Temps_TT_Oxy_AD</f>
        <v/>
      </c>
      <c r="AH63" s="146" t="str">
        <f>Coût_Oxy_AD</f>
        <v/>
      </c>
      <c r="AI63" s="107"/>
      <c r="AJ63" s="6" t="str">
        <f>Temps_sciage_pièce</f>
        <v/>
      </c>
      <c r="AK63" s="6" t="str">
        <f>Temps_TT_sciage_AD</f>
        <v/>
      </c>
      <c r="AL63" s="6" t="str">
        <f>Coût_sciage_AD</f>
        <v/>
      </c>
      <c r="AM63" s="148"/>
      <c r="AN63" s="145" t="str">
        <f>Temps_cisaillage_pièce</f>
        <v/>
      </c>
      <c r="AO63" s="145" t="str">
        <f>Temps_TT_cisaillage_AD</f>
        <v/>
      </c>
      <c r="AP63" s="145" t="str">
        <f>Coût_cisaillage_AD</f>
        <v/>
      </c>
      <c r="AQ63" s="141"/>
      <c r="AR63" s="141"/>
      <c r="AS63" s="144" t="e">
        <f>Temps_usinage_pièce</f>
        <v>#REF!</v>
      </c>
      <c r="AT63" s="144" t="e">
        <f>Temps_TT_usinage_AD</f>
        <v>#REF!</v>
      </c>
      <c r="AU63" s="144" t="e">
        <f>Coût_usinage_AD</f>
        <v>#REF!</v>
      </c>
      <c r="AV63" s="141"/>
      <c r="AW63" s="144" t="e">
        <f>Temps_Pliage_pièce</f>
        <v>#REF!</v>
      </c>
      <c r="AX63" s="144" t="e">
        <f>Temps_TT_Pliage_AD</f>
        <v>#REF!</v>
      </c>
      <c r="AY63" s="144" t="e">
        <f>Coût_Pliage_AD</f>
        <v>#REF!</v>
      </c>
      <c r="AZ63" s="141"/>
      <c r="BA63" s="141"/>
      <c r="BB63" s="144" t="e">
        <f>Temps_usinageAp_pièce</f>
        <v>#REF!</v>
      </c>
      <c r="BC63" s="144" t="e">
        <f>Temps_TT_usinageAp_AD</f>
        <v>#REF!</v>
      </c>
      <c r="BD63" s="144" t="e">
        <f>Coût_usinageAp_AD</f>
        <v>#REF!</v>
      </c>
      <c r="BE63" s="141"/>
      <c r="BF63" s="144" t="e">
        <f>Temps_TT_Tour_Pièce</f>
        <v>#REF!</v>
      </c>
      <c r="BG63" s="144" t="e">
        <f>Cout_Tour_Pièce</f>
        <v>#REF!</v>
      </c>
      <c r="BH63" s="141"/>
      <c r="BI63" s="142"/>
      <c r="BJ63" s="144" t="e">
        <f>Temps_TT_Soudure_AD</f>
        <v>#REF!</v>
      </c>
      <c r="BK63" s="144" t="e">
        <f>Coût_Soudure_AD</f>
        <v>#REF!</v>
      </c>
      <c r="BL63" s="141"/>
      <c r="BM63" s="144" t="e">
        <f>Coût_Montage_AD</f>
        <v>#REF!</v>
      </c>
      <c r="BN63" s="141"/>
      <c r="BO63" s="144" t="e">
        <f>Temps_TT_Peinture_AD</f>
        <v>#REF!</v>
      </c>
      <c r="BP63" s="144" t="e">
        <f>Coût_Peinture_AD</f>
        <v>#REF!</v>
      </c>
      <c r="BQ63" s="141"/>
      <c r="BR63" s="141" t="e">
        <f>Coût_Achat_TT</f>
        <v>#REF!</v>
      </c>
    </row>
    <row r="64" spans="1:70" ht="20.100000000000001" customHeight="1" x14ac:dyDescent="0.25">
      <c r="A64" s="11"/>
      <c r="B64" s="16"/>
      <c r="C64" s="11"/>
      <c r="D64" s="11"/>
      <c r="E64" s="14"/>
      <c r="F64" s="11"/>
      <c r="G64" s="11"/>
      <c r="H64" s="11"/>
      <c r="I64" s="10"/>
      <c r="K64" s="10"/>
      <c r="L64" s="10"/>
      <c r="M64" s="10"/>
      <c r="N64" s="79"/>
      <c r="O64" s="79"/>
      <c r="P64" s="79"/>
      <c r="Q64" s="79"/>
      <c r="R64" s="79"/>
      <c r="S64" s="79"/>
      <c r="T64" s="79" t="str">
        <f>MatDim</f>
        <v/>
      </c>
      <c r="U64" s="147" t="str">
        <f>RéfMat</f>
        <v/>
      </c>
      <c r="V64" s="144" t="str">
        <f>Coeff</f>
        <v/>
      </c>
      <c r="W64" s="144" t="str">
        <f>Poids</f>
        <v/>
      </c>
      <c r="X64" s="145" t="str">
        <f>PoidBrut</f>
        <v/>
      </c>
      <c r="Y64" s="146" t="str">
        <f>Périmètre</f>
        <v/>
      </c>
      <c r="Z64" s="142"/>
      <c r="AA64" s="142"/>
      <c r="AB64" s="146" t="str">
        <f>Temp_Prépa</f>
        <v/>
      </c>
      <c r="AC64" s="146" t="str">
        <f>Temps_Oxy_AD</f>
        <v/>
      </c>
      <c r="AD64" s="145" t="str">
        <f>Vitesse</f>
        <v/>
      </c>
      <c r="AE64" s="144" t="str">
        <f>Temps_coupe_Pièce</f>
        <v/>
      </c>
      <c r="AF64" s="144" t="str">
        <f>temps_amorçage</f>
        <v/>
      </c>
      <c r="AG64" s="146" t="str">
        <f>Temps_TT_Oxy_AD</f>
        <v/>
      </c>
      <c r="AH64" s="146" t="str">
        <f>Coût_Oxy_AD</f>
        <v/>
      </c>
      <c r="AI64" s="107"/>
      <c r="AJ64" s="6" t="str">
        <f>Temps_sciage_pièce</f>
        <v/>
      </c>
      <c r="AK64" s="6" t="str">
        <f>Temps_TT_sciage_AD</f>
        <v/>
      </c>
      <c r="AL64" s="6" t="str">
        <f>Coût_sciage_AD</f>
        <v/>
      </c>
      <c r="AM64" s="148"/>
      <c r="AN64" s="145" t="str">
        <f>Temps_cisaillage_pièce</f>
        <v/>
      </c>
      <c r="AO64" s="145" t="str">
        <f>Temps_TT_cisaillage_AD</f>
        <v/>
      </c>
      <c r="AP64" s="145" t="str">
        <f>Coût_cisaillage_AD</f>
        <v/>
      </c>
      <c r="AQ64" s="141"/>
      <c r="AR64" s="141"/>
      <c r="AS64" s="144" t="e">
        <f>Temps_usinage_pièce</f>
        <v>#REF!</v>
      </c>
      <c r="AT64" s="144" t="e">
        <f>Temps_TT_usinage_AD</f>
        <v>#REF!</v>
      </c>
      <c r="AU64" s="144" t="e">
        <f>Coût_usinage_AD</f>
        <v>#REF!</v>
      </c>
      <c r="AV64" s="141"/>
      <c r="AW64" s="144" t="e">
        <f>Temps_Pliage_pièce</f>
        <v>#REF!</v>
      </c>
      <c r="AX64" s="144" t="e">
        <f>Temps_TT_Pliage_AD</f>
        <v>#REF!</v>
      </c>
      <c r="AY64" s="144" t="e">
        <f>Coût_Pliage_AD</f>
        <v>#REF!</v>
      </c>
      <c r="AZ64" s="141"/>
      <c r="BA64" s="141"/>
      <c r="BB64" s="144" t="e">
        <f>Temps_usinageAp_pièce</f>
        <v>#REF!</v>
      </c>
      <c r="BC64" s="144" t="e">
        <f>Temps_TT_usinageAp_AD</f>
        <v>#REF!</v>
      </c>
      <c r="BD64" s="144" t="e">
        <f>Coût_usinageAp_AD</f>
        <v>#REF!</v>
      </c>
      <c r="BE64" s="141"/>
      <c r="BF64" s="144" t="e">
        <f>Temps_TT_Tour_Pièce</f>
        <v>#REF!</v>
      </c>
      <c r="BG64" s="144" t="e">
        <f>Cout_Tour_Pièce</f>
        <v>#REF!</v>
      </c>
      <c r="BH64" s="141"/>
      <c r="BI64" s="142"/>
      <c r="BJ64" s="144" t="e">
        <f>Temps_TT_Soudure_AD</f>
        <v>#REF!</v>
      </c>
      <c r="BK64" s="144" t="e">
        <f>Coût_Soudure_AD</f>
        <v>#REF!</v>
      </c>
      <c r="BL64" s="141"/>
      <c r="BM64" s="144" t="e">
        <f>Coût_Montage_AD</f>
        <v>#REF!</v>
      </c>
      <c r="BN64" s="141"/>
      <c r="BO64" s="144" t="e">
        <f>Temps_TT_Peinture_AD</f>
        <v>#REF!</v>
      </c>
      <c r="BP64" s="144" t="e">
        <f>Coût_Peinture_AD</f>
        <v>#REF!</v>
      </c>
      <c r="BQ64" s="141"/>
      <c r="BR64" s="141" t="e">
        <f>Coût_Achat_TT</f>
        <v>#REF!</v>
      </c>
    </row>
    <row r="65" spans="1:70" ht="20.100000000000001" customHeight="1" x14ac:dyDescent="0.25">
      <c r="A65" s="11"/>
      <c r="B65" s="16"/>
      <c r="C65" s="11"/>
      <c r="D65" s="11"/>
      <c r="E65" s="14"/>
      <c r="F65" s="11"/>
      <c r="G65" s="11"/>
      <c r="H65" s="11"/>
      <c r="I65" s="10"/>
      <c r="K65" s="10"/>
      <c r="L65" s="10"/>
      <c r="M65" s="10"/>
      <c r="N65" s="79"/>
      <c r="O65" s="79"/>
      <c r="P65" s="79"/>
      <c r="Q65" s="79"/>
      <c r="R65" s="79"/>
      <c r="S65" s="79"/>
      <c r="T65" s="79" t="str">
        <f>MatDim</f>
        <v/>
      </c>
      <c r="U65" s="147" t="str">
        <f>RéfMat</f>
        <v/>
      </c>
      <c r="V65" s="144" t="str">
        <f>Coeff</f>
        <v/>
      </c>
      <c r="W65" s="144" t="str">
        <f>Poids</f>
        <v/>
      </c>
      <c r="X65" s="145" t="str">
        <f>PoidBrut</f>
        <v/>
      </c>
      <c r="Y65" s="146" t="str">
        <f>Périmètre</f>
        <v/>
      </c>
      <c r="Z65" s="142"/>
      <c r="AA65" s="142"/>
      <c r="AB65" s="146" t="str">
        <f>Temp_Prépa</f>
        <v/>
      </c>
      <c r="AC65" s="146" t="str">
        <f>Temps_Oxy_AD</f>
        <v/>
      </c>
      <c r="AD65" s="145" t="str">
        <f>Vitesse</f>
        <v/>
      </c>
      <c r="AE65" s="144" t="str">
        <f>Temps_coupe_Pièce</f>
        <v/>
      </c>
      <c r="AF65" s="144" t="str">
        <f>temps_amorçage</f>
        <v/>
      </c>
      <c r="AG65" s="146" t="str">
        <f>Temps_TT_Oxy_AD</f>
        <v/>
      </c>
      <c r="AH65" s="146" t="str">
        <f>Coût_Oxy_AD</f>
        <v/>
      </c>
      <c r="AI65" s="107"/>
      <c r="AJ65" s="6" t="str">
        <f>Temps_sciage_pièce</f>
        <v/>
      </c>
      <c r="AK65" s="6" t="str">
        <f>Temps_TT_sciage_AD</f>
        <v/>
      </c>
      <c r="AL65" s="6" t="str">
        <f>Coût_sciage_AD</f>
        <v/>
      </c>
      <c r="AM65" s="148"/>
      <c r="AN65" s="145" t="str">
        <f>Temps_cisaillage_pièce</f>
        <v/>
      </c>
      <c r="AO65" s="145" t="str">
        <f>Temps_TT_cisaillage_AD</f>
        <v/>
      </c>
      <c r="AP65" s="145" t="str">
        <f>Coût_cisaillage_AD</f>
        <v/>
      </c>
      <c r="AQ65" s="141"/>
      <c r="AR65" s="141"/>
      <c r="AS65" s="144" t="e">
        <f>Temps_usinage_pièce</f>
        <v>#REF!</v>
      </c>
      <c r="AT65" s="144" t="e">
        <f>Temps_TT_usinage_AD</f>
        <v>#REF!</v>
      </c>
      <c r="AU65" s="144" t="e">
        <f>Coût_usinage_AD</f>
        <v>#REF!</v>
      </c>
      <c r="AV65" s="141"/>
      <c r="AW65" s="144" t="e">
        <f>Temps_Pliage_pièce</f>
        <v>#REF!</v>
      </c>
      <c r="AX65" s="144" t="e">
        <f>Temps_TT_Pliage_AD</f>
        <v>#REF!</v>
      </c>
      <c r="AY65" s="144" t="e">
        <f>Coût_Pliage_AD</f>
        <v>#REF!</v>
      </c>
      <c r="AZ65" s="141"/>
      <c r="BA65" s="141"/>
      <c r="BB65" s="144" t="e">
        <f>Temps_usinageAp_pièce</f>
        <v>#REF!</v>
      </c>
      <c r="BC65" s="144" t="e">
        <f>Temps_TT_usinageAp_AD</f>
        <v>#REF!</v>
      </c>
      <c r="BD65" s="144" t="e">
        <f>Coût_usinageAp_AD</f>
        <v>#REF!</v>
      </c>
      <c r="BE65" s="141"/>
      <c r="BF65" s="144" t="e">
        <f>Temps_TT_Tour_Pièce</f>
        <v>#REF!</v>
      </c>
      <c r="BG65" s="144" t="e">
        <f>Cout_Tour_Pièce</f>
        <v>#REF!</v>
      </c>
      <c r="BH65" s="141"/>
      <c r="BI65" s="142"/>
      <c r="BJ65" s="144" t="e">
        <f>Temps_TT_Soudure_AD</f>
        <v>#REF!</v>
      </c>
      <c r="BK65" s="144" t="e">
        <f>Coût_Soudure_AD</f>
        <v>#REF!</v>
      </c>
      <c r="BL65" s="141"/>
      <c r="BM65" s="144" t="e">
        <f>Coût_Montage_AD</f>
        <v>#REF!</v>
      </c>
      <c r="BN65" s="141"/>
      <c r="BO65" s="144" t="e">
        <f>Temps_TT_Peinture_AD</f>
        <v>#REF!</v>
      </c>
      <c r="BP65" s="144" t="e">
        <f>Coût_Peinture_AD</f>
        <v>#REF!</v>
      </c>
      <c r="BQ65" s="141"/>
      <c r="BR65" s="141" t="e">
        <f>Coût_Achat_TT</f>
        <v>#REF!</v>
      </c>
    </row>
    <row r="66" spans="1:70" ht="20.100000000000001" customHeight="1" x14ac:dyDescent="0.25">
      <c r="A66" s="11"/>
      <c r="B66" s="16"/>
      <c r="C66" s="11"/>
      <c r="D66" s="11"/>
      <c r="E66" s="14"/>
      <c r="F66" s="11"/>
      <c r="G66" s="11"/>
      <c r="H66" s="11"/>
      <c r="I66" s="10"/>
      <c r="K66" s="10"/>
      <c r="L66" s="10"/>
      <c r="M66" s="10"/>
      <c r="N66" s="79"/>
      <c r="O66" s="79"/>
      <c r="P66" s="79"/>
      <c r="Q66" s="79"/>
      <c r="R66" s="79"/>
      <c r="S66" s="79"/>
      <c r="T66" s="79" t="str">
        <f>MatDim</f>
        <v/>
      </c>
      <c r="U66" s="147" t="str">
        <f>RéfMat</f>
        <v/>
      </c>
      <c r="V66" s="144" t="str">
        <f>Coeff</f>
        <v/>
      </c>
      <c r="W66" s="144" t="str">
        <f>Poids</f>
        <v/>
      </c>
      <c r="X66" s="145" t="str">
        <f>PoidBrut</f>
        <v/>
      </c>
      <c r="Y66" s="146" t="str">
        <f>Périmètre</f>
        <v/>
      </c>
      <c r="Z66" s="142"/>
      <c r="AA66" s="142"/>
      <c r="AB66" s="146" t="str">
        <f>Temp_Prépa</f>
        <v/>
      </c>
      <c r="AC66" s="146" t="str">
        <f>Temps_Oxy_AD</f>
        <v/>
      </c>
      <c r="AD66" s="145" t="str">
        <f>Vitesse</f>
        <v/>
      </c>
      <c r="AE66" s="144" t="str">
        <f>Temps_coupe_Pièce</f>
        <v/>
      </c>
      <c r="AF66" s="144" t="str">
        <f>temps_amorçage</f>
        <v/>
      </c>
      <c r="AG66" s="146" t="str">
        <f>Temps_TT_Oxy_AD</f>
        <v/>
      </c>
      <c r="AH66" s="146" t="str">
        <f>Coût_Oxy_AD</f>
        <v/>
      </c>
      <c r="AI66" s="107"/>
      <c r="AJ66" s="6" t="str">
        <f>Temps_sciage_pièce</f>
        <v/>
      </c>
      <c r="AK66" s="6" t="str">
        <f>Temps_TT_sciage_AD</f>
        <v/>
      </c>
      <c r="AL66" s="6" t="str">
        <f>Coût_sciage_AD</f>
        <v/>
      </c>
      <c r="AM66" s="148"/>
      <c r="AN66" s="145" t="str">
        <f>Temps_cisaillage_pièce</f>
        <v/>
      </c>
      <c r="AO66" s="145" t="str">
        <f>Temps_TT_cisaillage_AD</f>
        <v/>
      </c>
      <c r="AP66" s="145" t="str">
        <f>Coût_cisaillage_AD</f>
        <v/>
      </c>
      <c r="AQ66" s="141"/>
      <c r="AR66" s="141"/>
      <c r="AS66" s="144" t="e">
        <f>Temps_usinage_pièce</f>
        <v>#REF!</v>
      </c>
      <c r="AT66" s="144" t="e">
        <f>Temps_TT_usinage_AD</f>
        <v>#REF!</v>
      </c>
      <c r="AU66" s="144" t="e">
        <f>Coût_usinage_AD</f>
        <v>#REF!</v>
      </c>
      <c r="AV66" s="141"/>
      <c r="AW66" s="144" t="e">
        <f>Temps_Pliage_pièce</f>
        <v>#REF!</v>
      </c>
      <c r="AX66" s="144" t="e">
        <f>Temps_TT_Pliage_AD</f>
        <v>#REF!</v>
      </c>
      <c r="AY66" s="144" t="e">
        <f>Coût_Pliage_AD</f>
        <v>#REF!</v>
      </c>
      <c r="AZ66" s="141"/>
      <c r="BA66" s="141"/>
      <c r="BB66" s="144" t="e">
        <f>Temps_usinageAp_pièce</f>
        <v>#REF!</v>
      </c>
      <c r="BC66" s="144" t="e">
        <f>Temps_TT_usinageAp_AD</f>
        <v>#REF!</v>
      </c>
      <c r="BD66" s="144" t="e">
        <f>Coût_usinageAp_AD</f>
        <v>#REF!</v>
      </c>
      <c r="BE66" s="141"/>
      <c r="BF66" s="144" t="e">
        <f>Temps_TT_Tour_Pièce</f>
        <v>#REF!</v>
      </c>
      <c r="BG66" s="144" t="e">
        <f>Cout_Tour_Pièce</f>
        <v>#REF!</v>
      </c>
      <c r="BH66" s="141"/>
      <c r="BI66" s="142"/>
      <c r="BJ66" s="144" t="e">
        <f>Temps_TT_Soudure_AD</f>
        <v>#REF!</v>
      </c>
      <c r="BK66" s="144" t="e">
        <f>Coût_Soudure_AD</f>
        <v>#REF!</v>
      </c>
      <c r="BL66" s="141"/>
      <c r="BM66" s="144" t="e">
        <f>Coût_Montage_AD</f>
        <v>#REF!</v>
      </c>
      <c r="BN66" s="141"/>
      <c r="BO66" s="144" t="e">
        <f>Temps_TT_Peinture_AD</f>
        <v>#REF!</v>
      </c>
      <c r="BP66" s="144" t="e">
        <f>Coût_Peinture_AD</f>
        <v>#REF!</v>
      </c>
      <c r="BQ66" s="141"/>
      <c r="BR66" s="141" t="e">
        <f>Coût_Achat_TT</f>
        <v>#REF!</v>
      </c>
    </row>
    <row r="67" spans="1:70" ht="20.100000000000001" customHeight="1" x14ac:dyDescent="0.25">
      <c r="A67" s="11"/>
      <c r="B67" s="16"/>
      <c r="C67" s="11"/>
      <c r="D67" s="11"/>
      <c r="E67" s="14"/>
      <c r="F67" s="11"/>
      <c r="G67" s="11"/>
      <c r="H67" s="11"/>
      <c r="I67" s="10"/>
      <c r="K67" s="10"/>
      <c r="L67" s="10"/>
      <c r="M67" s="10"/>
      <c r="N67" s="79"/>
      <c r="O67" s="79"/>
      <c r="P67" s="79"/>
      <c r="Q67" s="79"/>
      <c r="R67" s="79"/>
      <c r="S67" s="79"/>
      <c r="T67" s="79" t="str">
        <f>MatDim</f>
        <v/>
      </c>
      <c r="U67" s="147" t="str">
        <f>RéfMat</f>
        <v/>
      </c>
      <c r="V67" s="144" t="str">
        <f>Coeff</f>
        <v/>
      </c>
      <c r="W67" s="144" t="str">
        <f>Poids</f>
        <v/>
      </c>
      <c r="X67" s="145" t="str">
        <f>PoidBrut</f>
        <v/>
      </c>
      <c r="Y67" s="146" t="str">
        <f>Périmètre</f>
        <v/>
      </c>
      <c r="Z67" s="142"/>
      <c r="AA67" s="142"/>
      <c r="AB67" s="146" t="str">
        <f>Temp_Prépa</f>
        <v/>
      </c>
      <c r="AC67" s="146" t="str">
        <f>Temps_Oxy_AD</f>
        <v/>
      </c>
      <c r="AD67" s="145" t="str">
        <f>Vitesse</f>
        <v/>
      </c>
      <c r="AE67" s="144" t="str">
        <f>Temps_coupe_Pièce</f>
        <v/>
      </c>
      <c r="AF67" s="144" t="str">
        <f>temps_amorçage</f>
        <v/>
      </c>
      <c r="AG67" s="146" t="str">
        <f>Temps_TT_Oxy_AD</f>
        <v/>
      </c>
      <c r="AH67" s="146" t="str">
        <f>Coût_Oxy_AD</f>
        <v/>
      </c>
      <c r="AI67" s="107"/>
      <c r="AJ67" s="6" t="str">
        <f>Temps_sciage_pièce</f>
        <v/>
      </c>
      <c r="AK67" s="6" t="str">
        <f>Temps_TT_sciage_AD</f>
        <v/>
      </c>
      <c r="AL67" s="6" t="str">
        <f>Coût_sciage_AD</f>
        <v/>
      </c>
      <c r="AM67" s="148"/>
      <c r="AN67" s="145" t="str">
        <f>Temps_cisaillage_pièce</f>
        <v/>
      </c>
      <c r="AO67" s="145" t="str">
        <f>Temps_TT_cisaillage_AD</f>
        <v/>
      </c>
      <c r="AP67" s="145" t="str">
        <f>Coût_cisaillage_AD</f>
        <v/>
      </c>
      <c r="AQ67" s="141"/>
      <c r="AR67" s="141"/>
      <c r="AS67" s="144" t="e">
        <f>Temps_usinage_pièce</f>
        <v>#REF!</v>
      </c>
      <c r="AT67" s="144" t="e">
        <f>Temps_TT_usinage_AD</f>
        <v>#REF!</v>
      </c>
      <c r="AU67" s="144" t="e">
        <f>Coût_usinage_AD</f>
        <v>#REF!</v>
      </c>
      <c r="AV67" s="141"/>
      <c r="AW67" s="144" t="e">
        <f>Temps_Pliage_pièce</f>
        <v>#REF!</v>
      </c>
      <c r="AX67" s="144" t="e">
        <f>Temps_TT_Pliage_AD</f>
        <v>#REF!</v>
      </c>
      <c r="AY67" s="144" t="e">
        <f>Coût_Pliage_AD</f>
        <v>#REF!</v>
      </c>
      <c r="AZ67" s="141"/>
      <c r="BA67" s="141"/>
      <c r="BB67" s="144" t="e">
        <f>Temps_usinageAp_pièce</f>
        <v>#REF!</v>
      </c>
      <c r="BC67" s="144" t="e">
        <f>Temps_TT_usinageAp_AD</f>
        <v>#REF!</v>
      </c>
      <c r="BD67" s="144" t="e">
        <f>Coût_usinageAp_AD</f>
        <v>#REF!</v>
      </c>
      <c r="BE67" s="141"/>
      <c r="BF67" s="144" t="e">
        <f>Temps_TT_Tour_Pièce</f>
        <v>#REF!</v>
      </c>
      <c r="BG67" s="144" t="e">
        <f>Cout_Tour_Pièce</f>
        <v>#REF!</v>
      </c>
      <c r="BH67" s="141"/>
      <c r="BI67" s="142"/>
      <c r="BJ67" s="144" t="e">
        <f>Temps_TT_Soudure_AD</f>
        <v>#REF!</v>
      </c>
      <c r="BK67" s="144" t="e">
        <f>Coût_Soudure_AD</f>
        <v>#REF!</v>
      </c>
      <c r="BL67" s="141"/>
      <c r="BM67" s="144" t="e">
        <f>Coût_Montage_AD</f>
        <v>#REF!</v>
      </c>
      <c r="BN67" s="141"/>
      <c r="BO67" s="144" t="e">
        <f>Temps_TT_Peinture_AD</f>
        <v>#REF!</v>
      </c>
      <c r="BP67" s="144" t="e">
        <f>Coût_Peinture_AD</f>
        <v>#REF!</v>
      </c>
      <c r="BQ67" s="141"/>
      <c r="BR67" s="141" t="e">
        <f>Coût_Achat_TT</f>
        <v>#REF!</v>
      </c>
    </row>
    <row r="68" spans="1:70" ht="20.100000000000001" customHeight="1" x14ac:dyDescent="0.25">
      <c r="A68" s="11"/>
      <c r="B68" s="15"/>
      <c r="C68" s="11"/>
      <c r="D68" s="11"/>
      <c r="E68" s="14"/>
      <c r="F68" s="11"/>
      <c r="G68" s="11"/>
      <c r="H68" s="11"/>
      <c r="I68" s="10"/>
      <c r="K68" s="10"/>
      <c r="L68" s="10"/>
      <c r="M68" s="10"/>
      <c r="N68" s="79"/>
      <c r="O68" s="79"/>
      <c r="P68" s="79"/>
      <c r="Q68" s="79"/>
      <c r="R68" s="79"/>
      <c r="S68" s="79"/>
      <c r="T68" s="79" t="str">
        <f>MatDim</f>
        <v/>
      </c>
      <c r="U68" s="147" t="str">
        <f>RéfMat</f>
        <v/>
      </c>
      <c r="V68" s="144" t="str">
        <f>Coeff</f>
        <v/>
      </c>
      <c r="W68" s="144" t="str">
        <f>Poids</f>
        <v/>
      </c>
      <c r="X68" s="145" t="str">
        <f>PoidBrut</f>
        <v/>
      </c>
      <c r="Y68" s="146" t="str">
        <f>Périmètre</f>
        <v/>
      </c>
      <c r="Z68" s="142"/>
      <c r="AA68" s="142"/>
      <c r="AB68" s="146" t="str">
        <f>Temp_Prépa</f>
        <v/>
      </c>
      <c r="AC68" s="146" t="str">
        <f>Temps_Oxy_AD</f>
        <v/>
      </c>
      <c r="AD68" s="145" t="str">
        <f>Vitesse</f>
        <v/>
      </c>
      <c r="AE68" s="144" t="str">
        <f>Temps_coupe_Pièce</f>
        <v/>
      </c>
      <c r="AF68" s="144" t="str">
        <f>temps_amorçage</f>
        <v/>
      </c>
      <c r="AG68" s="146" t="str">
        <f>Temps_TT_Oxy_AD</f>
        <v/>
      </c>
      <c r="AH68" s="146" t="str">
        <f>Coût_Oxy_AD</f>
        <v/>
      </c>
      <c r="AI68" s="107"/>
      <c r="AJ68" s="6" t="str">
        <f>Temps_sciage_pièce</f>
        <v/>
      </c>
      <c r="AK68" s="6" t="str">
        <f>Temps_TT_sciage_AD</f>
        <v/>
      </c>
      <c r="AL68" s="6" t="str">
        <f>Coût_sciage_AD</f>
        <v/>
      </c>
      <c r="AM68" s="148"/>
      <c r="AN68" s="145" t="str">
        <f>Temps_cisaillage_pièce</f>
        <v/>
      </c>
      <c r="AO68" s="145" t="str">
        <f>Temps_TT_cisaillage_AD</f>
        <v/>
      </c>
      <c r="AP68" s="145" t="str">
        <f>Coût_cisaillage_AD</f>
        <v/>
      </c>
      <c r="AQ68" s="141"/>
      <c r="AR68" s="141"/>
      <c r="AS68" s="144" t="e">
        <f>Temps_usinage_pièce</f>
        <v>#REF!</v>
      </c>
      <c r="AT68" s="144" t="e">
        <f>Temps_TT_usinage_AD</f>
        <v>#REF!</v>
      </c>
      <c r="AU68" s="144" t="e">
        <f>Coût_usinage_AD</f>
        <v>#REF!</v>
      </c>
      <c r="AV68" s="141"/>
      <c r="AW68" s="144" t="e">
        <f>Temps_Pliage_pièce</f>
        <v>#REF!</v>
      </c>
      <c r="AX68" s="144" t="e">
        <f>Temps_TT_Pliage_AD</f>
        <v>#REF!</v>
      </c>
      <c r="AY68" s="144" t="e">
        <f>Coût_Pliage_AD</f>
        <v>#REF!</v>
      </c>
      <c r="AZ68" s="141"/>
      <c r="BA68" s="141"/>
      <c r="BB68" s="144" t="e">
        <f>Temps_usinageAp_pièce</f>
        <v>#REF!</v>
      </c>
      <c r="BC68" s="144" t="e">
        <f>Temps_TT_usinageAp_AD</f>
        <v>#REF!</v>
      </c>
      <c r="BD68" s="144" t="e">
        <f>Coût_usinageAp_AD</f>
        <v>#REF!</v>
      </c>
      <c r="BE68" s="141"/>
      <c r="BF68" s="144" t="e">
        <f>Temps_TT_Tour_Pièce</f>
        <v>#REF!</v>
      </c>
      <c r="BG68" s="144" t="e">
        <f>Cout_Tour_Pièce</f>
        <v>#REF!</v>
      </c>
      <c r="BH68" s="141"/>
      <c r="BI68" s="142"/>
      <c r="BJ68" s="144" t="e">
        <f>Temps_TT_Soudure_AD</f>
        <v>#REF!</v>
      </c>
      <c r="BK68" s="144" t="e">
        <f>Coût_Soudure_AD</f>
        <v>#REF!</v>
      </c>
      <c r="BL68" s="141"/>
      <c r="BM68" s="144" t="e">
        <f>Coût_Montage_AD</f>
        <v>#REF!</v>
      </c>
      <c r="BN68" s="141"/>
      <c r="BO68" s="144" t="e">
        <f>Temps_TT_Peinture_AD</f>
        <v>#REF!</v>
      </c>
      <c r="BP68" s="144" t="e">
        <f>Coût_Peinture_AD</f>
        <v>#REF!</v>
      </c>
      <c r="BQ68" s="141"/>
      <c r="BR68" s="141" t="e">
        <f>Coût_Achat_TT</f>
        <v>#REF!</v>
      </c>
    </row>
    <row r="69" spans="1:70" ht="20.100000000000001" customHeight="1" x14ac:dyDescent="0.25">
      <c r="A69" s="11"/>
      <c r="B69" s="15"/>
      <c r="C69" s="11"/>
      <c r="D69" s="11"/>
      <c r="E69" s="14"/>
      <c r="F69" s="11"/>
      <c r="G69" s="11"/>
      <c r="H69" s="11"/>
      <c r="I69" s="10"/>
      <c r="K69" s="10"/>
      <c r="L69" s="10"/>
      <c r="M69" s="10"/>
      <c r="N69" s="79"/>
      <c r="O69" s="79"/>
      <c r="P69" s="79"/>
      <c r="Q69" s="79"/>
      <c r="R69" s="79"/>
      <c r="S69" s="79"/>
      <c r="T69" s="79" t="str">
        <f>MatDim</f>
        <v/>
      </c>
      <c r="U69" s="147" t="str">
        <f>RéfMat</f>
        <v/>
      </c>
      <c r="V69" s="144" t="str">
        <f>Coeff</f>
        <v/>
      </c>
      <c r="W69" s="144" t="str">
        <f>Poids</f>
        <v/>
      </c>
      <c r="X69" s="145" t="str">
        <f>PoidBrut</f>
        <v/>
      </c>
      <c r="Y69" s="146" t="str">
        <f>Périmètre</f>
        <v/>
      </c>
      <c r="Z69" s="142"/>
      <c r="AA69" s="142"/>
      <c r="AB69" s="146" t="str">
        <f>Temp_Prépa</f>
        <v/>
      </c>
      <c r="AC69" s="146" t="str">
        <f>Temps_Oxy_AD</f>
        <v/>
      </c>
      <c r="AD69" s="145" t="str">
        <f>Vitesse</f>
        <v/>
      </c>
      <c r="AE69" s="144" t="str">
        <f>Temps_coupe_Pièce</f>
        <v/>
      </c>
      <c r="AF69" s="144" t="str">
        <f>temps_amorçage</f>
        <v/>
      </c>
      <c r="AG69" s="146" t="str">
        <f>Temps_TT_Oxy_AD</f>
        <v/>
      </c>
      <c r="AH69" s="146" t="str">
        <f>Coût_Oxy_AD</f>
        <v/>
      </c>
      <c r="AI69" s="107"/>
      <c r="AJ69" s="6" t="str">
        <f>Temps_sciage_pièce</f>
        <v/>
      </c>
      <c r="AK69" s="6" t="str">
        <f>Temps_TT_sciage_AD</f>
        <v/>
      </c>
      <c r="AL69" s="6" t="str">
        <f>Coût_sciage_AD</f>
        <v/>
      </c>
      <c r="AM69" s="148"/>
      <c r="AN69" s="145" t="str">
        <f>Temps_cisaillage_pièce</f>
        <v/>
      </c>
      <c r="AO69" s="145" t="str">
        <f>Temps_TT_cisaillage_AD</f>
        <v/>
      </c>
      <c r="AP69" s="145" t="str">
        <f>Coût_cisaillage_AD</f>
        <v/>
      </c>
      <c r="AQ69" s="141"/>
      <c r="AR69" s="141"/>
      <c r="AS69" s="144" t="e">
        <f>Temps_usinage_pièce</f>
        <v>#REF!</v>
      </c>
      <c r="AT69" s="144" t="e">
        <f>Temps_TT_usinage_AD</f>
        <v>#REF!</v>
      </c>
      <c r="AU69" s="144" t="e">
        <f>Coût_usinage_AD</f>
        <v>#REF!</v>
      </c>
      <c r="AV69" s="141"/>
      <c r="AW69" s="144" t="e">
        <f>Temps_Pliage_pièce</f>
        <v>#REF!</v>
      </c>
      <c r="AX69" s="144" t="e">
        <f>Temps_TT_Pliage_AD</f>
        <v>#REF!</v>
      </c>
      <c r="AY69" s="144" t="e">
        <f>Coût_Pliage_AD</f>
        <v>#REF!</v>
      </c>
      <c r="AZ69" s="141"/>
      <c r="BA69" s="141"/>
      <c r="BB69" s="144" t="e">
        <f>Temps_usinageAp_pièce</f>
        <v>#REF!</v>
      </c>
      <c r="BC69" s="144" t="e">
        <f>Temps_TT_usinageAp_AD</f>
        <v>#REF!</v>
      </c>
      <c r="BD69" s="144" t="e">
        <f>Coût_usinageAp_AD</f>
        <v>#REF!</v>
      </c>
      <c r="BE69" s="141"/>
      <c r="BF69" s="144" t="e">
        <f>Temps_TT_Tour_Pièce</f>
        <v>#REF!</v>
      </c>
      <c r="BG69" s="144" t="e">
        <f>Cout_Tour_Pièce</f>
        <v>#REF!</v>
      </c>
      <c r="BH69" s="141"/>
      <c r="BI69" s="142"/>
      <c r="BJ69" s="144" t="e">
        <f>Temps_TT_Soudure_AD</f>
        <v>#REF!</v>
      </c>
      <c r="BK69" s="144" t="e">
        <f>Coût_Soudure_AD</f>
        <v>#REF!</v>
      </c>
      <c r="BL69" s="141"/>
      <c r="BM69" s="144" t="e">
        <f>Coût_Montage_AD</f>
        <v>#REF!</v>
      </c>
      <c r="BN69" s="141"/>
      <c r="BO69" s="144" t="e">
        <f>Temps_TT_Peinture_AD</f>
        <v>#REF!</v>
      </c>
      <c r="BP69" s="144" t="e">
        <f>Coût_Peinture_AD</f>
        <v>#REF!</v>
      </c>
      <c r="BQ69" s="141"/>
      <c r="BR69" s="141" t="e">
        <f>Coût_Achat_TT</f>
        <v>#REF!</v>
      </c>
    </row>
    <row r="70" spans="1:70" ht="20.100000000000001" customHeight="1" x14ac:dyDescent="0.25">
      <c r="A70" s="11"/>
      <c r="B70" s="15"/>
      <c r="C70" s="11"/>
      <c r="D70" s="11"/>
      <c r="E70" s="14"/>
      <c r="F70" s="11"/>
      <c r="G70" s="11"/>
      <c r="H70" s="11"/>
      <c r="I70" s="10"/>
      <c r="K70" s="10"/>
      <c r="L70" s="10"/>
      <c r="M70" s="10"/>
      <c r="N70" s="79"/>
      <c r="O70" s="79"/>
      <c r="P70" s="79"/>
      <c r="Q70" s="79"/>
      <c r="R70" s="79"/>
      <c r="S70" s="79"/>
      <c r="T70" s="79" t="str">
        <f>MatDim</f>
        <v/>
      </c>
      <c r="U70" s="147" t="str">
        <f>RéfMat</f>
        <v/>
      </c>
      <c r="V70" s="144" t="str">
        <f>Coeff</f>
        <v/>
      </c>
      <c r="W70" s="144" t="str">
        <f>Poids</f>
        <v/>
      </c>
      <c r="X70" s="145" t="str">
        <f>PoidBrut</f>
        <v/>
      </c>
      <c r="Y70" s="146" t="str">
        <f>Périmètre</f>
        <v/>
      </c>
      <c r="Z70" s="142"/>
      <c r="AA70" s="142"/>
      <c r="AB70" s="146" t="str">
        <f>Temp_Prépa</f>
        <v/>
      </c>
      <c r="AC70" s="146" t="str">
        <f>Temps_Oxy_AD</f>
        <v/>
      </c>
      <c r="AD70" s="145" t="str">
        <f>Vitesse</f>
        <v/>
      </c>
      <c r="AE70" s="144" t="str">
        <f>Temps_coupe_Pièce</f>
        <v/>
      </c>
      <c r="AF70" s="144" t="str">
        <f>temps_amorçage</f>
        <v/>
      </c>
      <c r="AG70" s="146" t="str">
        <f>Temps_TT_Oxy_AD</f>
        <v/>
      </c>
      <c r="AH70" s="146" t="str">
        <f>Coût_Oxy_AD</f>
        <v/>
      </c>
      <c r="AI70" s="107"/>
      <c r="AJ70" s="6" t="str">
        <f>Temps_sciage_pièce</f>
        <v/>
      </c>
      <c r="AK70" s="6" t="str">
        <f>Temps_TT_sciage_AD</f>
        <v/>
      </c>
      <c r="AL70" s="6" t="str">
        <f>Coût_sciage_AD</f>
        <v/>
      </c>
      <c r="AM70" s="148"/>
      <c r="AN70" s="145" t="str">
        <f>Temps_cisaillage_pièce</f>
        <v/>
      </c>
      <c r="AO70" s="145" t="str">
        <f>Temps_TT_cisaillage_AD</f>
        <v/>
      </c>
      <c r="AP70" s="145" t="str">
        <f>Coût_cisaillage_AD</f>
        <v/>
      </c>
      <c r="AQ70" s="141"/>
      <c r="AR70" s="141"/>
      <c r="AS70" s="144" t="e">
        <f>Temps_usinage_pièce</f>
        <v>#REF!</v>
      </c>
      <c r="AT70" s="144" t="e">
        <f>Temps_TT_usinage_AD</f>
        <v>#REF!</v>
      </c>
      <c r="AU70" s="144" t="e">
        <f>Coût_usinage_AD</f>
        <v>#REF!</v>
      </c>
      <c r="AV70" s="141"/>
      <c r="AW70" s="144" t="e">
        <f>Temps_Pliage_pièce</f>
        <v>#REF!</v>
      </c>
      <c r="AX70" s="144" t="e">
        <f>Temps_TT_Pliage_AD</f>
        <v>#REF!</v>
      </c>
      <c r="AY70" s="144" t="e">
        <f>Coût_Pliage_AD</f>
        <v>#REF!</v>
      </c>
      <c r="AZ70" s="141"/>
      <c r="BA70" s="141"/>
      <c r="BB70" s="144" t="e">
        <f>Temps_usinageAp_pièce</f>
        <v>#REF!</v>
      </c>
      <c r="BC70" s="144" t="e">
        <f>Temps_TT_usinageAp_AD</f>
        <v>#REF!</v>
      </c>
      <c r="BD70" s="144" t="e">
        <f>Coût_usinageAp_AD</f>
        <v>#REF!</v>
      </c>
      <c r="BE70" s="141"/>
      <c r="BF70" s="144" t="e">
        <f>Temps_TT_Tour_Pièce</f>
        <v>#REF!</v>
      </c>
      <c r="BG70" s="144" t="e">
        <f>Cout_Tour_Pièce</f>
        <v>#REF!</v>
      </c>
      <c r="BH70" s="141"/>
      <c r="BI70" s="142"/>
      <c r="BJ70" s="144" t="e">
        <f>Temps_TT_Soudure_AD</f>
        <v>#REF!</v>
      </c>
      <c r="BK70" s="144" t="e">
        <f>Coût_Soudure_AD</f>
        <v>#REF!</v>
      </c>
      <c r="BL70" s="141"/>
      <c r="BM70" s="144" t="e">
        <f>Coût_Montage_AD</f>
        <v>#REF!</v>
      </c>
      <c r="BN70" s="141"/>
      <c r="BO70" s="144" t="e">
        <f>Temps_TT_Peinture_AD</f>
        <v>#REF!</v>
      </c>
      <c r="BP70" s="144" t="e">
        <f>Coût_Peinture_AD</f>
        <v>#REF!</v>
      </c>
      <c r="BQ70" s="141"/>
      <c r="BR70" s="141" t="e">
        <f>Coût_Achat_TT</f>
        <v>#REF!</v>
      </c>
    </row>
    <row r="71" spans="1:70" ht="20.100000000000001" customHeight="1" x14ac:dyDescent="0.25">
      <c r="A71" s="11"/>
      <c r="B71" s="15"/>
      <c r="C71" s="11"/>
      <c r="D71" s="11"/>
      <c r="E71" s="14"/>
      <c r="F71" s="11"/>
      <c r="G71" s="11"/>
      <c r="H71" s="11"/>
      <c r="I71" s="10"/>
      <c r="K71" s="10"/>
      <c r="L71" s="10"/>
      <c r="M71" s="10"/>
      <c r="N71" s="79"/>
      <c r="O71" s="79"/>
      <c r="P71" s="79"/>
      <c r="Q71" s="79"/>
      <c r="R71" s="79"/>
      <c r="S71" s="79"/>
      <c r="T71" s="79" t="str">
        <f>MatDim</f>
        <v/>
      </c>
      <c r="U71" s="147" t="str">
        <f>RéfMat</f>
        <v/>
      </c>
      <c r="V71" s="144" t="str">
        <f>Coeff</f>
        <v/>
      </c>
      <c r="W71" s="144" t="str">
        <f>Poids</f>
        <v/>
      </c>
      <c r="X71" s="145" t="str">
        <f>PoidBrut</f>
        <v/>
      </c>
      <c r="Y71" s="146" t="str">
        <f>Périmètre</f>
        <v/>
      </c>
      <c r="Z71" s="142"/>
      <c r="AA71" s="142"/>
      <c r="AB71" s="146" t="str">
        <f>Temp_Prépa</f>
        <v/>
      </c>
      <c r="AC71" s="146" t="str">
        <f>Temps_Oxy_AD</f>
        <v/>
      </c>
      <c r="AD71" s="145" t="str">
        <f>Vitesse</f>
        <v/>
      </c>
      <c r="AE71" s="144" t="str">
        <f>Temps_coupe_Pièce</f>
        <v/>
      </c>
      <c r="AF71" s="144" t="str">
        <f>temps_amorçage</f>
        <v/>
      </c>
      <c r="AG71" s="146" t="str">
        <f>Temps_TT_Oxy_AD</f>
        <v/>
      </c>
      <c r="AH71" s="146" t="str">
        <f>Coût_Oxy_AD</f>
        <v/>
      </c>
      <c r="AI71" s="107"/>
      <c r="AJ71" s="6" t="str">
        <f>Temps_sciage_pièce</f>
        <v/>
      </c>
      <c r="AK71" s="6" t="str">
        <f>Temps_TT_sciage_AD</f>
        <v/>
      </c>
      <c r="AL71" s="6" t="str">
        <f>Coût_sciage_AD</f>
        <v/>
      </c>
      <c r="AM71" s="148"/>
      <c r="AN71" s="145" t="str">
        <f>Temps_cisaillage_pièce</f>
        <v/>
      </c>
      <c r="AO71" s="145" t="str">
        <f>Temps_TT_cisaillage_AD</f>
        <v/>
      </c>
      <c r="AP71" s="145" t="str">
        <f>Coût_cisaillage_AD</f>
        <v/>
      </c>
      <c r="AQ71" s="141"/>
      <c r="AR71" s="141"/>
      <c r="AS71" s="144" t="e">
        <f>Temps_usinage_pièce</f>
        <v>#REF!</v>
      </c>
      <c r="AT71" s="144" t="e">
        <f>Temps_TT_usinage_AD</f>
        <v>#REF!</v>
      </c>
      <c r="AU71" s="144" t="e">
        <f>Coût_usinage_AD</f>
        <v>#REF!</v>
      </c>
      <c r="AV71" s="141"/>
      <c r="AW71" s="144" t="e">
        <f>Temps_Pliage_pièce</f>
        <v>#REF!</v>
      </c>
      <c r="AX71" s="144" t="e">
        <f>Temps_TT_Pliage_AD</f>
        <v>#REF!</v>
      </c>
      <c r="AY71" s="144" t="e">
        <f>Coût_Pliage_AD</f>
        <v>#REF!</v>
      </c>
      <c r="AZ71" s="141"/>
      <c r="BA71" s="141"/>
      <c r="BB71" s="144" t="e">
        <f>Temps_usinageAp_pièce</f>
        <v>#REF!</v>
      </c>
      <c r="BC71" s="144" t="e">
        <f>Temps_TT_usinageAp_AD</f>
        <v>#REF!</v>
      </c>
      <c r="BD71" s="144" t="e">
        <f>Coût_usinageAp_AD</f>
        <v>#REF!</v>
      </c>
      <c r="BE71" s="141"/>
      <c r="BF71" s="144" t="e">
        <f>Temps_TT_Tour_Pièce</f>
        <v>#REF!</v>
      </c>
      <c r="BG71" s="144" t="e">
        <f>Cout_Tour_Pièce</f>
        <v>#REF!</v>
      </c>
      <c r="BH71" s="141"/>
      <c r="BI71" s="142"/>
      <c r="BJ71" s="144" t="e">
        <f>Temps_TT_Soudure_AD</f>
        <v>#REF!</v>
      </c>
      <c r="BK71" s="144" t="e">
        <f>Coût_Soudure_AD</f>
        <v>#REF!</v>
      </c>
      <c r="BL71" s="141"/>
      <c r="BM71" s="144" t="e">
        <f>Coût_Montage_AD</f>
        <v>#REF!</v>
      </c>
      <c r="BN71" s="141"/>
      <c r="BO71" s="144" t="e">
        <f>Temps_TT_Peinture_AD</f>
        <v>#REF!</v>
      </c>
      <c r="BP71" s="144" t="e">
        <f>Coût_Peinture_AD</f>
        <v>#REF!</v>
      </c>
      <c r="BQ71" s="141"/>
      <c r="BR71" s="141" t="e">
        <f>Coût_Achat_TT</f>
        <v>#REF!</v>
      </c>
    </row>
    <row r="72" spans="1:70" ht="20.100000000000001" customHeight="1" x14ac:dyDescent="0.25">
      <c r="A72" s="11"/>
      <c r="B72" s="15"/>
      <c r="C72" s="11"/>
      <c r="D72" s="11"/>
      <c r="E72" s="14"/>
      <c r="F72" s="11"/>
      <c r="G72" s="11"/>
      <c r="H72" s="11"/>
      <c r="I72" s="10"/>
      <c r="K72" s="10"/>
      <c r="L72" s="10"/>
      <c r="M72" s="10"/>
      <c r="N72" s="79"/>
      <c r="O72" s="79"/>
      <c r="P72" s="79"/>
      <c r="Q72" s="79"/>
      <c r="R72" s="79"/>
      <c r="S72" s="79"/>
      <c r="T72" s="79" t="str">
        <f>MatDim</f>
        <v/>
      </c>
      <c r="U72" s="147" t="str">
        <f>RéfMat</f>
        <v/>
      </c>
      <c r="V72" s="144" t="str">
        <f>Coeff</f>
        <v/>
      </c>
      <c r="W72" s="144" t="str">
        <f>Poids</f>
        <v/>
      </c>
      <c r="X72" s="145" t="str">
        <f>PoidBrut</f>
        <v/>
      </c>
      <c r="Y72" s="146" t="str">
        <f>Périmètre</f>
        <v/>
      </c>
      <c r="Z72" s="142"/>
      <c r="AA72" s="142"/>
      <c r="AB72" s="146" t="str">
        <f>Temp_Prépa</f>
        <v/>
      </c>
      <c r="AC72" s="146" t="str">
        <f>Temps_Oxy_AD</f>
        <v/>
      </c>
      <c r="AD72" s="145" t="str">
        <f>Vitesse</f>
        <v/>
      </c>
      <c r="AE72" s="144" t="str">
        <f>Temps_coupe_Pièce</f>
        <v/>
      </c>
      <c r="AF72" s="144" t="str">
        <f>temps_amorçage</f>
        <v/>
      </c>
      <c r="AG72" s="146" t="str">
        <f>Temps_TT_Oxy_AD</f>
        <v/>
      </c>
      <c r="AH72" s="146" t="str">
        <f>Coût_Oxy_AD</f>
        <v/>
      </c>
      <c r="AI72" s="107"/>
      <c r="AJ72" s="6" t="str">
        <f>Temps_sciage_pièce</f>
        <v/>
      </c>
      <c r="AK72" s="6" t="str">
        <f>Temps_TT_sciage_AD</f>
        <v/>
      </c>
      <c r="AL72" s="6" t="str">
        <f>Coût_sciage_AD</f>
        <v/>
      </c>
      <c r="AM72" s="148"/>
      <c r="AN72" s="145" t="str">
        <f>Temps_cisaillage_pièce</f>
        <v/>
      </c>
      <c r="AO72" s="145" t="str">
        <f>Temps_TT_cisaillage_AD</f>
        <v/>
      </c>
      <c r="AP72" s="145" t="str">
        <f>Coût_cisaillage_AD</f>
        <v/>
      </c>
      <c r="AQ72" s="141"/>
      <c r="AR72" s="141"/>
      <c r="AS72" s="144" t="e">
        <f>Temps_usinage_pièce</f>
        <v>#REF!</v>
      </c>
      <c r="AT72" s="144" t="e">
        <f>Temps_TT_usinage_AD</f>
        <v>#REF!</v>
      </c>
      <c r="AU72" s="144" t="e">
        <f>Coût_usinage_AD</f>
        <v>#REF!</v>
      </c>
      <c r="AV72" s="141"/>
      <c r="AW72" s="144" t="e">
        <f>Temps_Pliage_pièce</f>
        <v>#REF!</v>
      </c>
      <c r="AX72" s="144" t="e">
        <f>Temps_TT_Pliage_AD</f>
        <v>#REF!</v>
      </c>
      <c r="AY72" s="144" t="e">
        <f>Coût_Pliage_AD</f>
        <v>#REF!</v>
      </c>
      <c r="AZ72" s="141"/>
      <c r="BA72" s="141"/>
      <c r="BB72" s="144" t="e">
        <f>Temps_usinageAp_pièce</f>
        <v>#REF!</v>
      </c>
      <c r="BC72" s="144" t="e">
        <f>Temps_TT_usinageAp_AD</f>
        <v>#REF!</v>
      </c>
      <c r="BD72" s="144" t="e">
        <f>Coût_usinageAp_AD</f>
        <v>#REF!</v>
      </c>
      <c r="BE72" s="141"/>
      <c r="BF72" s="144" t="e">
        <f>Temps_TT_Tour_Pièce</f>
        <v>#REF!</v>
      </c>
      <c r="BG72" s="144" t="e">
        <f>Cout_Tour_Pièce</f>
        <v>#REF!</v>
      </c>
      <c r="BH72" s="141"/>
      <c r="BI72" s="142"/>
      <c r="BJ72" s="144" t="e">
        <f>Temps_TT_Soudure_AD</f>
        <v>#REF!</v>
      </c>
      <c r="BK72" s="144" t="e">
        <f>Coût_Soudure_AD</f>
        <v>#REF!</v>
      </c>
      <c r="BL72" s="141"/>
      <c r="BM72" s="144" t="e">
        <f>Coût_Montage_AD</f>
        <v>#REF!</v>
      </c>
      <c r="BN72" s="141"/>
      <c r="BO72" s="144" t="e">
        <f>Temps_TT_Peinture_AD</f>
        <v>#REF!</v>
      </c>
      <c r="BP72" s="144" t="e">
        <f>Coût_Peinture_AD</f>
        <v>#REF!</v>
      </c>
      <c r="BQ72" s="141"/>
      <c r="BR72" s="141" t="e">
        <f>Coût_Achat_TT</f>
        <v>#REF!</v>
      </c>
    </row>
    <row r="73" spans="1:70" ht="20.100000000000001" customHeight="1" x14ac:dyDescent="0.25">
      <c r="A73" s="11"/>
      <c r="B73" s="15"/>
      <c r="C73" s="11"/>
      <c r="D73" s="11"/>
      <c r="E73" s="14"/>
      <c r="F73" s="11"/>
      <c r="G73" s="11"/>
      <c r="H73" s="11"/>
      <c r="I73" s="10"/>
      <c r="K73" s="10"/>
      <c r="L73" s="10"/>
      <c r="M73" s="10"/>
      <c r="N73" s="79"/>
      <c r="O73" s="79"/>
      <c r="P73" s="79"/>
      <c r="Q73" s="79"/>
      <c r="R73" s="79"/>
      <c r="S73" s="79"/>
      <c r="T73" s="79" t="str">
        <f>MatDim</f>
        <v/>
      </c>
      <c r="U73" s="147" t="str">
        <f>RéfMat</f>
        <v/>
      </c>
      <c r="V73" s="144" t="str">
        <f>Coeff</f>
        <v/>
      </c>
      <c r="W73" s="144" t="str">
        <f>Poids</f>
        <v/>
      </c>
      <c r="X73" s="145" t="str">
        <f>PoidBrut</f>
        <v/>
      </c>
      <c r="Y73" s="146" t="str">
        <f>Périmètre</f>
        <v/>
      </c>
      <c r="Z73" s="142"/>
      <c r="AA73" s="142"/>
      <c r="AB73" s="146" t="str">
        <f>Temp_Prépa</f>
        <v/>
      </c>
      <c r="AC73" s="146" t="str">
        <f>Temps_Oxy_AD</f>
        <v/>
      </c>
      <c r="AD73" s="145" t="str">
        <f>Vitesse</f>
        <v/>
      </c>
      <c r="AE73" s="144" t="str">
        <f>Temps_coupe_Pièce</f>
        <v/>
      </c>
      <c r="AF73" s="144" t="str">
        <f>temps_amorçage</f>
        <v/>
      </c>
      <c r="AG73" s="146" t="str">
        <f>Temps_TT_Oxy_AD</f>
        <v/>
      </c>
      <c r="AH73" s="146" t="str">
        <f>Coût_Oxy_AD</f>
        <v/>
      </c>
      <c r="AI73" s="107"/>
      <c r="AJ73" s="6" t="str">
        <f>Temps_sciage_pièce</f>
        <v/>
      </c>
      <c r="AK73" s="6" t="str">
        <f>Temps_TT_sciage_AD</f>
        <v/>
      </c>
      <c r="AL73" s="6" t="str">
        <f>Coût_sciage_AD</f>
        <v/>
      </c>
      <c r="AM73" s="148"/>
      <c r="AN73" s="145" t="str">
        <f>Temps_cisaillage_pièce</f>
        <v/>
      </c>
      <c r="AO73" s="145" t="str">
        <f>Temps_TT_cisaillage_AD</f>
        <v/>
      </c>
      <c r="AP73" s="145" t="str">
        <f>Coût_cisaillage_AD</f>
        <v/>
      </c>
      <c r="AQ73" s="141"/>
      <c r="AR73" s="141"/>
      <c r="AS73" s="144" t="e">
        <f>Temps_usinage_pièce</f>
        <v>#REF!</v>
      </c>
      <c r="AT73" s="144" t="e">
        <f>Temps_TT_usinage_AD</f>
        <v>#REF!</v>
      </c>
      <c r="AU73" s="144" t="e">
        <f>Coût_usinage_AD</f>
        <v>#REF!</v>
      </c>
      <c r="AV73" s="141"/>
      <c r="AW73" s="144" t="e">
        <f>Temps_Pliage_pièce</f>
        <v>#REF!</v>
      </c>
      <c r="AX73" s="144" t="e">
        <f>Temps_TT_Pliage_AD</f>
        <v>#REF!</v>
      </c>
      <c r="AY73" s="144" t="e">
        <f>Coût_Pliage_AD</f>
        <v>#REF!</v>
      </c>
      <c r="AZ73" s="141"/>
      <c r="BA73" s="141"/>
      <c r="BB73" s="144" t="e">
        <f>Temps_usinageAp_pièce</f>
        <v>#REF!</v>
      </c>
      <c r="BC73" s="144" t="e">
        <f>Temps_TT_usinageAp_AD</f>
        <v>#REF!</v>
      </c>
      <c r="BD73" s="144" t="e">
        <f>Coût_usinageAp_AD</f>
        <v>#REF!</v>
      </c>
      <c r="BE73" s="141"/>
      <c r="BF73" s="144" t="e">
        <f>Temps_TT_Tour_Pièce</f>
        <v>#REF!</v>
      </c>
      <c r="BG73" s="144" t="e">
        <f>Cout_Tour_Pièce</f>
        <v>#REF!</v>
      </c>
      <c r="BH73" s="141"/>
      <c r="BI73" s="142"/>
      <c r="BJ73" s="144" t="e">
        <f>Temps_TT_Soudure_AD</f>
        <v>#REF!</v>
      </c>
      <c r="BK73" s="144" t="e">
        <f>Coût_Soudure_AD</f>
        <v>#REF!</v>
      </c>
      <c r="BL73" s="141"/>
      <c r="BM73" s="144" t="e">
        <f>Coût_Montage_AD</f>
        <v>#REF!</v>
      </c>
      <c r="BN73" s="141"/>
      <c r="BO73" s="144" t="e">
        <f>Temps_TT_Peinture_AD</f>
        <v>#REF!</v>
      </c>
      <c r="BP73" s="144" t="e">
        <f>Coût_Peinture_AD</f>
        <v>#REF!</v>
      </c>
      <c r="BQ73" s="141"/>
      <c r="BR73" s="141" t="e">
        <f>Coût_Achat_TT</f>
        <v>#REF!</v>
      </c>
    </row>
    <row r="74" spans="1:70" ht="20.100000000000001" customHeight="1" x14ac:dyDescent="0.25">
      <c r="A74" s="11"/>
      <c r="B74" s="15"/>
      <c r="C74" s="11"/>
      <c r="D74" s="11"/>
      <c r="E74" s="14"/>
      <c r="F74" s="11"/>
      <c r="G74" s="11"/>
      <c r="H74" s="11"/>
      <c r="I74" s="10"/>
      <c r="K74" s="10"/>
      <c r="L74" s="10"/>
      <c r="M74" s="10"/>
      <c r="N74" s="79"/>
      <c r="O74" s="79"/>
      <c r="P74" s="79"/>
      <c r="Q74" s="79"/>
      <c r="R74" s="79"/>
      <c r="S74" s="79"/>
      <c r="T74" s="79" t="str">
        <f>MatDim</f>
        <v/>
      </c>
      <c r="U74" s="147" t="str">
        <f>RéfMat</f>
        <v/>
      </c>
      <c r="V74" s="144" t="str">
        <f>Coeff</f>
        <v/>
      </c>
      <c r="W74" s="144" t="str">
        <f>Poids</f>
        <v/>
      </c>
      <c r="X74" s="145" t="str">
        <f>PoidBrut</f>
        <v/>
      </c>
      <c r="Y74" s="146" t="str">
        <f>Périmètre</f>
        <v/>
      </c>
      <c r="Z74" s="142"/>
      <c r="AA74" s="142"/>
      <c r="AB74" s="146" t="str">
        <f>Temp_Prépa</f>
        <v/>
      </c>
      <c r="AC74" s="146" t="str">
        <f>Temps_Oxy_AD</f>
        <v/>
      </c>
      <c r="AD74" s="145" t="str">
        <f>Vitesse</f>
        <v/>
      </c>
      <c r="AE74" s="144" t="str">
        <f>Temps_coupe_Pièce</f>
        <v/>
      </c>
      <c r="AF74" s="144" t="str">
        <f>temps_amorçage</f>
        <v/>
      </c>
      <c r="AG74" s="146" t="str">
        <f>Temps_TT_Oxy_AD</f>
        <v/>
      </c>
      <c r="AH74" s="146" t="str">
        <f>Coût_Oxy_AD</f>
        <v/>
      </c>
      <c r="AI74" s="107"/>
      <c r="AJ74" s="6" t="str">
        <f>Temps_sciage_pièce</f>
        <v/>
      </c>
      <c r="AK74" s="6" t="str">
        <f>Temps_TT_sciage_AD</f>
        <v/>
      </c>
      <c r="AL74" s="6" t="str">
        <f>Coût_sciage_AD</f>
        <v/>
      </c>
      <c r="AM74" s="148"/>
      <c r="AN74" s="145" t="str">
        <f>Temps_cisaillage_pièce</f>
        <v/>
      </c>
      <c r="AO74" s="145" t="str">
        <f>Temps_TT_cisaillage_AD</f>
        <v/>
      </c>
      <c r="AP74" s="145" t="str">
        <f>Coût_cisaillage_AD</f>
        <v/>
      </c>
      <c r="AQ74" s="141"/>
      <c r="AR74" s="141"/>
      <c r="AS74" s="144" t="e">
        <f>Temps_usinage_pièce</f>
        <v>#REF!</v>
      </c>
      <c r="AT74" s="144" t="e">
        <f>Temps_TT_usinage_AD</f>
        <v>#REF!</v>
      </c>
      <c r="AU74" s="144" t="e">
        <f>Coût_usinage_AD</f>
        <v>#REF!</v>
      </c>
      <c r="AV74" s="141"/>
      <c r="AW74" s="144" t="e">
        <f>Temps_Pliage_pièce</f>
        <v>#REF!</v>
      </c>
      <c r="AX74" s="144" t="e">
        <f>Temps_TT_Pliage_AD</f>
        <v>#REF!</v>
      </c>
      <c r="AY74" s="144" t="e">
        <f>Coût_Pliage_AD</f>
        <v>#REF!</v>
      </c>
      <c r="AZ74" s="141"/>
      <c r="BA74" s="141"/>
      <c r="BB74" s="144" t="e">
        <f>Temps_usinageAp_pièce</f>
        <v>#REF!</v>
      </c>
      <c r="BC74" s="144" t="e">
        <f>Temps_TT_usinageAp_AD</f>
        <v>#REF!</v>
      </c>
      <c r="BD74" s="144" t="e">
        <f>Coût_usinageAp_AD</f>
        <v>#REF!</v>
      </c>
      <c r="BE74" s="141"/>
      <c r="BF74" s="144" t="e">
        <f>Temps_TT_Tour_Pièce</f>
        <v>#REF!</v>
      </c>
      <c r="BG74" s="144" t="e">
        <f>Cout_Tour_Pièce</f>
        <v>#REF!</v>
      </c>
      <c r="BH74" s="141"/>
      <c r="BI74" s="142"/>
      <c r="BJ74" s="144" t="e">
        <f>Temps_TT_Soudure_AD</f>
        <v>#REF!</v>
      </c>
      <c r="BK74" s="144" t="e">
        <f>Coût_Soudure_AD</f>
        <v>#REF!</v>
      </c>
      <c r="BL74" s="141"/>
      <c r="BM74" s="144" t="e">
        <f>Coût_Montage_AD</f>
        <v>#REF!</v>
      </c>
      <c r="BN74" s="141"/>
      <c r="BO74" s="144" t="e">
        <f>Temps_TT_Peinture_AD</f>
        <v>#REF!</v>
      </c>
      <c r="BP74" s="144" t="e">
        <f>Coût_Peinture_AD</f>
        <v>#REF!</v>
      </c>
      <c r="BQ74" s="141"/>
      <c r="BR74" s="141" t="e">
        <f>Coût_Achat_TT</f>
        <v>#REF!</v>
      </c>
    </row>
    <row r="75" spans="1:70" ht="20.100000000000001" customHeight="1" x14ac:dyDescent="0.25">
      <c r="A75" s="11"/>
      <c r="B75" s="16"/>
      <c r="C75" s="11"/>
      <c r="D75" s="11"/>
      <c r="E75" s="14"/>
      <c r="F75" s="11"/>
      <c r="G75" s="11"/>
      <c r="H75" s="11"/>
      <c r="I75" s="10"/>
      <c r="K75" s="10"/>
      <c r="L75" s="10"/>
      <c r="M75" s="10"/>
      <c r="N75" s="79"/>
      <c r="O75" s="79"/>
      <c r="P75" s="79"/>
      <c r="Q75" s="79"/>
      <c r="R75" s="79"/>
      <c r="S75" s="79"/>
      <c r="T75" s="79" t="str">
        <f>MatDim</f>
        <v/>
      </c>
      <c r="U75" s="147" t="str">
        <f>RéfMat</f>
        <v/>
      </c>
      <c r="V75" s="144" t="str">
        <f>Coeff</f>
        <v/>
      </c>
      <c r="W75" s="144" t="str">
        <f>Poids</f>
        <v/>
      </c>
      <c r="X75" s="145" t="str">
        <f>PoidBrut</f>
        <v/>
      </c>
      <c r="Y75" s="146" t="str">
        <f>Périmètre</f>
        <v/>
      </c>
      <c r="Z75" s="142"/>
      <c r="AA75" s="142"/>
      <c r="AB75" s="146" t="str">
        <f>Temp_Prépa</f>
        <v/>
      </c>
      <c r="AC75" s="146" t="str">
        <f>Temps_Oxy_AD</f>
        <v/>
      </c>
      <c r="AD75" s="145" t="str">
        <f>Vitesse</f>
        <v/>
      </c>
      <c r="AE75" s="144" t="str">
        <f>Temps_coupe_Pièce</f>
        <v/>
      </c>
      <c r="AF75" s="144" t="str">
        <f>temps_amorçage</f>
        <v/>
      </c>
      <c r="AG75" s="146" t="str">
        <f>Temps_TT_Oxy_AD</f>
        <v/>
      </c>
      <c r="AH75" s="146" t="str">
        <f>Coût_Oxy_AD</f>
        <v/>
      </c>
      <c r="AI75" s="107"/>
      <c r="AJ75" s="6" t="str">
        <f>Temps_sciage_pièce</f>
        <v/>
      </c>
      <c r="AK75" s="6" t="str">
        <f>Temps_TT_sciage_AD</f>
        <v/>
      </c>
      <c r="AL75" s="6" t="str">
        <f>Coût_sciage_AD</f>
        <v/>
      </c>
      <c r="AM75" s="148"/>
      <c r="AN75" s="145" t="str">
        <f>Temps_cisaillage_pièce</f>
        <v/>
      </c>
      <c r="AO75" s="145" t="str">
        <f>Temps_TT_cisaillage_AD</f>
        <v/>
      </c>
      <c r="AP75" s="145" t="str">
        <f>Coût_cisaillage_AD</f>
        <v/>
      </c>
      <c r="AQ75" s="141"/>
      <c r="AR75" s="141"/>
      <c r="AS75" s="144" t="e">
        <f>Temps_usinage_pièce</f>
        <v>#REF!</v>
      </c>
      <c r="AT75" s="144" t="e">
        <f>Temps_TT_usinage_AD</f>
        <v>#REF!</v>
      </c>
      <c r="AU75" s="144" t="e">
        <f>Coût_usinage_AD</f>
        <v>#REF!</v>
      </c>
      <c r="AV75" s="141"/>
      <c r="AW75" s="144" t="e">
        <f>Temps_Pliage_pièce</f>
        <v>#REF!</v>
      </c>
      <c r="AX75" s="144" t="e">
        <f>Temps_TT_Pliage_AD</f>
        <v>#REF!</v>
      </c>
      <c r="AY75" s="144" t="e">
        <f>Coût_Pliage_AD</f>
        <v>#REF!</v>
      </c>
      <c r="AZ75" s="141"/>
      <c r="BA75" s="141"/>
      <c r="BB75" s="144" t="e">
        <f>Temps_usinageAp_pièce</f>
        <v>#REF!</v>
      </c>
      <c r="BC75" s="144" t="e">
        <f>Temps_TT_usinageAp_AD</f>
        <v>#REF!</v>
      </c>
      <c r="BD75" s="144" t="e">
        <f>Coût_usinageAp_AD</f>
        <v>#REF!</v>
      </c>
      <c r="BE75" s="141"/>
      <c r="BF75" s="144" t="e">
        <f>Temps_TT_Tour_Pièce</f>
        <v>#REF!</v>
      </c>
      <c r="BG75" s="144" t="e">
        <f>Cout_Tour_Pièce</f>
        <v>#REF!</v>
      </c>
      <c r="BH75" s="141"/>
      <c r="BI75" s="142"/>
      <c r="BJ75" s="144" t="e">
        <f>Temps_TT_Soudure_AD</f>
        <v>#REF!</v>
      </c>
      <c r="BK75" s="144" t="e">
        <f>Coût_Soudure_AD</f>
        <v>#REF!</v>
      </c>
      <c r="BL75" s="141"/>
      <c r="BM75" s="144" t="e">
        <f>Coût_Montage_AD</f>
        <v>#REF!</v>
      </c>
      <c r="BN75" s="141"/>
      <c r="BO75" s="144" t="e">
        <f>Temps_TT_Peinture_AD</f>
        <v>#REF!</v>
      </c>
      <c r="BP75" s="144" t="e">
        <f>Coût_Peinture_AD</f>
        <v>#REF!</v>
      </c>
      <c r="BQ75" s="141"/>
      <c r="BR75" s="141" t="e">
        <f>Coût_Achat_TT</f>
        <v>#REF!</v>
      </c>
    </row>
    <row r="76" spans="1:70" ht="20.100000000000001" customHeight="1" x14ac:dyDescent="0.25">
      <c r="A76" s="11"/>
      <c r="B76" s="16"/>
      <c r="C76" s="11"/>
      <c r="D76" s="11"/>
      <c r="E76" s="14"/>
      <c r="F76" s="11"/>
      <c r="G76" s="11"/>
      <c r="H76" s="11"/>
      <c r="I76" s="10"/>
      <c r="K76" s="10"/>
      <c r="L76" s="10"/>
      <c r="M76" s="10"/>
      <c r="N76" s="79"/>
      <c r="O76" s="79"/>
      <c r="P76" s="79"/>
      <c r="Q76" s="79"/>
      <c r="R76" s="79"/>
      <c r="S76" s="79"/>
      <c r="T76" s="79" t="str">
        <f>MatDim</f>
        <v/>
      </c>
      <c r="U76" s="147" t="str">
        <f>RéfMat</f>
        <v/>
      </c>
      <c r="V76" s="144" t="str">
        <f>Coeff</f>
        <v/>
      </c>
      <c r="W76" s="144" t="str">
        <f>Poids</f>
        <v/>
      </c>
      <c r="X76" s="145" t="str">
        <f>PoidBrut</f>
        <v/>
      </c>
      <c r="Y76" s="146" t="str">
        <f>Périmètre</f>
        <v/>
      </c>
      <c r="Z76" s="142"/>
      <c r="AA76" s="142"/>
      <c r="AB76" s="146" t="str">
        <f>Temp_Prépa</f>
        <v/>
      </c>
      <c r="AC76" s="146" t="str">
        <f>Temps_Oxy_AD</f>
        <v/>
      </c>
      <c r="AD76" s="145" t="str">
        <f>Vitesse</f>
        <v/>
      </c>
      <c r="AE76" s="144" t="str">
        <f>Temps_coupe_Pièce</f>
        <v/>
      </c>
      <c r="AF76" s="144" t="str">
        <f>temps_amorçage</f>
        <v/>
      </c>
      <c r="AG76" s="146" t="str">
        <f>Temps_TT_Oxy_AD</f>
        <v/>
      </c>
      <c r="AH76" s="146" t="str">
        <f>Coût_Oxy_AD</f>
        <v/>
      </c>
      <c r="AI76" s="107"/>
      <c r="AJ76" s="6" t="str">
        <f>Temps_sciage_pièce</f>
        <v/>
      </c>
      <c r="AK76" s="6" t="str">
        <f>Temps_TT_sciage_AD</f>
        <v/>
      </c>
      <c r="AL76" s="6" t="str">
        <f>Coût_sciage_AD</f>
        <v/>
      </c>
      <c r="AM76" s="148"/>
      <c r="AN76" s="145" t="str">
        <f>Temps_cisaillage_pièce</f>
        <v/>
      </c>
      <c r="AO76" s="145" t="str">
        <f>Temps_TT_cisaillage_AD</f>
        <v/>
      </c>
      <c r="AP76" s="145" t="str">
        <f>Coût_cisaillage_AD</f>
        <v/>
      </c>
      <c r="AQ76" s="141"/>
      <c r="AR76" s="141"/>
      <c r="AS76" s="144" t="e">
        <f>Temps_usinage_pièce</f>
        <v>#REF!</v>
      </c>
      <c r="AT76" s="144" t="e">
        <f>Temps_TT_usinage_AD</f>
        <v>#REF!</v>
      </c>
      <c r="AU76" s="144" t="e">
        <f>Coût_usinage_AD</f>
        <v>#REF!</v>
      </c>
      <c r="AV76" s="141"/>
      <c r="AW76" s="144" t="e">
        <f>Temps_Pliage_pièce</f>
        <v>#REF!</v>
      </c>
      <c r="AX76" s="144" t="e">
        <f>Temps_TT_Pliage_AD</f>
        <v>#REF!</v>
      </c>
      <c r="AY76" s="144" t="e">
        <f>Coût_Pliage_AD</f>
        <v>#REF!</v>
      </c>
      <c r="AZ76" s="141"/>
      <c r="BA76" s="141"/>
      <c r="BB76" s="144" t="e">
        <f>Temps_usinageAp_pièce</f>
        <v>#REF!</v>
      </c>
      <c r="BC76" s="144" t="e">
        <f>Temps_TT_usinageAp_AD</f>
        <v>#REF!</v>
      </c>
      <c r="BD76" s="144" t="e">
        <f>Coût_usinageAp_AD</f>
        <v>#REF!</v>
      </c>
      <c r="BE76" s="141"/>
      <c r="BF76" s="144" t="e">
        <f>Temps_TT_Tour_Pièce</f>
        <v>#REF!</v>
      </c>
      <c r="BG76" s="144" t="e">
        <f>Cout_Tour_Pièce</f>
        <v>#REF!</v>
      </c>
      <c r="BH76" s="141"/>
      <c r="BI76" s="142"/>
      <c r="BJ76" s="144" t="e">
        <f>Temps_TT_Soudure_AD</f>
        <v>#REF!</v>
      </c>
      <c r="BK76" s="144" t="e">
        <f>Coût_Soudure_AD</f>
        <v>#REF!</v>
      </c>
      <c r="BL76" s="141"/>
      <c r="BM76" s="144" t="e">
        <f>Coût_Montage_AD</f>
        <v>#REF!</v>
      </c>
      <c r="BN76" s="141"/>
      <c r="BO76" s="144" t="e">
        <f>Temps_TT_Peinture_AD</f>
        <v>#REF!</v>
      </c>
      <c r="BP76" s="144" t="e">
        <f>Coût_Peinture_AD</f>
        <v>#REF!</v>
      </c>
      <c r="BQ76" s="141"/>
      <c r="BR76" s="141" t="e">
        <f>Coût_Achat_TT</f>
        <v>#REF!</v>
      </c>
    </row>
    <row r="77" spans="1:70" ht="20.100000000000001" customHeight="1" x14ac:dyDescent="0.25">
      <c r="A77" s="11"/>
      <c r="B77" s="16"/>
      <c r="C77" s="11"/>
      <c r="D77" s="11"/>
      <c r="E77" s="14"/>
      <c r="F77" s="11"/>
      <c r="G77" s="11"/>
      <c r="H77" s="11"/>
      <c r="I77" s="10"/>
      <c r="K77" s="10"/>
      <c r="L77" s="10"/>
      <c r="M77" s="10"/>
      <c r="N77" s="10"/>
      <c r="O77" s="10"/>
      <c r="P77" s="10"/>
      <c r="Q77" s="10"/>
      <c r="R77" s="10"/>
      <c r="S77" s="10"/>
      <c r="T77" s="79" t="str">
        <f>MatDim</f>
        <v/>
      </c>
      <c r="U77" s="147" t="str">
        <f>RéfMat</f>
        <v/>
      </c>
      <c r="V77" s="144" t="str">
        <f>Coeff</f>
        <v/>
      </c>
      <c r="W77" s="144" t="str">
        <f>Poids</f>
        <v/>
      </c>
      <c r="X77" s="145" t="str">
        <f>PoidBrut</f>
        <v/>
      </c>
      <c r="Y77" s="146" t="str">
        <f>Périmètre</f>
        <v/>
      </c>
      <c r="Z77" s="142"/>
      <c r="AA77" s="142"/>
      <c r="AB77" s="146" t="str">
        <f>Temp_Prépa</f>
        <v/>
      </c>
      <c r="AC77" s="146" t="str">
        <f>Temps_Oxy_AD</f>
        <v/>
      </c>
      <c r="AD77" s="145" t="str">
        <f>Vitesse</f>
        <v/>
      </c>
      <c r="AE77" s="144" t="str">
        <f>Temps_coupe_Pièce</f>
        <v/>
      </c>
      <c r="AF77" s="144" t="str">
        <f>temps_amorçage</f>
        <v/>
      </c>
      <c r="AG77" s="146" t="str">
        <f>Temps_TT_Oxy_AD</f>
        <v/>
      </c>
      <c r="AH77" s="146" t="str">
        <f>Coût_Oxy_AD</f>
        <v/>
      </c>
      <c r="AI77" s="107"/>
      <c r="AJ77" s="6" t="str">
        <f>Temps_sciage_pièce</f>
        <v/>
      </c>
      <c r="AK77" s="6" t="str">
        <f>Temps_TT_sciage_AD</f>
        <v/>
      </c>
      <c r="AL77" s="6" t="str">
        <f>Coût_sciage_AD</f>
        <v/>
      </c>
      <c r="AM77" s="148"/>
      <c r="AN77" s="145" t="str">
        <f>Temps_cisaillage_pièce</f>
        <v/>
      </c>
      <c r="AO77" s="145" t="str">
        <f>Temps_TT_cisaillage_AD</f>
        <v/>
      </c>
      <c r="AP77" s="145" t="str">
        <f>Coût_cisaillage_AD</f>
        <v/>
      </c>
      <c r="AQ77" s="141"/>
      <c r="AR77" s="141"/>
      <c r="AS77" s="144" t="e">
        <f>Temps_usinage_pièce</f>
        <v>#REF!</v>
      </c>
      <c r="AT77" s="144" t="e">
        <f>Temps_TT_usinage_AD</f>
        <v>#REF!</v>
      </c>
      <c r="AU77" s="144" t="e">
        <f>Coût_usinage_AD</f>
        <v>#REF!</v>
      </c>
      <c r="AV77" s="141"/>
      <c r="AW77" s="144" t="e">
        <f>Temps_Pliage_pièce</f>
        <v>#REF!</v>
      </c>
      <c r="AX77" s="144" t="e">
        <f>Temps_TT_Pliage_AD</f>
        <v>#REF!</v>
      </c>
      <c r="AY77" s="144" t="e">
        <f>Coût_Pliage_AD</f>
        <v>#REF!</v>
      </c>
      <c r="AZ77" s="141"/>
      <c r="BA77" s="141"/>
      <c r="BB77" s="144" t="e">
        <f>Temps_usinageAp_pièce</f>
        <v>#REF!</v>
      </c>
      <c r="BC77" s="144" t="e">
        <f>Temps_TT_usinageAp_AD</f>
        <v>#REF!</v>
      </c>
      <c r="BD77" s="144" t="e">
        <f>Coût_usinageAp_AD</f>
        <v>#REF!</v>
      </c>
      <c r="BE77" s="141"/>
      <c r="BF77" s="144" t="e">
        <f>Temps_TT_Tour_Pièce</f>
        <v>#REF!</v>
      </c>
      <c r="BG77" s="144" t="e">
        <f>Cout_Tour_Pièce</f>
        <v>#REF!</v>
      </c>
      <c r="BH77" s="141"/>
      <c r="BI77" s="142"/>
      <c r="BJ77" s="144" t="e">
        <f>Temps_TT_Soudure_AD</f>
        <v>#REF!</v>
      </c>
      <c r="BK77" s="144" t="e">
        <f>Coût_Soudure_AD</f>
        <v>#REF!</v>
      </c>
      <c r="BL77" s="141"/>
      <c r="BM77" s="144" t="e">
        <f>Coût_Montage_AD</f>
        <v>#REF!</v>
      </c>
      <c r="BN77" s="141"/>
      <c r="BO77" s="144" t="e">
        <f>Temps_TT_Peinture_AD</f>
        <v>#REF!</v>
      </c>
      <c r="BP77" s="144" t="e">
        <f>Coût_Peinture_AD</f>
        <v>#REF!</v>
      </c>
      <c r="BQ77" s="141"/>
      <c r="BR77" s="141" t="e">
        <f>Coût_Achat_TT</f>
        <v>#REF!</v>
      </c>
    </row>
    <row r="78" spans="1:70" ht="20.100000000000001" customHeight="1" x14ac:dyDescent="0.25">
      <c r="A78" s="11"/>
      <c r="B78" s="16"/>
      <c r="C78" s="11"/>
      <c r="D78" s="11"/>
      <c r="E78" s="14"/>
      <c r="F78" s="11"/>
      <c r="G78" s="11"/>
      <c r="H78" s="11"/>
      <c r="I78" s="10"/>
      <c r="K78" s="10"/>
      <c r="L78" s="10"/>
      <c r="M78" s="10"/>
      <c r="N78" s="10"/>
      <c r="O78" s="10"/>
      <c r="P78" s="10"/>
      <c r="Q78" s="10"/>
      <c r="R78" s="10"/>
      <c r="S78" s="10"/>
      <c r="T78" s="79" t="str">
        <f>MatDim</f>
        <v/>
      </c>
      <c r="U78" s="147" t="str">
        <f>RéfMat</f>
        <v/>
      </c>
      <c r="V78" s="144" t="str">
        <f>Coeff</f>
        <v/>
      </c>
      <c r="W78" s="144" t="str">
        <f>Poids</f>
        <v/>
      </c>
      <c r="X78" s="145" t="str">
        <f>PoidBrut</f>
        <v/>
      </c>
      <c r="Y78" s="146" t="str">
        <f>Périmètre</f>
        <v/>
      </c>
      <c r="Z78" s="142"/>
      <c r="AA78" s="142"/>
      <c r="AB78" s="146" t="str">
        <f>Temp_Prépa</f>
        <v/>
      </c>
      <c r="AC78" s="146" t="str">
        <f>Temps_Oxy_AD</f>
        <v/>
      </c>
      <c r="AD78" s="145" t="str">
        <f>Vitesse</f>
        <v/>
      </c>
      <c r="AE78" s="144" t="str">
        <f>Temps_coupe_Pièce</f>
        <v/>
      </c>
      <c r="AF78" s="144" t="str">
        <f>temps_amorçage</f>
        <v/>
      </c>
      <c r="AG78" s="146" t="str">
        <f>Temps_TT_Oxy_AD</f>
        <v/>
      </c>
      <c r="AH78" s="146" t="str">
        <f>Coût_Oxy_AD</f>
        <v/>
      </c>
      <c r="AI78" s="107"/>
      <c r="AJ78" s="6" t="str">
        <f>Temps_sciage_pièce</f>
        <v/>
      </c>
      <c r="AK78" s="6" t="str">
        <f>Temps_TT_sciage_AD</f>
        <v/>
      </c>
      <c r="AL78" s="6" t="str">
        <f>Coût_sciage_AD</f>
        <v/>
      </c>
      <c r="AM78" s="148"/>
      <c r="AN78" s="145" t="str">
        <f>Temps_cisaillage_pièce</f>
        <v/>
      </c>
      <c r="AO78" s="145" t="str">
        <f>Temps_TT_cisaillage_AD</f>
        <v/>
      </c>
      <c r="AP78" s="145" t="str">
        <f>Coût_cisaillage_AD</f>
        <v/>
      </c>
      <c r="AQ78" s="141"/>
      <c r="AR78" s="141"/>
      <c r="AS78" s="144" t="e">
        <f>Temps_usinage_pièce</f>
        <v>#REF!</v>
      </c>
      <c r="AT78" s="144" t="e">
        <f>Temps_TT_usinage_AD</f>
        <v>#REF!</v>
      </c>
      <c r="AU78" s="144" t="e">
        <f>Coût_usinage_AD</f>
        <v>#REF!</v>
      </c>
      <c r="AV78" s="141"/>
      <c r="AW78" s="144" t="e">
        <f>Temps_Pliage_pièce</f>
        <v>#REF!</v>
      </c>
      <c r="AX78" s="144" t="e">
        <f>Temps_TT_Pliage_AD</f>
        <v>#REF!</v>
      </c>
      <c r="AY78" s="144" t="e">
        <f>Coût_Pliage_AD</f>
        <v>#REF!</v>
      </c>
      <c r="AZ78" s="141"/>
      <c r="BA78" s="141"/>
      <c r="BB78" s="144" t="e">
        <f>Temps_usinageAp_pièce</f>
        <v>#REF!</v>
      </c>
      <c r="BC78" s="144" t="e">
        <f>Temps_TT_usinageAp_AD</f>
        <v>#REF!</v>
      </c>
      <c r="BD78" s="144" t="e">
        <f>Coût_usinageAp_AD</f>
        <v>#REF!</v>
      </c>
      <c r="BE78" s="141"/>
      <c r="BF78" s="144" t="e">
        <f>Temps_TT_Tour_Pièce</f>
        <v>#REF!</v>
      </c>
      <c r="BG78" s="144" t="e">
        <f>Cout_Tour_Pièce</f>
        <v>#REF!</v>
      </c>
      <c r="BH78" s="141"/>
      <c r="BI78" s="142"/>
      <c r="BJ78" s="144" t="e">
        <f>Temps_TT_Soudure_AD</f>
        <v>#REF!</v>
      </c>
      <c r="BK78" s="144" t="e">
        <f>Coût_Soudure_AD</f>
        <v>#REF!</v>
      </c>
      <c r="BL78" s="141"/>
      <c r="BM78" s="144" t="e">
        <f>Coût_Montage_AD</f>
        <v>#REF!</v>
      </c>
      <c r="BN78" s="141"/>
      <c r="BO78" s="144" t="e">
        <f>Temps_TT_Peinture_AD</f>
        <v>#REF!</v>
      </c>
      <c r="BP78" s="144" t="e">
        <f>Coût_Peinture_AD</f>
        <v>#REF!</v>
      </c>
      <c r="BQ78" s="141"/>
      <c r="BR78" s="141" t="e">
        <f>Coût_Achat_TT</f>
        <v>#REF!</v>
      </c>
    </row>
    <row r="79" spans="1:70" ht="20.100000000000001" customHeight="1" x14ac:dyDescent="0.25">
      <c r="A79" s="11"/>
      <c r="B79" s="16"/>
      <c r="C79" s="11"/>
      <c r="D79" s="11"/>
      <c r="E79" s="14"/>
      <c r="F79" s="11"/>
      <c r="G79" s="11"/>
      <c r="H79" s="11"/>
      <c r="I79" s="10"/>
      <c r="K79" s="10"/>
      <c r="L79" s="10"/>
      <c r="M79" s="10"/>
      <c r="N79" s="10"/>
      <c r="O79" s="10"/>
      <c r="P79" s="10"/>
      <c r="Q79" s="10"/>
      <c r="R79" s="10"/>
      <c r="S79" s="10"/>
      <c r="T79" s="79" t="str">
        <f>MatDim</f>
        <v/>
      </c>
      <c r="U79" s="147" t="str">
        <f>RéfMat</f>
        <v/>
      </c>
      <c r="V79" s="144" t="str">
        <f>Coeff</f>
        <v/>
      </c>
      <c r="W79" s="144" t="str">
        <f>Poids</f>
        <v/>
      </c>
      <c r="X79" s="145" t="str">
        <f>PoidBrut</f>
        <v/>
      </c>
      <c r="Y79" s="146" t="str">
        <f>Périmètre</f>
        <v/>
      </c>
      <c r="Z79" s="142"/>
      <c r="AA79" s="142"/>
      <c r="AB79" s="146" t="str">
        <f>Temp_Prépa</f>
        <v/>
      </c>
      <c r="AC79" s="146" t="str">
        <f>Temps_Oxy_AD</f>
        <v/>
      </c>
      <c r="AD79" s="145" t="str">
        <f>Vitesse</f>
        <v/>
      </c>
      <c r="AE79" s="144" t="str">
        <f>Temps_coupe_Pièce</f>
        <v/>
      </c>
      <c r="AF79" s="144" t="str">
        <f>temps_amorçage</f>
        <v/>
      </c>
      <c r="AG79" s="146" t="str">
        <f>Temps_TT_Oxy_AD</f>
        <v/>
      </c>
      <c r="AH79" s="146" t="str">
        <f>Coût_Oxy_AD</f>
        <v/>
      </c>
      <c r="AI79" s="107"/>
      <c r="AJ79" s="6" t="str">
        <f>Temps_sciage_pièce</f>
        <v/>
      </c>
      <c r="AK79" s="6" t="str">
        <f>Temps_TT_sciage_AD</f>
        <v/>
      </c>
      <c r="AL79" s="6" t="str">
        <f>Coût_sciage_AD</f>
        <v/>
      </c>
      <c r="AM79" s="148"/>
      <c r="AN79" s="145" t="str">
        <f>Temps_cisaillage_pièce</f>
        <v/>
      </c>
      <c r="AO79" s="145" t="str">
        <f>Temps_TT_cisaillage_AD</f>
        <v/>
      </c>
      <c r="AP79" s="145" t="str">
        <f>Coût_cisaillage_AD</f>
        <v/>
      </c>
      <c r="AQ79" s="141"/>
      <c r="AR79" s="141"/>
      <c r="AS79" s="144" t="e">
        <f>Temps_usinage_pièce</f>
        <v>#REF!</v>
      </c>
      <c r="AT79" s="144" t="e">
        <f>Temps_TT_usinage_AD</f>
        <v>#REF!</v>
      </c>
      <c r="AU79" s="144" t="e">
        <f>Coût_usinage_AD</f>
        <v>#REF!</v>
      </c>
      <c r="AV79" s="141"/>
      <c r="AW79" s="144" t="e">
        <f>Temps_Pliage_pièce</f>
        <v>#REF!</v>
      </c>
      <c r="AX79" s="144" t="e">
        <f>Temps_TT_Pliage_AD</f>
        <v>#REF!</v>
      </c>
      <c r="AY79" s="144" t="e">
        <f>Coût_Pliage_AD</f>
        <v>#REF!</v>
      </c>
      <c r="AZ79" s="141"/>
      <c r="BA79" s="141"/>
      <c r="BB79" s="144" t="e">
        <f>Temps_usinageAp_pièce</f>
        <v>#REF!</v>
      </c>
      <c r="BC79" s="144" t="e">
        <f>Temps_TT_usinageAp_AD</f>
        <v>#REF!</v>
      </c>
      <c r="BD79" s="144" t="e">
        <f>Coût_usinageAp_AD</f>
        <v>#REF!</v>
      </c>
      <c r="BE79" s="141"/>
      <c r="BF79" s="144" t="e">
        <f>Temps_TT_Tour_Pièce</f>
        <v>#REF!</v>
      </c>
      <c r="BG79" s="144" t="e">
        <f>Cout_Tour_Pièce</f>
        <v>#REF!</v>
      </c>
      <c r="BH79" s="141"/>
      <c r="BI79" s="142"/>
      <c r="BJ79" s="144" t="e">
        <f>Temps_TT_Soudure_AD</f>
        <v>#REF!</v>
      </c>
      <c r="BK79" s="144" t="e">
        <f>Coût_Soudure_AD</f>
        <v>#REF!</v>
      </c>
      <c r="BL79" s="141"/>
      <c r="BM79" s="144" t="e">
        <f>Coût_Montage_AD</f>
        <v>#REF!</v>
      </c>
      <c r="BN79" s="141"/>
      <c r="BO79" s="144" t="e">
        <f>Temps_TT_Peinture_AD</f>
        <v>#REF!</v>
      </c>
      <c r="BP79" s="144" t="e">
        <f>Coût_Peinture_AD</f>
        <v>#REF!</v>
      </c>
      <c r="BQ79" s="141"/>
      <c r="BR79" s="141" t="e">
        <f>Coût_Achat_TT</f>
        <v>#REF!</v>
      </c>
    </row>
    <row r="80" spans="1:70" ht="20.100000000000001" customHeight="1" x14ac:dyDescent="0.25">
      <c r="A80" s="11"/>
      <c r="B80" s="16"/>
      <c r="C80" s="11"/>
      <c r="D80" s="11"/>
      <c r="E80" s="14"/>
      <c r="F80" s="11"/>
      <c r="G80" s="11"/>
      <c r="H80" s="11"/>
      <c r="I80" s="10"/>
      <c r="K80" s="10"/>
      <c r="L80" s="10"/>
      <c r="M80" s="10"/>
      <c r="N80" s="10"/>
      <c r="O80" s="10"/>
      <c r="P80" s="10"/>
      <c r="Q80" s="10"/>
      <c r="R80" s="10"/>
      <c r="S80" s="10"/>
      <c r="T80" s="79" t="str">
        <f>MatDim</f>
        <v/>
      </c>
      <c r="U80" s="147" t="str">
        <f>RéfMat</f>
        <v/>
      </c>
      <c r="V80" s="144" t="str">
        <f>Coeff</f>
        <v/>
      </c>
      <c r="W80" s="144" t="str">
        <f>Poids</f>
        <v/>
      </c>
      <c r="X80" s="145" t="str">
        <f>PoidBrut</f>
        <v/>
      </c>
      <c r="Y80" s="146" t="str">
        <f>Périmètre</f>
        <v/>
      </c>
      <c r="Z80" s="142"/>
      <c r="AA80" s="142"/>
      <c r="AB80" s="146" t="str">
        <f>Temp_Prépa</f>
        <v/>
      </c>
      <c r="AC80" s="146" t="str">
        <f>Temps_Oxy_AD</f>
        <v/>
      </c>
      <c r="AD80" s="145" t="str">
        <f>Vitesse</f>
        <v/>
      </c>
      <c r="AE80" s="144" t="str">
        <f>Temps_coupe_Pièce</f>
        <v/>
      </c>
      <c r="AF80" s="144" t="str">
        <f>temps_amorçage</f>
        <v/>
      </c>
      <c r="AG80" s="146" t="str">
        <f>Temps_TT_Oxy_AD</f>
        <v/>
      </c>
      <c r="AH80" s="146" t="str">
        <f>Coût_Oxy_AD</f>
        <v/>
      </c>
      <c r="AI80" s="107"/>
      <c r="AJ80" s="6" t="str">
        <f>Temps_sciage_pièce</f>
        <v/>
      </c>
      <c r="AK80" s="6" t="str">
        <f>Temps_TT_sciage_AD</f>
        <v/>
      </c>
      <c r="AL80" s="6" t="str">
        <f>Coût_sciage_AD</f>
        <v/>
      </c>
      <c r="AM80" s="148"/>
      <c r="AN80" s="145" t="str">
        <f>Temps_cisaillage_pièce</f>
        <v/>
      </c>
      <c r="AO80" s="145" t="str">
        <f>Temps_TT_cisaillage_AD</f>
        <v/>
      </c>
      <c r="AP80" s="145" t="str">
        <f>Coût_cisaillage_AD</f>
        <v/>
      </c>
      <c r="AQ80" s="141"/>
      <c r="AR80" s="141"/>
      <c r="AS80" s="144" t="e">
        <f>Temps_usinage_pièce</f>
        <v>#REF!</v>
      </c>
      <c r="AT80" s="144" t="e">
        <f>Temps_TT_usinage_AD</f>
        <v>#REF!</v>
      </c>
      <c r="AU80" s="144" t="e">
        <f>Coût_usinage_AD</f>
        <v>#REF!</v>
      </c>
      <c r="AV80" s="141"/>
      <c r="AW80" s="144" t="e">
        <f>Temps_Pliage_pièce</f>
        <v>#REF!</v>
      </c>
      <c r="AX80" s="144" t="e">
        <f>Temps_TT_Pliage_AD</f>
        <v>#REF!</v>
      </c>
      <c r="AY80" s="144" t="e">
        <f>Coût_Pliage_AD</f>
        <v>#REF!</v>
      </c>
      <c r="AZ80" s="141"/>
      <c r="BA80" s="141"/>
      <c r="BB80" s="144" t="e">
        <f>Temps_usinageAp_pièce</f>
        <v>#REF!</v>
      </c>
      <c r="BC80" s="144" t="e">
        <f>Temps_TT_usinageAp_AD</f>
        <v>#REF!</v>
      </c>
      <c r="BD80" s="144" t="e">
        <f>Coût_usinageAp_AD</f>
        <v>#REF!</v>
      </c>
      <c r="BE80" s="141"/>
      <c r="BF80" s="144" t="e">
        <f>Temps_TT_Tour_Pièce</f>
        <v>#REF!</v>
      </c>
      <c r="BG80" s="144" t="e">
        <f>Cout_Tour_Pièce</f>
        <v>#REF!</v>
      </c>
      <c r="BH80" s="141"/>
      <c r="BI80" s="142"/>
      <c r="BJ80" s="144" t="e">
        <f>Temps_TT_Soudure_AD</f>
        <v>#REF!</v>
      </c>
      <c r="BK80" s="144" t="e">
        <f>Coût_Soudure_AD</f>
        <v>#REF!</v>
      </c>
      <c r="BL80" s="141"/>
      <c r="BM80" s="144" t="e">
        <f>Coût_Montage_AD</f>
        <v>#REF!</v>
      </c>
      <c r="BN80" s="141"/>
      <c r="BO80" s="144" t="e">
        <f>Temps_TT_Peinture_AD</f>
        <v>#REF!</v>
      </c>
      <c r="BP80" s="144" t="e">
        <f>Coût_Peinture_AD</f>
        <v>#REF!</v>
      </c>
      <c r="BQ80" s="141"/>
      <c r="BR80" s="141" t="e">
        <f>Coût_Achat_TT</f>
        <v>#REF!</v>
      </c>
    </row>
    <row r="81" spans="1:70" ht="20.100000000000001" customHeight="1" x14ac:dyDescent="0.25">
      <c r="A81" s="11"/>
      <c r="B81" s="16"/>
      <c r="C81" s="11"/>
      <c r="D81" s="11"/>
      <c r="E81" s="14"/>
      <c r="F81" s="11"/>
      <c r="G81" s="11"/>
      <c r="H81" s="11"/>
      <c r="I81" s="10"/>
      <c r="K81" s="10"/>
      <c r="L81" s="10"/>
      <c r="M81" s="10"/>
      <c r="N81" s="10"/>
      <c r="O81" s="10"/>
      <c r="P81" s="10"/>
      <c r="Q81" s="10"/>
      <c r="R81" s="10"/>
      <c r="S81" s="10"/>
      <c r="T81" s="79" t="str">
        <f>MatDim</f>
        <v/>
      </c>
      <c r="U81" s="147" t="str">
        <f>RéfMat</f>
        <v/>
      </c>
      <c r="V81" s="144" t="str">
        <f>Coeff</f>
        <v/>
      </c>
      <c r="W81" s="144" t="str">
        <f>Poids</f>
        <v/>
      </c>
      <c r="X81" s="145" t="str">
        <f>PoidBrut</f>
        <v/>
      </c>
      <c r="Y81" s="146" t="str">
        <f>Périmètre</f>
        <v/>
      </c>
      <c r="Z81" s="142"/>
      <c r="AA81" s="142"/>
      <c r="AB81" s="146" t="str">
        <f>Temp_Prépa</f>
        <v/>
      </c>
      <c r="AC81" s="146" t="str">
        <f>Temps_Oxy_AD</f>
        <v/>
      </c>
      <c r="AD81" s="145" t="str">
        <f>Vitesse</f>
        <v/>
      </c>
      <c r="AE81" s="144" t="str">
        <f>Temps_coupe_Pièce</f>
        <v/>
      </c>
      <c r="AF81" s="144" t="str">
        <f>temps_amorçage</f>
        <v/>
      </c>
      <c r="AG81" s="146" t="str">
        <f>Temps_TT_Oxy_AD</f>
        <v/>
      </c>
      <c r="AH81" s="146" t="str">
        <f>Coût_Oxy_AD</f>
        <v/>
      </c>
      <c r="AI81" s="107"/>
      <c r="AJ81" s="6" t="str">
        <f>Temps_sciage_pièce</f>
        <v/>
      </c>
      <c r="AK81" s="6" t="str">
        <f>Temps_TT_sciage_AD</f>
        <v/>
      </c>
      <c r="AL81" s="6" t="str">
        <f>Coût_sciage_AD</f>
        <v/>
      </c>
      <c r="AM81" s="148"/>
      <c r="AN81" s="145" t="str">
        <f>Temps_cisaillage_pièce</f>
        <v/>
      </c>
      <c r="AO81" s="145" t="str">
        <f>Temps_TT_cisaillage_AD</f>
        <v/>
      </c>
      <c r="AP81" s="145" t="str">
        <f>Coût_cisaillage_AD</f>
        <v/>
      </c>
      <c r="AQ81" s="141"/>
      <c r="AR81" s="141"/>
      <c r="AS81" s="144" t="e">
        <f>Temps_usinage_pièce</f>
        <v>#REF!</v>
      </c>
      <c r="AT81" s="144" t="e">
        <f>Temps_TT_usinage_AD</f>
        <v>#REF!</v>
      </c>
      <c r="AU81" s="144" t="e">
        <f>Coût_usinage_AD</f>
        <v>#REF!</v>
      </c>
      <c r="AV81" s="141"/>
      <c r="AW81" s="144" t="e">
        <f>Temps_Pliage_pièce</f>
        <v>#REF!</v>
      </c>
      <c r="AX81" s="144" t="e">
        <f>Temps_TT_Pliage_AD</f>
        <v>#REF!</v>
      </c>
      <c r="AY81" s="144" t="e">
        <f>Coût_Pliage_AD</f>
        <v>#REF!</v>
      </c>
      <c r="AZ81" s="141"/>
      <c r="BA81" s="141"/>
      <c r="BB81" s="144" t="e">
        <f>Temps_usinageAp_pièce</f>
        <v>#REF!</v>
      </c>
      <c r="BC81" s="144" t="e">
        <f>Temps_TT_usinageAp_AD</f>
        <v>#REF!</v>
      </c>
      <c r="BD81" s="144" t="e">
        <f>Coût_usinageAp_AD</f>
        <v>#REF!</v>
      </c>
      <c r="BE81" s="141"/>
      <c r="BF81" s="144" t="e">
        <f>Temps_TT_Tour_Pièce</f>
        <v>#REF!</v>
      </c>
      <c r="BG81" s="144" t="e">
        <f>Cout_Tour_Pièce</f>
        <v>#REF!</v>
      </c>
      <c r="BH81" s="141"/>
      <c r="BI81" s="142"/>
      <c r="BJ81" s="144" t="e">
        <f>Temps_TT_Soudure_AD</f>
        <v>#REF!</v>
      </c>
      <c r="BK81" s="144" t="e">
        <f>Coût_Soudure_AD</f>
        <v>#REF!</v>
      </c>
      <c r="BL81" s="141"/>
      <c r="BM81" s="144" t="e">
        <f>Coût_Montage_AD</f>
        <v>#REF!</v>
      </c>
      <c r="BN81" s="141"/>
      <c r="BO81" s="144" t="e">
        <f>Temps_TT_Peinture_AD</f>
        <v>#REF!</v>
      </c>
      <c r="BP81" s="144" t="e">
        <f>Coût_Peinture_AD</f>
        <v>#REF!</v>
      </c>
      <c r="BQ81" s="141"/>
      <c r="BR81" s="141" t="e">
        <f>Coût_Achat_TT</f>
        <v>#REF!</v>
      </c>
    </row>
    <row r="82" spans="1:70" ht="20.100000000000001" customHeight="1" x14ac:dyDescent="0.25">
      <c r="A82" s="11"/>
      <c r="B82" s="16"/>
      <c r="C82" s="11"/>
      <c r="D82" s="11"/>
      <c r="E82" s="11"/>
      <c r="F82" s="11"/>
      <c r="G82" s="11"/>
      <c r="H82" s="11"/>
      <c r="I82" s="10"/>
      <c r="K82" s="10"/>
      <c r="L82" s="10"/>
      <c r="M82" s="10"/>
      <c r="N82" s="10"/>
      <c r="O82" s="10"/>
      <c r="P82" s="10"/>
      <c r="Q82" s="10"/>
      <c r="R82" s="10"/>
      <c r="S82" s="10"/>
      <c r="T82" s="79" t="str">
        <f>MatDim</f>
        <v/>
      </c>
      <c r="U82" s="147" t="str">
        <f>RéfMat</f>
        <v/>
      </c>
      <c r="V82" s="144" t="str">
        <f>Coeff</f>
        <v/>
      </c>
      <c r="W82" s="144" t="str">
        <f>Poids</f>
        <v/>
      </c>
      <c r="X82" s="145" t="str">
        <f>PoidBrut</f>
        <v/>
      </c>
      <c r="Y82" s="146" t="str">
        <f>Périmètre</f>
        <v/>
      </c>
      <c r="Z82" s="142"/>
      <c r="AA82" s="142"/>
      <c r="AB82" s="146" t="str">
        <f>Temp_Prépa</f>
        <v/>
      </c>
      <c r="AC82" s="146" t="str">
        <f>Temps_Oxy_AD</f>
        <v/>
      </c>
      <c r="AD82" s="145" t="str">
        <f>Vitesse</f>
        <v/>
      </c>
      <c r="AE82" s="144" t="str">
        <f>Temps_coupe_Pièce</f>
        <v/>
      </c>
      <c r="AF82" s="144" t="str">
        <f>temps_amorçage</f>
        <v/>
      </c>
      <c r="AG82" s="146" t="str">
        <f>Temps_TT_Oxy_AD</f>
        <v/>
      </c>
      <c r="AH82" s="146" t="str">
        <f>Coût_Oxy_AD</f>
        <v/>
      </c>
      <c r="AI82" s="107"/>
      <c r="AJ82" s="6" t="str">
        <f>Temps_sciage_pièce</f>
        <v/>
      </c>
      <c r="AK82" s="6" t="str">
        <f>Temps_TT_sciage_AD</f>
        <v/>
      </c>
      <c r="AL82" s="6" t="str">
        <f>Coût_sciage_AD</f>
        <v/>
      </c>
      <c r="AM82" s="148"/>
      <c r="AN82" s="145" t="str">
        <f>Temps_cisaillage_pièce</f>
        <v/>
      </c>
      <c r="AO82" s="145" t="str">
        <f>Temps_TT_cisaillage_AD</f>
        <v/>
      </c>
      <c r="AP82" s="145" t="str">
        <f>Coût_cisaillage_AD</f>
        <v/>
      </c>
      <c r="AQ82" s="141"/>
      <c r="AR82" s="141"/>
      <c r="AS82" s="144" t="e">
        <f>Temps_usinage_pièce</f>
        <v>#REF!</v>
      </c>
      <c r="AT82" s="144" t="e">
        <f>Temps_TT_usinage_AD</f>
        <v>#REF!</v>
      </c>
      <c r="AU82" s="144" t="e">
        <f>Coût_usinage_AD</f>
        <v>#REF!</v>
      </c>
      <c r="AV82" s="141"/>
      <c r="AW82" s="144" t="e">
        <f>Temps_Pliage_pièce</f>
        <v>#REF!</v>
      </c>
      <c r="AX82" s="144" t="e">
        <f>Temps_TT_Pliage_AD</f>
        <v>#REF!</v>
      </c>
      <c r="AY82" s="144" t="e">
        <f>Coût_Pliage_AD</f>
        <v>#REF!</v>
      </c>
      <c r="AZ82" s="141"/>
      <c r="BA82" s="141"/>
      <c r="BB82" s="144" t="e">
        <f>Temps_usinageAp_pièce</f>
        <v>#REF!</v>
      </c>
      <c r="BC82" s="144" t="e">
        <f>Temps_TT_usinageAp_AD</f>
        <v>#REF!</v>
      </c>
      <c r="BD82" s="144" t="e">
        <f>Coût_usinageAp_AD</f>
        <v>#REF!</v>
      </c>
      <c r="BE82" s="141"/>
      <c r="BF82" s="144" t="e">
        <f>Temps_TT_Tour_Pièce</f>
        <v>#REF!</v>
      </c>
      <c r="BG82" s="144" t="e">
        <f>Cout_Tour_Pièce</f>
        <v>#REF!</v>
      </c>
      <c r="BH82" s="141"/>
      <c r="BI82" s="142"/>
      <c r="BJ82" s="144" t="e">
        <f>Temps_TT_Soudure_AD</f>
        <v>#REF!</v>
      </c>
      <c r="BK82" s="144" t="e">
        <f>Coût_Soudure_AD</f>
        <v>#REF!</v>
      </c>
      <c r="BL82" s="141"/>
      <c r="BM82" s="144" t="e">
        <f>Coût_Montage_AD</f>
        <v>#REF!</v>
      </c>
      <c r="BN82" s="141"/>
      <c r="BO82" s="144" t="e">
        <f>Temps_TT_Peinture_AD</f>
        <v>#REF!</v>
      </c>
      <c r="BP82" s="144" t="e">
        <f>Coût_Peinture_AD</f>
        <v>#REF!</v>
      </c>
      <c r="BQ82" s="141"/>
      <c r="BR82" s="141" t="e">
        <f>Coût_Achat_TT</f>
        <v>#REF!</v>
      </c>
    </row>
    <row r="83" spans="1:70" ht="20.100000000000001" customHeight="1" x14ac:dyDescent="0.25">
      <c r="A83" s="11"/>
      <c r="B83" s="16"/>
      <c r="C83" s="11"/>
      <c r="D83" s="11"/>
      <c r="E83" s="11"/>
      <c r="F83" s="11"/>
      <c r="G83" s="11"/>
      <c r="H83" s="11"/>
      <c r="I83" s="10"/>
      <c r="K83" s="10"/>
      <c r="L83" s="10"/>
      <c r="M83" s="10"/>
      <c r="N83" s="10"/>
      <c r="O83" s="10"/>
      <c r="P83" s="10"/>
      <c r="Q83" s="10"/>
      <c r="R83" s="10"/>
      <c r="S83" s="10"/>
      <c r="T83" s="79" t="str">
        <f>MatDim</f>
        <v/>
      </c>
      <c r="U83" s="147" t="str">
        <f>RéfMat</f>
        <v/>
      </c>
      <c r="V83" s="144" t="str">
        <f>Coeff</f>
        <v/>
      </c>
      <c r="W83" s="144" t="str">
        <f>Poids</f>
        <v/>
      </c>
      <c r="X83" s="145" t="str">
        <f>PoidBrut</f>
        <v/>
      </c>
      <c r="Y83" s="146" t="str">
        <f>Périmètre</f>
        <v/>
      </c>
      <c r="Z83" s="142"/>
      <c r="AA83" s="142"/>
      <c r="AB83" s="146" t="str">
        <f>Temp_Prépa</f>
        <v/>
      </c>
      <c r="AC83" s="146" t="str">
        <f>Temps_Oxy_AD</f>
        <v/>
      </c>
      <c r="AD83" s="145" t="str">
        <f>Vitesse</f>
        <v/>
      </c>
      <c r="AE83" s="144" t="str">
        <f>Temps_coupe_Pièce</f>
        <v/>
      </c>
      <c r="AF83" s="144" t="str">
        <f>temps_amorçage</f>
        <v/>
      </c>
      <c r="AG83" s="146" t="str">
        <f>Temps_TT_Oxy_AD</f>
        <v/>
      </c>
      <c r="AH83" s="146" t="str">
        <f>Coût_Oxy_AD</f>
        <v/>
      </c>
      <c r="AI83" s="107"/>
      <c r="AJ83" s="6" t="str">
        <f>Temps_sciage_pièce</f>
        <v/>
      </c>
      <c r="AK83" s="6" t="str">
        <f>Temps_TT_sciage_AD</f>
        <v/>
      </c>
      <c r="AL83" s="6" t="str">
        <f>Coût_sciage_AD</f>
        <v/>
      </c>
      <c r="AM83" s="148"/>
      <c r="AN83" s="145" t="str">
        <f>Temps_cisaillage_pièce</f>
        <v/>
      </c>
      <c r="AO83" s="145" t="str">
        <f>Temps_TT_cisaillage_AD</f>
        <v/>
      </c>
      <c r="AP83" s="145" t="str">
        <f>Coût_cisaillage_AD</f>
        <v/>
      </c>
      <c r="AQ83" s="141"/>
      <c r="AR83" s="141"/>
      <c r="AS83" s="144" t="e">
        <f>Temps_usinage_pièce</f>
        <v>#REF!</v>
      </c>
      <c r="AT83" s="144" t="e">
        <f>Temps_TT_usinage_AD</f>
        <v>#REF!</v>
      </c>
      <c r="AU83" s="144" t="e">
        <f>Coût_usinage_AD</f>
        <v>#REF!</v>
      </c>
      <c r="AV83" s="141"/>
      <c r="AW83" s="144" t="e">
        <f>Temps_Pliage_pièce</f>
        <v>#REF!</v>
      </c>
      <c r="AX83" s="144" t="e">
        <f>Temps_TT_Pliage_AD</f>
        <v>#REF!</v>
      </c>
      <c r="AY83" s="144" t="e">
        <f>Coût_Pliage_AD</f>
        <v>#REF!</v>
      </c>
      <c r="AZ83" s="141"/>
      <c r="BA83" s="141"/>
      <c r="BB83" s="144" t="e">
        <f>Temps_usinageAp_pièce</f>
        <v>#REF!</v>
      </c>
      <c r="BC83" s="144" t="e">
        <f>Temps_TT_usinageAp_AD</f>
        <v>#REF!</v>
      </c>
      <c r="BD83" s="144" t="e">
        <f>Coût_usinageAp_AD</f>
        <v>#REF!</v>
      </c>
      <c r="BE83" s="141"/>
      <c r="BF83" s="144" t="e">
        <f>Temps_TT_Tour_Pièce</f>
        <v>#REF!</v>
      </c>
      <c r="BG83" s="144" t="e">
        <f>Cout_Tour_Pièce</f>
        <v>#REF!</v>
      </c>
      <c r="BH83" s="141"/>
      <c r="BI83" s="142"/>
      <c r="BJ83" s="144" t="e">
        <f>Temps_TT_Soudure_AD</f>
        <v>#REF!</v>
      </c>
      <c r="BK83" s="144" t="e">
        <f>Coût_Soudure_AD</f>
        <v>#REF!</v>
      </c>
      <c r="BL83" s="141"/>
      <c r="BM83" s="144" t="e">
        <f>Coût_Montage_AD</f>
        <v>#REF!</v>
      </c>
      <c r="BN83" s="141"/>
      <c r="BO83" s="144" t="e">
        <f>Temps_TT_Peinture_AD</f>
        <v>#REF!</v>
      </c>
      <c r="BP83" s="144" t="e">
        <f>Coût_Peinture_AD</f>
        <v>#REF!</v>
      </c>
      <c r="BQ83" s="141"/>
      <c r="BR83" s="141" t="e">
        <f>Coût_Achat_TT</f>
        <v>#REF!</v>
      </c>
    </row>
    <row r="84" spans="1:70" ht="20.100000000000001" customHeight="1" x14ac:dyDescent="0.25">
      <c r="A84" s="11"/>
      <c r="B84" s="16"/>
      <c r="C84" s="11"/>
      <c r="D84" s="11"/>
      <c r="E84" s="11"/>
      <c r="F84" s="11"/>
      <c r="G84" s="11"/>
      <c r="H84" s="11"/>
      <c r="I84" s="10"/>
      <c r="K84" s="10"/>
      <c r="L84" s="10"/>
      <c r="M84" s="10"/>
      <c r="N84" s="10"/>
      <c r="O84" s="10"/>
      <c r="P84" s="10"/>
      <c r="Q84" s="10"/>
      <c r="R84" s="10"/>
      <c r="S84" s="10"/>
      <c r="T84" s="79" t="str">
        <f>MatDim</f>
        <v/>
      </c>
      <c r="U84" s="147" t="str">
        <f>RéfMat</f>
        <v/>
      </c>
      <c r="V84" s="144" t="str">
        <f>Coeff</f>
        <v/>
      </c>
      <c r="W84" s="144" t="str">
        <f>Poids</f>
        <v/>
      </c>
      <c r="X84" s="145" t="str">
        <f>PoidBrut</f>
        <v/>
      </c>
      <c r="Y84" s="146" t="str">
        <f>Périmètre</f>
        <v/>
      </c>
      <c r="Z84" s="142"/>
      <c r="AA84" s="142"/>
      <c r="AB84" s="146" t="str">
        <f>Temp_Prépa</f>
        <v/>
      </c>
      <c r="AC84" s="146" t="str">
        <f>Temps_Oxy_AD</f>
        <v/>
      </c>
      <c r="AD84" s="145" t="str">
        <f>Vitesse</f>
        <v/>
      </c>
      <c r="AE84" s="144" t="str">
        <f>Temps_coupe_Pièce</f>
        <v/>
      </c>
      <c r="AF84" s="144" t="str">
        <f>temps_amorçage</f>
        <v/>
      </c>
      <c r="AG84" s="146" t="str">
        <f>Temps_TT_Oxy_AD</f>
        <v/>
      </c>
      <c r="AH84" s="146" t="str">
        <f>Coût_Oxy_AD</f>
        <v/>
      </c>
      <c r="AI84" s="107"/>
      <c r="AJ84" s="6" t="str">
        <f>Temps_sciage_pièce</f>
        <v/>
      </c>
      <c r="AK84" s="6" t="str">
        <f>Temps_TT_sciage_AD</f>
        <v/>
      </c>
      <c r="AL84" s="6" t="str">
        <f>Coût_sciage_AD</f>
        <v/>
      </c>
      <c r="AM84" s="148"/>
      <c r="AN84" s="145" t="str">
        <f>Temps_cisaillage_pièce</f>
        <v/>
      </c>
      <c r="AO84" s="145" t="str">
        <f>Temps_TT_cisaillage_AD</f>
        <v/>
      </c>
      <c r="AP84" s="145" t="str">
        <f>Coût_cisaillage_AD</f>
        <v/>
      </c>
      <c r="AQ84" s="141"/>
      <c r="AR84" s="141"/>
      <c r="AS84" s="144" t="e">
        <f>Temps_usinage_pièce</f>
        <v>#REF!</v>
      </c>
      <c r="AT84" s="144" t="e">
        <f>Temps_TT_usinage_AD</f>
        <v>#REF!</v>
      </c>
      <c r="AU84" s="144" t="e">
        <f>Coût_usinage_AD</f>
        <v>#REF!</v>
      </c>
      <c r="AV84" s="141"/>
      <c r="AW84" s="144" t="e">
        <f>Temps_Pliage_pièce</f>
        <v>#REF!</v>
      </c>
      <c r="AX84" s="144" t="e">
        <f>Temps_TT_Pliage_AD</f>
        <v>#REF!</v>
      </c>
      <c r="AY84" s="144" t="e">
        <f>Coût_Pliage_AD</f>
        <v>#REF!</v>
      </c>
      <c r="AZ84" s="141"/>
      <c r="BA84" s="141"/>
      <c r="BB84" s="144" t="e">
        <f>Temps_usinageAp_pièce</f>
        <v>#REF!</v>
      </c>
      <c r="BC84" s="144" t="e">
        <f>Temps_TT_usinageAp_AD</f>
        <v>#REF!</v>
      </c>
      <c r="BD84" s="144" t="e">
        <f>Coût_usinageAp_AD</f>
        <v>#REF!</v>
      </c>
      <c r="BE84" s="141"/>
      <c r="BF84" s="144" t="e">
        <f>Temps_TT_Tour_Pièce</f>
        <v>#REF!</v>
      </c>
      <c r="BG84" s="144" t="e">
        <f>Cout_Tour_Pièce</f>
        <v>#REF!</v>
      </c>
      <c r="BH84" s="141"/>
      <c r="BI84" s="142"/>
      <c r="BJ84" s="144" t="e">
        <f>Temps_TT_Soudure_AD</f>
        <v>#REF!</v>
      </c>
      <c r="BK84" s="144" t="e">
        <f>Coût_Soudure_AD</f>
        <v>#REF!</v>
      </c>
      <c r="BL84" s="141"/>
      <c r="BM84" s="144" t="e">
        <f>Coût_Montage_AD</f>
        <v>#REF!</v>
      </c>
      <c r="BN84" s="141"/>
      <c r="BO84" s="144" t="e">
        <f>Temps_TT_Peinture_AD</f>
        <v>#REF!</v>
      </c>
      <c r="BP84" s="144" t="e">
        <f>Coût_Peinture_AD</f>
        <v>#REF!</v>
      </c>
      <c r="BQ84" s="141"/>
      <c r="BR84" s="141" t="e">
        <f>Coût_Achat_TT</f>
        <v>#REF!</v>
      </c>
    </row>
    <row r="85" spans="1:70" ht="20.100000000000001" customHeight="1" x14ac:dyDescent="0.25">
      <c r="A85" s="11"/>
      <c r="B85" s="16"/>
      <c r="C85" s="11"/>
      <c r="D85" s="11"/>
      <c r="E85" s="11"/>
      <c r="F85" s="11"/>
      <c r="G85" s="11"/>
      <c r="H85" s="11"/>
      <c r="I85" s="10"/>
      <c r="K85" s="10"/>
      <c r="L85" s="10"/>
      <c r="M85" s="10"/>
      <c r="N85" s="10"/>
      <c r="O85" s="10"/>
      <c r="P85" s="10"/>
      <c r="Q85" s="10"/>
      <c r="R85" s="10"/>
      <c r="S85" s="10"/>
      <c r="T85" s="79" t="str">
        <f>MatDim</f>
        <v/>
      </c>
      <c r="U85" s="147" t="str">
        <f>RéfMat</f>
        <v/>
      </c>
      <c r="V85" s="144" t="str">
        <f>Coeff</f>
        <v/>
      </c>
      <c r="W85" s="144" t="str">
        <f>Poids</f>
        <v/>
      </c>
      <c r="X85" s="145" t="str">
        <f>PoidBrut</f>
        <v/>
      </c>
      <c r="Y85" s="146" t="str">
        <f>Périmètre</f>
        <v/>
      </c>
      <c r="Z85" s="142"/>
      <c r="AA85" s="142"/>
      <c r="AB85" s="146" t="str">
        <f>Temp_Prépa</f>
        <v/>
      </c>
      <c r="AC85" s="146" t="str">
        <f>Temps_Oxy_AD</f>
        <v/>
      </c>
      <c r="AD85" s="145" t="str">
        <f>Vitesse</f>
        <v/>
      </c>
      <c r="AE85" s="144" t="str">
        <f>Temps_coupe_Pièce</f>
        <v/>
      </c>
      <c r="AF85" s="144" t="str">
        <f>temps_amorçage</f>
        <v/>
      </c>
      <c r="AG85" s="146" t="str">
        <f>Temps_TT_Oxy_AD</f>
        <v/>
      </c>
      <c r="AH85" s="146" t="str">
        <f>Coût_Oxy_AD</f>
        <v/>
      </c>
      <c r="AI85" s="107"/>
      <c r="AJ85" s="6" t="str">
        <f>Temps_sciage_pièce</f>
        <v/>
      </c>
      <c r="AK85" s="6" t="str">
        <f>Temps_TT_sciage_AD</f>
        <v/>
      </c>
      <c r="AL85" s="6" t="str">
        <f>Coût_sciage_AD</f>
        <v/>
      </c>
      <c r="AM85" s="148"/>
      <c r="AN85" s="145" t="str">
        <f>Temps_cisaillage_pièce</f>
        <v/>
      </c>
      <c r="AO85" s="145" t="str">
        <f>Temps_TT_cisaillage_AD</f>
        <v/>
      </c>
      <c r="AP85" s="145" t="str">
        <f>Coût_cisaillage_AD</f>
        <v/>
      </c>
      <c r="AQ85" s="141"/>
      <c r="AR85" s="141"/>
      <c r="AS85" s="144" t="e">
        <f>Temps_usinage_pièce</f>
        <v>#REF!</v>
      </c>
      <c r="AT85" s="144" t="e">
        <f>Temps_TT_usinage_AD</f>
        <v>#REF!</v>
      </c>
      <c r="AU85" s="144" t="e">
        <f>Coût_usinage_AD</f>
        <v>#REF!</v>
      </c>
      <c r="AV85" s="141"/>
      <c r="AW85" s="144" t="e">
        <f>Temps_Pliage_pièce</f>
        <v>#REF!</v>
      </c>
      <c r="AX85" s="144" t="e">
        <f>Temps_TT_Pliage_AD</f>
        <v>#REF!</v>
      </c>
      <c r="AY85" s="144" t="e">
        <f>Coût_Pliage_AD</f>
        <v>#REF!</v>
      </c>
      <c r="AZ85" s="141"/>
      <c r="BA85" s="141"/>
      <c r="BB85" s="144" t="e">
        <f>Temps_usinageAp_pièce</f>
        <v>#REF!</v>
      </c>
      <c r="BC85" s="144" t="e">
        <f>Temps_TT_usinageAp_AD</f>
        <v>#REF!</v>
      </c>
      <c r="BD85" s="144" t="e">
        <f>Coût_usinageAp_AD</f>
        <v>#REF!</v>
      </c>
      <c r="BE85" s="141"/>
      <c r="BF85" s="144" t="e">
        <f>Temps_TT_Tour_Pièce</f>
        <v>#REF!</v>
      </c>
      <c r="BG85" s="144" t="e">
        <f>Cout_Tour_Pièce</f>
        <v>#REF!</v>
      </c>
      <c r="BH85" s="141"/>
      <c r="BI85" s="142"/>
      <c r="BJ85" s="144" t="e">
        <f>Temps_TT_Soudure_AD</f>
        <v>#REF!</v>
      </c>
      <c r="BK85" s="144" t="e">
        <f>Coût_Soudure_AD</f>
        <v>#REF!</v>
      </c>
      <c r="BL85" s="141"/>
      <c r="BM85" s="144" t="e">
        <f>Coût_Montage_AD</f>
        <v>#REF!</v>
      </c>
      <c r="BN85" s="141"/>
      <c r="BO85" s="144" t="e">
        <f>Temps_TT_Peinture_AD</f>
        <v>#REF!</v>
      </c>
      <c r="BP85" s="144" t="e">
        <f>Coût_Peinture_AD</f>
        <v>#REF!</v>
      </c>
      <c r="BQ85" s="141"/>
      <c r="BR85" s="141" t="e">
        <f>Coût_Achat_TT</f>
        <v>#REF!</v>
      </c>
    </row>
    <row r="86" spans="1:70" ht="20.100000000000001" customHeight="1" x14ac:dyDescent="0.25">
      <c r="A86" s="11"/>
      <c r="B86" s="16"/>
      <c r="C86" s="11"/>
      <c r="D86" s="11"/>
      <c r="E86" s="11"/>
      <c r="F86" s="11"/>
      <c r="G86" s="11"/>
      <c r="H86" s="11"/>
      <c r="I86" s="10"/>
      <c r="K86" s="10"/>
      <c r="L86" s="10"/>
      <c r="M86" s="10"/>
      <c r="N86" s="10"/>
      <c r="O86" s="10"/>
      <c r="P86" s="10"/>
      <c r="Q86" s="10"/>
      <c r="R86" s="10"/>
      <c r="S86" s="10"/>
      <c r="T86" s="79" t="str">
        <f>MatDim</f>
        <v/>
      </c>
      <c r="U86" s="147" t="str">
        <f>RéfMat</f>
        <v/>
      </c>
      <c r="V86" s="144" t="str">
        <f>Coeff</f>
        <v/>
      </c>
      <c r="W86" s="144" t="str">
        <f>Poids</f>
        <v/>
      </c>
      <c r="X86" s="145" t="str">
        <f>PoidBrut</f>
        <v/>
      </c>
      <c r="Y86" s="146" t="str">
        <f>Périmètre</f>
        <v/>
      </c>
      <c r="Z86" s="142"/>
      <c r="AA86" s="142"/>
      <c r="AB86" s="146" t="str">
        <f>Temp_Prépa</f>
        <v/>
      </c>
      <c r="AC86" s="146" t="str">
        <f>Temps_Oxy_AD</f>
        <v/>
      </c>
      <c r="AD86" s="145" t="str">
        <f>Vitesse</f>
        <v/>
      </c>
      <c r="AE86" s="144" t="str">
        <f>Temps_coupe_Pièce</f>
        <v/>
      </c>
      <c r="AF86" s="144" t="str">
        <f>temps_amorçage</f>
        <v/>
      </c>
      <c r="AG86" s="146" t="str">
        <f>Temps_TT_Oxy_AD</f>
        <v/>
      </c>
      <c r="AH86" s="146" t="str">
        <f>Coût_Oxy_AD</f>
        <v/>
      </c>
      <c r="AI86" s="107"/>
      <c r="AJ86" s="6" t="str">
        <f>Temps_sciage_pièce</f>
        <v/>
      </c>
      <c r="AK86" s="6" t="str">
        <f>Temps_TT_sciage_AD</f>
        <v/>
      </c>
      <c r="AL86" s="6" t="str">
        <f>Coût_sciage_AD</f>
        <v/>
      </c>
      <c r="AM86" s="148"/>
      <c r="AN86" s="145" t="str">
        <f>Temps_cisaillage_pièce</f>
        <v/>
      </c>
      <c r="AO86" s="145" t="str">
        <f>Temps_TT_cisaillage_AD</f>
        <v/>
      </c>
      <c r="AP86" s="145" t="str">
        <f>Coût_cisaillage_AD</f>
        <v/>
      </c>
      <c r="AQ86" s="141"/>
      <c r="AR86" s="141"/>
      <c r="AS86" s="144" t="e">
        <f>Temps_usinage_pièce</f>
        <v>#REF!</v>
      </c>
      <c r="AT86" s="144" t="e">
        <f>Temps_TT_usinage_AD</f>
        <v>#REF!</v>
      </c>
      <c r="AU86" s="144" t="e">
        <f>Coût_usinage_AD</f>
        <v>#REF!</v>
      </c>
      <c r="AV86" s="141"/>
      <c r="AW86" s="144" t="e">
        <f>Temps_Pliage_pièce</f>
        <v>#REF!</v>
      </c>
      <c r="AX86" s="144" t="e">
        <f>Temps_TT_Pliage_AD</f>
        <v>#REF!</v>
      </c>
      <c r="AY86" s="144" t="e">
        <f>Coût_Pliage_AD</f>
        <v>#REF!</v>
      </c>
      <c r="AZ86" s="141"/>
      <c r="BA86" s="141"/>
      <c r="BB86" s="144" t="e">
        <f>Temps_usinageAp_pièce</f>
        <v>#REF!</v>
      </c>
      <c r="BC86" s="144" t="e">
        <f>Temps_TT_usinageAp_AD</f>
        <v>#REF!</v>
      </c>
      <c r="BD86" s="144" t="e">
        <f>Coût_usinageAp_AD</f>
        <v>#REF!</v>
      </c>
      <c r="BE86" s="141"/>
      <c r="BF86" s="144" t="e">
        <f>Temps_TT_Tour_Pièce</f>
        <v>#REF!</v>
      </c>
      <c r="BG86" s="144" t="e">
        <f>Cout_Tour_Pièce</f>
        <v>#REF!</v>
      </c>
      <c r="BH86" s="141"/>
      <c r="BI86" s="142"/>
      <c r="BJ86" s="144" t="e">
        <f>Temps_TT_Soudure_AD</f>
        <v>#REF!</v>
      </c>
      <c r="BK86" s="144" t="e">
        <f>Coût_Soudure_AD</f>
        <v>#REF!</v>
      </c>
      <c r="BL86" s="141"/>
      <c r="BM86" s="144" t="e">
        <f>Coût_Montage_AD</f>
        <v>#REF!</v>
      </c>
      <c r="BN86" s="141"/>
      <c r="BO86" s="144" t="e">
        <f>Temps_TT_Peinture_AD</f>
        <v>#REF!</v>
      </c>
      <c r="BP86" s="144" t="e">
        <f>Coût_Peinture_AD</f>
        <v>#REF!</v>
      </c>
      <c r="BQ86" s="141"/>
      <c r="BR86" s="141" t="e">
        <f>Coût_Achat_TT</f>
        <v>#REF!</v>
      </c>
    </row>
    <row r="87" spans="1:70" ht="20.100000000000001" customHeight="1" x14ac:dyDescent="0.25">
      <c r="A87" s="11"/>
      <c r="B87" s="16"/>
      <c r="C87" s="11"/>
      <c r="D87" s="11"/>
      <c r="E87" s="11"/>
      <c r="F87" s="11"/>
      <c r="G87" s="11"/>
      <c r="H87" s="11"/>
      <c r="I87" s="10"/>
      <c r="K87" s="10"/>
      <c r="L87" s="10"/>
      <c r="M87" s="10"/>
      <c r="N87" s="10"/>
      <c r="O87" s="10"/>
      <c r="P87" s="10"/>
      <c r="Q87" s="10"/>
      <c r="R87" s="10"/>
      <c r="S87" s="10"/>
      <c r="T87" s="79" t="str">
        <f>MatDim</f>
        <v/>
      </c>
      <c r="U87" s="147" t="str">
        <f>RéfMat</f>
        <v/>
      </c>
      <c r="V87" s="144" t="str">
        <f>Coeff</f>
        <v/>
      </c>
      <c r="W87" s="144" t="str">
        <f>Poids</f>
        <v/>
      </c>
      <c r="X87" s="145" t="str">
        <f>PoidBrut</f>
        <v/>
      </c>
      <c r="Y87" s="146" t="str">
        <f>Périmètre</f>
        <v/>
      </c>
      <c r="Z87" s="142"/>
      <c r="AA87" s="142"/>
      <c r="AB87" s="146" t="str">
        <f>Temp_Prépa</f>
        <v/>
      </c>
      <c r="AC87" s="146" t="str">
        <f>Temps_Oxy_AD</f>
        <v/>
      </c>
      <c r="AD87" s="145" t="str">
        <f>Vitesse</f>
        <v/>
      </c>
      <c r="AE87" s="144" t="str">
        <f>Temps_coupe_Pièce</f>
        <v/>
      </c>
      <c r="AF87" s="144" t="str">
        <f>temps_amorçage</f>
        <v/>
      </c>
      <c r="AG87" s="146" t="str">
        <f>Temps_TT_Oxy_AD</f>
        <v/>
      </c>
      <c r="AH87" s="146" t="str">
        <f>Coût_Oxy_AD</f>
        <v/>
      </c>
      <c r="AI87" s="107"/>
      <c r="AJ87" s="6" t="str">
        <f>Temps_sciage_pièce</f>
        <v/>
      </c>
      <c r="AK87" s="6" t="str">
        <f>Temps_TT_sciage_AD</f>
        <v/>
      </c>
      <c r="AL87" s="6" t="str">
        <f>Coût_sciage_AD</f>
        <v/>
      </c>
      <c r="AM87" s="148"/>
      <c r="AN87" s="145" t="str">
        <f>Temps_cisaillage_pièce</f>
        <v/>
      </c>
      <c r="AO87" s="145" t="str">
        <f>Temps_TT_cisaillage_AD</f>
        <v/>
      </c>
      <c r="AP87" s="145" t="str">
        <f>Coût_cisaillage_AD</f>
        <v/>
      </c>
      <c r="AQ87" s="141"/>
      <c r="AR87" s="141"/>
      <c r="AS87" s="144" t="e">
        <f>Temps_usinage_pièce</f>
        <v>#REF!</v>
      </c>
      <c r="AT87" s="144" t="e">
        <f>Temps_TT_usinage_AD</f>
        <v>#REF!</v>
      </c>
      <c r="AU87" s="144" t="e">
        <f>Coût_usinage_AD</f>
        <v>#REF!</v>
      </c>
      <c r="AV87" s="141"/>
      <c r="AW87" s="144" t="e">
        <f>Temps_Pliage_pièce</f>
        <v>#REF!</v>
      </c>
      <c r="AX87" s="144" t="e">
        <f>Temps_TT_Pliage_AD</f>
        <v>#REF!</v>
      </c>
      <c r="AY87" s="144" t="e">
        <f>Coût_Pliage_AD</f>
        <v>#REF!</v>
      </c>
      <c r="AZ87" s="141"/>
      <c r="BA87" s="141"/>
      <c r="BB87" s="144" t="e">
        <f>Temps_usinageAp_pièce</f>
        <v>#REF!</v>
      </c>
      <c r="BC87" s="144" t="e">
        <f>Temps_TT_usinageAp_AD</f>
        <v>#REF!</v>
      </c>
      <c r="BD87" s="144" t="e">
        <f>Coût_usinageAp_AD</f>
        <v>#REF!</v>
      </c>
      <c r="BE87" s="141"/>
      <c r="BF87" s="144" t="e">
        <f>Temps_TT_Tour_Pièce</f>
        <v>#REF!</v>
      </c>
      <c r="BG87" s="144" t="e">
        <f>Cout_Tour_Pièce</f>
        <v>#REF!</v>
      </c>
      <c r="BH87" s="141"/>
      <c r="BI87" s="142"/>
      <c r="BJ87" s="144" t="e">
        <f>Temps_TT_Soudure_AD</f>
        <v>#REF!</v>
      </c>
      <c r="BK87" s="144" t="e">
        <f>Coût_Soudure_AD</f>
        <v>#REF!</v>
      </c>
      <c r="BL87" s="141"/>
      <c r="BM87" s="144" t="e">
        <f>Coût_Montage_AD</f>
        <v>#REF!</v>
      </c>
      <c r="BN87" s="141"/>
      <c r="BO87" s="144" t="e">
        <f>Temps_TT_Peinture_AD</f>
        <v>#REF!</v>
      </c>
      <c r="BP87" s="144" t="e">
        <f>Coût_Peinture_AD</f>
        <v>#REF!</v>
      </c>
      <c r="BQ87" s="141"/>
      <c r="BR87" s="141" t="e">
        <f>Coût_Achat_TT</f>
        <v>#REF!</v>
      </c>
    </row>
    <row r="88" spans="1:70" ht="20.100000000000001" customHeight="1" x14ac:dyDescent="0.25">
      <c r="A88" s="11"/>
      <c r="B88" s="16"/>
      <c r="C88" s="11"/>
      <c r="D88" s="11"/>
      <c r="E88" s="11"/>
      <c r="F88" s="11"/>
      <c r="G88" s="11"/>
      <c r="H88" s="11"/>
      <c r="I88" s="10"/>
      <c r="K88" s="10"/>
      <c r="L88" s="10"/>
      <c r="M88" s="10"/>
      <c r="N88" s="10"/>
      <c r="O88" s="10"/>
      <c r="P88" s="10"/>
      <c r="Q88" s="10"/>
      <c r="R88" s="10"/>
      <c r="S88" s="10"/>
      <c r="T88" s="79" t="str">
        <f>MatDim</f>
        <v/>
      </c>
      <c r="U88" s="147" t="str">
        <f>RéfMat</f>
        <v/>
      </c>
      <c r="V88" s="144" t="str">
        <f>Coeff</f>
        <v/>
      </c>
      <c r="W88" s="144" t="str">
        <f>Poids</f>
        <v/>
      </c>
      <c r="X88" s="145" t="str">
        <f>PoidBrut</f>
        <v/>
      </c>
      <c r="Y88" s="146" t="str">
        <f>Périmètre</f>
        <v/>
      </c>
      <c r="Z88" s="142"/>
      <c r="AA88" s="142"/>
      <c r="AB88" s="146" t="str">
        <f>Temp_Prépa</f>
        <v/>
      </c>
      <c r="AC88" s="146" t="str">
        <f>Temps_Oxy_AD</f>
        <v/>
      </c>
      <c r="AD88" s="145" t="str">
        <f>Vitesse</f>
        <v/>
      </c>
      <c r="AE88" s="144" t="str">
        <f>Temps_coupe_Pièce</f>
        <v/>
      </c>
      <c r="AF88" s="144" t="str">
        <f>temps_amorçage</f>
        <v/>
      </c>
      <c r="AG88" s="146" t="str">
        <f>Temps_TT_Oxy_AD</f>
        <v/>
      </c>
      <c r="AH88" s="146" t="str">
        <f>Coût_Oxy_AD</f>
        <v/>
      </c>
      <c r="AI88" s="107"/>
      <c r="AJ88" s="6" t="str">
        <f>Temps_sciage_pièce</f>
        <v/>
      </c>
      <c r="AK88" s="6" t="str">
        <f>Temps_TT_sciage_AD</f>
        <v/>
      </c>
      <c r="AL88" s="6" t="str">
        <f>Coût_sciage_AD</f>
        <v/>
      </c>
      <c r="AM88" s="148"/>
      <c r="AN88" s="145" t="str">
        <f>Temps_cisaillage_pièce</f>
        <v/>
      </c>
      <c r="AO88" s="145" t="str">
        <f>Temps_TT_cisaillage_AD</f>
        <v/>
      </c>
      <c r="AP88" s="145" t="str">
        <f>Coût_cisaillage_AD</f>
        <v/>
      </c>
      <c r="AQ88" s="141"/>
      <c r="AR88" s="141"/>
      <c r="AS88" s="144" t="e">
        <f>Temps_usinage_pièce</f>
        <v>#REF!</v>
      </c>
      <c r="AT88" s="144" t="e">
        <f>Temps_TT_usinage_AD</f>
        <v>#REF!</v>
      </c>
      <c r="AU88" s="144" t="e">
        <f>Coût_usinage_AD</f>
        <v>#REF!</v>
      </c>
      <c r="AV88" s="141"/>
      <c r="AW88" s="144" t="e">
        <f>Temps_Pliage_pièce</f>
        <v>#REF!</v>
      </c>
      <c r="AX88" s="144" t="e">
        <f>Temps_TT_Pliage_AD</f>
        <v>#REF!</v>
      </c>
      <c r="AY88" s="144" t="e">
        <f>Coût_Pliage_AD</f>
        <v>#REF!</v>
      </c>
      <c r="AZ88" s="141"/>
      <c r="BA88" s="141"/>
      <c r="BB88" s="144" t="e">
        <f>Temps_usinageAp_pièce</f>
        <v>#REF!</v>
      </c>
      <c r="BC88" s="144" t="e">
        <f>Temps_TT_usinageAp_AD</f>
        <v>#REF!</v>
      </c>
      <c r="BD88" s="144" t="e">
        <f>Coût_usinageAp_AD</f>
        <v>#REF!</v>
      </c>
      <c r="BE88" s="141"/>
      <c r="BF88" s="144" t="e">
        <f>Temps_TT_Tour_Pièce</f>
        <v>#REF!</v>
      </c>
      <c r="BG88" s="144" t="e">
        <f>Cout_Tour_Pièce</f>
        <v>#REF!</v>
      </c>
      <c r="BH88" s="141"/>
      <c r="BI88" s="142"/>
      <c r="BJ88" s="144" t="e">
        <f>Temps_TT_Soudure_AD</f>
        <v>#REF!</v>
      </c>
      <c r="BK88" s="144" t="e">
        <f>Coût_Soudure_AD</f>
        <v>#REF!</v>
      </c>
      <c r="BL88" s="141"/>
      <c r="BM88" s="144" t="e">
        <f>Coût_Montage_AD</f>
        <v>#REF!</v>
      </c>
      <c r="BN88" s="141"/>
      <c r="BO88" s="144" t="e">
        <f>Temps_TT_Peinture_AD</f>
        <v>#REF!</v>
      </c>
      <c r="BP88" s="144" t="e">
        <f>Coût_Peinture_AD</f>
        <v>#REF!</v>
      </c>
      <c r="BQ88" s="141"/>
      <c r="BR88" s="141" t="e">
        <f>Coût_Achat_TT</f>
        <v>#REF!</v>
      </c>
    </row>
    <row r="89" spans="1:70" ht="20.100000000000001" customHeight="1" x14ac:dyDescent="0.25">
      <c r="A89" s="11"/>
      <c r="B89" s="16"/>
      <c r="C89" s="11"/>
      <c r="D89" s="11"/>
      <c r="E89" s="11"/>
      <c r="F89" s="11"/>
      <c r="G89" s="11"/>
      <c r="H89" s="11"/>
      <c r="I89" s="10"/>
      <c r="K89" s="10"/>
      <c r="L89" s="10"/>
      <c r="M89" s="10"/>
      <c r="N89" s="10"/>
      <c r="O89" s="10"/>
      <c r="P89" s="10"/>
      <c r="Q89" s="10"/>
      <c r="R89" s="10"/>
      <c r="S89" s="10"/>
      <c r="T89" s="79" t="str">
        <f>MatDim</f>
        <v/>
      </c>
      <c r="U89" s="147" t="str">
        <f>RéfMat</f>
        <v/>
      </c>
      <c r="V89" s="144" t="str">
        <f>Coeff</f>
        <v/>
      </c>
      <c r="W89" s="144" t="str">
        <f>Poids</f>
        <v/>
      </c>
      <c r="X89" s="145" t="str">
        <f>PoidBrut</f>
        <v/>
      </c>
      <c r="Y89" s="146" t="str">
        <f>Périmètre</f>
        <v/>
      </c>
      <c r="Z89" s="142"/>
      <c r="AA89" s="142"/>
      <c r="AB89" s="146" t="str">
        <f>Temp_Prépa</f>
        <v/>
      </c>
      <c r="AC89" s="146" t="str">
        <f>Temps_Oxy_AD</f>
        <v/>
      </c>
      <c r="AD89" s="145" t="str">
        <f>Vitesse</f>
        <v/>
      </c>
      <c r="AE89" s="144" t="str">
        <f>Temps_coupe_Pièce</f>
        <v/>
      </c>
      <c r="AF89" s="144" t="str">
        <f>temps_amorçage</f>
        <v/>
      </c>
      <c r="AG89" s="146" t="str">
        <f>Temps_TT_Oxy_AD</f>
        <v/>
      </c>
      <c r="AH89" s="146" t="str">
        <f>Coût_Oxy_AD</f>
        <v/>
      </c>
      <c r="AI89" s="107"/>
      <c r="AJ89" s="6" t="str">
        <f>Temps_sciage_pièce</f>
        <v/>
      </c>
      <c r="AK89" s="6" t="str">
        <f>Temps_TT_sciage_AD</f>
        <v/>
      </c>
      <c r="AL89" s="6" t="str">
        <f>Coût_sciage_AD</f>
        <v/>
      </c>
      <c r="AM89" s="148"/>
      <c r="AN89" s="145" t="str">
        <f>Temps_cisaillage_pièce</f>
        <v/>
      </c>
      <c r="AO89" s="145" t="str">
        <f>Temps_TT_cisaillage_AD</f>
        <v/>
      </c>
      <c r="AP89" s="145" t="str">
        <f>Coût_cisaillage_AD</f>
        <v/>
      </c>
      <c r="AQ89" s="141"/>
      <c r="AR89" s="141"/>
      <c r="AS89" s="144" t="e">
        <f>Temps_usinage_pièce</f>
        <v>#REF!</v>
      </c>
      <c r="AT89" s="144" t="e">
        <f>Temps_TT_usinage_AD</f>
        <v>#REF!</v>
      </c>
      <c r="AU89" s="144" t="e">
        <f>Coût_usinage_AD</f>
        <v>#REF!</v>
      </c>
      <c r="AV89" s="141"/>
      <c r="AW89" s="144" t="e">
        <f>Temps_Pliage_pièce</f>
        <v>#REF!</v>
      </c>
      <c r="AX89" s="144" t="e">
        <f>Temps_TT_Pliage_AD</f>
        <v>#REF!</v>
      </c>
      <c r="AY89" s="144" t="e">
        <f>Coût_Pliage_AD</f>
        <v>#REF!</v>
      </c>
      <c r="AZ89" s="141"/>
      <c r="BA89" s="141"/>
      <c r="BB89" s="144" t="e">
        <f>Temps_usinageAp_pièce</f>
        <v>#REF!</v>
      </c>
      <c r="BC89" s="144" t="e">
        <f>Temps_TT_usinageAp_AD</f>
        <v>#REF!</v>
      </c>
      <c r="BD89" s="144" t="e">
        <f>Coût_usinageAp_AD</f>
        <v>#REF!</v>
      </c>
      <c r="BE89" s="141"/>
      <c r="BF89" s="144" t="e">
        <f>Temps_TT_Tour_Pièce</f>
        <v>#REF!</v>
      </c>
      <c r="BG89" s="144" t="e">
        <f>Cout_Tour_Pièce</f>
        <v>#REF!</v>
      </c>
      <c r="BH89" s="141"/>
      <c r="BI89" s="142"/>
      <c r="BJ89" s="144" t="e">
        <f>Temps_TT_Soudure_AD</f>
        <v>#REF!</v>
      </c>
      <c r="BK89" s="144" t="e">
        <f>Coût_Soudure_AD</f>
        <v>#REF!</v>
      </c>
      <c r="BL89" s="141"/>
      <c r="BM89" s="144" t="e">
        <f>Coût_Montage_AD</f>
        <v>#REF!</v>
      </c>
      <c r="BN89" s="141"/>
      <c r="BO89" s="144" t="e">
        <f>Temps_TT_Peinture_AD</f>
        <v>#REF!</v>
      </c>
      <c r="BP89" s="144" t="e">
        <f>Coût_Peinture_AD</f>
        <v>#REF!</v>
      </c>
      <c r="BQ89" s="141"/>
      <c r="BR89" s="141" t="e">
        <f>Coût_Achat_TT</f>
        <v>#REF!</v>
      </c>
    </row>
    <row r="90" spans="1:70" ht="20.100000000000001" customHeight="1" x14ac:dyDescent="0.25">
      <c r="A90" s="11"/>
      <c r="B90" s="15"/>
      <c r="C90" s="11"/>
      <c r="D90" s="11"/>
      <c r="E90" s="11"/>
      <c r="F90" s="11"/>
      <c r="G90" s="11"/>
      <c r="H90" s="11"/>
      <c r="I90" s="10"/>
      <c r="K90" s="10"/>
      <c r="L90" s="10"/>
      <c r="M90" s="10"/>
      <c r="N90" s="10"/>
      <c r="O90" s="10"/>
      <c r="P90" s="10"/>
      <c r="Q90" s="10"/>
      <c r="R90" s="10"/>
      <c r="S90" s="10"/>
      <c r="T90" s="79" t="str">
        <f>MatDim</f>
        <v/>
      </c>
      <c r="U90" s="147" t="str">
        <f>RéfMat</f>
        <v/>
      </c>
      <c r="V90" s="144" t="str">
        <f>Coeff</f>
        <v/>
      </c>
      <c r="W90" s="144" t="str">
        <f>Poids</f>
        <v/>
      </c>
      <c r="X90" s="145" t="str">
        <f>PoidBrut</f>
        <v/>
      </c>
      <c r="Y90" s="146" t="str">
        <f>Périmètre</f>
        <v/>
      </c>
      <c r="Z90" s="142"/>
      <c r="AA90" s="142"/>
      <c r="AB90" s="146" t="str">
        <f>Temp_Prépa</f>
        <v/>
      </c>
      <c r="AC90" s="146" t="str">
        <f>Temps_Oxy_AD</f>
        <v/>
      </c>
      <c r="AD90" s="145" t="str">
        <f>Vitesse</f>
        <v/>
      </c>
      <c r="AE90" s="144" t="str">
        <f>Temps_coupe_Pièce</f>
        <v/>
      </c>
      <c r="AF90" s="144" t="str">
        <f>temps_amorçage</f>
        <v/>
      </c>
      <c r="AG90" s="146" t="str">
        <f>Temps_TT_Oxy_AD</f>
        <v/>
      </c>
      <c r="AH90" s="146" t="str">
        <f>Coût_Oxy_AD</f>
        <v/>
      </c>
      <c r="AI90" s="107"/>
      <c r="AJ90" s="6" t="str">
        <f>Temps_sciage_pièce</f>
        <v/>
      </c>
      <c r="AK90" s="6" t="str">
        <f>Temps_TT_sciage_AD</f>
        <v/>
      </c>
      <c r="AL90" s="6" t="str">
        <f>Coût_sciage_AD</f>
        <v/>
      </c>
      <c r="AM90" s="148"/>
      <c r="AN90" s="145" t="str">
        <f>Temps_cisaillage_pièce</f>
        <v/>
      </c>
      <c r="AO90" s="145" t="str">
        <f>Temps_TT_cisaillage_AD</f>
        <v/>
      </c>
      <c r="AP90" s="145" t="str">
        <f>Coût_cisaillage_AD</f>
        <v/>
      </c>
      <c r="AQ90" s="141"/>
      <c r="AR90" s="141"/>
      <c r="AS90" s="144" t="e">
        <f>Temps_usinage_pièce</f>
        <v>#REF!</v>
      </c>
      <c r="AT90" s="144" t="e">
        <f>Temps_TT_usinage_AD</f>
        <v>#REF!</v>
      </c>
      <c r="AU90" s="144" t="e">
        <f>Coût_usinage_AD</f>
        <v>#REF!</v>
      </c>
      <c r="AV90" s="141"/>
      <c r="AW90" s="144" t="e">
        <f>Temps_Pliage_pièce</f>
        <v>#REF!</v>
      </c>
      <c r="AX90" s="144" t="e">
        <f>Temps_TT_Pliage_AD</f>
        <v>#REF!</v>
      </c>
      <c r="AY90" s="144" t="e">
        <f>Coût_Pliage_AD</f>
        <v>#REF!</v>
      </c>
      <c r="AZ90" s="141"/>
      <c r="BA90" s="141"/>
      <c r="BB90" s="144" t="e">
        <f>Temps_usinageAp_pièce</f>
        <v>#REF!</v>
      </c>
      <c r="BC90" s="144" t="e">
        <f>Temps_TT_usinageAp_AD</f>
        <v>#REF!</v>
      </c>
      <c r="BD90" s="144" t="e">
        <f>Coût_usinageAp_AD</f>
        <v>#REF!</v>
      </c>
      <c r="BE90" s="141"/>
      <c r="BF90" s="144" t="e">
        <f>Temps_TT_Tour_Pièce</f>
        <v>#REF!</v>
      </c>
      <c r="BG90" s="144" t="e">
        <f>Cout_Tour_Pièce</f>
        <v>#REF!</v>
      </c>
      <c r="BH90" s="141"/>
      <c r="BI90" s="142"/>
      <c r="BJ90" s="144" t="e">
        <f>Temps_TT_Soudure_AD</f>
        <v>#REF!</v>
      </c>
      <c r="BK90" s="144" t="e">
        <f>Coût_Soudure_AD</f>
        <v>#REF!</v>
      </c>
      <c r="BL90" s="141"/>
      <c r="BM90" s="144" t="e">
        <f>Coût_Montage_AD</f>
        <v>#REF!</v>
      </c>
      <c r="BN90" s="141"/>
      <c r="BO90" s="144" t="e">
        <f>Temps_TT_Peinture_AD</f>
        <v>#REF!</v>
      </c>
      <c r="BP90" s="144" t="e">
        <f>Coût_Peinture_AD</f>
        <v>#REF!</v>
      </c>
      <c r="BQ90" s="141"/>
      <c r="BR90" s="141" t="e">
        <f>Coût_Achat_TT</f>
        <v>#REF!</v>
      </c>
    </row>
    <row r="91" spans="1:70" ht="20.100000000000001" customHeight="1" x14ac:dyDescent="0.25">
      <c r="A91" s="11"/>
      <c r="B91" s="15"/>
      <c r="C91" s="11"/>
      <c r="D91" s="11"/>
      <c r="E91" s="11"/>
      <c r="F91" s="11"/>
      <c r="G91" s="11"/>
      <c r="H91" s="11"/>
      <c r="I91" s="10"/>
      <c r="K91" s="10"/>
      <c r="L91" s="10"/>
      <c r="M91" s="10"/>
      <c r="N91" s="10"/>
      <c r="O91" s="10"/>
      <c r="P91" s="10"/>
      <c r="Q91" s="10"/>
      <c r="R91" s="10"/>
      <c r="S91" s="10"/>
      <c r="T91" s="79" t="str">
        <f>MatDim</f>
        <v/>
      </c>
      <c r="U91" s="147" t="str">
        <f>RéfMat</f>
        <v/>
      </c>
      <c r="V91" s="144" t="str">
        <f>Coeff</f>
        <v/>
      </c>
      <c r="W91" s="144" t="str">
        <f>Poids</f>
        <v/>
      </c>
      <c r="X91" s="145" t="str">
        <f>PoidBrut</f>
        <v/>
      </c>
      <c r="Y91" s="146" t="str">
        <f>Périmètre</f>
        <v/>
      </c>
      <c r="Z91" s="142"/>
      <c r="AA91" s="142"/>
      <c r="AB91" s="146" t="str">
        <f>Temp_Prépa</f>
        <v/>
      </c>
      <c r="AC91" s="146" t="str">
        <f>Temps_Oxy_AD</f>
        <v/>
      </c>
      <c r="AD91" s="145" t="str">
        <f>Vitesse</f>
        <v/>
      </c>
      <c r="AE91" s="144" t="str">
        <f>Temps_coupe_Pièce</f>
        <v/>
      </c>
      <c r="AF91" s="144" t="str">
        <f>temps_amorçage</f>
        <v/>
      </c>
      <c r="AG91" s="146" t="str">
        <f>Temps_TT_Oxy_AD</f>
        <v/>
      </c>
      <c r="AH91" s="146" t="str">
        <f>Coût_Oxy_AD</f>
        <v/>
      </c>
      <c r="AI91" s="107"/>
      <c r="AJ91" s="6" t="str">
        <f>Temps_sciage_pièce</f>
        <v/>
      </c>
      <c r="AK91" s="6" t="str">
        <f>Temps_TT_sciage_AD</f>
        <v/>
      </c>
      <c r="AL91" s="6" t="str">
        <f>Coût_sciage_AD</f>
        <v/>
      </c>
      <c r="AM91" s="148"/>
      <c r="AN91" s="145" t="str">
        <f>Temps_cisaillage_pièce</f>
        <v/>
      </c>
      <c r="AO91" s="145" t="str">
        <f>Temps_TT_cisaillage_AD</f>
        <v/>
      </c>
      <c r="AP91" s="145" t="str">
        <f>Coût_cisaillage_AD</f>
        <v/>
      </c>
      <c r="AQ91" s="141"/>
      <c r="AR91" s="141"/>
      <c r="AS91" s="144" t="e">
        <f>Temps_usinage_pièce</f>
        <v>#REF!</v>
      </c>
      <c r="AT91" s="144" t="e">
        <f>Temps_TT_usinage_AD</f>
        <v>#REF!</v>
      </c>
      <c r="AU91" s="144" t="e">
        <f>Coût_usinage_AD</f>
        <v>#REF!</v>
      </c>
      <c r="AV91" s="141"/>
      <c r="AW91" s="144" t="e">
        <f>Temps_Pliage_pièce</f>
        <v>#REF!</v>
      </c>
      <c r="AX91" s="144" t="e">
        <f>Temps_TT_Pliage_AD</f>
        <v>#REF!</v>
      </c>
      <c r="AY91" s="144" t="e">
        <f>Coût_Pliage_AD</f>
        <v>#REF!</v>
      </c>
      <c r="AZ91" s="141"/>
      <c r="BA91" s="141"/>
      <c r="BB91" s="144" t="e">
        <f>Temps_usinageAp_pièce</f>
        <v>#REF!</v>
      </c>
      <c r="BC91" s="144" t="e">
        <f>Temps_TT_usinageAp_AD</f>
        <v>#REF!</v>
      </c>
      <c r="BD91" s="144" t="e">
        <f>Coût_usinageAp_AD</f>
        <v>#REF!</v>
      </c>
      <c r="BE91" s="141"/>
      <c r="BF91" s="144" t="e">
        <f>Temps_TT_Tour_Pièce</f>
        <v>#REF!</v>
      </c>
      <c r="BG91" s="144" t="e">
        <f>Cout_Tour_Pièce</f>
        <v>#REF!</v>
      </c>
      <c r="BH91" s="141"/>
      <c r="BI91" s="142"/>
      <c r="BJ91" s="144" t="e">
        <f>Temps_TT_Soudure_AD</f>
        <v>#REF!</v>
      </c>
      <c r="BK91" s="144" t="e">
        <f>Coût_Soudure_AD</f>
        <v>#REF!</v>
      </c>
      <c r="BL91" s="141"/>
      <c r="BM91" s="144" t="e">
        <f>Coût_Montage_AD</f>
        <v>#REF!</v>
      </c>
      <c r="BN91" s="141"/>
      <c r="BO91" s="144" t="e">
        <f>Temps_TT_Peinture_AD</f>
        <v>#REF!</v>
      </c>
      <c r="BP91" s="144" t="e">
        <f>Coût_Peinture_AD</f>
        <v>#REF!</v>
      </c>
      <c r="BQ91" s="141"/>
      <c r="BR91" s="141" t="e">
        <f>Coût_Achat_TT</f>
        <v>#REF!</v>
      </c>
    </row>
    <row r="92" spans="1:70" ht="20.100000000000001" customHeight="1" x14ac:dyDescent="0.25">
      <c r="A92" s="11"/>
      <c r="B92" s="15"/>
      <c r="C92" s="11"/>
      <c r="D92" s="11"/>
      <c r="E92" s="11"/>
      <c r="F92" s="11"/>
      <c r="G92" s="11"/>
      <c r="H92" s="11"/>
      <c r="I92" s="10"/>
      <c r="K92" s="10"/>
      <c r="L92" s="10"/>
      <c r="M92" s="10"/>
      <c r="N92" s="10"/>
      <c r="O92" s="10"/>
      <c r="P92" s="10"/>
      <c r="Q92" s="10"/>
      <c r="R92" s="10"/>
      <c r="S92" s="10"/>
      <c r="T92" s="79" t="str">
        <f>MatDim</f>
        <v/>
      </c>
      <c r="U92" s="147" t="str">
        <f>RéfMat</f>
        <v/>
      </c>
      <c r="V92" s="144" t="str">
        <f>Coeff</f>
        <v/>
      </c>
      <c r="W92" s="144" t="str">
        <f>Poids</f>
        <v/>
      </c>
      <c r="X92" s="145" t="str">
        <f>PoidBrut</f>
        <v/>
      </c>
      <c r="Y92" s="146" t="str">
        <f>Périmètre</f>
        <v/>
      </c>
      <c r="Z92" s="142"/>
      <c r="AA92" s="142"/>
      <c r="AB92" s="146" t="str">
        <f>Temp_Prépa</f>
        <v/>
      </c>
      <c r="AC92" s="146" t="str">
        <f>Temps_Oxy_AD</f>
        <v/>
      </c>
      <c r="AD92" s="145" t="str">
        <f>Vitesse</f>
        <v/>
      </c>
      <c r="AE92" s="144" t="str">
        <f>Temps_coupe_Pièce</f>
        <v/>
      </c>
      <c r="AF92" s="144" t="str">
        <f>temps_amorçage</f>
        <v/>
      </c>
      <c r="AG92" s="146" t="str">
        <f>Temps_TT_Oxy_AD</f>
        <v/>
      </c>
      <c r="AH92" s="146" t="str">
        <f>Coût_Oxy_AD</f>
        <v/>
      </c>
      <c r="AI92" s="107"/>
      <c r="AJ92" s="6" t="str">
        <f>Temps_sciage_pièce</f>
        <v/>
      </c>
      <c r="AK92" s="6" t="str">
        <f>Temps_TT_sciage_AD</f>
        <v/>
      </c>
      <c r="AL92" s="6" t="str">
        <f>Coût_sciage_AD</f>
        <v/>
      </c>
      <c r="AM92" s="148"/>
      <c r="AN92" s="145" t="str">
        <f>Temps_cisaillage_pièce</f>
        <v/>
      </c>
      <c r="AO92" s="145" t="str">
        <f>Temps_TT_cisaillage_AD</f>
        <v/>
      </c>
      <c r="AP92" s="145" t="str">
        <f>Coût_cisaillage_AD</f>
        <v/>
      </c>
      <c r="AQ92" s="141"/>
      <c r="AR92" s="141"/>
      <c r="AS92" s="144" t="e">
        <f>Temps_usinage_pièce</f>
        <v>#REF!</v>
      </c>
      <c r="AT92" s="144" t="e">
        <f>Temps_TT_usinage_AD</f>
        <v>#REF!</v>
      </c>
      <c r="AU92" s="144" t="e">
        <f>Coût_usinage_AD</f>
        <v>#REF!</v>
      </c>
      <c r="AV92" s="141"/>
      <c r="AW92" s="144" t="e">
        <f>Temps_Pliage_pièce</f>
        <v>#REF!</v>
      </c>
      <c r="AX92" s="144" t="e">
        <f>Temps_TT_Pliage_AD</f>
        <v>#REF!</v>
      </c>
      <c r="AY92" s="144" t="e">
        <f>Coût_Pliage_AD</f>
        <v>#REF!</v>
      </c>
      <c r="AZ92" s="141"/>
      <c r="BA92" s="141"/>
      <c r="BB92" s="144" t="e">
        <f>Temps_usinageAp_pièce</f>
        <v>#REF!</v>
      </c>
      <c r="BC92" s="144" t="e">
        <f>Temps_TT_usinageAp_AD</f>
        <v>#REF!</v>
      </c>
      <c r="BD92" s="144" t="e">
        <f>Coût_usinageAp_AD</f>
        <v>#REF!</v>
      </c>
      <c r="BE92" s="141"/>
      <c r="BF92" s="144" t="e">
        <f>Temps_TT_Tour_Pièce</f>
        <v>#REF!</v>
      </c>
      <c r="BG92" s="144" t="e">
        <f>Cout_Tour_Pièce</f>
        <v>#REF!</v>
      </c>
      <c r="BH92" s="141"/>
      <c r="BI92" s="142"/>
      <c r="BJ92" s="144" t="e">
        <f>Temps_TT_Soudure_AD</f>
        <v>#REF!</v>
      </c>
      <c r="BK92" s="144" t="e">
        <f>Coût_Soudure_AD</f>
        <v>#REF!</v>
      </c>
      <c r="BL92" s="141"/>
      <c r="BM92" s="144" t="e">
        <f>Coût_Montage_AD</f>
        <v>#REF!</v>
      </c>
      <c r="BN92" s="141"/>
      <c r="BO92" s="144" t="e">
        <f>Temps_TT_Peinture_AD</f>
        <v>#REF!</v>
      </c>
      <c r="BP92" s="144" t="e">
        <f>Coût_Peinture_AD</f>
        <v>#REF!</v>
      </c>
      <c r="BQ92" s="141"/>
      <c r="BR92" s="141" t="e">
        <f>Coût_Achat_TT</f>
        <v>#REF!</v>
      </c>
    </row>
    <row r="93" spans="1:70" ht="20.100000000000001" customHeight="1" x14ac:dyDescent="0.25">
      <c r="A93" s="11"/>
      <c r="B93" s="16"/>
      <c r="C93" s="11"/>
      <c r="D93" s="11"/>
      <c r="E93" s="11"/>
      <c r="F93" s="11"/>
      <c r="G93" s="11"/>
      <c r="H93" s="11"/>
      <c r="I93" s="10"/>
      <c r="K93" s="10"/>
      <c r="L93" s="10"/>
      <c r="M93" s="10"/>
      <c r="N93" s="10"/>
      <c r="O93" s="10"/>
      <c r="P93" s="10"/>
      <c r="Q93" s="10"/>
      <c r="R93" s="10"/>
      <c r="S93" s="10"/>
      <c r="T93" s="79" t="str">
        <f>MatDim</f>
        <v/>
      </c>
      <c r="U93" s="147" t="str">
        <f>RéfMat</f>
        <v/>
      </c>
      <c r="V93" s="144" t="str">
        <f>Coeff</f>
        <v/>
      </c>
      <c r="W93" s="144" t="str">
        <f>Poids</f>
        <v/>
      </c>
      <c r="X93" s="145" t="str">
        <f>PoidBrut</f>
        <v/>
      </c>
      <c r="Y93" s="146" t="str">
        <f>Périmètre</f>
        <v/>
      </c>
      <c r="Z93" s="142"/>
      <c r="AA93" s="142"/>
      <c r="AB93" s="146" t="str">
        <f>Temp_Prépa</f>
        <v/>
      </c>
      <c r="AC93" s="146" t="str">
        <f>Temps_Oxy_AD</f>
        <v/>
      </c>
      <c r="AD93" s="145" t="str">
        <f>Vitesse</f>
        <v/>
      </c>
      <c r="AE93" s="144" t="str">
        <f>Temps_coupe_Pièce</f>
        <v/>
      </c>
      <c r="AF93" s="144" t="str">
        <f>temps_amorçage</f>
        <v/>
      </c>
      <c r="AG93" s="146" t="str">
        <f>Temps_TT_Oxy_AD</f>
        <v/>
      </c>
      <c r="AH93" s="146" t="str">
        <f>Coût_Oxy_AD</f>
        <v/>
      </c>
      <c r="AI93" s="107"/>
      <c r="AJ93" s="6" t="str">
        <f>Temps_sciage_pièce</f>
        <v/>
      </c>
      <c r="AK93" s="6" t="str">
        <f>Temps_TT_sciage_AD</f>
        <v/>
      </c>
      <c r="AL93" s="6" t="str">
        <f>Coût_sciage_AD</f>
        <v/>
      </c>
      <c r="AM93" s="148"/>
      <c r="AN93" s="145" t="str">
        <f>Temps_cisaillage_pièce</f>
        <v/>
      </c>
      <c r="AO93" s="145" t="str">
        <f>Temps_TT_cisaillage_AD</f>
        <v/>
      </c>
      <c r="AP93" s="145" t="str">
        <f>Coût_cisaillage_AD</f>
        <v/>
      </c>
      <c r="AQ93" s="141"/>
      <c r="AR93" s="141"/>
      <c r="AS93" s="144" t="e">
        <f>Temps_usinage_pièce</f>
        <v>#REF!</v>
      </c>
      <c r="AT93" s="144" t="e">
        <f>Temps_TT_usinage_AD</f>
        <v>#REF!</v>
      </c>
      <c r="AU93" s="144" t="e">
        <f>Coût_usinage_AD</f>
        <v>#REF!</v>
      </c>
      <c r="AV93" s="141"/>
      <c r="AW93" s="144" t="e">
        <f>Temps_Pliage_pièce</f>
        <v>#REF!</v>
      </c>
      <c r="AX93" s="144" t="e">
        <f>Temps_TT_Pliage_AD</f>
        <v>#REF!</v>
      </c>
      <c r="AY93" s="144" t="e">
        <f>Coût_Pliage_AD</f>
        <v>#REF!</v>
      </c>
      <c r="AZ93" s="141"/>
      <c r="BA93" s="141"/>
      <c r="BB93" s="144" t="e">
        <f>Temps_usinageAp_pièce</f>
        <v>#REF!</v>
      </c>
      <c r="BC93" s="144" t="e">
        <f>Temps_TT_usinageAp_AD</f>
        <v>#REF!</v>
      </c>
      <c r="BD93" s="144" t="e">
        <f>Coût_usinageAp_AD</f>
        <v>#REF!</v>
      </c>
      <c r="BE93" s="141"/>
      <c r="BF93" s="144" t="e">
        <f>Temps_TT_Tour_Pièce</f>
        <v>#REF!</v>
      </c>
      <c r="BG93" s="144" t="e">
        <f>Cout_Tour_Pièce</f>
        <v>#REF!</v>
      </c>
      <c r="BH93" s="141"/>
      <c r="BI93" s="142"/>
      <c r="BJ93" s="144" t="e">
        <f>Temps_TT_Soudure_AD</f>
        <v>#REF!</v>
      </c>
      <c r="BK93" s="144" t="e">
        <f>Coût_Soudure_AD</f>
        <v>#REF!</v>
      </c>
      <c r="BL93" s="141"/>
      <c r="BM93" s="144" t="e">
        <f>Coût_Montage_AD</f>
        <v>#REF!</v>
      </c>
      <c r="BN93" s="141"/>
      <c r="BO93" s="144" t="e">
        <f>Temps_TT_Peinture_AD</f>
        <v>#REF!</v>
      </c>
      <c r="BP93" s="144" t="e">
        <f>Coût_Peinture_AD</f>
        <v>#REF!</v>
      </c>
      <c r="BQ93" s="141"/>
      <c r="BR93" s="141" t="e">
        <f>Coût_Achat_TT</f>
        <v>#REF!</v>
      </c>
    </row>
    <row r="94" spans="1:70" ht="20.100000000000001" customHeight="1" x14ac:dyDescent="0.25">
      <c r="A94" s="11"/>
      <c r="B94" s="16"/>
      <c r="C94" s="11"/>
      <c r="D94" s="11"/>
      <c r="E94" s="11"/>
      <c r="F94" s="11"/>
      <c r="G94" s="11"/>
      <c r="H94" s="11"/>
      <c r="I94" s="10"/>
      <c r="K94" s="10"/>
      <c r="L94" s="10"/>
      <c r="M94" s="10"/>
      <c r="N94" s="10"/>
      <c r="O94" s="10"/>
      <c r="P94" s="10"/>
      <c r="Q94" s="10"/>
      <c r="R94" s="10"/>
      <c r="S94" s="10"/>
      <c r="T94" s="79" t="str">
        <f>MatDim</f>
        <v/>
      </c>
      <c r="U94" s="147" t="str">
        <f>RéfMat</f>
        <v/>
      </c>
      <c r="V94" s="144" t="str">
        <f>Coeff</f>
        <v/>
      </c>
      <c r="W94" s="144" t="str">
        <f>Poids</f>
        <v/>
      </c>
      <c r="X94" s="145" t="str">
        <f>PoidBrut</f>
        <v/>
      </c>
      <c r="Y94" s="146" t="str">
        <f>Périmètre</f>
        <v/>
      </c>
      <c r="Z94" s="142"/>
      <c r="AA94" s="142"/>
      <c r="AB94" s="146" t="str">
        <f>Temp_Prépa</f>
        <v/>
      </c>
      <c r="AC94" s="146" t="str">
        <f>Temps_Oxy_AD</f>
        <v/>
      </c>
      <c r="AD94" s="145" t="str">
        <f>Vitesse</f>
        <v/>
      </c>
      <c r="AE94" s="144" t="str">
        <f>Temps_coupe_Pièce</f>
        <v/>
      </c>
      <c r="AF94" s="144" t="str">
        <f>temps_amorçage</f>
        <v/>
      </c>
      <c r="AG94" s="146" t="str">
        <f>Temps_TT_Oxy_AD</f>
        <v/>
      </c>
      <c r="AH94" s="146" t="str">
        <f>Coût_Oxy_AD</f>
        <v/>
      </c>
      <c r="AI94" s="107"/>
      <c r="AJ94" s="6" t="str">
        <f>Temps_sciage_pièce</f>
        <v/>
      </c>
      <c r="AK94" s="6" t="str">
        <f>Temps_TT_sciage_AD</f>
        <v/>
      </c>
      <c r="AL94" s="6" t="str">
        <f>Coût_sciage_AD</f>
        <v/>
      </c>
      <c r="AM94" s="148"/>
      <c r="AN94" s="145" t="str">
        <f>Temps_cisaillage_pièce</f>
        <v/>
      </c>
      <c r="AO94" s="145" t="str">
        <f>Temps_TT_cisaillage_AD</f>
        <v/>
      </c>
      <c r="AP94" s="145" t="str">
        <f>Coût_cisaillage_AD</f>
        <v/>
      </c>
      <c r="AQ94" s="141"/>
      <c r="AR94" s="141"/>
      <c r="AS94" s="144" t="e">
        <f>Temps_usinage_pièce</f>
        <v>#REF!</v>
      </c>
      <c r="AT94" s="144" t="e">
        <f>Temps_TT_usinage_AD</f>
        <v>#REF!</v>
      </c>
      <c r="AU94" s="144" t="e">
        <f>Coût_usinage_AD</f>
        <v>#REF!</v>
      </c>
      <c r="AV94" s="141"/>
      <c r="AW94" s="144" t="e">
        <f>Temps_Pliage_pièce</f>
        <v>#REF!</v>
      </c>
      <c r="AX94" s="144" t="e">
        <f>Temps_TT_Pliage_AD</f>
        <v>#REF!</v>
      </c>
      <c r="AY94" s="144" t="e">
        <f>Coût_Pliage_AD</f>
        <v>#REF!</v>
      </c>
      <c r="AZ94" s="141"/>
      <c r="BA94" s="141"/>
      <c r="BB94" s="144" t="e">
        <f>Temps_usinageAp_pièce</f>
        <v>#REF!</v>
      </c>
      <c r="BC94" s="144" t="e">
        <f>Temps_TT_usinageAp_AD</f>
        <v>#REF!</v>
      </c>
      <c r="BD94" s="144" t="e">
        <f>Coût_usinageAp_AD</f>
        <v>#REF!</v>
      </c>
      <c r="BE94" s="141"/>
      <c r="BF94" s="144" t="e">
        <f>Temps_TT_Tour_Pièce</f>
        <v>#REF!</v>
      </c>
      <c r="BG94" s="144" t="e">
        <f>Cout_Tour_Pièce</f>
        <v>#REF!</v>
      </c>
      <c r="BH94" s="141"/>
      <c r="BI94" s="142"/>
      <c r="BJ94" s="144" t="e">
        <f>Temps_TT_Soudure_AD</f>
        <v>#REF!</v>
      </c>
      <c r="BK94" s="144" t="e">
        <f>Coût_Soudure_AD</f>
        <v>#REF!</v>
      </c>
      <c r="BL94" s="141"/>
      <c r="BM94" s="144" t="e">
        <f>Coût_Montage_AD</f>
        <v>#REF!</v>
      </c>
      <c r="BN94" s="141"/>
      <c r="BO94" s="144" t="e">
        <f>Temps_TT_Peinture_AD</f>
        <v>#REF!</v>
      </c>
      <c r="BP94" s="144" t="e">
        <f>Coût_Peinture_AD</f>
        <v>#REF!</v>
      </c>
      <c r="BQ94" s="141"/>
      <c r="BR94" s="141" t="e">
        <f>Coût_Achat_TT</f>
        <v>#REF!</v>
      </c>
    </row>
    <row r="95" spans="1:70" ht="20.100000000000001" customHeight="1" x14ac:dyDescent="0.25">
      <c r="A95" s="11"/>
      <c r="B95" s="16"/>
      <c r="C95" s="11"/>
      <c r="D95" s="11"/>
      <c r="E95" s="11"/>
      <c r="F95" s="11"/>
      <c r="G95" s="11"/>
      <c r="H95" s="11"/>
      <c r="I95" s="10"/>
      <c r="K95" s="10"/>
      <c r="L95" s="10"/>
      <c r="M95" s="10"/>
      <c r="N95" s="10"/>
      <c r="O95" s="10"/>
      <c r="P95" s="10"/>
      <c r="Q95" s="10"/>
      <c r="R95" s="10"/>
      <c r="S95" s="10"/>
      <c r="T95" s="79" t="str">
        <f>MatDim</f>
        <v/>
      </c>
      <c r="U95" s="147" t="str">
        <f>RéfMat</f>
        <v/>
      </c>
      <c r="V95" s="144" t="str">
        <f>Coeff</f>
        <v/>
      </c>
      <c r="W95" s="144" t="str">
        <f>Poids</f>
        <v/>
      </c>
      <c r="X95" s="145" t="str">
        <f>PoidBrut</f>
        <v/>
      </c>
      <c r="Y95" s="146" t="str">
        <f>Périmètre</f>
        <v/>
      </c>
      <c r="Z95" s="142"/>
      <c r="AA95" s="142"/>
      <c r="AB95" s="146" t="str">
        <f>Temp_Prépa</f>
        <v/>
      </c>
      <c r="AC95" s="146" t="str">
        <f>Temps_Oxy_AD</f>
        <v/>
      </c>
      <c r="AD95" s="145" t="str">
        <f>Vitesse</f>
        <v/>
      </c>
      <c r="AE95" s="144" t="str">
        <f>Temps_coupe_Pièce</f>
        <v/>
      </c>
      <c r="AF95" s="144" t="str">
        <f>temps_amorçage</f>
        <v/>
      </c>
      <c r="AG95" s="146" t="str">
        <f>Temps_TT_Oxy_AD</f>
        <v/>
      </c>
      <c r="AH95" s="146" t="str">
        <f>Coût_Oxy_AD</f>
        <v/>
      </c>
      <c r="AI95" s="107"/>
      <c r="AJ95" s="6" t="str">
        <f>Temps_sciage_pièce</f>
        <v/>
      </c>
      <c r="AK95" s="6" t="str">
        <f>Temps_TT_sciage_AD</f>
        <v/>
      </c>
      <c r="AL95" s="6" t="str">
        <f>Coût_sciage_AD</f>
        <v/>
      </c>
      <c r="AM95" s="148"/>
      <c r="AN95" s="145" t="str">
        <f>Temps_cisaillage_pièce</f>
        <v/>
      </c>
      <c r="AO95" s="145" t="str">
        <f>Temps_TT_cisaillage_AD</f>
        <v/>
      </c>
      <c r="AP95" s="145" t="str">
        <f>Coût_cisaillage_AD</f>
        <v/>
      </c>
      <c r="AQ95" s="141"/>
      <c r="AR95" s="141"/>
      <c r="AS95" s="144" t="e">
        <f>Temps_usinage_pièce</f>
        <v>#REF!</v>
      </c>
      <c r="AT95" s="144" t="e">
        <f>Temps_TT_usinage_AD</f>
        <v>#REF!</v>
      </c>
      <c r="AU95" s="144" t="e">
        <f>Coût_usinage_AD</f>
        <v>#REF!</v>
      </c>
      <c r="AV95" s="141"/>
      <c r="AW95" s="144" t="e">
        <f>Temps_Pliage_pièce</f>
        <v>#REF!</v>
      </c>
      <c r="AX95" s="144" t="e">
        <f>Temps_TT_Pliage_AD</f>
        <v>#REF!</v>
      </c>
      <c r="AY95" s="144" t="e">
        <f>Coût_Pliage_AD</f>
        <v>#REF!</v>
      </c>
      <c r="AZ95" s="141"/>
      <c r="BA95" s="141"/>
      <c r="BB95" s="144" t="e">
        <f>Temps_usinageAp_pièce</f>
        <v>#REF!</v>
      </c>
      <c r="BC95" s="144" t="e">
        <f>Temps_TT_usinageAp_AD</f>
        <v>#REF!</v>
      </c>
      <c r="BD95" s="144" t="e">
        <f>Coût_usinageAp_AD</f>
        <v>#REF!</v>
      </c>
      <c r="BE95" s="141"/>
      <c r="BF95" s="144" t="e">
        <f>Temps_TT_Tour_Pièce</f>
        <v>#REF!</v>
      </c>
      <c r="BG95" s="144" t="e">
        <f>Cout_Tour_Pièce</f>
        <v>#REF!</v>
      </c>
      <c r="BH95" s="141"/>
      <c r="BI95" s="142"/>
      <c r="BJ95" s="144" t="e">
        <f>Temps_TT_Soudure_AD</f>
        <v>#REF!</v>
      </c>
      <c r="BK95" s="144" t="e">
        <f>Coût_Soudure_AD</f>
        <v>#REF!</v>
      </c>
      <c r="BL95" s="141"/>
      <c r="BM95" s="144" t="e">
        <f>Coût_Montage_AD</f>
        <v>#REF!</v>
      </c>
      <c r="BN95" s="141"/>
      <c r="BO95" s="144" t="e">
        <f>Temps_TT_Peinture_AD</f>
        <v>#REF!</v>
      </c>
      <c r="BP95" s="144" t="e">
        <f>Coût_Peinture_AD</f>
        <v>#REF!</v>
      </c>
      <c r="BQ95" s="141"/>
      <c r="BR95" s="141" t="e">
        <f>Coût_Achat_TT</f>
        <v>#REF!</v>
      </c>
    </row>
    <row r="96" spans="1:70" ht="20.100000000000001" customHeight="1" x14ac:dyDescent="0.25">
      <c r="A96" s="11"/>
      <c r="B96" s="15"/>
      <c r="C96" s="11"/>
      <c r="D96" s="11"/>
      <c r="E96" s="11"/>
      <c r="F96" s="11"/>
      <c r="G96" s="11"/>
      <c r="H96" s="11"/>
      <c r="I96" s="10"/>
      <c r="K96" s="10"/>
      <c r="L96" s="10"/>
      <c r="M96" s="10"/>
      <c r="N96" s="10"/>
      <c r="O96" s="10"/>
      <c r="P96" s="10"/>
      <c r="Q96" s="10"/>
      <c r="R96" s="10"/>
      <c r="S96" s="10"/>
      <c r="T96" s="79" t="str">
        <f>MatDim</f>
        <v/>
      </c>
      <c r="U96" s="147" t="str">
        <f>RéfMat</f>
        <v/>
      </c>
      <c r="V96" s="144" t="str">
        <f>Coeff</f>
        <v/>
      </c>
      <c r="W96" s="144" t="str">
        <f>Poids</f>
        <v/>
      </c>
      <c r="X96" s="145" t="str">
        <f>PoidBrut</f>
        <v/>
      </c>
      <c r="Y96" s="146" t="str">
        <f>Périmètre</f>
        <v/>
      </c>
      <c r="Z96" s="142"/>
      <c r="AA96" s="142"/>
      <c r="AB96" s="146" t="str">
        <f>Temp_Prépa</f>
        <v/>
      </c>
      <c r="AC96" s="146" t="str">
        <f>Temps_Oxy_AD</f>
        <v/>
      </c>
      <c r="AD96" s="145" t="str">
        <f>Vitesse</f>
        <v/>
      </c>
      <c r="AE96" s="144" t="str">
        <f>Temps_coupe_Pièce</f>
        <v/>
      </c>
      <c r="AF96" s="144" t="str">
        <f>temps_amorçage</f>
        <v/>
      </c>
      <c r="AG96" s="146" t="str">
        <f>Temps_TT_Oxy_AD</f>
        <v/>
      </c>
      <c r="AH96" s="146" t="str">
        <f>Coût_Oxy_AD</f>
        <v/>
      </c>
      <c r="AI96" s="107"/>
      <c r="AJ96" s="6" t="str">
        <f>Temps_sciage_pièce</f>
        <v/>
      </c>
      <c r="AK96" s="6" t="str">
        <f>Temps_TT_sciage_AD</f>
        <v/>
      </c>
      <c r="AL96" s="6" t="str">
        <f>Coût_sciage_AD</f>
        <v/>
      </c>
      <c r="AM96" s="148"/>
      <c r="AN96" s="145" t="str">
        <f>Temps_cisaillage_pièce</f>
        <v/>
      </c>
      <c r="AO96" s="145" t="str">
        <f>Temps_TT_cisaillage_AD</f>
        <v/>
      </c>
      <c r="AP96" s="145" t="str">
        <f>Coût_cisaillage_AD</f>
        <v/>
      </c>
      <c r="AQ96" s="141"/>
      <c r="AR96" s="141"/>
      <c r="AS96" s="144" t="e">
        <f>Temps_usinage_pièce</f>
        <v>#REF!</v>
      </c>
      <c r="AT96" s="144" t="e">
        <f>Temps_TT_usinage_AD</f>
        <v>#REF!</v>
      </c>
      <c r="AU96" s="144" t="e">
        <f>Coût_usinage_AD</f>
        <v>#REF!</v>
      </c>
      <c r="AV96" s="141"/>
      <c r="AW96" s="144" t="e">
        <f>Temps_Pliage_pièce</f>
        <v>#REF!</v>
      </c>
      <c r="AX96" s="144" t="e">
        <f>Temps_TT_Pliage_AD</f>
        <v>#REF!</v>
      </c>
      <c r="AY96" s="144" t="e">
        <f>Coût_Pliage_AD</f>
        <v>#REF!</v>
      </c>
      <c r="AZ96" s="141"/>
      <c r="BA96" s="141"/>
      <c r="BB96" s="144" t="e">
        <f>Temps_usinageAp_pièce</f>
        <v>#REF!</v>
      </c>
      <c r="BC96" s="144" t="e">
        <f>Temps_TT_usinageAp_AD</f>
        <v>#REF!</v>
      </c>
      <c r="BD96" s="144" t="e">
        <f>Coût_usinageAp_AD</f>
        <v>#REF!</v>
      </c>
      <c r="BE96" s="141"/>
      <c r="BF96" s="144" t="e">
        <f>Temps_TT_Tour_Pièce</f>
        <v>#REF!</v>
      </c>
      <c r="BG96" s="144" t="e">
        <f>Cout_Tour_Pièce</f>
        <v>#REF!</v>
      </c>
      <c r="BH96" s="141"/>
      <c r="BI96" s="142"/>
      <c r="BJ96" s="144" t="e">
        <f>Temps_TT_Soudure_AD</f>
        <v>#REF!</v>
      </c>
      <c r="BK96" s="144" t="e">
        <f>Coût_Soudure_AD</f>
        <v>#REF!</v>
      </c>
      <c r="BL96" s="141"/>
      <c r="BM96" s="144" t="e">
        <f>Coût_Montage_AD</f>
        <v>#REF!</v>
      </c>
      <c r="BN96" s="141"/>
      <c r="BO96" s="144" t="e">
        <f>Temps_TT_Peinture_AD</f>
        <v>#REF!</v>
      </c>
      <c r="BP96" s="144" t="e">
        <f>Coût_Peinture_AD</f>
        <v>#REF!</v>
      </c>
      <c r="BQ96" s="141"/>
      <c r="BR96" s="141" t="e">
        <f>Coût_Achat_TT</f>
        <v>#REF!</v>
      </c>
    </row>
    <row r="97" spans="1:70" ht="20.100000000000001" customHeight="1" x14ac:dyDescent="0.25">
      <c r="A97" s="11"/>
      <c r="B97" s="15"/>
      <c r="C97" s="11"/>
      <c r="D97" s="11"/>
      <c r="E97" s="11"/>
      <c r="F97" s="11"/>
      <c r="G97" s="11"/>
      <c r="H97" s="11"/>
      <c r="I97" s="10"/>
      <c r="K97" s="10"/>
      <c r="L97" s="10"/>
      <c r="M97" s="10"/>
      <c r="N97" s="10"/>
      <c r="O97" s="10"/>
      <c r="P97" s="10"/>
      <c r="Q97" s="10"/>
      <c r="R97" s="10"/>
      <c r="S97" s="10"/>
      <c r="T97" s="79" t="str">
        <f>MatDim</f>
        <v/>
      </c>
      <c r="U97" s="147" t="str">
        <f>RéfMat</f>
        <v/>
      </c>
      <c r="V97" s="144" t="str">
        <f>Coeff</f>
        <v/>
      </c>
      <c r="W97" s="144" t="str">
        <f>Poids</f>
        <v/>
      </c>
      <c r="X97" s="145" t="str">
        <f>PoidBrut</f>
        <v/>
      </c>
      <c r="Y97" s="146" t="str">
        <f>Périmètre</f>
        <v/>
      </c>
      <c r="Z97" s="142"/>
      <c r="AA97" s="142"/>
      <c r="AB97" s="146" t="str">
        <f>Temp_Prépa</f>
        <v/>
      </c>
      <c r="AC97" s="146" t="str">
        <f>Temps_Oxy_AD</f>
        <v/>
      </c>
      <c r="AD97" s="145" t="str">
        <f>Vitesse</f>
        <v/>
      </c>
      <c r="AE97" s="144" t="str">
        <f>Temps_coupe_Pièce</f>
        <v/>
      </c>
      <c r="AF97" s="144" t="str">
        <f>temps_amorçage</f>
        <v/>
      </c>
      <c r="AG97" s="146" t="str">
        <f>Temps_TT_Oxy_AD</f>
        <v/>
      </c>
      <c r="AH97" s="146" t="str">
        <f>Coût_Oxy_AD</f>
        <v/>
      </c>
      <c r="AI97" s="107"/>
      <c r="AJ97" s="6" t="str">
        <f>Temps_sciage_pièce</f>
        <v/>
      </c>
      <c r="AK97" s="6" t="str">
        <f>Temps_TT_sciage_AD</f>
        <v/>
      </c>
      <c r="AL97" s="6" t="str">
        <f>Coût_sciage_AD</f>
        <v/>
      </c>
      <c r="AM97" s="148"/>
      <c r="AN97" s="145" t="str">
        <f>Temps_cisaillage_pièce</f>
        <v/>
      </c>
      <c r="AO97" s="145" t="str">
        <f>Temps_TT_cisaillage_AD</f>
        <v/>
      </c>
      <c r="AP97" s="145" t="str">
        <f>Coût_cisaillage_AD</f>
        <v/>
      </c>
      <c r="AQ97" s="141"/>
      <c r="AR97" s="141"/>
      <c r="AS97" s="144" t="e">
        <f>Temps_usinage_pièce</f>
        <v>#REF!</v>
      </c>
      <c r="AT97" s="144" t="e">
        <f>Temps_TT_usinage_AD</f>
        <v>#REF!</v>
      </c>
      <c r="AU97" s="144" t="e">
        <f>Coût_usinage_AD</f>
        <v>#REF!</v>
      </c>
      <c r="AV97" s="141"/>
      <c r="AW97" s="144" t="e">
        <f>Temps_Pliage_pièce</f>
        <v>#REF!</v>
      </c>
      <c r="AX97" s="144" t="e">
        <f>Temps_TT_Pliage_AD</f>
        <v>#REF!</v>
      </c>
      <c r="AY97" s="144" t="e">
        <f>Coût_Pliage_AD</f>
        <v>#REF!</v>
      </c>
      <c r="AZ97" s="141"/>
      <c r="BA97" s="141"/>
      <c r="BB97" s="144" t="e">
        <f>Temps_usinageAp_pièce</f>
        <v>#REF!</v>
      </c>
      <c r="BC97" s="144" t="e">
        <f>Temps_TT_usinageAp_AD</f>
        <v>#REF!</v>
      </c>
      <c r="BD97" s="144" t="e">
        <f>Coût_usinageAp_AD</f>
        <v>#REF!</v>
      </c>
      <c r="BE97" s="141"/>
      <c r="BF97" s="144" t="e">
        <f>Temps_TT_Tour_Pièce</f>
        <v>#REF!</v>
      </c>
      <c r="BG97" s="144" t="e">
        <f>Cout_Tour_Pièce</f>
        <v>#REF!</v>
      </c>
      <c r="BH97" s="141"/>
      <c r="BI97" s="142"/>
      <c r="BJ97" s="144" t="e">
        <f>Temps_TT_Soudure_AD</f>
        <v>#REF!</v>
      </c>
      <c r="BK97" s="144" t="e">
        <f>Coût_Soudure_AD</f>
        <v>#REF!</v>
      </c>
      <c r="BL97" s="141"/>
      <c r="BM97" s="144" t="e">
        <f>Coût_Montage_AD</f>
        <v>#REF!</v>
      </c>
      <c r="BN97" s="141"/>
      <c r="BO97" s="144" t="e">
        <f>Temps_TT_Peinture_AD</f>
        <v>#REF!</v>
      </c>
      <c r="BP97" s="144" t="e">
        <f>Coût_Peinture_AD</f>
        <v>#REF!</v>
      </c>
      <c r="BQ97" s="141"/>
      <c r="BR97" s="141" t="e">
        <f>Coût_Achat_TT</f>
        <v>#REF!</v>
      </c>
    </row>
    <row r="98" spans="1:70" ht="20.100000000000001" customHeight="1" x14ac:dyDescent="0.25">
      <c r="A98" s="11"/>
      <c r="B98" s="15"/>
      <c r="C98" s="11"/>
      <c r="D98" s="11"/>
      <c r="E98" s="11"/>
      <c r="F98" s="11"/>
      <c r="G98" s="11"/>
      <c r="H98" s="11"/>
      <c r="I98" s="10"/>
      <c r="K98" s="10"/>
      <c r="L98" s="10"/>
      <c r="M98" s="10"/>
      <c r="N98" s="10"/>
      <c r="O98" s="10"/>
      <c r="P98" s="10"/>
      <c r="Q98" s="10"/>
      <c r="R98" s="10"/>
      <c r="S98" s="10"/>
      <c r="T98" s="79" t="str">
        <f>MatDim</f>
        <v/>
      </c>
      <c r="U98" s="147" t="str">
        <f>RéfMat</f>
        <v/>
      </c>
      <c r="V98" s="144" t="str">
        <f>Coeff</f>
        <v/>
      </c>
      <c r="W98" s="144" t="str">
        <f>Poids</f>
        <v/>
      </c>
      <c r="X98" s="145" t="str">
        <f>PoidBrut</f>
        <v/>
      </c>
      <c r="Y98" s="146" t="str">
        <f>Périmètre</f>
        <v/>
      </c>
      <c r="Z98" s="142"/>
      <c r="AA98" s="142"/>
      <c r="AB98" s="146" t="str">
        <f>Temp_Prépa</f>
        <v/>
      </c>
      <c r="AC98" s="146" t="str">
        <f>Temps_Oxy_AD</f>
        <v/>
      </c>
      <c r="AD98" s="145" t="str">
        <f>Vitesse</f>
        <v/>
      </c>
      <c r="AE98" s="144" t="str">
        <f>Temps_coupe_Pièce</f>
        <v/>
      </c>
      <c r="AF98" s="144" t="str">
        <f>temps_amorçage</f>
        <v/>
      </c>
      <c r="AG98" s="146" t="str">
        <f>Temps_TT_Oxy_AD</f>
        <v/>
      </c>
      <c r="AH98" s="146" t="str">
        <f>Coût_Oxy_AD</f>
        <v/>
      </c>
      <c r="AI98" s="107"/>
      <c r="AJ98" s="6" t="str">
        <f>Temps_sciage_pièce</f>
        <v/>
      </c>
      <c r="AK98" s="6" t="str">
        <f>Temps_TT_sciage_AD</f>
        <v/>
      </c>
      <c r="AL98" s="6" t="str">
        <f>Coût_sciage_AD</f>
        <v/>
      </c>
      <c r="AM98" s="148"/>
      <c r="AN98" s="145" t="str">
        <f>Temps_cisaillage_pièce</f>
        <v/>
      </c>
      <c r="AO98" s="145" t="str">
        <f>Temps_TT_cisaillage_AD</f>
        <v/>
      </c>
      <c r="AP98" s="145" t="str">
        <f>Coût_cisaillage_AD</f>
        <v/>
      </c>
      <c r="AQ98" s="141"/>
      <c r="AR98" s="141"/>
      <c r="AS98" s="144" t="e">
        <f>Temps_usinage_pièce</f>
        <v>#REF!</v>
      </c>
      <c r="AT98" s="144" t="e">
        <f>Temps_TT_usinage_AD</f>
        <v>#REF!</v>
      </c>
      <c r="AU98" s="144" t="e">
        <f>Coût_usinage_AD</f>
        <v>#REF!</v>
      </c>
      <c r="AV98" s="141"/>
      <c r="AW98" s="144" t="e">
        <f>Temps_Pliage_pièce</f>
        <v>#REF!</v>
      </c>
      <c r="AX98" s="144" t="e">
        <f>Temps_TT_Pliage_AD</f>
        <v>#REF!</v>
      </c>
      <c r="AY98" s="144" t="e">
        <f>Coût_Pliage_AD</f>
        <v>#REF!</v>
      </c>
      <c r="AZ98" s="141"/>
      <c r="BA98" s="141"/>
      <c r="BB98" s="144" t="e">
        <f>Temps_usinageAp_pièce</f>
        <v>#REF!</v>
      </c>
      <c r="BC98" s="144" t="e">
        <f>Temps_TT_usinageAp_AD</f>
        <v>#REF!</v>
      </c>
      <c r="BD98" s="144" t="e">
        <f>Coût_usinageAp_AD</f>
        <v>#REF!</v>
      </c>
      <c r="BE98" s="141"/>
      <c r="BF98" s="144" t="e">
        <f>Temps_TT_Tour_Pièce</f>
        <v>#REF!</v>
      </c>
      <c r="BG98" s="144" t="e">
        <f>Cout_Tour_Pièce</f>
        <v>#REF!</v>
      </c>
      <c r="BH98" s="141"/>
      <c r="BI98" s="142"/>
      <c r="BJ98" s="144" t="e">
        <f>Temps_TT_Soudure_AD</f>
        <v>#REF!</v>
      </c>
      <c r="BK98" s="144" t="e">
        <f>Coût_Soudure_AD</f>
        <v>#REF!</v>
      </c>
      <c r="BL98" s="141"/>
      <c r="BM98" s="144" t="e">
        <f>Coût_Montage_AD</f>
        <v>#REF!</v>
      </c>
      <c r="BN98" s="141"/>
      <c r="BO98" s="144" t="e">
        <f>Temps_TT_Peinture_AD</f>
        <v>#REF!</v>
      </c>
      <c r="BP98" s="144" t="e">
        <f>Coût_Peinture_AD</f>
        <v>#REF!</v>
      </c>
      <c r="BQ98" s="141"/>
      <c r="BR98" s="141" t="e">
        <f>Coût_Achat_TT</f>
        <v>#REF!</v>
      </c>
    </row>
    <row r="99" spans="1:70" ht="20.100000000000001" customHeight="1" x14ac:dyDescent="0.25">
      <c r="A99" s="11"/>
      <c r="B99" s="12"/>
      <c r="C99" s="11"/>
      <c r="D99" s="11"/>
      <c r="E99" s="11"/>
      <c r="F99" s="11"/>
      <c r="G99" s="11"/>
      <c r="H99" s="11"/>
      <c r="I99" s="10"/>
      <c r="K99" s="10"/>
      <c r="L99" s="10"/>
      <c r="M99" s="10"/>
      <c r="N99" s="10"/>
      <c r="O99" s="10"/>
      <c r="P99" s="10"/>
      <c r="Q99" s="10"/>
      <c r="R99" s="10"/>
      <c r="S99" s="10"/>
      <c r="T99" s="79" t="str">
        <f>MatDim</f>
        <v/>
      </c>
      <c r="U99" s="147" t="str">
        <f>RéfMat</f>
        <v/>
      </c>
      <c r="V99" s="144" t="str">
        <f>Coeff</f>
        <v/>
      </c>
      <c r="W99" s="144" t="str">
        <f>Poids</f>
        <v/>
      </c>
      <c r="X99" s="145" t="str">
        <f>PoidBrut</f>
        <v/>
      </c>
      <c r="Y99" s="146" t="str">
        <f>Périmètre</f>
        <v/>
      </c>
      <c r="Z99" s="142"/>
      <c r="AA99" s="142"/>
      <c r="AB99" s="146" t="str">
        <f>Temp_Prépa</f>
        <v/>
      </c>
      <c r="AC99" s="146" t="str">
        <f>Temps_Oxy_AD</f>
        <v/>
      </c>
      <c r="AD99" s="145" t="str">
        <f>Vitesse</f>
        <v/>
      </c>
      <c r="AE99" s="144" t="str">
        <f>Temps_coupe_Pièce</f>
        <v/>
      </c>
      <c r="AF99" s="144" t="str">
        <f>temps_amorçage</f>
        <v/>
      </c>
      <c r="AG99" s="146" t="str">
        <f>Temps_TT_Oxy_AD</f>
        <v/>
      </c>
      <c r="AH99" s="146" t="str">
        <f>Coût_Oxy_AD</f>
        <v/>
      </c>
      <c r="AI99" s="107"/>
      <c r="AJ99" s="6" t="str">
        <f>Temps_sciage_pièce</f>
        <v/>
      </c>
      <c r="AK99" s="6" t="str">
        <f>Temps_TT_sciage_AD</f>
        <v/>
      </c>
      <c r="AL99" s="6" t="str">
        <f>Coût_sciage_AD</f>
        <v/>
      </c>
      <c r="AM99" s="148"/>
      <c r="AN99" s="145" t="str">
        <f>Temps_cisaillage_pièce</f>
        <v/>
      </c>
      <c r="AO99" s="145" t="str">
        <f>Temps_TT_cisaillage_AD</f>
        <v/>
      </c>
      <c r="AP99" s="145" t="str">
        <f>Coût_cisaillage_AD</f>
        <v/>
      </c>
      <c r="AQ99" s="141"/>
      <c r="AR99" s="141"/>
      <c r="AS99" s="144" t="e">
        <f>Temps_usinage_pièce</f>
        <v>#REF!</v>
      </c>
      <c r="AT99" s="144" t="e">
        <f>Temps_TT_usinage_AD</f>
        <v>#REF!</v>
      </c>
      <c r="AU99" s="144" t="e">
        <f>Coût_usinage_AD</f>
        <v>#REF!</v>
      </c>
      <c r="AV99" s="141"/>
      <c r="AW99" s="144" t="e">
        <f>Temps_Pliage_pièce</f>
        <v>#REF!</v>
      </c>
      <c r="AX99" s="144" t="e">
        <f>Temps_TT_Pliage_AD</f>
        <v>#REF!</v>
      </c>
      <c r="AY99" s="144" t="e">
        <f>Coût_Pliage_AD</f>
        <v>#REF!</v>
      </c>
      <c r="AZ99" s="141"/>
      <c r="BA99" s="141"/>
      <c r="BB99" s="144" t="e">
        <f>Temps_usinageAp_pièce</f>
        <v>#REF!</v>
      </c>
      <c r="BC99" s="144" t="e">
        <f>Temps_TT_usinageAp_AD</f>
        <v>#REF!</v>
      </c>
      <c r="BD99" s="144" t="e">
        <f>Coût_usinageAp_AD</f>
        <v>#REF!</v>
      </c>
      <c r="BE99" s="141"/>
      <c r="BF99" s="144" t="e">
        <f>Temps_TT_Tour_Pièce</f>
        <v>#REF!</v>
      </c>
      <c r="BG99" s="144" t="e">
        <f>Cout_Tour_Pièce</f>
        <v>#REF!</v>
      </c>
      <c r="BH99" s="141"/>
      <c r="BI99" s="142"/>
      <c r="BJ99" s="144" t="e">
        <f>Temps_TT_Soudure_AD</f>
        <v>#REF!</v>
      </c>
      <c r="BK99" s="144" t="e">
        <f>Coût_Soudure_AD</f>
        <v>#REF!</v>
      </c>
      <c r="BL99" s="141"/>
      <c r="BM99" s="144" t="e">
        <f>Coût_Montage_AD</f>
        <v>#REF!</v>
      </c>
      <c r="BN99" s="141"/>
      <c r="BO99" s="144" t="e">
        <f>Temps_TT_Peinture_AD</f>
        <v>#REF!</v>
      </c>
      <c r="BP99" s="144" t="e">
        <f>Coût_Peinture_AD</f>
        <v>#REF!</v>
      </c>
      <c r="BQ99" s="141"/>
      <c r="BR99" s="141" t="e">
        <f>Coût_Achat_TT</f>
        <v>#REF!</v>
      </c>
    </row>
    <row r="100" spans="1:70" ht="20.100000000000001" customHeight="1" x14ac:dyDescent="0.25">
      <c r="B100" s="12"/>
      <c r="K100" s="7"/>
      <c r="T100" s="79" t="str">
        <f>MatDim</f>
        <v/>
      </c>
      <c r="U100" s="147" t="str">
        <f>RéfMat</f>
        <v/>
      </c>
      <c r="V100" s="144" t="str">
        <f>Coeff</f>
        <v/>
      </c>
      <c r="W100" s="144" t="str">
        <f>Poids</f>
        <v/>
      </c>
      <c r="X100" s="145" t="str">
        <f>PoidBrut</f>
        <v/>
      </c>
      <c r="Y100" s="146" t="str">
        <f>Périmètre</f>
        <v/>
      </c>
      <c r="Z100" s="142"/>
      <c r="AA100" s="142"/>
      <c r="AB100" s="146" t="str">
        <f>Temp_Prépa</f>
        <v/>
      </c>
      <c r="AC100" s="146" t="str">
        <f>Temps_Oxy_AD</f>
        <v/>
      </c>
      <c r="AD100" s="145" t="str">
        <f>Vitesse</f>
        <v/>
      </c>
      <c r="AE100" s="144" t="str">
        <f>Temps_coupe_Pièce</f>
        <v/>
      </c>
      <c r="AF100" s="144" t="str">
        <f>temps_amorçage</f>
        <v/>
      </c>
      <c r="AG100" s="146" t="str">
        <f>Temps_TT_Oxy_AD</f>
        <v/>
      </c>
      <c r="AH100" s="146" t="str">
        <f>Coût_Oxy_AD</f>
        <v/>
      </c>
      <c r="AI100" s="107"/>
      <c r="AJ100" s="6" t="str">
        <f>Temps_sciage_pièce</f>
        <v/>
      </c>
      <c r="AK100" s="6" t="str">
        <f>Temps_TT_sciage_AD</f>
        <v/>
      </c>
      <c r="AL100" s="6" t="str">
        <f>Coût_sciage_AD</f>
        <v/>
      </c>
      <c r="AM100" s="148"/>
      <c r="AN100" s="145" t="str">
        <f>Temps_cisaillage_pièce</f>
        <v/>
      </c>
      <c r="AO100" s="145" t="str">
        <f>Temps_TT_cisaillage_AD</f>
        <v/>
      </c>
      <c r="AP100" s="145" t="str">
        <f>Coût_cisaillage_AD</f>
        <v/>
      </c>
      <c r="AQ100" s="141"/>
      <c r="AR100" s="141"/>
      <c r="AS100" s="144" t="e">
        <f>Temps_usinage_pièce</f>
        <v>#REF!</v>
      </c>
      <c r="AT100" s="144" t="e">
        <f>Temps_TT_usinage_AD</f>
        <v>#REF!</v>
      </c>
      <c r="AU100" s="144" t="e">
        <f>Coût_usinage_AD</f>
        <v>#REF!</v>
      </c>
      <c r="AV100" s="141"/>
      <c r="AW100" s="144" t="e">
        <f>Temps_Pliage_pièce</f>
        <v>#REF!</v>
      </c>
      <c r="AX100" s="144" t="e">
        <f>Temps_TT_Pliage_AD</f>
        <v>#REF!</v>
      </c>
      <c r="AY100" s="144" t="e">
        <f>Coût_Pliage_AD</f>
        <v>#REF!</v>
      </c>
      <c r="AZ100" s="141"/>
      <c r="BA100" s="141"/>
      <c r="BB100" s="144" t="e">
        <f>Temps_usinageAp_pièce</f>
        <v>#REF!</v>
      </c>
      <c r="BC100" s="144" t="e">
        <f>Temps_TT_usinageAp_AD</f>
        <v>#REF!</v>
      </c>
      <c r="BD100" s="144" t="e">
        <f>Coût_usinageAp_AD</f>
        <v>#REF!</v>
      </c>
      <c r="BE100" s="141"/>
      <c r="BF100" s="144" t="e">
        <f>Temps_TT_Tour_Pièce</f>
        <v>#REF!</v>
      </c>
      <c r="BG100" s="144" t="e">
        <f>Cout_Tour_Pièce</f>
        <v>#REF!</v>
      </c>
      <c r="BH100" s="141"/>
      <c r="BI100" s="142"/>
      <c r="BJ100" s="144" t="e">
        <f>Temps_TT_Soudure_AD</f>
        <v>#REF!</v>
      </c>
      <c r="BK100" s="144" t="e">
        <f>Coût_Soudure_AD</f>
        <v>#REF!</v>
      </c>
      <c r="BL100" s="141"/>
      <c r="BM100" s="144" t="e">
        <f>Coût_Montage_AD</f>
        <v>#REF!</v>
      </c>
      <c r="BN100" s="141"/>
      <c r="BO100" s="144" t="e">
        <f>Temps_TT_Peinture_AD</f>
        <v>#REF!</v>
      </c>
      <c r="BP100" s="144" t="e">
        <f>Coût_Peinture_AD</f>
        <v>#REF!</v>
      </c>
      <c r="BQ100" s="141"/>
      <c r="BR100" s="141" t="e">
        <f>Coût_Achat_TT</f>
        <v>#REF!</v>
      </c>
    </row>
    <row r="101" spans="1:70" ht="20.100000000000001" customHeight="1" x14ac:dyDescent="0.25">
      <c r="B101" s="12"/>
      <c r="K101" s="7"/>
      <c r="T101" s="79" t="str">
        <f>MatDim</f>
        <v/>
      </c>
      <c r="U101" s="147" t="str">
        <f>RéfMat</f>
        <v/>
      </c>
      <c r="V101" s="144" t="str">
        <f>Coeff</f>
        <v/>
      </c>
      <c r="W101" s="144" t="str">
        <f>Poids</f>
        <v/>
      </c>
      <c r="X101" s="145" t="str">
        <f>PoidBrut</f>
        <v/>
      </c>
      <c r="Y101" s="146" t="str">
        <f>Périmètre</f>
        <v/>
      </c>
      <c r="Z101" s="142"/>
      <c r="AA101" s="142"/>
      <c r="AB101" s="146" t="str">
        <f>Temp_Prépa</f>
        <v/>
      </c>
      <c r="AC101" s="146" t="str">
        <f>Temps_Oxy_AD</f>
        <v/>
      </c>
      <c r="AD101" s="145" t="str">
        <f>Vitesse</f>
        <v/>
      </c>
      <c r="AE101" s="144" t="str">
        <f>Temps_coupe_Pièce</f>
        <v/>
      </c>
      <c r="AF101" s="144" t="str">
        <f>temps_amorçage</f>
        <v/>
      </c>
      <c r="AG101" s="146" t="str">
        <f>Temps_TT_Oxy_AD</f>
        <v/>
      </c>
      <c r="AH101" s="146" t="str">
        <f>Coût_Oxy_AD</f>
        <v/>
      </c>
      <c r="AI101" s="107"/>
      <c r="AJ101" s="6" t="str">
        <f>Temps_sciage_pièce</f>
        <v/>
      </c>
      <c r="AK101" s="6" t="str">
        <f>Temps_TT_sciage_AD</f>
        <v/>
      </c>
      <c r="AL101" s="6" t="str">
        <f>Coût_sciage_AD</f>
        <v/>
      </c>
      <c r="AM101" s="148"/>
      <c r="AN101" s="145" t="str">
        <f>Temps_cisaillage_pièce</f>
        <v/>
      </c>
      <c r="AO101" s="145" t="str">
        <f>Temps_TT_cisaillage_AD</f>
        <v/>
      </c>
      <c r="AP101" s="145" t="str">
        <f>Coût_cisaillage_AD</f>
        <v/>
      </c>
      <c r="AQ101" s="141"/>
      <c r="AR101" s="141"/>
      <c r="AS101" s="144" t="e">
        <f>Temps_usinage_pièce</f>
        <v>#REF!</v>
      </c>
      <c r="AT101" s="144" t="e">
        <f>Temps_TT_usinage_AD</f>
        <v>#REF!</v>
      </c>
      <c r="AU101" s="144" t="e">
        <f>Coût_usinage_AD</f>
        <v>#REF!</v>
      </c>
      <c r="AV101" s="141"/>
      <c r="AW101" s="144" t="e">
        <f>Temps_Pliage_pièce</f>
        <v>#REF!</v>
      </c>
      <c r="AX101" s="144" t="e">
        <f>Temps_TT_Pliage_AD</f>
        <v>#REF!</v>
      </c>
      <c r="AY101" s="144" t="e">
        <f>Coût_Pliage_AD</f>
        <v>#REF!</v>
      </c>
      <c r="AZ101" s="141"/>
      <c r="BA101" s="141"/>
      <c r="BB101" s="144" t="e">
        <f>Temps_usinageAp_pièce</f>
        <v>#REF!</v>
      </c>
      <c r="BC101" s="144" t="e">
        <f>Temps_TT_usinageAp_AD</f>
        <v>#REF!</v>
      </c>
      <c r="BD101" s="144" t="e">
        <f>Coût_usinageAp_AD</f>
        <v>#REF!</v>
      </c>
      <c r="BE101" s="141"/>
      <c r="BF101" s="144" t="e">
        <f>Temps_TT_Tour_Pièce</f>
        <v>#REF!</v>
      </c>
      <c r="BG101" s="144" t="e">
        <f>Cout_Tour_Pièce</f>
        <v>#REF!</v>
      </c>
      <c r="BH101" s="141"/>
      <c r="BI101" s="142"/>
      <c r="BJ101" s="144" t="e">
        <f>Temps_TT_Soudure_AD</f>
        <v>#REF!</v>
      </c>
      <c r="BK101" s="144" t="e">
        <f>Coût_Soudure_AD</f>
        <v>#REF!</v>
      </c>
      <c r="BL101" s="141"/>
      <c r="BM101" s="144" t="e">
        <f>Coût_Montage_AD</f>
        <v>#REF!</v>
      </c>
      <c r="BN101" s="141"/>
      <c r="BO101" s="144" t="e">
        <f>Temps_TT_Peinture_AD</f>
        <v>#REF!</v>
      </c>
      <c r="BP101" s="144" t="e">
        <f>Coût_Peinture_AD</f>
        <v>#REF!</v>
      </c>
      <c r="BQ101" s="141"/>
      <c r="BR101" s="141" t="e">
        <f>Coût_Achat_TT</f>
        <v>#REF!</v>
      </c>
    </row>
    <row r="102" spans="1:70" ht="20.100000000000001" customHeight="1" x14ac:dyDescent="0.25">
      <c r="B102" s="12"/>
      <c r="K102" s="7"/>
      <c r="T102" s="79" t="str">
        <f>MatDim</f>
        <v/>
      </c>
      <c r="U102" s="147" t="str">
        <f>RéfMat</f>
        <v/>
      </c>
      <c r="V102" s="144" t="str">
        <f>Coeff</f>
        <v/>
      </c>
      <c r="W102" s="144" t="str">
        <f>Poids</f>
        <v/>
      </c>
      <c r="X102" s="145" t="str">
        <f>PoidBrut</f>
        <v/>
      </c>
      <c r="Y102" s="146" t="str">
        <f>Périmètre</f>
        <v/>
      </c>
      <c r="Z102" s="142"/>
      <c r="AA102" s="142"/>
      <c r="AB102" s="146" t="str">
        <f>Temp_Prépa</f>
        <v/>
      </c>
      <c r="AC102" s="146" t="str">
        <f>Temps_Oxy_AD</f>
        <v/>
      </c>
      <c r="AD102" s="145" t="str">
        <f>Vitesse</f>
        <v/>
      </c>
      <c r="AE102" s="144" t="str">
        <f>Temps_coupe_Pièce</f>
        <v/>
      </c>
      <c r="AF102" s="144" t="str">
        <f>temps_amorçage</f>
        <v/>
      </c>
      <c r="AG102" s="146" t="str">
        <f>Temps_TT_Oxy_AD</f>
        <v/>
      </c>
      <c r="AH102" s="146" t="str">
        <f>Coût_Oxy_AD</f>
        <v/>
      </c>
      <c r="AI102" s="107"/>
      <c r="AJ102" s="6" t="str">
        <f>Temps_sciage_pièce</f>
        <v/>
      </c>
      <c r="AK102" s="6" t="str">
        <f>Temps_TT_sciage_AD</f>
        <v/>
      </c>
      <c r="AL102" s="6" t="str">
        <f>Coût_sciage_AD</f>
        <v/>
      </c>
      <c r="AM102" s="148"/>
      <c r="AN102" s="145" t="str">
        <f>Temps_cisaillage_pièce</f>
        <v/>
      </c>
      <c r="AO102" s="145" t="str">
        <f>Temps_TT_cisaillage_AD</f>
        <v/>
      </c>
      <c r="AP102" s="145" t="str">
        <f>Coût_cisaillage_AD</f>
        <v/>
      </c>
      <c r="AQ102" s="141"/>
      <c r="AR102" s="141"/>
      <c r="AS102" s="144" t="e">
        <f>Temps_usinage_pièce</f>
        <v>#REF!</v>
      </c>
      <c r="AT102" s="144" t="e">
        <f>Temps_TT_usinage_AD</f>
        <v>#REF!</v>
      </c>
      <c r="AU102" s="144" t="e">
        <f>Coût_usinage_AD</f>
        <v>#REF!</v>
      </c>
      <c r="AV102" s="141"/>
      <c r="AW102" s="144" t="e">
        <f>Temps_Pliage_pièce</f>
        <v>#REF!</v>
      </c>
      <c r="AX102" s="144" t="e">
        <f>Temps_TT_Pliage_AD</f>
        <v>#REF!</v>
      </c>
      <c r="AY102" s="144" t="e">
        <f>Coût_Pliage_AD</f>
        <v>#REF!</v>
      </c>
      <c r="AZ102" s="141"/>
      <c r="BA102" s="141"/>
      <c r="BB102" s="144" t="e">
        <f>Temps_usinageAp_pièce</f>
        <v>#REF!</v>
      </c>
      <c r="BC102" s="144" t="e">
        <f>Temps_TT_usinageAp_AD</f>
        <v>#REF!</v>
      </c>
      <c r="BD102" s="144" t="e">
        <f>Coût_usinageAp_AD</f>
        <v>#REF!</v>
      </c>
      <c r="BE102" s="141"/>
      <c r="BF102" s="144" t="e">
        <f>Temps_TT_Tour_Pièce</f>
        <v>#REF!</v>
      </c>
      <c r="BG102" s="144" t="e">
        <f>Cout_Tour_Pièce</f>
        <v>#REF!</v>
      </c>
      <c r="BH102" s="141"/>
      <c r="BI102" s="142"/>
      <c r="BJ102" s="144" t="e">
        <f>Temps_TT_Soudure_AD</f>
        <v>#REF!</v>
      </c>
      <c r="BK102" s="144" t="e">
        <f>Coût_Soudure_AD</f>
        <v>#REF!</v>
      </c>
      <c r="BL102" s="141"/>
      <c r="BM102" s="144" t="e">
        <f>Coût_Montage_AD</f>
        <v>#REF!</v>
      </c>
      <c r="BN102" s="141"/>
      <c r="BO102" s="144" t="e">
        <f>Temps_TT_Peinture_AD</f>
        <v>#REF!</v>
      </c>
      <c r="BP102" s="144" t="e">
        <f>Coût_Peinture_AD</f>
        <v>#REF!</v>
      </c>
      <c r="BQ102" s="141"/>
      <c r="BR102" s="141" t="e">
        <f>Coût_Achat_TT</f>
        <v>#REF!</v>
      </c>
    </row>
    <row r="103" spans="1:70" ht="20.100000000000001" customHeight="1" x14ac:dyDescent="0.25">
      <c r="B103" s="12"/>
      <c r="K103" s="7"/>
      <c r="T103" s="79" t="str">
        <f>MatDim</f>
        <v/>
      </c>
      <c r="U103" s="147" t="str">
        <f>RéfMat</f>
        <v/>
      </c>
      <c r="V103" s="144" t="str">
        <f>Coeff</f>
        <v/>
      </c>
      <c r="W103" s="144" t="str">
        <f>Poids</f>
        <v/>
      </c>
      <c r="X103" s="145" t="str">
        <f>PoidBrut</f>
        <v/>
      </c>
      <c r="Y103" s="146" t="str">
        <f>Périmètre</f>
        <v/>
      </c>
      <c r="Z103" s="142"/>
      <c r="AA103" s="142"/>
      <c r="AB103" s="146" t="str">
        <f>Temp_Prépa</f>
        <v/>
      </c>
      <c r="AC103" s="146" t="str">
        <f>Temps_Oxy_AD</f>
        <v/>
      </c>
      <c r="AD103" s="145" t="str">
        <f>Vitesse</f>
        <v/>
      </c>
      <c r="AE103" s="144" t="str">
        <f>Temps_coupe_Pièce</f>
        <v/>
      </c>
      <c r="AF103" s="144" t="str">
        <f>temps_amorçage</f>
        <v/>
      </c>
      <c r="AG103" s="146" t="str">
        <f>Temps_TT_Oxy_AD</f>
        <v/>
      </c>
      <c r="AH103" s="146" t="str">
        <f>Coût_Oxy_AD</f>
        <v/>
      </c>
      <c r="AI103" s="107"/>
      <c r="AJ103" s="6" t="str">
        <f>Temps_sciage_pièce</f>
        <v/>
      </c>
      <c r="AK103" s="6" t="str">
        <f>Temps_TT_sciage_AD</f>
        <v/>
      </c>
      <c r="AL103" s="6" t="str">
        <f>Coût_sciage_AD</f>
        <v/>
      </c>
      <c r="AM103" s="148"/>
      <c r="AN103" s="145" t="str">
        <f>Temps_cisaillage_pièce</f>
        <v/>
      </c>
      <c r="AO103" s="145" t="str">
        <f>Temps_TT_cisaillage_AD</f>
        <v/>
      </c>
      <c r="AP103" s="145" t="str">
        <f>Coût_cisaillage_AD</f>
        <v/>
      </c>
      <c r="AQ103" s="141"/>
      <c r="AR103" s="141"/>
      <c r="AS103" s="144" t="e">
        <f>Temps_usinage_pièce</f>
        <v>#REF!</v>
      </c>
      <c r="AT103" s="144" t="e">
        <f>Temps_TT_usinage_AD</f>
        <v>#REF!</v>
      </c>
      <c r="AU103" s="144" t="e">
        <f>Coût_usinage_AD</f>
        <v>#REF!</v>
      </c>
      <c r="AV103" s="141"/>
      <c r="AW103" s="144" t="e">
        <f>Temps_Pliage_pièce</f>
        <v>#REF!</v>
      </c>
      <c r="AX103" s="144" t="e">
        <f>Temps_TT_Pliage_AD</f>
        <v>#REF!</v>
      </c>
      <c r="AY103" s="144" t="e">
        <f>Coût_Pliage_AD</f>
        <v>#REF!</v>
      </c>
      <c r="AZ103" s="141"/>
      <c r="BA103" s="141"/>
      <c r="BB103" s="144" t="e">
        <f>Temps_usinageAp_pièce</f>
        <v>#REF!</v>
      </c>
      <c r="BC103" s="144" t="e">
        <f>Temps_TT_usinageAp_AD</f>
        <v>#REF!</v>
      </c>
      <c r="BD103" s="144" t="e">
        <f>Coût_usinageAp_AD</f>
        <v>#REF!</v>
      </c>
      <c r="BE103" s="141"/>
      <c r="BF103" s="144" t="e">
        <f>Temps_TT_Tour_Pièce</f>
        <v>#REF!</v>
      </c>
      <c r="BG103" s="144" t="e">
        <f>Cout_Tour_Pièce</f>
        <v>#REF!</v>
      </c>
      <c r="BH103" s="141"/>
      <c r="BI103" s="142"/>
      <c r="BJ103" s="144" t="e">
        <f>Temps_TT_Soudure_AD</f>
        <v>#REF!</v>
      </c>
      <c r="BK103" s="144" t="e">
        <f>Coût_Soudure_AD</f>
        <v>#REF!</v>
      </c>
      <c r="BL103" s="141"/>
      <c r="BM103" s="144" t="e">
        <f>Coût_Montage_AD</f>
        <v>#REF!</v>
      </c>
      <c r="BN103" s="141"/>
      <c r="BO103" s="144" t="e">
        <f>Temps_TT_Peinture_AD</f>
        <v>#REF!</v>
      </c>
      <c r="BP103" s="144" t="e">
        <f>Coût_Peinture_AD</f>
        <v>#REF!</v>
      </c>
      <c r="BQ103" s="141"/>
      <c r="BR103" s="141" t="e">
        <f>Coût_Achat_TT</f>
        <v>#REF!</v>
      </c>
    </row>
    <row r="104" spans="1:70" ht="20.100000000000001" customHeight="1" x14ac:dyDescent="0.25">
      <c r="B104" s="12"/>
      <c r="K104" s="7"/>
      <c r="T104" s="79" t="str">
        <f>MatDim</f>
        <v/>
      </c>
      <c r="U104" s="147" t="str">
        <f>RéfMat</f>
        <v/>
      </c>
      <c r="V104" s="144" t="str">
        <f>Coeff</f>
        <v/>
      </c>
      <c r="W104" s="144" t="str">
        <f>Poids</f>
        <v/>
      </c>
      <c r="X104" s="145" t="str">
        <f>PoidBrut</f>
        <v/>
      </c>
      <c r="Y104" s="146" t="str">
        <f>Périmètre</f>
        <v/>
      </c>
      <c r="Z104" s="142"/>
      <c r="AA104" s="142"/>
      <c r="AB104" s="146" t="str">
        <f>Temp_Prépa</f>
        <v/>
      </c>
      <c r="AC104" s="146" t="str">
        <f>Temps_Oxy_AD</f>
        <v/>
      </c>
      <c r="AD104" s="145" t="str">
        <f>Vitesse</f>
        <v/>
      </c>
      <c r="AE104" s="144" t="str">
        <f>Temps_coupe_Pièce</f>
        <v/>
      </c>
      <c r="AF104" s="144" t="str">
        <f>temps_amorçage</f>
        <v/>
      </c>
      <c r="AG104" s="146" t="str">
        <f>Temps_TT_Oxy_AD</f>
        <v/>
      </c>
      <c r="AH104" s="146" t="str">
        <f>Coût_Oxy_AD</f>
        <v/>
      </c>
      <c r="AI104" s="107"/>
      <c r="AJ104" s="6" t="str">
        <f>Temps_sciage_pièce</f>
        <v/>
      </c>
      <c r="AK104" s="6" t="str">
        <f>Temps_TT_sciage_AD</f>
        <v/>
      </c>
      <c r="AL104" s="6" t="str">
        <f>Coût_sciage_AD</f>
        <v/>
      </c>
      <c r="AM104" s="148"/>
      <c r="AN104" s="145" t="str">
        <f>Temps_cisaillage_pièce</f>
        <v/>
      </c>
      <c r="AO104" s="145" t="str">
        <f>Temps_TT_cisaillage_AD</f>
        <v/>
      </c>
      <c r="AP104" s="145" t="str">
        <f>Coût_cisaillage_AD</f>
        <v/>
      </c>
      <c r="AQ104" s="141"/>
      <c r="AR104" s="141"/>
      <c r="AS104" s="144" t="e">
        <f>Temps_usinage_pièce</f>
        <v>#REF!</v>
      </c>
      <c r="AT104" s="144" t="e">
        <f>Temps_TT_usinage_AD</f>
        <v>#REF!</v>
      </c>
      <c r="AU104" s="144" t="e">
        <f>Coût_usinage_AD</f>
        <v>#REF!</v>
      </c>
      <c r="AV104" s="141"/>
      <c r="AW104" s="144" t="e">
        <f>Temps_Pliage_pièce</f>
        <v>#REF!</v>
      </c>
      <c r="AX104" s="144" t="e">
        <f>Temps_TT_Pliage_AD</f>
        <v>#REF!</v>
      </c>
      <c r="AY104" s="144" t="e">
        <f>Coût_Pliage_AD</f>
        <v>#REF!</v>
      </c>
      <c r="AZ104" s="141"/>
      <c r="BA104" s="141"/>
      <c r="BB104" s="144" t="e">
        <f>Temps_usinageAp_pièce</f>
        <v>#REF!</v>
      </c>
      <c r="BC104" s="144" t="e">
        <f>Temps_TT_usinageAp_AD</f>
        <v>#REF!</v>
      </c>
      <c r="BD104" s="144" t="e">
        <f>Coût_usinageAp_AD</f>
        <v>#REF!</v>
      </c>
      <c r="BE104" s="141"/>
      <c r="BF104" s="144" t="e">
        <f>Temps_TT_Tour_Pièce</f>
        <v>#REF!</v>
      </c>
      <c r="BG104" s="144" t="e">
        <f>Cout_Tour_Pièce</f>
        <v>#REF!</v>
      </c>
      <c r="BH104" s="141"/>
      <c r="BI104" s="142"/>
      <c r="BJ104" s="144" t="e">
        <f>Temps_TT_Soudure_AD</f>
        <v>#REF!</v>
      </c>
      <c r="BK104" s="144" t="e">
        <f>Coût_Soudure_AD</f>
        <v>#REF!</v>
      </c>
      <c r="BL104" s="141"/>
      <c r="BM104" s="144" t="e">
        <f>Coût_Montage_AD</f>
        <v>#REF!</v>
      </c>
      <c r="BN104" s="141"/>
      <c r="BO104" s="144" t="e">
        <f>Temps_TT_Peinture_AD</f>
        <v>#REF!</v>
      </c>
      <c r="BP104" s="144" t="e">
        <f>Coût_Peinture_AD</f>
        <v>#REF!</v>
      </c>
      <c r="BQ104" s="141"/>
      <c r="BR104" s="141" t="e">
        <f>Coût_Achat_TT</f>
        <v>#REF!</v>
      </c>
    </row>
    <row r="105" spans="1:70" ht="20.100000000000001" customHeight="1" x14ac:dyDescent="0.25">
      <c r="B105" s="12"/>
      <c r="K105" s="7"/>
      <c r="T105" s="79" t="str">
        <f>MatDim</f>
        <v/>
      </c>
      <c r="U105" s="147" t="str">
        <f>RéfMat</f>
        <v/>
      </c>
      <c r="V105" s="144" t="str">
        <f>Coeff</f>
        <v/>
      </c>
      <c r="W105" s="144" t="str">
        <f>Poids</f>
        <v/>
      </c>
      <c r="X105" s="145" t="str">
        <f>PoidBrut</f>
        <v/>
      </c>
      <c r="Y105" s="146" t="str">
        <f>Périmètre</f>
        <v/>
      </c>
      <c r="Z105" s="142"/>
      <c r="AA105" s="142"/>
      <c r="AB105" s="146" t="str">
        <f>Temp_Prépa</f>
        <v/>
      </c>
      <c r="AC105" s="146" t="str">
        <f>Temps_Oxy_AD</f>
        <v/>
      </c>
      <c r="AD105" s="145" t="str">
        <f>Vitesse</f>
        <v/>
      </c>
      <c r="AE105" s="144" t="str">
        <f>Temps_coupe_Pièce</f>
        <v/>
      </c>
      <c r="AF105" s="144" t="str">
        <f>temps_amorçage</f>
        <v/>
      </c>
      <c r="AG105" s="146" t="str">
        <f>Temps_TT_Oxy_AD</f>
        <v/>
      </c>
      <c r="AH105" s="146" t="str">
        <f>Coût_Oxy_AD</f>
        <v/>
      </c>
      <c r="AI105" s="107"/>
      <c r="AJ105" s="6" t="str">
        <f>Temps_sciage_pièce</f>
        <v/>
      </c>
      <c r="AK105" s="6" t="str">
        <f>Temps_TT_sciage_AD</f>
        <v/>
      </c>
      <c r="AL105" s="6" t="str">
        <f>Coût_sciage_AD</f>
        <v/>
      </c>
      <c r="AM105" s="148"/>
      <c r="AN105" s="145" t="str">
        <f>Temps_cisaillage_pièce</f>
        <v/>
      </c>
      <c r="AO105" s="145" t="str">
        <f>Temps_TT_cisaillage_AD</f>
        <v/>
      </c>
      <c r="AP105" s="145" t="str">
        <f>Coût_cisaillage_AD</f>
        <v/>
      </c>
      <c r="AQ105" s="141"/>
      <c r="AR105" s="141"/>
      <c r="AS105" s="144" t="e">
        <f>Temps_usinage_pièce</f>
        <v>#REF!</v>
      </c>
      <c r="AT105" s="144" t="e">
        <f>Temps_TT_usinage_AD</f>
        <v>#REF!</v>
      </c>
      <c r="AU105" s="144" t="e">
        <f>Coût_usinage_AD</f>
        <v>#REF!</v>
      </c>
      <c r="AV105" s="141"/>
      <c r="AW105" s="144" t="e">
        <f>Temps_Pliage_pièce</f>
        <v>#REF!</v>
      </c>
      <c r="AX105" s="144" t="e">
        <f>Temps_TT_Pliage_AD</f>
        <v>#REF!</v>
      </c>
      <c r="AY105" s="144" t="e">
        <f>Coût_Pliage_AD</f>
        <v>#REF!</v>
      </c>
      <c r="AZ105" s="141"/>
      <c r="BA105" s="141"/>
      <c r="BB105" s="144" t="e">
        <f>Temps_usinageAp_pièce</f>
        <v>#REF!</v>
      </c>
      <c r="BC105" s="144" t="e">
        <f>Temps_TT_usinageAp_AD</f>
        <v>#REF!</v>
      </c>
      <c r="BD105" s="144" t="e">
        <f>Coût_usinageAp_AD</f>
        <v>#REF!</v>
      </c>
      <c r="BE105" s="141"/>
      <c r="BF105" s="144" t="e">
        <f>Temps_TT_Tour_Pièce</f>
        <v>#REF!</v>
      </c>
      <c r="BG105" s="144" t="e">
        <f>Cout_Tour_Pièce</f>
        <v>#REF!</v>
      </c>
      <c r="BH105" s="141"/>
      <c r="BI105" s="142"/>
      <c r="BJ105" s="144" t="e">
        <f>Temps_TT_Soudure_AD</f>
        <v>#REF!</v>
      </c>
      <c r="BK105" s="144" t="e">
        <f>Coût_Soudure_AD</f>
        <v>#REF!</v>
      </c>
      <c r="BL105" s="141"/>
      <c r="BM105" s="144" t="e">
        <f>Coût_Montage_AD</f>
        <v>#REF!</v>
      </c>
      <c r="BN105" s="141"/>
      <c r="BO105" s="144" t="e">
        <f>Temps_TT_Peinture_AD</f>
        <v>#REF!</v>
      </c>
      <c r="BP105" s="144" t="e">
        <f>Coût_Peinture_AD</f>
        <v>#REF!</v>
      </c>
      <c r="BQ105" s="141"/>
      <c r="BR105" s="141" t="e">
        <f>Coût_Achat_TT</f>
        <v>#REF!</v>
      </c>
    </row>
    <row r="106" spans="1:70" ht="20.100000000000001" customHeight="1" x14ac:dyDescent="0.25">
      <c r="B106" s="12"/>
      <c r="K106" s="7"/>
      <c r="T106" s="79" t="str">
        <f>MatDim</f>
        <v/>
      </c>
      <c r="U106" s="147" t="str">
        <f>RéfMat</f>
        <v/>
      </c>
      <c r="V106" s="144" t="str">
        <f>Coeff</f>
        <v/>
      </c>
      <c r="W106" s="144" t="str">
        <f>Poids</f>
        <v/>
      </c>
      <c r="X106" s="145" t="str">
        <f>PoidBrut</f>
        <v/>
      </c>
      <c r="Y106" s="146" t="str">
        <f>Périmètre</f>
        <v/>
      </c>
      <c r="Z106" s="142"/>
      <c r="AA106" s="142"/>
      <c r="AB106" s="146" t="str">
        <f>Temp_Prépa</f>
        <v/>
      </c>
      <c r="AC106" s="146" t="str">
        <f>Temps_Oxy_AD</f>
        <v/>
      </c>
      <c r="AD106" s="145" t="str">
        <f>Vitesse</f>
        <v/>
      </c>
      <c r="AE106" s="144" t="str">
        <f>Temps_coupe_Pièce</f>
        <v/>
      </c>
      <c r="AF106" s="144" t="str">
        <f>temps_amorçage</f>
        <v/>
      </c>
      <c r="AG106" s="146" t="str">
        <f>Temps_TT_Oxy_AD</f>
        <v/>
      </c>
      <c r="AH106" s="146" t="str">
        <f>Coût_Oxy_AD</f>
        <v/>
      </c>
      <c r="AI106" s="107"/>
      <c r="AJ106" s="6" t="str">
        <f>Temps_sciage_pièce</f>
        <v/>
      </c>
      <c r="AK106" s="6" t="str">
        <f>Temps_TT_sciage_AD</f>
        <v/>
      </c>
      <c r="AL106" s="6" t="str">
        <f>Coût_sciage_AD</f>
        <v/>
      </c>
      <c r="AM106" s="148"/>
      <c r="AN106" s="145" t="str">
        <f>Temps_cisaillage_pièce</f>
        <v/>
      </c>
      <c r="AO106" s="145" t="str">
        <f>Temps_TT_cisaillage_AD</f>
        <v/>
      </c>
      <c r="AP106" s="145" t="str">
        <f>Coût_cisaillage_AD</f>
        <v/>
      </c>
      <c r="AQ106" s="141"/>
      <c r="AR106" s="141"/>
      <c r="AS106" s="144" t="e">
        <f>Temps_usinage_pièce</f>
        <v>#REF!</v>
      </c>
      <c r="AT106" s="144" t="e">
        <f>Temps_TT_usinage_AD</f>
        <v>#REF!</v>
      </c>
      <c r="AU106" s="144" t="e">
        <f>Coût_usinage_AD</f>
        <v>#REF!</v>
      </c>
      <c r="AV106" s="141"/>
      <c r="AW106" s="144" t="e">
        <f>Temps_Pliage_pièce</f>
        <v>#REF!</v>
      </c>
      <c r="AX106" s="144" t="e">
        <f>Temps_TT_Pliage_AD</f>
        <v>#REF!</v>
      </c>
      <c r="AY106" s="144" t="e">
        <f>Coût_Pliage_AD</f>
        <v>#REF!</v>
      </c>
      <c r="AZ106" s="141"/>
      <c r="BA106" s="141"/>
      <c r="BB106" s="144" t="e">
        <f>Temps_usinageAp_pièce</f>
        <v>#REF!</v>
      </c>
      <c r="BC106" s="144" t="e">
        <f>Temps_TT_usinageAp_AD</f>
        <v>#REF!</v>
      </c>
      <c r="BD106" s="144" t="e">
        <f>Coût_usinageAp_AD</f>
        <v>#REF!</v>
      </c>
      <c r="BE106" s="141"/>
      <c r="BF106" s="144" t="e">
        <f>Temps_TT_Tour_Pièce</f>
        <v>#REF!</v>
      </c>
      <c r="BG106" s="144" t="e">
        <f>Cout_Tour_Pièce</f>
        <v>#REF!</v>
      </c>
      <c r="BH106" s="141"/>
      <c r="BI106" s="142"/>
      <c r="BJ106" s="144" t="e">
        <f>Temps_TT_Soudure_AD</f>
        <v>#REF!</v>
      </c>
      <c r="BK106" s="144" t="e">
        <f>Coût_Soudure_AD</f>
        <v>#REF!</v>
      </c>
      <c r="BL106" s="141"/>
      <c r="BM106" s="144" t="e">
        <f>Coût_Montage_AD</f>
        <v>#REF!</v>
      </c>
      <c r="BN106" s="141"/>
      <c r="BO106" s="144" t="e">
        <f>Temps_TT_Peinture_AD</f>
        <v>#REF!</v>
      </c>
      <c r="BP106" s="144" t="e">
        <f>Coût_Peinture_AD</f>
        <v>#REF!</v>
      </c>
      <c r="BQ106" s="141"/>
      <c r="BR106" s="141" t="e">
        <f>Coût_Achat_TT</f>
        <v>#REF!</v>
      </c>
    </row>
    <row r="107" spans="1:70" ht="20.100000000000001" customHeight="1" x14ac:dyDescent="0.25">
      <c r="B107" s="12"/>
      <c r="K107" s="7"/>
      <c r="T107" s="79" t="str">
        <f>MatDim</f>
        <v/>
      </c>
      <c r="U107" s="147" t="str">
        <f>RéfMat</f>
        <v/>
      </c>
      <c r="V107" s="144" t="str">
        <f>Coeff</f>
        <v/>
      </c>
      <c r="W107" s="144" t="str">
        <f>Poids</f>
        <v/>
      </c>
      <c r="X107" s="145" t="str">
        <f>PoidBrut</f>
        <v/>
      </c>
      <c r="Y107" s="146" t="str">
        <f>Périmètre</f>
        <v/>
      </c>
      <c r="Z107" s="142"/>
      <c r="AA107" s="142"/>
      <c r="AB107" s="146" t="str">
        <f>Temp_Prépa</f>
        <v/>
      </c>
      <c r="AC107" s="146" t="str">
        <f>Temps_Oxy_AD</f>
        <v/>
      </c>
      <c r="AD107" s="145" t="str">
        <f>Vitesse</f>
        <v/>
      </c>
      <c r="AE107" s="144" t="str">
        <f>Temps_coupe_Pièce</f>
        <v/>
      </c>
      <c r="AF107" s="144" t="str">
        <f>temps_amorçage</f>
        <v/>
      </c>
      <c r="AG107" s="146" t="str">
        <f>Temps_TT_Oxy_AD</f>
        <v/>
      </c>
      <c r="AH107" s="146" t="str">
        <f>Coût_Oxy_AD</f>
        <v/>
      </c>
      <c r="AI107" s="107"/>
      <c r="AJ107" s="6" t="str">
        <f>Temps_sciage_pièce</f>
        <v/>
      </c>
      <c r="AK107" s="6" t="str">
        <f>Temps_TT_sciage_AD</f>
        <v/>
      </c>
      <c r="AL107" s="6" t="str">
        <f>Coût_sciage_AD</f>
        <v/>
      </c>
      <c r="AM107" s="148"/>
      <c r="AN107" s="145" t="str">
        <f>Temps_cisaillage_pièce</f>
        <v/>
      </c>
      <c r="AO107" s="145" t="str">
        <f>Temps_TT_cisaillage_AD</f>
        <v/>
      </c>
      <c r="AP107" s="145" t="str">
        <f>Coût_cisaillage_AD</f>
        <v/>
      </c>
      <c r="AQ107" s="141"/>
      <c r="AR107" s="141"/>
      <c r="AS107" s="144" t="e">
        <f>Temps_usinage_pièce</f>
        <v>#REF!</v>
      </c>
      <c r="AT107" s="144" t="e">
        <f>Temps_TT_usinage_AD</f>
        <v>#REF!</v>
      </c>
      <c r="AU107" s="144" t="e">
        <f>Coût_usinage_AD</f>
        <v>#REF!</v>
      </c>
      <c r="AV107" s="141"/>
      <c r="AW107" s="144" t="e">
        <f>Temps_Pliage_pièce</f>
        <v>#REF!</v>
      </c>
      <c r="AX107" s="144" t="e">
        <f>Temps_TT_Pliage_AD</f>
        <v>#REF!</v>
      </c>
      <c r="AY107" s="144" t="e">
        <f>Coût_Pliage_AD</f>
        <v>#REF!</v>
      </c>
      <c r="AZ107" s="141"/>
      <c r="BA107" s="141"/>
      <c r="BB107" s="144" t="e">
        <f>Temps_usinageAp_pièce</f>
        <v>#REF!</v>
      </c>
      <c r="BC107" s="144" t="e">
        <f>Temps_TT_usinageAp_AD</f>
        <v>#REF!</v>
      </c>
      <c r="BD107" s="144" t="e">
        <f>Coût_usinageAp_AD</f>
        <v>#REF!</v>
      </c>
      <c r="BE107" s="141"/>
      <c r="BF107" s="144" t="e">
        <f>Temps_TT_Tour_Pièce</f>
        <v>#REF!</v>
      </c>
      <c r="BG107" s="144" t="e">
        <f>Cout_Tour_Pièce</f>
        <v>#REF!</v>
      </c>
      <c r="BH107" s="141"/>
      <c r="BI107" s="142"/>
      <c r="BJ107" s="144" t="e">
        <f>Temps_TT_Soudure_AD</f>
        <v>#REF!</v>
      </c>
      <c r="BK107" s="144" t="e">
        <f>Coût_Soudure_AD</f>
        <v>#REF!</v>
      </c>
      <c r="BL107" s="141"/>
      <c r="BM107" s="144" t="e">
        <f>Coût_Montage_AD</f>
        <v>#REF!</v>
      </c>
      <c r="BN107" s="141"/>
      <c r="BO107" s="144" t="e">
        <f>Temps_TT_Peinture_AD</f>
        <v>#REF!</v>
      </c>
      <c r="BP107" s="144" t="e">
        <f>Coût_Peinture_AD</f>
        <v>#REF!</v>
      </c>
      <c r="BQ107" s="141"/>
      <c r="BR107" s="141" t="e">
        <f>Coût_Achat_TT</f>
        <v>#REF!</v>
      </c>
    </row>
    <row r="108" spans="1:70" ht="20.100000000000001" customHeight="1" x14ac:dyDescent="0.25">
      <c r="B108" s="12"/>
      <c r="K108" s="7"/>
      <c r="T108" s="79" t="str">
        <f>MatDim</f>
        <v/>
      </c>
      <c r="U108" s="147" t="str">
        <f>RéfMat</f>
        <v/>
      </c>
      <c r="V108" s="144" t="str">
        <f>Coeff</f>
        <v/>
      </c>
      <c r="W108" s="144" t="str">
        <f>Poids</f>
        <v/>
      </c>
      <c r="X108" s="145" t="str">
        <f>PoidBrut</f>
        <v/>
      </c>
      <c r="Y108" s="146" t="str">
        <f>Périmètre</f>
        <v/>
      </c>
      <c r="Z108" s="142"/>
      <c r="AA108" s="142"/>
      <c r="AB108" s="146" t="str">
        <f>Temp_Prépa</f>
        <v/>
      </c>
      <c r="AC108" s="146" t="str">
        <f>Temps_Oxy_AD</f>
        <v/>
      </c>
      <c r="AD108" s="145" t="str">
        <f>Vitesse</f>
        <v/>
      </c>
      <c r="AE108" s="144" t="str">
        <f>Temps_coupe_Pièce</f>
        <v/>
      </c>
      <c r="AF108" s="144" t="str">
        <f>temps_amorçage</f>
        <v/>
      </c>
      <c r="AG108" s="146" t="str">
        <f>Temps_TT_Oxy_AD</f>
        <v/>
      </c>
      <c r="AH108" s="146" t="str">
        <f>Coût_Oxy_AD</f>
        <v/>
      </c>
      <c r="AI108" s="107"/>
      <c r="AJ108" s="6" t="str">
        <f>Temps_sciage_pièce</f>
        <v/>
      </c>
      <c r="AK108" s="6" t="str">
        <f>Temps_TT_sciage_AD</f>
        <v/>
      </c>
      <c r="AL108" s="6" t="str">
        <f>Coût_sciage_AD</f>
        <v/>
      </c>
      <c r="AM108" s="148"/>
      <c r="AN108" s="145" t="str">
        <f>Temps_cisaillage_pièce</f>
        <v/>
      </c>
      <c r="AO108" s="145" t="str">
        <f>Temps_TT_cisaillage_AD</f>
        <v/>
      </c>
      <c r="AP108" s="145" t="str">
        <f>Coût_cisaillage_AD</f>
        <v/>
      </c>
      <c r="AQ108" s="141"/>
      <c r="AR108" s="141"/>
      <c r="AS108" s="144" t="e">
        <f>Temps_usinage_pièce</f>
        <v>#REF!</v>
      </c>
      <c r="AT108" s="144" t="e">
        <f>Temps_TT_usinage_AD</f>
        <v>#REF!</v>
      </c>
      <c r="AU108" s="144" t="e">
        <f>Coût_usinage_AD</f>
        <v>#REF!</v>
      </c>
      <c r="AV108" s="141"/>
      <c r="AW108" s="144" t="e">
        <f>Temps_Pliage_pièce</f>
        <v>#REF!</v>
      </c>
      <c r="AX108" s="144" t="e">
        <f>Temps_TT_Pliage_AD</f>
        <v>#REF!</v>
      </c>
      <c r="AY108" s="144" t="e">
        <f>Coût_Pliage_AD</f>
        <v>#REF!</v>
      </c>
      <c r="AZ108" s="141"/>
      <c r="BA108" s="141"/>
      <c r="BB108" s="144" t="e">
        <f>Temps_usinageAp_pièce</f>
        <v>#REF!</v>
      </c>
      <c r="BC108" s="144" t="e">
        <f>Temps_TT_usinageAp_AD</f>
        <v>#REF!</v>
      </c>
      <c r="BD108" s="144" t="e">
        <f>Coût_usinageAp_AD</f>
        <v>#REF!</v>
      </c>
      <c r="BE108" s="141"/>
      <c r="BF108" s="144" t="e">
        <f>Temps_TT_Tour_Pièce</f>
        <v>#REF!</v>
      </c>
      <c r="BG108" s="144" t="e">
        <f>Cout_Tour_Pièce</f>
        <v>#REF!</v>
      </c>
      <c r="BH108" s="141"/>
      <c r="BI108" s="142"/>
      <c r="BJ108" s="144" t="e">
        <f>Temps_TT_Soudure_AD</f>
        <v>#REF!</v>
      </c>
      <c r="BK108" s="144" t="e">
        <f>Coût_Soudure_AD</f>
        <v>#REF!</v>
      </c>
      <c r="BL108" s="141"/>
      <c r="BM108" s="144" t="e">
        <f>Coût_Montage_AD</f>
        <v>#REF!</v>
      </c>
      <c r="BN108" s="141"/>
      <c r="BO108" s="144" t="e">
        <f>Temps_TT_Peinture_AD</f>
        <v>#REF!</v>
      </c>
      <c r="BP108" s="144" t="e">
        <f>Coût_Peinture_AD</f>
        <v>#REF!</v>
      </c>
      <c r="BQ108" s="141"/>
      <c r="BR108" s="141" t="e">
        <f>Coût_Achat_TT</f>
        <v>#REF!</v>
      </c>
    </row>
    <row r="109" spans="1:70" ht="20.100000000000001" customHeight="1" x14ac:dyDescent="0.25">
      <c r="B109" s="12"/>
      <c r="K109" s="7"/>
      <c r="T109" s="79" t="str">
        <f>MatDim</f>
        <v/>
      </c>
      <c r="U109" s="147" t="str">
        <f>RéfMat</f>
        <v/>
      </c>
      <c r="V109" s="144" t="str">
        <f>Coeff</f>
        <v/>
      </c>
      <c r="W109" s="144" t="str">
        <f>Poids</f>
        <v/>
      </c>
      <c r="X109" s="145" t="str">
        <f>PoidBrut</f>
        <v/>
      </c>
      <c r="Y109" s="146" t="str">
        <f>Périmètre</f>
        <v/>
      </c>
      <c r="Z109" s="142"/>
      <c r="AA109" s="142"/>
      <c r="AB109" s="146" t="str">
        <f>Temp_Prépa</f>
        <v/>
      </c>
      <c r="AC109" s="146" t="str">
        <f>Temps_Oxy_AD</f>
        <v/>
      </c>
      <c r="AD109" s="145" t="str">
        <f>Vitesse</f>
        <v/>
      </c>
      <c r="AE109" s="144" t="str">
        <f>Temps_coupe_Pièce</f>
        <v/>
      </c>
      <c r="AF109" s="144" t="str">
        <f>temps_amorçage</f>
        <v/>
      </c>
      <c r="AG109" s="146" t="str">
        <f>Temps_TT_Oxy_AD</f>
        <v/>
      </c>
      <c r="AH109" s="146" t="str">
        <f>Coût_Oxy_AD</f>
        <v/>
      </c>
      <c r="AI109" s="107"/>
      <c r="AJ109" s="6" t="str">
        <f>Temps_sciage_pièce</f>
        <v/>
      </c>
      <c r="AK109" s="6" t="str">
        <f>Temps_TT_sciage_AD</f>
        <v/>
      </c>
      <c r="AL109" s="6" t="str">
        <f>Coût_sciage_AD</f>
        <v/>
      </c>
      <c r="AM109" s="148"/>
      <c r="AN109" s="145" t="str">
        <f>Temps_cisaillage_pièce</f>
        <v/>
      </c>
      <c r="AO109" s="145" t="str">
        <f>Temps_TT_cisaillage_AD</f>
        <v/>
      </c>
      <c r="AP109" s="145" t="str">
        <f>Coût_cisaillage_AD</f>
        <v/>
      </c>
      <c r="AQ109" s="141"/>
      <c r="AR109" s="141"/>
      <c r="AS109" s="144" t="e">
        <f>Temps_usinage_pièce</f>
        <v>#REF!</v>
      </c>
      <c r="AT109" s="144" t="e">
        <f>Temps_TT_usinage_AD</f>
        <v>#REF!</v>
      </c>
      <c r="AU109" s="144" t="e">
        <f>Coût_usinage_AD</f>
        <v>#REF!</v>
      </c>
      <c r="AV109" s="141"/>
      <c r="AW109" s="144" t="e">
        <f>Temps_Pliage_pièce</f>
        <v>#REF!</v>
      </c>
      <c r="AX109" s="144" t="e">
        <f>Temps_TT_Pliage_AD</f>
        <v>#REF!</v>
      </c>
      <c r="AY109" s="144" t="e">
        <f>Coût_Pliage_AD</f>
        <v>#REF!</v>
      </c>
      <c r="AZ109" s="141"/>
      <c r="BA109" s="141"/>
      <c r="BB109" s="144" t="e">
        <f>Temps_usinageAp_pièce</f>
        <v>#REF!</v>
      </c>
      <c r="BC109" s="144" t="e">
        <f>Temps_TT_usinageAp_AD</f>
        <v>#REF!</v>
      </c>
      <c r="BD109" s="144" t="e">
        <f>Coût_usinageAp_AD</f>
        <v>#REF!</v>
      </c>
      <c r="BE109" s="141"/>
      <c r="BF109" s="144" t="e">
        <f>Temps_TT_Tour_Pièce</f>
        <v>#REF!</v>
      </c>
      <c r="BG109" s="144" t="e">
        <f>Cout_Tour_Pièce</f>
        <v>#REF!</v>
      </c>
      <c r="BH109" s="141"/>
      <c r="BI109" s="142"/>
      <c r="BJ109" s="144" t="e">
        <f>Temps_TT_Soudure_AD</f>
        <v>#REF!</v>
      </c>
      <c r="BK109" s="144" t="e">
        <f>Coût_Soudure_AD</f>
        <v>#REF!</v>
      </c>
      <c r="BL109" s="141"/>
      <c r="BM109" s="144" t="e">
        <f>Coût_Montage_AD</f>
        <v>#REF!</v>
      </c>
      <c r="BN109" s="141"/>
      <c r="BO109" s="144" t="e">
        <f>Temps_TT_Peinture_AD</f>
        <v>#REF!</v>
      </c>
      <c r="BP109" s="144" t="e">
        <f>Coût_Peinture_AD</f>
        <v>#REF!</v>
      </c>
      <c r="BQ109" s="141"/>
      <c r="BR109" s="141" t="e">
        <f>Coût_Achat_TT</f>
        <v>#REF!</v>
      </c>
    </row>
    <row r="110" spans="1:70" ht="20.100000000000001" customHeight="1" x14ac:dyDescent="0.25">
      <c r="B110" s="12"/>
      <c r="K110" s="7"/>
      <c r="T110" s="79" t="str">
        <f>MatDim</f>
        <v/>
      </c>
      <c r="U110" s="147" t="str">
        <f>RéfMat</f>
        <v/>
      </c>
      <c r="V110" s="144" t="str">
        <f>Coeff</f>
        <v/>
      </c>
      <c r="W110" s="144" t="str">
        <f>Poids</f>
        <v/>
      </c>
      <c r="X110" s="145" t="str">
        <f>PoidBrut</f>
        <v/>
      </c>
      <c r="Y110" s="146" t="str">
        <f>Périmètre</f>
        <v/>
      </c>
      <c r="Z110" s="142"/>
      <c r="AA110" s="142"/>
      <c r="AB110" s="146" t="str">
        <f>Temp_Prépa</f>
        <v/>
      </c>
      <c r="AC110" s="146" t="str">
        <f>Temps_Oxy_AD</f>
        <v/>
      </c>
      <c r="AD110" s="145" t="str">
        <f>Vitesse</f>
        <v/>
      </c>
      <c r="AE110" s="144" t="str">
        <f>Temps_coupe_Pièce</f>
        <v/>
      </c>
      <c r="AF110" s="144" t="str">
        <f>temps_amorçage</f>
        <v/>
      </c>
      <c r="AG110" s="146" t="str">
        <f>Temps_TT_Oxy_AD</f>
        <v/>
      </c>
      <c r="AH110" s="146" t="str">
        <f>Coût_Oxy_AD</f>
        <v/>
      </c>
      <c r="AI110" s="107"/>
      <c r="AJ110" s="6" t="str">
        <f>Temps_sciage_pièce</f>
        <v/>
      </c>
      <c r="AK110" s="6" t="str">
        <f>Temps_TT_sciage_AD</f>
        <v/>
      </c>
      <c r="AL110" s="6" t="str">
        <f>Coût_sciage_AD</f>
        <v/>
      </c>
      <c r="AM110" s="148"/>
      <c r="AN110" s="145" t="str">
        <f>Temps_cisaillage_pièce</f>
        <v/>
      </c>
      <c r="AO110" s="145" t="str">
        <f>Temps_TT_cisaillage_AD</f>
        <v/>
      </c>
      <c r="AP110" s="145" t="str">
        <f>Coût_cisaillage_AD</f>
        <v/>
      </c>
      <c r="AQ110" s="141"/>
      <c r="AR110" s="141"/>
      <c r="AS110" s="144" t="e">
        <f>Temps_usinage_pièce</f>
        <v>#REF!</v>
      </c>
      <c r="AT110" s="144" t="e">
        <f>Temps_TT_usinage_AD</f>
        <v>#REF!</v>
      </c>
      <c r="AU110" s="144" t="e">
        <f>Coût_usinage_AD</f>
        <v>#REF!</v>
      </c>
      <c r="AV110" s="141"/>
      <c r="AW110" s="144" t="e">
        <f>Temps_Pliage_pièce</f>
        <v>#REF!</v>
      </c>
      <c r="AX110" s="144" t="e">
        <f>Temps_TT_Pliage_AD</f>
        <v>#REF!</v>
      </c>
      <c r="AY110" s="144" t="e">
        <f>Coût_Pliage_AD</f>
        <v>#REF!</v>
      </c>
      <c r="AZ110" s="141"/>
      <c r="BA110" s="141"/>
      <c r="BB110" s="144" t="e">
        <f>Temps_usinageAp_pièce</f>
        <v>#REF!</v>
      </c>
      <c r="BC110" s="144" t="e">
        <f>Temps_TT_usinageAp_AD</f>
        <v>#REF!</v>
      </c>
      <c r="BD110" s="144" t="e">
        <f>Coût_usinageAp_AD</f>
        <v>#REF!</v>
      </c>
      <c r="BE110" s="141"/>
      <c r="BF110" s="144" t="e">
        <f>Temps_TT_Tour_Pièce</f>
        <v>#REF!</v>
      </c>
      <c r="BG110" s="144" t="e">
        <f>Cout_Tour_Pièce</f>
        <v>#REF!</v>
      </c>
      <c r="BH110" s="141"/>
      <c r="BI110" s="142"/>
      <c r="BJ110" s="144" t="e">
        <f>Temps_TT_Soudure_AD</f>
        <v>#REF!</v>
      </c>
      <c r="BK110" s="144" t="e">
        <f>Coût_Soudure_AD</f>
        <v>#REF!</v>
      </c>
      <c r="BL110" s="141"/>
      <c r="BM110" s="144" t="e">
        <f>Coût_Montage_AD</f>
        <v>#REF!</v>
      </c>
      <c r="BN110" s="141"/>
      <c r="BO110" s="144" t="e">
        <f>Temps_TT_Peinture_AD</f>
        <v>#REF!</v>
      </c>
      <c r="BP110" s="144" t="e">
        <f>Coût_Peinture_AD</f>
        <v>#REF!</v>
      </c>
      <c r="BQ110" s="141"/>
      <c r="BR110" s="141" t="e">
        <f>Coût_Achat_TT</f>
        <v>#REF!</v>
      </c>
    </row>
    <row r="111" spans="1:70" ht="20.100000000000001" customHeight="1" x14ac:dyDescent="0.25">
      <c r="B111" s="12"/>
      <c r="K111" s="7"/>
      <c r="T111" s="79" t="str">
        <f>MatDim</f>
        <v/>
      </c>
      <c r="U111" s="147" t="str">
        <f>RéfMat</f>
        <v/>
      </c>
      <c r="V111" s="144" t="str">
        <f>Coeff</f>
        <v/>
      </c>
      <c r="W111" s="144" t="str">
        <f>Poids</f>
        <v/>
      </c>
      <c r="X111" s="145" t="str">
        <f>PoidBrut</f>
        <v/>
      </c>
      <c r="Y111" s="146" t="str">
        <f>Périmètre</f>
        <v/>
      </c>
      <c r="Z111" s="142"/>
      <c r="AA111" s="142"/>
      <c r="AB111" s="146" t="str">
        <f>Temp_Prépa</f>
        <v/>
      </c>
      <c r="AC111" s="146" t="str">
        <f>Temps_Oxy_AD</f>
        <v/>
      </c>
      <c r="AD111" s="145" t="str">
        <f>Vitesse</f>
        <v/>
      </c>
      <c r="AE111" s="144" t="str">
        <f>Temps_coupe_Pièce</f>
        <v/>
      </c>
      <c r="AF111" s="144" t="str">
        <f>temps_amorçage</f>
        <v/>
      </c>
      <c r="AG111" s="146" t="str">
        <f>Temps_TT_Oxy_AD</f>
        <v/>
      </c>
      <c r="AH111" s="146" t="str">
        <f>Coût_Oxy_AD</f>
        <v/>
      </c>
      <c r="AI111" s="107"/>
      <c r="AJ111" s="6" t="str">
        <f>Temps_sciage_pièce</f>
        <v/>
      </c>
      <c r="AK111" s="6" t="str">
        <f>Temps_TT_sciage_AD</f>
        <v/>
      </c>
      <c r="AL111" s="6" t="str">
        <f>Coût_sciage_AD</f>
        <v/>
      </c>
      <c r="AM111" s="148"/>
      <c r="AN111" s="145" t="str">
        <f>Temps_cisaillage_pièce</f>
        <v/>
      </c>
      <c r="AO111" s="145" t="str">
        <f>Temps_TT_cisaillage_AD</f>
        <v/>
      </c>
      <c r="AP111" s="145" t="str">
        <f>Coût_cisaillage_AD</f>
        <v/>
      </c>
      <c r="AQ111" s="141"/>
      <c r="AR111" s="141"/>
      <c r="AS111" s="144" t="e">
        <f>Temps_usinage_pièce</f>
        <v>#REF!</v>
      </c>
      <c r="AT111" s="144" t="e">
        <f>Temps_TT_usinage_AD</f>
        <v>#REF!</v>
      </c>
      <c r="AU111" s="144" t="e">
        <f>Coût_usinage_AD</f>
        <v>#REF!</v>
      </c>
      <c r="AV111" s="141"/>
      <c r="AW111" s="144" t="e">
        <f>Temps_Pliage_pièce</f>
        <v>#REF!</v>
      </c>
      <c r="AX111" s="144" t="e">
        <f>Temps_TT_Pliage_AD</f>
        <v>#REF!</v>
      </c>
      <c r="AY111" s="144" t="e">
        <f>Coût_Pliage_AD</f>
        <v>#REF!</v>
      </c>
      <c r="AZ111" s="141"/>
      <c r="BA111" s="141"/>
      <c r="BB111" s="144" t="e">
        <f>Temps_usinageAp_pièce</f>
        <v>#REF!</v>
      </c>
      <c r="BC111" s="144" t="e">
        <f>Temps_TT_usinageAp_AD</f>
        <v>#REF!</v>
      </c>
      <c r="BD111" s="144" t="e">
        <f>Coût_usinageAp_AD</f>
        <v>#REF!</v>
      </c>
      <c r="BE111" s="141"/>
      <c r="BF111" s="144" t="e">
        <f>Temps_TT_Tour_Pièce</f>
        <v>#REF!</v>
      </c>
      <c r="BG111" s="144" t="e">
        <f>Cout_Tour_Pièce</f>
        <v>#REF!</v>
      </c>
      <c r="BH111" s="141"/>
      <c r="BI111" s="142"/>
      <c r="BJ111" s="144" t="e">
        <f>Temps_TT_Soudure_AD</f>
        <v>#REF!</v>
      </c>
      <c r="BK111" s="144" t="e">
        <f>Coût_Soudure_AD</f>
        <v>#REF!</v>
      </c>
      <c r="BL111" s="141"/>
      <c r="BM111" s="144" t="e">
        <f>Coût_Montage_AD</f>
        <v>#REF!</v>
      </c>
      <c r="BN111" s="141"/>
      <c r="BO111" s="144" t="e">
        <f>Temps_TT_Peinture_AD</f>
        <v>#REF!</v>
      </c>
      <c r="BP111" s="144" t="e">
        <f>Coût_Peinture_AD</f>
        <v>#REF!</v>
      </c>
      <c r="BQ111" s="141"/>
      <c r="BR111" s="141" t="e">
        <f>Coût_Achat_TT</f>
        <v>#REF!</v>
      </c>
    </row>
    <row r="112" spans="1:70" ht="20.100000000000001" customHeight="1" x14ac:dyDescent="0.25">
      <c r="B112" s="12"/>
      <c r="K112" s="7"/>
      <c r="T112" s="79" t="str">
        <f>MatDim</f>
        <v/>
      </c>
      <c r="U112" s="147" t="str">
        <f>RéfMat</f>
        <v/>
      </c>
      <c r="V112" s="144" t="str">
        <f>Coeff</f>
        <v/>
      </c>
      <c r="W112" s="144" t="str">
        <f>Poids</f>
        <v/>
      </c>
      <c r="X112" s="145" t="str">
        <f>PoidBrut</f>
        <v/>
      </c>
      <c r="Y112" s="146" t="str">
        <f>Périmètre</f>
        <v/>
      </c>
      <c r="Z112" s="142"/>
      <c r="AA112" s="142"/>
      <c r="AB112" s="146" t="str">
        <f>Temp_Prépa</f>
        <v/>
      </c>
      <c r="AC112" s="146" t="str">
        <f>Temps_Oxy_AD</f>
        <v/>
      </c>
      <c r="AD112" s="145" t="str">
        <f>Vitesse</f>
        <v/>
      </c>
      <c r="AE112" s="144" t="str">
        <f>Temps_coupe_Pièce</f>
        <v/>
      </c>
      <c r="AF112" s="144" t="str">
        <f>temps_amorçage</f>
        <v/>
      </c>
      <c r="AG112" s="146" t="str">
        <f>Temps_TT_Oxy_AD</f>
        <v/>
      </c>
      <c r="AH112" s="146" t="str">
        <f>Coût_Oxy_AD</f>
        <v/>
      </c>
      <c r="AI112" s="107"/>
      <c r="AJ112" s="6" t="str">
        <f>Temps_sciage_pièce</f>
        <v/>
      </c>
      <c r="AK112" s="6" t="str">
        <f>Temps_TT_sciage_AD</f>
        <v/>
      </c>
      <c r="AL112" s="6" t="str">
        <f>Coût_sciage_AD</f>
        <v/>
      </c>
      <c r="AM112" s="148"/>
      <c r="AN112" s="145" t="str">
        <f>Temps_cisaillage_pièce</f>
        <v/>
      </c>
      <c r="AO112" s="145" t="str">
        <f>Temps_TT_cisaillage_AD</f>
        <v/>
      </c>
      <c r="AP112" s="145" t="str">
        <f>Coût_cisaillage_AD</f>
        <v/>
      </c>
      <c r="AQ112" s="141"/>
      <c r="AR112" s="141"/>
      <c r="AS112" s="144" t="e">
        <f>Temps_usinage_pièce</f>
        <v>#REF!</v>
      </c>
      <c r="AT112" s="144" t="e">
        <f>Temps_TT_usinage_AD</f>
        <v>#REF!</v>
      </c>
      <c r="AU112" s="144" t="e">
        <f>Coût_usinage_AD</f>
        <v>#REF!</v>
      </c>
      <c r="AV112" s="141"/>
      <c r="AW112" s="144" t="e">
        <f>Temps_Pliage_pièce</f>
        <v>#REF!</v>
      </c>
      <c r="AX112" s="144" t="e">
        <f>Temps_TT_Pliage_AD</f>
        <v>#REF!</v>
      </c>
      <c r="AY112" s="144" t="e">
        <f>Coût_Pliage_AD</f>
        <v>#REF!</v>
      </c>
      <c r="AZ112" s="141"/>
      <c r="BA112" s="141"/>
      <c r="BB112" s="144" t="e">
        <f>Temps_usinageAp_pièce</f>
        <v>#REF!</v>
      </c>
      <c r="BC112" s="144" t="e">
        <f>Temps_TT_usinageAp_AD</f>
        <v>#REF!</v>
      </c>
      <c r="BD112" s="144" t="e">
        <f>Coût_usinageAp_AD</f>
        <v>#REF!</v>
      </c>
      <c r="BE112" s="141"/>
      <c r="BF112" s="144" t="e">
        <f>Temps_TT_Tour_Pièce</f>
        <v>#REF!</v>
      </c>
      <c r="BG112" s="144" t="e">
        <f>Cout_Tour_Pièce</f>
        <v>#REF!</v>
      </c>
      <c r="BH112" s="141"/>
      <c r="BI112" s="142"/>
      <c r="BJ112" s="144" t="e">
        <f>Temps_TT_Soudure_AD</f>
        <v>#REF!</v>
      </c>
      <c r="BK112" s="144" t="e">
        <f>Coût_Soudure_AD</f>
        <v>#REF!</v>
      </c>
      <c r="BL112" s="141"/>
      <c r="BM112" s="144" t="e">
        <f>Coût_Montage_AD</f>
        <v>#REF!</v>
      </c>
      <c r="BN112" s="141"/>
      <c r="BO112" s="144" t="e">
        <f>Temps_TT_Peinture_AD</f>
        <v>#REF!</v>
      </c>
      <c r="BP112" s="144" t="e">
        <f>Coût_Peinture_AD</f>
        <v>#REF!</v>
      </c>
      <c r="BQ112" s="141"/>
      <c r="BR112" s="141" t="e">
        <f>Coût_Achat_TT</f>
        <v>#REF!</v>
      </c>
    </row>
    <row r="113" spans="2:70" ht="20.100000000000001" customHeight="1" x14ac:dyDescent="0.25">
      <c r="B113" s="12"/>
      <c r="K113" s="7"/>
      <c r="T113" s="79" t="str">
        <f>MatDim</f>
        <v/>
      </c>
      <c r="U113" s="147" t="str">
        <f>RéfMat</f>
        <v/>
      </c>
      <c r="V113" s="144" t="str">
        <f>Coeff</f>
        <v/>
      </c>
      <c r="W113" s="144" t="str">
        <f>Poids</f>
        <v/>
      </c>
      <c r="X113" s="145" t="str">
        <f>PoidBrut</f>
        <v/>
      </c>
      <c r="Y113" s="146" t="str">
        <f>Périmètre</f>
        <v/>
      </c>
      <c r="Z113" s="142"/>
      <c r="AA113" s="142"/>
      <c r="AB113" s="146" t="str">
        <f>Temp_Prépa</f>
        <v/>
      </c>
      <c r="AC113" s="146" t="str">
        <f>Temps_Oxy_AD</f>
        <v/>
      </c>
      <c r="AD113" s="145" t="str">
        <f>Vitesse</f>
        <v/>
      </c>
      <c r="AE113" s="144" t="str">
        <f>Temps_coupe_Pièce</f>
        <v/>
      </c>
      <c r="AF113" s="144" t="str">
        <f>temps_amorçage</f>
        <v/>
      </c>
      <c r="AG113" s="146" t="str">
        <f>Temps_TT_Oxy_AD</f>
        <v/>
      </c>
      <c r="AH113" s="146" t="str">
        <f>Coût_Oxy_AD</f>
        <v/>
      </c>
      <c r="AI113" s="107"/>
      <c r="AJ113" s="6" t="str">
        <f>Temps_sciage_pièce</f>
        <v/>
      </c>
      <c r="AK113" s="6" t="str">
        <f>Temps_TT_sciage_AD</f>
        <v/>
      </c>
      <c r="AL113" s="6" t="str">
        <f>Coût_sciage_AD</f>
        <v/>
      </c>
      <c r="AM113" s="148"/>
      <c r="AN113" s="145" t="str">
        <f>Temps_cisaillage_pièce</f>
        <v/>
      </c>
      <c r="AO113" s="145" t="str">
        <f>Temps_TT_cisaillage_AD</f>
        <v/>
      </c>
      <c r="AP113" s="145" t="str">
        <f>Coût_cisaillage_AD</f>
        <v/>
      </c>
      <c r="AQ113" s="141"/>
      <c r="AR113" s="141"/>
      <c r="AS113" s="144" t="e">
        <f>Temps_usinage_pièce</f>
        <v>#REF!</v>
      </c>
      <c r="AT113" s="144" t="e">
        <f>Temps_TT_usinage_AD</f>
        <v>#REF!</v>
      </c>
      <c r="AU113" s="144" t="e">
        <f>Coût_usinage_AD</f>
        <v>#REF!</v>
      </c>
      <c r="AV113" s="141"/>
      <c r="AW113" s="144" t="e">
        <f>Temps_Pliage_pièce</f>
        <v>#REF!</v>
      </c>
      <c r="AX113" s="144" t="e">
        <f>Temps_TT_Pliage_AD</f>
        <v>#REF!</v>
      </c>
      <c r="AY113" s="144" t="e">
        <f>Coût_Pliage_AD</f>
        <v>#REF!</v>
      </c>
      <c r="AZ113" s="141"/>
      <c r="BA113" s="141"/>
      <c r="BB113" s="144" t="e">
        <f>Temps_usinageAp_pièce</f>
        <v>#REF!</v>
      </c>
      <c r="BC113" s="144" t="e">
        <f>Temps_TT_usinageAp_AD</f>
        <v>#REF!</v>
      </c>
      <c r="BD113" s="144" t="e">
        <f>Coût_usinageAp_AD</f>
        <v>#REF!</v>
      </c>
      <c r="BE113" s="141"/>
      <c r="BF113" s="144" t="e">
        <f>Temps_TT_Tour_Pièce</f>
        <v>#REF!</v>
      </c>
      <c r="BG113" s="144" t="e">
        <f>Cout_Tour_Pièce</f>
        <v>#REF!</v>
      </c>
      <c r="BH113" s="141"/>
      <c r="BI113" s="142"/>
      <c r="BJ113" s="144" t="e">
        <f>Temps_TT_Soudure_AD</f>
        <v>#REF!</v>
      </c>
      <c r="BK113" s="144" t="e">
        <f>Coût_Soudure_AD</f>
        <v>#REF!</v>
      </c>
      <c r="BL113" s="141"/>
      <c r="BM113" s="144" t="e">
        <f>Coût_Montage_AD</f>
        <v>#REF!</v>
      </c>
      <c r="BN113" s="141"/>
      <c r="BO113" s="144" t="e">
        <f>Temps_TT_Peinture_AD</f>
        <v>#REF!</v>
      </c>
      <c r="BP113" s="144" t="e">
        <f>Coût_Peinture_AD</f>
        <v>#REF!</v>
      </c>
      <c r="BQ113" s="141"/>
      <c r="BR113" s="141" t="e">
        <f>Coût_Achat_TT</f>
        <v>#REF!</v>
      </c>
    </row>
    <row r="114" spans="2:70" ht="20.100000000000001" customHeight="1" x14ac:dyDescent="0.25">
      <c r="B114" s="12"/>
      <c r="K114" s="7"/>
      <c r="T114" s="79" t="str">
        <f>MatDim</f>
        <v/>
      </c>
      <c r="U114" s="147" t="str">
        <f>RéfMat</f>
        <v/>
      </c>
      <c r="V114" s="144" t="str">
        <f>Coeff</f>
        <v/>
      </c>
      <c r="W114" s="144" t="str">
        <f>Poids</f>
        <v/>
      </c>
      <c r="X114" s="145" t="str">
        <f>PoidBrut</f>
        <v/>
      </c>
      <c r="Y114" s="146" t="str">
        <f>Périmètre</f>
        <v/>
      </c>
      <c r="Z114" s="142"/>
      <c r="AA114" s="142"/>
      <c r="AB114" s="146" t="str">
        <f>Temp_Prépa</f>
        <v/>
      </c>
      <c r="AC114" s="146" t="str">
        <f>Temps_Oxy_AD</f>
        <v/>
      </c>
      <c r="AD114" s="145" t="str">
        <f>Vitesse</f>
        <v/>
      </c>
      <c r="AE114" s="144" t="str">
        <f>Temps_coupe_Pièce</f>
        <v/>
      </c>
      <c r="AF114" s="144" t="str">
        <f>temps_amorçage</f>
        <v/>
      </c>
      <c r="AG114" s="146" t="str">
        <f>Temps_TT_Oxy_AD</f>
        <v/>
      </c>
      <c r="AH114" s="146" t="str">
        <f>Coût_Oxy_AD</f>
        <v/>
      </c>
      <c r="AI114" s="107"/>
      <c r="AJ114" s="6" t="str">
        <f>Temps_sciage_pièce</f>
        <v/>
      </c>
      <c r="AK114" s="6" t="str">
        <f>Temps_TT_sciage_AD</f>
        <v/>
      </c>
      <c r="AL114" s="6" t="str">
        <f>Coût_sciage_AD</f>
        <v/>
      </c>
      <c r="AM114" s="148"/>
      <c r="AN114" s="145" t="str">
        <f>Temps_cisaillage_pièce</f>
        <v/>
      </c>
      <c r="AO114" s="145" t="str">
        <f>Temps_TT_cisaillage_AD</f>
        <v/>
      </c>
      <c r="AP114" s="145" t="str">
        <f>Coût_cisaillage_AD</f>
        <v/>
      </c>
      <c r="AQ114" s="141"/>
      <c r="AR114" s="141"/>
      <c r="AS114" s="144" t="e">
        <f>Temps_usinage_pièce</f>
        <v>#REF!</v>
      </c>
      <c r="AT114" s="144" t="e">
        <f>Temps_TT_usinage_AD</f>
        <v>#REF!</v>
      </c>
      <c r="AU114" s="144" t="e">
        <f>Coût_usinage_AD</f>
        <v>#REF!</v>
      </c>
      <c r="AV114" s="141"/>
      <c r="AW114" s="144" t="e">
        <f>Temps_Pliage_pièce</f>
        <v>#REF!</v>
      </c>
      <c r="AX114" s="144" t="e">
        <f>Temps_TT_Pliage_AD</f>
        <v>#REF!</v>
      </c>
      <c r="AY114" s="144" t="e">
        <f>Coût_Pliage_AD</f>
        <v>#REF!</v>
      </c>
      <c r="AZ114" s="141"/>
      <c r="BA114" s="141"/>
      <c r="BB114" s="144" t="e">
        <f>Temps_usinageAp_pièce</f>
        <v>#REF!</v>
      </c>
      <c r="BC114" s="144" t="e">
        <f>Temps_TT_usinageAp_AD</f>
        <v>#REF!</v>
      </c>
      <c r="BD114" s="144" t="e">
        <f>Coût_usinageAp_AD</f>
        <v>#REF!</v>
      </c>
      <c r="BE114" s="141"/>
      <c r="BF114" s="144" t="e">
        <f>Temps_TT_Tour_Pièce</f>
        <v>#REF!</v>
      </c>
      <c r="BG114" s="144" t="e">
        <f>Cout_Tour_Pièce</f>
        <v>#REF!</v>
      </c>
      <c r="BH114" s="141"/>
      <c r="BI114" s="142"/>
      <c r="BJ114" s="144" t="e">
        <f>Temps_TT_Soudure_AD</f>
        <v>#REF!</v>
      </c>
      <c r="BK114" s="144" t="e">
        <f>Coût_Soudure_AD</f>
        <v>#REF!</v>
      </c>
      <c r="BL114" s="141"/>
      <c r="BM114" s="144" t="e">
        <f>Coût_Montage_AD</f>
        <v>#REF!</v>
      </c>
      <c r="BN114" s="141"/>
      <c r="BO114" s="144" t="e">
        <f>Temps_TT_Peinture_AD</f>
        <v>#REF!</v>
      </c>
      <c r="BP114" s="144" t="e">
        <f>Coût_Peinture_AD</f>
        <v>#REF!</v>
      </c>
      <c r="BQ114" s="141"/>
      <c r="BR114" s="141" t="e">
        <f>Coût_Achat_TT</f>
        <v>#REF!</v>
      </c>
    </row>
    <row r="115" spans="2:70" ht="20.100000000000001" customHeight="1" x14ac:dyDescent="0.25">
      <c r="B115" s="12"/>
      <c r="K115" s="7"/>
      <c r="T115" s="79" t="str">
        <f>MatDim</f>
        <v/>
      </c>
      <c r="U115" s="147" t="str">
        <f>RéfMat</f>
        <v/>
      </c>
      <c r="V115" s="144" t="str">
        <f>Coeff</f>
        <v/>
      </c>
      <c r="W115" s="144" t="str">
        <f>Poids</f>
        <v/>
      </c>
      <c r="X115" s="145" t="str">
        <f>PoidBrut</f>
        <v/>
      </c>
      <c r="Y115" s="146" t="str">
        <f>Périmètre</f>
        <v/>
      </c>
      <c r="Z115" s="142"/>
      <c r="AA115" s="142"/>
      <c r="AB115" s="146" t="str">
        <f>Temp_Prépa</f>
        <v/>
      </c>
      <c r="AC115" s="146" t="str">
        <f>Temps_Oxy_AD</f>
        <v/>
      </c>
      <c r="AD115" s="145" t="str">
        <f>Vitesse</f>
        <v/>
      </c>
      <c r="AE115" s="144" t="str">
        <f>Temps_coupe_Pièce</f>
        <v/>
      </c>
      <c r="AF115" s="144" t="str">
        <f>temps_amorçage</f>
        <v/>
      </c>
      <c r="AG115" s="146" t="str">
        <f>Temps_TT_Oxy_AD</f>
        <v/>
      </c>
      <c r="AH115" s="146" t="str">
        <f>Coût_Oxy_AD</f>
        <v/>
      </c>
      <c r="AI115" s="107"/>
      <c r="AJ115" s="6" t="str">
        <f>Temps_sciage_pièce</f>
        <v/>
      </c>
      <c r="AK115" s="6" t="str">
        <f>Temps_TT_sciage_AD</f>
        <v/>
      </c>
      <c r="AL115" s="6" t="str">
        <f>Coût_sciage_AD</f>
        <v/>
      </c>
      <c r="AM115" s="148"/>
      <c r="AN115" s="145" t="str">
        <f>Temps_cisaillage_pièce</f>
        <v/>
      </c>
      <c r="AO115" s="145" t="str">
        <f>Temps_TT_cisaillage_AD</f>
        <v/>
      </c>
      <c r="AP115" s="145" t="str">
        <f>Coût_cisaillage_AD</f>
        <v/>
      </c>
      <c r="AQ115" s="141"/>
      <c r="AR115" s="141"/>
      <c r="AS115" s="144" t="e">
        <f>Temps_usinage_pièce</f>
        <v>#REF!</v>
      </c>
      <c r="AT115" s="144" t="e">
        <f>Temps_TT_usinage_AD</f>
        <v>#REF!</v>
      </c>
      <c r="AU115" s="144" t="e">
        <f>Coût_usinage_AD</f>
        <v>#REF!</v>
      </c>
      <c r="AV115" s="141"/>
      <c r="AW115" s="144" t="e">
        <f>Temps_Pliage_pièce</f>
        <v>#REF!</v>
      </c>
      <c r="AX115" s="144" t="e">
        <f>Temps_TT_Pliage_AD</f>
        <v>#REF!</v>
      </c>
      <c r="AY115" s="144" t="e">
        <f>Coût_Pliage_AD</f>
        <v>#REF!</v>
      </c>
      <c r="AZ115" s="141"/>
      <c r="BA115" s="141"/>
      <c r="BB115" s="144" t="e">
        <f>Temps_usinageAp_pièce</f>
        <v>#REF!</v>
      </c>
      <c r="BC115" s="144" t="e">
        <f>Temps_TT_usinageAp_AD</f>
        <v>#REF!</v>
      </c>
      <c r="BD115" s="144" t="e">
        <f>Coût_usinageAp_AD</f>
        <v>#REF!</v>
      </c>
      <c r="BE115" s="141"/>
      <c r="BF115" s="144" t="e">
        <f>Temps_TT_Tour_Pièce</f>
        <v>#REF!</v>
      </c>
      <c r="BG115" s="144" t="e">
        <f>Cout_Tour_Pièce</f>
        <v>#REF!</v>
      </c>
      <c r="BH115" s="141"/>
      <c r="BI115" s="142"/>
      <c r="BJ115" s="144" t="e">
        <f>Temps_TT_Soudure_AD</f>
        <v>#REF!</v>
      </c>
      <c r="BK115" s="144" t="e">
        <f>Coût_Soudure_AD</f>
        <v>#REF!</v>
      </c>
      <c r="BL115" s="141"/>
      <c r="BM115" s="144" t="e">
        <f>Coût_Montage_AD</f>
        <v>#REF!</v>
      </c>
      <c r="BN115" s="141"/>
      <c r="BO115" s="144" t="e">
        <f>Temps_TT_Peinture_AD</f>
        <v>#REF!</v>
      </c>
      <c r="BP115" s="144" t="e">
        <f>Coût_Peinture_AD</f>
        <v>#REF!</v>
      </c>
      <c r="BQ115" s="141"/>
      <c r="BR115" s="141" t="e">
        <f>Coût_Achat_TT</f>
        <v>#REF!</v>
      </c>
    </row>
    <row r="116" spans="2:70" ht="20.100000000000001" customHeight="1" x14ac:dyDescent="0.25">
      <c r="B116" s="12"/>
      <c r="K116" s="7"/>
      <c r="T116" s="79" t="str">
        <f>MatDim</f>
        <v/>
      </c>
      <c r="U116" s="147" t="str">
        <f>RéfMat</f>
        <v/>
      </c>
      <c r="V116" s="144" t="str">
        <f>Coeff</f>
        <v/>
      </c>
      <c r="W116" s="144" t="str">
        <f>Poids</f>
        <v/>
      </c>
      <c r="X116" s="145" t="str">
        <f>PoidBrut</f>
        <v/>
      </c>
      <c r="Y116" s="146" t="str">
        <f>Périmètre</f>
        <v/>
      </c>
      <c r="Z116" s="142"/>
      <c r="AA116" s="142"/>
      <c r="AB116" s="146" t="str">
        <f>Temp_Prépa</f>
        <v/>
      </c>
      <c r="AC116" s="146" t="str">
        <f>Temps_Oxy_AD</f>
        <v/>
      </c>
      <c r="AD116" s="145" t="str">
        <f>Vitesse</f>
        <v/>
      </c>
      <c r="AE116" s="144" t="str">
        <f>Temps_coupe_Pièce</f>
        <v/>
      </c>
      <c r="AF116" s="144" t="str">
        <f>temps_amorçage</f>
        <v/>
      </c>
      <c r="AG116" s="146" t="str">
        <f>Temps_TT_Oxy_AD</f>
        <v/>
      </c>
      <c r="AH116" s="146" t="str">
        <f>Coût_Oxy_AD</f>
        <v/>
      </c>
      <c r="AI116" s="107"/>
      <c r="AJ116" s="6" t="str">
        <f>Temps_sciage_pièce</f>
        <v/>
      </c>
      <c r="AK116" s="6" t="str">
        <f>Temps_TT_sciage_AD</f>
        <v/>
      </c>
      <c r="AL116" s="6" t="str">
        <f>Coût_sciage_AD</f>
        <v/>
      </c>
      <c r="AM116" s="148"/>
      <c r="AN116" s="145" t="str">
        <f>Temps_cisaillage_pièce</f>
        <v/>
      </c>
      <c r="AO116" s="145" t="str">
        <f>Temps_TT_cisaillage_AD</f>
        <v/>
      </c>
      <c r="AP116" s="145" t="str">
        <f>Coût_cisaillage_AD</f>
        <v/>
      </c>
      <c r="AQ116" s="141"/>
      <c r="AR116" s="141"/>
      <c r="AS116" s="144" t="e">
        <f>Temps_usinage_pièce</f>
        <v>#REF!</v>
      </c>
      <c r="AT116" s="144" t="e">
        <f>Temps_TT_usinage_AD</f>
        <v>#REF!</v>
      </c>
      <c r="AU116" s="144" t="e">
        <f>Coût_usinage_AD</f>
        <v>#REF!</v>
      </c>
      <c r="AV116" s="141"/>
      <c r="AW116" s="144" t="e">
        <f>Temps_Pliage_pièce</f>
        <v>#REF!</v>
      </c>
      <c r="AX116" s="144" t="e">
        <f>Temps_TT_Pliage_AD</f>
        <v>#REF!</v>
      </c>
      <c r="AY116" s="144" t="e">
        <f>Coût_Pliage_AD</f>
        <v>#REF!</v>
      </c>
      <c r="AZ116" s="141"/>
      <c r="BA116" s="141"/>
      <c r="BB116" s="144" t="e">
        <f>Temps_usinageAp_pièce</f>
        <v>#REF!</v>
      </c>
      <c r="BC116" s="144" t="e">
        <f>Temps_TT_usinageAp_AD</f>
        <v>#REF!</v>
      </c>
      <c r="BD116" s="144" t="e">
        <f>Coût_usinageAp_AD</f>
        <v>#REF!</v>
      </c>
      <c r="BE116" s="141"/>
      <c r="BF116" s="144" t="e">
        <f>Temps_TT_Tour_Pièce</f>
        <v>#REF!</v>
      </c>
      <c r="BG116" s="144" t="e">
        <f>Cout_Tour_Pièce</f>
        <v>#REF!</v>
      </c>
      <c r="BH116" s="141"/>
      <c r="BI116" s="142"/>
      <c r="BJ116" s="144" t="e">
        <f>Temps_TT_Soudure_AD</f>
        <v>#REF!</v>
      </c>
      <c r="BK116" s="144" t="e">
        <f>Coût_Soudure_AD</f>
        <v>#REF!</v>
      </c>
      <c r="BL116" s="141"/>
      <c r="BM116" s="144" t="e">
        <f>Coût_Montage_AD</f>
        <v>#REF!</v>
      </c>
      <c r="BN116" s="141"/>
      <c r="BO116" s="144" t="e">
        <f>Temps_TT_Peinture_AD</f>
        <v>#REF!</v>
      </c>
      <c r="BP116" s="144" t="e">
        <f>Coût_Peinture_AD</f>
        <v>#REF!</v>
      </c>
      <c r="BQ116" s="141"/>
      <c r="BR116" s="141" t="e">
        <f>Coût_Achat_TT</f>
        <v>#REF!</v>
      </c>
    </row>
    <row r="117" spans="2:70" ht="20.100000000000001" customHeight="1" x14ac:dyDescent="0.25">
      <c r="B117" s="12"/>
      <c r="K117" s="7"/>
      <c r="T117" s="79" t="str">
        <f>MatDim</f>
        <v/>
      </c>
      <c r="U117" s="147" t="str">
        <f>RéfMat</f>
        <v/>
      </c>
      <c r="V117" s="144" t="str">
        <f>Coeff</f>
        <v/>
      </c>
      <c r="W117" s="144" t="str">
        <f>Poids</f>
        <v/>
      </c>
      <c r="X117" s="145" t="str">
        <f>PoidBrut</f>
        <v/>
      </c>
      <c r="Y117" s="146" t="str">
        <f>Périmètre</f>
        <v/>
      </c>
      <c r="Z117" s="142"/>
      <c r="AA117" s="142"/>
      <c r="AB117" s="146" t="str">
        <f>Temp_Prépa</f>
        <v/>
      </c>
      <c r="AC117" s="146" t="str">
        <f>Temps_Oxy_AD</f>
        <v/>
      </c>
      <c r="AD117" s="145" t="str">
        <f>Vitesse</f>
        <v/>
      </c>
      <c r="AE117" s="144" t="str">
        <f>Temps_coupe_Pièce</f>
        <v/>
      </c>
      <c r="AF117" s="144" t="str">
        <f>temps_amorçage</f>
        <v/>
      </c>
      <c r="AG117" s="146" t="str">
        <f>Temps_TT_Oxy_AD</f>
        <v/>
      </c>
      <c r="AH117" s="146" t="str">
        <f>Coût_Oxy_AD</f>
        <v/>
      </c>
      <c r="AI117" s="107"/>
      <c r="AJ117" s="6" t="str">
        <f>Temps_sciage_pièce</f>
        <v/>
      </c>
      <c r="AK117" s="6" t="str">
        <f>Temps_TT_sciage_AD</f>
        <v/>
      </c>
      <c r="AL117" s="6" t="str">
        <f>Coût_sciage_AD</f>
        <v/>
      </c>
      <c r="AM117" s="148"/>
      <c r="AN117" s="145" t="str">
        <f>Temps_cisaillage_pièce</f>
        <v/>
      </c>
      <c r="AO117" s="145" t="str">
        <f>Temps_TT_cisaillage_AD</f>
        <v/>
      </c>
      <c r="AP117" s="145" t="str">
        <f>Coût_cisaillage_AD</f>
        <v/>
      </c>
      <c r="AQ117" s="141"/>
      <c r="AR117" s="141"/>
      <c r="AS117" s="144" t="e">
        <f>Temps_usinage_pièce</f>
        <v>#REF!</v>
      </c>
      <c r="AT117" s="144" t="e">
        <f>Temps_TT_usinage_AD</f>
        <v>#REF!</v>
      </c>
      <c r="AU117" s="144" t="e">
        <f>Coût_usinage_AD</f>
        <v>#REF!</v>
      </c>
      <c r="AV117" s="141"/>
      <c r="AW117" s="144" t="e">
        <f>Temps_Pliage_pièce</f>
        <v>#REF!</v>
      </c>
      <c r="AX117" s="144" t="e">
        <f>Temps_TT_Pliage_AD</f>
        <v>#REF!</v>
      </c>
      <c r="AY117" s="144" t="e">
        <f>Coût_Pliage_AD</f>
        <v>#REF!</v>
      </c>
      <c r="AZ117" s="141"/>
      <c r="BA117" s="141"/>
      <c r="BB117" s="144" t="e">
        <f>Temps_usinageAp_pièce</f>
        <v>#REF!</v>
      </c>
      <c r="BC117" s="144" t="e">
        <f>Temps_TT_usinageAp_AD</f>
        <v>#REF!</v>
      </c>
      <c r="BD117" s="144" t="e">
        <f>Coût_usinageAp_AD</f>
        <v>#REF!</v>
      </c>
      <c r="BE117" s="141"/>
      <c r="BF117" s="144" t="e">
        <f>Temps_TT_Tour_Pièce</f>
        <v>#REF!</v>
      </c>
      <c r="BG117" s="144" t="e">
        <f>Cout_Tour_Pièce</f>
        <v>#REF!</v>
      </c>
      <c r="BH117" s="141"/>
      <c r="BI117" s="142"/>
      <c r="BJ117" s="144" t="e">
        <f>Temps_TT_Soudure_AD</f>
        <v>#REF!</v>
      </c>
      <c r="BK117" s="144" t="e">
        <f>Coût_Soudure_AD</f>
        <v>#REF!</v>
      </c>
      <c r="BL117" s="141"/>
      <c r="BM117" s="144" t="e">
        <f>Coût_Montage_AD</f>
        <v>#REF!</v>
      </c>
      <c r="BN117" s="141"/>
      <c r="BO117" s="144" t="e">
        <f>Temps_TT_Peinture_AD</f>
        <v>#REF!</v>
      </c>
      <c r="BP117" s="144" t="e">
        <f>Coût_Peinture_AD</f>
        <v>#REF!</v>
      </c>
      <c r="BQ117" s="141"/>
      <c r="BR117" s="141" t="e">
        <f>Coût_Achat_TT</f>
        <v>#REF!</v>
      </c>
    </row>
    <row r="118" spans="2:70" ht="20.100000000000001" customHeight="1" x14ac:dyDescent="0.25">
      <c r="B118" s="12"/>
      <c r="K118" s="7"/>
      <c r="T118" s="79" t="str">
        <f>MatDim</f>
        <v/>
      </c>
      <c r="U118" s="147" t="str">
        <f>RéfMat</f>
        <v/>
      </c>
      <c r="V118" s="144" t="str">
        <f>Coeff</f>
        <v/>
      </c>
      <c r="W118" s="144" t="str">
        <f>Poids</f>
        <v/>
      </c>
      <c r="X118" s="145" t="str">
        <f>PoidBrut</f>
        <v/>
      </c>
      <c r="Y118" s="146" t="str">
        <f>Périmètre</f>
        <v/>
      </c>
      <c r="Z118" s="142"/>
      <c r="AA118" s="142"/>
      <c r="AB118" s="146" t="str">
        <f>Temp_Prépa</f>
        <v/>
      </c>
      <c r="AC118" s="146" t="str">
        <f>Temps_Oxy_AD</f>
        <v/>
      </c>
      <c r="AD118" s="145" t="str">
        <f>Vitesse</f>
        <v/>
      </c>
      <c r="AE118" s="144" t="str">
        <f>Temps_coupe_Pièce</f>
        <v/>
      </c>
      <c r="AF118" s="144" t="str">
        <f>temps_amorçage</f>
        <v/>
      </c>
      <c r="AG118" s="146" t="str">
        <f>Temps_TT_Oxy_AD</f>
        <v/>
      </c>
      <c r="AH118" s="146" t="str">
        <f>Coût_Oxy_AD</f>
        <v/>
      </c>
      <c r="AI118" s="107"/>
      <c r="AJ118" s="6" t="str">
        <f>Temps_sciage_pièce</f>
        <v/>
      </c>
      <c r="AK118" s="6" t="str">
        <f>Temps_TT_sciage_AD</f>
        <v/>
      </c>
      <c r="AL118" s="6" t="str">
        <f>Coût_sciage_AD</f>
        <v/>
      </c>
      <c r="AM118" s="148"/>
      <c r="AN118" s="145" t="str">
        <f>Temps_cisaillage_pièce</f>
        <v/>
      </c>
      <c r="AO118" s="145" t="str">
        <f>Temps_TT_cisaillage_AD</f>
        <v/>
      </c>
      <c r="AP118" s="145" t="str">
        <f>Coût_cisaillage_AD</f>
        <v/>
      </c>
      <c r="AQ118" s="141"/>
      <c r="AR118" s="141"/>
      <c r="AS118" s="144" t="e">
        <f>Temps_usinage_pièce</f>
        <v>#REF!</v>
      </c>
      <c r="AT118" s="144" t="e">
        <f>Temps_TT_usinage_AD</f>
        <v>#REF!</v>
      </c>
      <c r="AU118" s="144" t="e">
        <f>Coût_usinage_AD</f>
        <v>#REF!</v>
      </c>
      <c r="AV118" s="141"/>
      <c r="AW118" s="144" t="e">
        <f>Temps_Pliage_pièce</f>
        <v>#REF!</v>
      </c>
      <c r="AX118" s="144" t="e">
        <f>Temps_TT_Pliage_AD</f>
        <v>#REF!</v>
      </c>
      <c r="AY118" s="144" t="e">
        <f>Coût_Pliage_AD</f>
        <v>#REF!</v>
      </c>
      <c r="AZ118" s="141"/>
      <c r="BA118" s="141"/>
      <c r="BB118" s="144" t="e">
        <f>Temps_usinageAp_pièce</f>
        <v>#REF!</v>
      </c>
      <c r="BC118" s="144" t="e">
        <f>Temps_TT_usinageAp_AD</f>
        <v>#REF!</v>
      </c>
      <c r="BD118" s="144" t="e">
        <f>Coût_usinageAp_AD</f>
        <v>#REF!</v>
      </c>
      <c r="BE118" s="141"/>
      <c r="BF118" s="144" t="e">
        <f>Temps_TT_Tour_Pièce</f>
        <v>#REF!</v>
      </c>
      <c r="BG118" s="144" t="e">
        <f>Cout_Tour_Pièce</f>
        <v>#REF!</v>
      </c>
      <c r="BH118" s="141"/>
      <c r="BI118" s="142"/>
      <c r="BJ118" s="144" t="e">
        <f>Temps_TT_Soudure_AD</f>
        <v>#REF!</v>
      </c>
      <c r="BK118" s="144" t="e">
        <f>Coût_Soudure_AD</f>
        <v>#REF!</v>
      </c>
      <c r="BL118" s="141"/>
      <c r="BM118" s="144" t="e">
        <f>Coût_Montage_AD</f>
        <v>#REF!</v>
      </c>
      <c r="BN118" s="141"/>
      <c r="BO118" s="144" t="e">
        <f>Temps_TT_Peinture_AD</f>
        <v>#REF!</v>
      </c>
      <c r="BP118" s="144" t="e">
        <f>Coût_Peinture_AD</f>
        <v>#REF!</v>
      </c>
      <c r="BQ118" s="141"/>
      <c r="BR118" s="141" t="e">
        <f>Coût_Achat_TT</f>
        <v>#REF!</v>
      </c>
    </row>
    <row r="119" spans="2:70" ht="20.100000000000001" customHeight="1" x14ac:dyDescent="0.25">
      <c r="B119" s="12"/>
      <c r="K119" s="7"/>
      <c r="T119" s="79" t="str">
        <f>MatDim</f>
        <v/>
      </c>
      <c r="U119" s="147" t="str">
        <f>RéfMat</f>
        <v/>
      </c>
      <c r="V119" s="144" t="str">
        <f>Coeff</f>
        <v/>
      </c>
      <c r="W119" s="144" t="str">
        <f>Poids</f>
        <v/>
      </c>
      <c r="X119" s="145" t="str">
        <f>PoidBrut</f>
        <v/>
      </c>
      <c r="Y119" s="146" t="str">
        <f>Périmètre</f>
        <v/>
      </c>
      <c r="Z119" s="142"/>
      <c r="AA119" s="142"/>
      <c r="AB119" s="146" t="str">
        <f>Temp_Prépa</f>
        <v/>
      </c>
      <c r="AC119" s="146" t="str">
        <f>Temps_Oxy_AD</f>
        <v/>
      </c>
      <c r="AD119" s="145" t="str">
        <f>Vitesse</f>
        <v/>
      </c>
      <c r="AE119" s="144" t="str">
        <f>Temps_coupe_Pièce</f>
        <v/>
      </c>
      <c r="AF119" s="144" t="str">
        <f>temps_amorçage</f>
        <v/>
      </c>
      <c r="AG119" s="146" t="str">
        <f>Temps_TT_Oxy_AD</f>
        <v/>
      </c>
      <c r="AH119" s="146" t="str">
        <f>Coût_Oxy_AD</f>
        <v/>
      </c>
      <c r="AI119" s="107"/>
      <c r="AJ119" s="6" t="str">
        <f>Temps_sciage_pièce</f>
        <v/>
      </c>
      <c r="AK119" s="6" t="str">
        <f>Temps_TT_sciage_AD</f>
        <v/>
      </c>
      <c r="AL119" s="6" t="str">
        <f>Coût_sciage_AD</f>
        <v/>
      </c>
      <c r="AM119" s="148"/>
      <c r="AN119" s="145" t="str">
        <f>Temps_cisaillage_pièce</f>
        <v/>
      </c>
      <c r="AO119" s="145" t="str">
        <f>Temps_TT_cisaillage_AD</f>
        <v/>
      </c>
      <c r="AP119" s="145" t="str">
        <f>Coût_cisaillage_AD</f>
        <v/>
      </c>
      <c r="AQ119" s="141"/>
      <c r="AR119" s="141"/>
      <c r="AS119" s="144" t="e">
        <f>Temps_usinage_pièce</f>
        <v>#REF!</v>
      </c>
      <c r="AT119" s="144" t="e">
        <f>Temps_TT_usinage_AD</f>
        <v>#REF!</v>
      </c>
      <c r="AU119" s="144" t="e">
        <f>Coût_usinage_AD</f>
        <v>#REF!</v>
      </c>
      <c r="AV119" s="141"/>
      <c r="AW119" s="144" t="e">
        <f>Temps_Pliage_pièce</f>
        <v>#REF!</v>
      </c>
      <c r="AX119" s="144" t="e">
        <f>Temps_TT_Pliage_AD</f>
        <v>#REF!</v>
      </c>
      <c r="AY119" s="144" t="e">
        <f>Coût_Pliage_AD</f>
        <v>#REF!</v>
      </c>
      <c r="AZ119" s="141"/>
      <c r="BA119" s="141"/>
      <c r="BB119" s="144" t="e">
        <f>Temps_usinageAp_pièce</f>
        <v>#REF!</v>
      </c>
      <c r="BC119" s="144" t="e">
        <f>Temps_TT_usinageAp_AD</f>
        <v>#REF!</v>
      </c>
      <c r="BD119" s="144" t="e">
        <f>Coût_usinageAp_AD</f>
        <v>#REF!</v>
      </c>
      <c r="BE119" s="141"/>
      <c r="BF119" s="144" t="e">
        <f>Temps_TT_Tour_Pièce</f>
        <v>#REF!</v>
      </c>
      <c r="BG119" s="144" t="e">
        <f>Cout_Tour_Pièce</f>
        <v>#REF!</v>
      </c>
      <c r="BH119" s="141"/>
      <c r="BI119" s="142"/>
      <c r="BJ119" s="144" t="e">
        <f>Temps_TT_Soudure_AD</f>
        <v>#REF!</v>
      </c>
      <c r="BK119" s="144" t="e">
        <f>Coût_Soudure_AD</f>
        <v>#REF!</v>
      </c>
      <c r="BL119" s="141"/>
      <c r="BM119" s="144" t="e">
        <f>Coût_Montage_AD</f>
        <v>#REF!</v>
      </c>
      <c r="BN119" s="141"/>
      <c r="BO119" s="144" t="e">
        <f>Temps_TT_Peinture_AD</f>
        <v>#REF!</v>
      </c>
      <c r="BP119" s="144" t="e">
        <f>Coût_Peinture_AD</f>
        <v>#REF!</v>
      </c>
      <c r="BQ119" s="141"/>
      <c r="BR119" s="141" t="e">
        <f>Coût_Achat_TT</f>
        <v>#REF!</v>
      </c>
    </row>
    <row r="120" spans="2:70" ht="20.100000000000001" customHeight="1" x14ac:dyDescent="0.25">
      <c r="B120" s="12"/>
      <c r="K120" s="7"/>
      <c r="T120" s="79" t="str">
        <f>MatDim</f>
        <v/>
      </c>
      <c r="U120" s="147" t="str">
        <f>RéfMat</f>
        <v/>
      </c>
      <c r="V120" s="144" t="str">
        <f>Coeff</f>
        <v/>
      </c>
      <c r="W120" s="144" t="str">
        <f>Poids</f>
        <v/>
      </c>
      <c r="X120" s="145" t="str">
        <f>PoidBrut</f>
        <v/>
      </c>
      <c r="Y120" s="146" t="str">
        <f>Périmètre</f>
        <v/>
      </c>
      <c r="Z120" s="142"/>
      <c r="AA120" s="142"/>
      <c r="AB120" s="146" t="str">
        <f>Temp_Prépa</f>
        <v/>
      </c>
      <c r="AC120" s="146" t="str">
        <f>Temps_Oxy_AD</f>
        <v/>
      </c>
      <c r="AD120" s="145" t="str">
        <f>Vitesse</f>
        <v/>
      </c>
      <c r="AE120" s="144" t="str">
        <f>Temps_coupe_Pièce</f>
        <v/>
      </c>
      <c r="AF120" s="144" t="str">
        <f>temps_amorçage</f>
        <v/>
      </c>
      <c r="AG120" s="146" t="str">
        <f>Temps_TT_Oxy_AD</f>
        <v/>
      </c>
      <c r="AH120" s="146" t="str">
        <f>Coût_Oxy_AD</f>
        <v/>
      </c>
      <c r="AI120" s="107"/>
      <c r="AJ120" s="6" t="str">
        <f>Temps_sciage_pièce</f>
        <v/>
      </c>
      <c r="AK120" s="6" t="str">
        <f>Temps_TT_sciage_AD</f>
        <v/>
      </c>
      <c r="AL120" s="6" t="str">
        <f>Coût_sciage_AD</f>
        <v/>
      </c>
      <c r="AM120" s="148"/>
      <c r="AN120" s="145" t="str">
        <f>Temps_cisaillage_pièce</f>
        <v/>
      </c>
      <c r="AO120" s="145" t="str">
        <f>Temps_TT_cisaillage_AD</f>
        <v/>
      </c>
      <c r="AP120" s="145" t="str">
        <f>Coût_cisaillage_AD</f>
        <v/>
      </c>
      <c r="AQ120" s="141"/>
      <c r="AR120" s="141"/>
      <c r="AS120" s="144" t="e">
        <f>Temps_usinage_pièce</f>
        <v>#REF!</v>
      </c>
      <c r="AT120" s="144" t="e">
        <f>Temps_TT_usinage_AD</f>
        <v>#REF!</v>
      </c>
      <c r="AU120" s="144" t="e">
        <f>Coût_usinage_AD</f>
        <v>#REF!</v>
      </c>
      <c r="AV120" s="141"/>
      <c r="AW120" s="144" t="e">
        <f>Temps_Pliage_pièce</f>
        <v>#REF!</v>
      </c>
      <c r="AX120" s="144" t="e">
        <f>Temps_TT_Pliage_AD</f>
        <v>#REF!</v>
      </c>
      <c r="AY120" s="144" t="e">
        <f>Coût_Pliage_AD</f>
        <v>#REF!</v>
      </c>
      <c r="AZ120" s="141"/>
      <c r="BA120" s="141"/>
      <c r="BB120" s="144" t="e">
        <f>Temps_usinageAp_pièce</f>
        <v>#REF!</v>
      </c>
      <c r="BC120" s="144" t="e">
        <f>Temps_TT_usinageAp_AD</f>
        <v>#REF!</v>
      </c>
      <c r="BD120" s="144" t="e">
        <f>Coût_usinageAp_AD</f>
        <v>#REF!</v>
      </c>
      <c r="BE120" s="141"/>
      <c r="BF120" s="144" t="e">
        <f>Temps_TT_Tour_Pièce</f>
        <v>#REF!</v>
      </c>
      <c r="BG120" s="144" t="e">
        <f>Cout_Tour_Pièce</f>
        <v>#REF!</v>
      </c>
      <c r="BH120" s="141"/>
      <c r="BI120" s="142"/>
      <c r="BJ120" s="144" t="e">
        <f>Temps_TT_Soudure_AD</f>
        <v>#REF!</v>
      </c>
      <c r="BK120" s="144" t="e">
        <f>Coût_Soudure_AD</f>
        <v>#REF!</v>
      </c>
      <c r="BL120" s="141"/>
      <c r="BM120" s="144" t="e">
        <f>Coût_Montage_AD</f>
        <v>#REF!</v>
      </c>
      <c r="BN120" s="141"/>
      <c r="BO120" s="144" t="e">
        <f>Temps_TT_Peinture_AD</f>
        <v>#REF!</v>
      </c>
      <c r="BP120" s="144" t="e">
        <f>Coût_Peinture_AD</f>
        <v>#REF!</v>
      </c>
      <c r="BQ120" s="141"/>
      <c r="BR120" s="141" t="e">
        <f>Coût_Achat_TT</f>
        <v>#REF!</v>
      </c>
    </row>
    <row r="121" spans="2:70" ht="20.100000000000001" customHeight="1" x14ac:dyDescent="0.25">
      <c r="B121" s="12"/>
      <c r="K121" s="7"/>
      <c r="T121" s="79" t="str">
        <f>MatDim</f>
        <v/>
      </c>
      <c r="U121" s="147" t="str">
        <f>RéfMat</f>
        <v/>
      </c>
      <c r="V121" s="144" t="str">
        <f>Coeff</f>
        <v/>
      </c>
      <c r="W121" s="144" t="str">
        <f>Poids</f>
        <v/>
      </c>
      <c r="X121" s="145" t="str">
        <f>PoidBrut</f>
        <v/>
      </c>
      <c r="Y121" s="146" t="str">
        <f>Périmètre</f>
        <v/>
      </c>
      <c r="Z121" s="142"/>
      <c r="AA121" s="142"/>
      <c r="AB121" s="146" t="str">
        <f>Temp_Prépa</f>
        <v/>
      </c>
      <c r="AC121" s="146" t="str">
        <f>Temps_Oxy_AD</f>
        <v/>
      </c>
      <c r="AD121" s="145" t="str">
        <f>Vitesse</f>
        <v/>
      </c>
      <c r="AE121" s="144" t="str">
        <f>Temps_coupe_Pièce</f>
        <v/>
      </c>
      <c r="AF121" s="144" t="str">
        <f>temps_amorçage</f>
        <v/>
      </c>
      <c r="AG121" s="146" t="str">
        <f>Temps_TT_Oxy_AD</f>
        <v/>
      </c>
      <c r="AH121" s="146" t="str">
        <f>Coût_Oxy_AD</f>
        <v/>
      </c>
      <c r="AI121" s="107"/>
      <c r="AJ121" s="6" t="str">
        <f>Temps_sciage_pièce</f>
        <v/>
      </c>
      <c r="AK121" s="6" t="str">
        <f>Temps_TT_sciage_AD</f>
        <v/>
      </c>
      <c r="AL121" s="6" t="str">
        <f>Coût_sciage_AD</f>
        <v/>
      </c>
      <c r="AM121" s="148"/>
      <c r="AN121" s="145" t="str">
        <f>Temps_cisaillage_pièce</f>
        <v/>
      </c>
      <c r="AO121" s="145" t="str">
        <f>Temps_TT_cisaillage_AD</f>
        <v/>
      </c>
      <c r="AP121" s="145" t="str">
        <f>Coût_cisaillage_AD</f>
        <v/>
      </c>
      <c r="AQ121" s="141"/>
      <c r="AR121" s="141"/>
      <c r="AS121" s="144" t="e">
        <f>Temps_usinage_pièce</f>
        <v>#REF!</v>
      </c>
      <c r="AT121" s="144" t="e">
        <f>Temps_TT_usinage_AD</f>
        <v>#REF!</v>
      </c>
      <c r="AU121" s="144" t="e">
        <f>Coût_usinage_AD</f>
        <v>#REF!</v>
      </c>
      <c r="AV121" s="141"/>
      <c r="AW121" s="144" t="e">
        <f>Temps_Pliage_pièce</f>
        <v>#REF!</v>
      </c>
      <c r="AX121" s="144" t="e">
        <f>Temps_TT_Pliage_AD</f>
        <v>#REF!</v>
      </c>
      <c r="AY121" s="144" t="e">
        <f>Coût_Pliage_AD</f>
        <v>#REF!</v>
      </c>
      <c r="AZ121" s="141"/>
      <c r="BA121" s="141"/>
      <c r="BB121" s="144" t="e">
        <f>Temps_usinageAp_pièce</f>
        <v>#REF!</v>
      </c>
      <c r="BC121" s="144" t="e">
        <f>Temps_TT_usinageAp_AD</f>
        <v>#REF!</v>
      </c>
      <c r="BD121" s="144" t="e">
        <f>Coût_usinageAp_AD</f>
        <v>#REF!</v>
      </c>
      <c r="BE121" s="141"/>
      <c r="BF121" s="144" t="e">
        <f>Temps_TT_Tour_Pièce</f>
        <v>#REF!</v>
      </c>
      <c r="BG121" s="144" t="e">
        <f>Cout_Tour_Pièce</f>
        <v>#REF!</v>
      </c>
      <c r="BH121" s="141"/>
      <c r="BI121" s="142"/>
      <c r="BJ121" s="144" t="e">
        <f>Temps_TT_Soudure_AD</f>
        <v>#REF!</v>
      </c>
      <c r="BK121" s="144" t="e">
        <f>Coût_Soudure_AD</f>
        <v>#REF!</v>
      </c>
      <c r="BL121" s="141"/>
      <c r="BM121" s="144" t="e">
        <f>Coût_Montage_AD</f>
        <v>#REF!</v>
      </c>
      <c r="BN121" s="141"/>
      <c r="BO121" s="144" t="e">
        <f>Temps_TT_Peinture_AD</f>
        <v>#REF!</v>
      </c>
      <c r="BP121" s="144" t="e">
        <f>Coût_Peinture_AD</f>
        <v>#REF!</v>
      </c>
      <c r="BQ121" s="141"/>
      <c r="BR121" s="141" t="e">
        <f>Coût_Achat_TT</f>
        <v>#REF!</v>
      </c>
    </row>
    <row r="122" spans="2:70" ht="20.100000000000001" customHeight="1" x14ac:dyDescent="0.25">
      <c r="B122" s="12"/>
      <c r="K122" s="7"/>
      <c r="T122" s="79" t="str">
        <f>MatDim</f>
        <v/>
      </c>
      <c r="U122" s="147" t="str">
        <f>RéfMat</f>
        <v/>
      </c>
      <c r="V122" s="144" t="str">
        <f>Coeff</f>
        <v/>
      </c>
      <c r="W122" s="144" t="str">
        <f>Poids</f>
        <v/>
      </c>
      <c r="X122" s="145" t="str">
        <f>PoidBrut</f>
        <v/>
      </c>
      <c r="Y122" s="146" t="str">
        <f>Périmètre</f>
        <v/>
      </c>
      <c r="Z122" s="142"/>
      <c r="AA122" s="142"/>
      <c r="AB122" s="146" t="str">
        <f>Temp_Prépa</f>
        <v/>
      </c>
      <c r="AC122" s="146" t="str">
        <f>Temps_Oxy_AD</f>
        <v/>
      </c>
      <c r="AD122" s="145" t="str">
        <f>Vitesse</f>
        <v/>
      </c>
      <c r="AE122" s="144" t="str">
        <f>Temps_coupe_Pièce</f>
        <v/>
      </c>
      <c r="AF122" s="144" t="str">
        <f>temps_amorçage</f>
        <v/>
      </c>
      <c r="AG122" s="146" t="str">
        <f>Temps_TT_Oxy_AD</f>
        <v/>
      </c>
      <c r="AH122" s="146" t="str">
        <f>Coût_Oxy_AD</f>
        <v/>
      </c>
      <c r="AI122" s="107"/>
      <c r="AJ122" s="6" t="str">
        <f>Temps_sciage_pièce</f>
        <v/>
      </c>
      <c r="AK122" s="6" t="str">
        <f>Temps_TT_sciage_AD</f>
        <v/>
      </c>
      <c r="AL122" s="6" t="str">
        <f>Coût_sciage_AD</f>
        <v/>
      </c>
      <c r="AM122" s="148"/>
      <c r="AN122" s="145" t="str">
        <f>Temps_cisaillage_pièce</f>
        <v/>
      </c>
      <c r="AO122" s="145" t="str">
        <f>Temps_TT_cisaillage_AD</f>
        <v/>
      </c>
      <c r="AP122" s="145" t="str">
        <f>Coût_cisaillage_AD</f>
        <v/>
      </c>
      <c r="AQ122" s="141"/>
      <c r="AR122" s="141"/>
      <c r="AS122" s="144" t="e">
        <f>Temps_usinage_pièce</f>
        <v>#REF!</v>
      </c>
      <c r="AT122" s="144" t="e">
        <f>Temps_TT_usinage_AD</f>
        <v>#REF!</v>
      </c>
      <c r="AU122" s="144" t="e">
        <f>Coût_usinage_AD</f>
        <v>#REF!</v>
      </c>
      <c r="AV122" s="141"/>
      <c r="AW122" s="144" t="e">
        <f>Temps_Pliage_pièce</f>
        <v>#REF!</v>
      </c>
      <c r="AX122" s="144" t="e">
        <f>Temps_TT_Pliage_AD</f>
        <v>#REF!</v>
      </c>
      <c r="AY122" s="144" t="e">
        <f>Coût_Pliage_AD</f>
        <v>#REF!</v>
      </c>
      <c r="AZ122" s="141"/>
      <c r="BA122" s="141"/>
      <c r="BB122" s="144" t="e">
        <f>Temps_usinageAp_pièce</f>
        <v>#REF!</v>
      </c>
      <c r="BC122" s="144" t="e">
        <f>Temps_TT_usinageAp_AD</f>
        <v>#REF!</v>
      </c>
      <c r="BD122" s="144" t="e">
        <f>Coût_usinageAp_AD</f>
        <v>#REF!</v>
      </c>
      <c r="BE122" s="141"/>
      <c r="BF122" s="144" t="e">
        <f>Temps_TT_Tour_Pièce</f>
        <v>#REF!</v>
      </c>
      <c r="BG122" s="144" t="e">
        <f>Cout_Tour_Pièce</f>
        <v>#REF!</v>
      </c>
      <c r="BH122" s="141"/>
      <c r="BI122" s="142"/>
      <c r="BJ122" s="144" t="e">
        <f>Temps_TT_Soudure_AD</f>
        <v>#REF!</v>
      </c>
      <c r="BK122" s="144" t="e">
        <f>Coût_Soudure_AD</f>
        <v>#REF!</v>
      </c>
      <c r="BL122" s="141"/>
      <c r="BM122" s="144" t="e">
        <f>Coût_Montage_AD</f>
        <v>#REF!</v>
      </c>
      <c r="BN122" s="141"/>
      <c r="BO122" s="144" t="e">
        <f>Temps_TT_Peinture_AD</f>
        <v>#REF!</v>
      </c>
      <c r="BP122" s="144" t="e">
        <f>Coût_Peinture_AD</f>
        <v>#REF!</v>
      </c>
      <c r="BQ122" s="141"/>
      <c r="BR122" s="141" t="e">
        <f>Coût_Achat_TT</f>
        <v>#REF!</v>
      </c>
    </row>
    <row r="123" spans="2:70" ht="20.100000000000001" customHeight="1" x14ac:dyDescent="0.25">
      <c r="B123" s="12"/>
      <c r="K123" s="7"/>
      <c r="T123" s="79" t="str">
        <f>MatDim</f>
        <v/>
      </c>
      <c r="U123" s="147" t="str">
        <f>RéfMat</f>
        <v/>
      </c>
      <c r="V123" s="144" t="str">
        <f>Coeff</f>
        <v/>
      </c>
      <c r="W123" s="144" t="str">
        <f>Poids</f>
        <v/>
      </c>
      <c r="X123" s="145" t="str">
        <f>PoidBrut</f>
        <v/>
      </c>
      <c r="Y123" s="146" t="str">
        <f>Périmètre</f>
        <v/>
      </c>
      <c r="Z123" s="142"/>
      <c r="AA123" s="142"/>
      <c r="AB123" s="146" t="str">
        <f>Temp_Prépa</f>
        <v/>
      </c>
      <c r="AC123" s="146" t="str">
        <f>Temps_Oxy_AD</f>
        <v/>
      </c>
      <c r="AD123" s="145" t="str">
        <f>Vitesse</f>
        <v/>
      </c>
      <c r="AE123" s="144" t="str">
        <f>Temps_coupe_Pièce</f>
        <v/>
      </c>
      <c r="AF123" s="144" t="str">
        <f>temps_amorçage</f>
        <v/>
      </c>
      <c r="AG123" s="146" t="str">
        <f>Temps_TT_Oxy_AD</f>
        <v/>
      </c>
      <c r="AH123" s="146" t="str">
        <f>Coût_Oxy_AD</f>
        <v/>
      </c>
      <c r="AI123" s="107"/>
      <c r="AJ123" s="6" t="str">
        <f>Temps_sciage_pièce</f>
        <v/>
      </c>
      <c r="AK123" s="6" t="str">
        <f>Temps_TT_sciage_AD</f>
        <v/>
      </c>
      <c r="AL123" s="6" t="str">
        <f>Coût_sciage_AD</f>
        <v/>
      </c>
      <c r="AM123" s="148"/>
      <c r="AN123" s="145" t="str">
        <f>Temps_cisaillage_pièce</f>
        <v/>
      </c>
      <c r="AO123" s="145" t="str">
        <f>Temps_TT_cisaillage_AD</f>
        <v/>
      </c>
      <c r="AP123" s="145" t="str">
        <f>Coût_cisaillage_AD</f>
        <v/>
      </c>
      <c r="AQ123" s="141"/>
      <c r="AR123" s="141"/>
      <c r="AS123" s="144" t="e">
        <f>Temps_usinage_pièce</f>
        <v>#REF!</v>
      </c>
      <c r="AT123" s="144" t="e">
        <f>Temps_TT_usinage_AD</f>
        <v>#REF!</v>
      </c>
      <c r="AU123" s="144" t="e">
        <f>Coût_usinage_AD</f>
        <v>#REF!</v>
      </c>
      <c r="AV123" s="141"/>
      <c r="AW123" s="144" t="e">
        <f>Temps_Pliage_pièce</f>
        <v>#REF!</v>
      </c>
      <c r="AX123" s="144" t="e">
        <f>Temps_TT_Pliage_AD</f>
        <v>#REF!</v>
      </c>
      <c r="AY123" s="144" t="e">
        <f>Coût_Pliage_AD</f>
        <v>#REF!</v>
      </c>
      <c r="AZ123" s="141"/>
      <c r="BA123" s="141"/>
      <c r="BB123" s="144" t="e">
        <f>Temps_usinageAp_pièce</f>
        <v>#REF!</v>
      </c>
      <c r="BC123" s="144" t="e">
        <f>Temps_TT_usinageAp_AD</f>
        <v>#REF!</v>
      </c>
      <c r="BD123" s="144" t="e">
        <f>Coût_usinageAp_AD</f>
        <v>#REF!</v>
      </c>
      <c r="BE123" s="141"/>
      <c r="BF123" s="144" t="e">
        <f>Temps_TT_Tour_Pièce</f>
        <v>#REF!</v>
      </c>
      <c r="BG123" s="144" t="e">
        <f>Cout_Tour_Pièce</f>
        <v>#REF!</v>
      </c>
      <c r="BH123" s="141"/>
      <c r="BI123" s="142"/>
      <c r="BJ123" s="144" t="e">
        <f>Temps_TT_Soudure_AD</f>
        <v>#REF!</v>
      </c>
      <c r="BK123" s="144" t="e">
        <f>Coût_Soudure_AD</f>
        <v>#REF!</v>
      </c>
      <c r="BL123" s="141"/>
      <c r="BM123" s="144" t="e">
        <f>Coût_Montage_AD</f>
        <v>#REF!</v>
      </c>
      <c r="BN123" s="141"/>
      <c r="BO123" s="144" t="e">
        <f>Temps_TT_Peinture_AD</f>
        <v>#REF!</v>
      </c>
      <c r="BP123" s="144" t="e">
        <f>Coût_Peinture_AD</f>
        <v>#REF!</v>
      </c>
      <c r="BQ123" s="141"/>
      <c r="BR123" s="141" t="e">
        <f>Coût_Achat_TT</f>
        <v>#REF!</v>
      </c>
    </row>
    <row r="124" spans="2:70" ht="20.100000000000001" customHeight="1" x14ac:dyDescent="0.25">
      <c r="B124" s="12"/>
      <c r="K124" s="7"/>
      <c r="T124" s="79" t="str">
        <f>MatDim</f>
        <v/>
      </c>
      <c r="U124" s="147" t="str">
        <f>RéfMat</f>
        <v/>
      </c>
      <c r="V124" s="144" t="str">
        <f>Coeff</f>
        <v/>
      </c>
      <c r="W124" s="144" t="str">
        <f>Poids</f>
        <v/>
      </c>
      <c r="X124" s="145" t="str">
        <f>PoidBrut</f>
        <v/>
      </c>
      <c r="Y124" s="146" t="str">
        <f>Périmètre</f>
        <v/>
      </c>
      <c r="Z124" s="142"/>
      <c r="AA124" s="142"/>
      <c r="AB124" s="146" t="str">
        <f>Temp_Prépa</f>
        <v/>
      </c>
      <c r="AC124" s="146" t="str">
        <f>Temps_Oxy_AD</f>
        <v/>
      </c>
      <c r="AD124" s="145" t="str">
        <f>Vitesse</f>
        <v/>
      </c>
      <c r="AE124" s="144" t="str">
        <f>Temps_coupe_Pièce</f>
        <v/>
      </c>
      <c r="AF124" s="144" t="str">
        <f>temps_amorçage</f>
        <v/>
      </c>
      <c r="AG124" s="146" t="str">
        <f>Temps_TT_Oxy_AD</f>
        <v/>
      </c>
      <c r="AH124" s="146" t="str">
        <f>Coût_Oxy_AD</f>
        <v/>
      </c>
      <c r="AI124" s="107"/>
      <c r="AJ124" s="6" t="str">
        <f>Temps_sciage_pièce</f>
        <v/>
      </c>
      <c r="AK124" s="6" t="str">
        <f>Temps_TT_sciage_AD</f>
        <v/>
      </c>
      <c r="AL124" s="6" t="str">
        <f>Coût_sciage_AD</f>
        <v/>
      </c>
      <c r="AM124" s="148"/>
      <c r="AN124" s="145" t="str">
        <f>Temps_cisaillage_pièce</f>
        <v/>
      </c>
      <c r="AO124" s="145" t="str">
        <f>Temps_TT_cisaillage_AD</f>
        <v/>
      </c>
      <c r="AP124" s="145" t="str">
        <f>Coût_cisaillage_AD</f>
        <v/>
      </c>
      <c r="AQ124" s="141"/>
      <c r="AR124" s="141"/>
      <c r="AS124" s="144" t="e">
        <f>Temps_usinage_pièce</f>
        <v>#REF!</v>
      </c>
      <c r="AT124" s="144" t="e">
        <f>Temps_TT_usinage_AD</f>
        <v>#REF!</v>
      </c>
      <c r="AU124" s="144" t="e">
        <f>Coût_usinage_AD</f>
        <v>#REF!</v>
      </c>
      <c r="AV124" s="141"/>
      <c r="AW124" s="144" t="e">
        <f>Temps_Pliage_pièce</f>
        <v>#REF!</v>
      </c>
      <c r="AX124" s="144" t="e">
        <f>Temps_TT_Pliage_AD</f>
        <v>#REF!</v>
      </c>
      <c r="AY124" s="144" t="e">
        <f>Coût_Pliage_AD</f>
        <v>#REF!</v>
      </c>
      <c r="AZ124" s="141"/>
      <c r="BA124" s="141"/>
      <c r="BB124" s="144" t="e">
        <f>Temps_usinageAp_pièce</f>
        <v>#REF!</v>
      </c>
      <c r="BC124" s="144" t="e">
        <f>Temps_TT_usinageAp_AD</f>
        <v>#REF!</v>
      </c>
      <c r="BD124" s="144" t="e">
        <f>Coût_usinageAp_AD</f>
        <v>#REF!</v>
      </c>
      <c r="BE124" s="141"/>
      <c r="BF124" s="144" t="e">
        <f>Temps_TT_Tour_Pièce</f>
        <v>#REF!</v>
      </c>
      <c r="BG124" s="144" t="e">
        <f>Cout_Tour_Pièce</f>
        <v>#REF!</v>
      </c>
      <c r="BH124" s="141"/>
      <c r="BI124" s="142"/>
      <c r="BJ124" s="144" t="e">
        <f>Temps_TT_Soudure_AD</f>
        <v>#REF!</v>
      </c>
      <c r="BK124" s="144" t="e">
        <f>Coût_Soudure_AD</f>
        <v>#REF!</v>
      </c>
      <c r="BL124" s="141"/>
      <c r="BM124" s="144" t="e">
        <f>Coût_Montage_AD</f>
        <v>#REF!</v>
      </c>
      <c r="BN124" s="141"/>
      <c r="BO124" s="144" t="e">
        <f>Temps_TT_Peinture_AD</f>
        <v>#REF!</v>
      </c>
      <c r="BP124" s="144" t="e">
        <f>Coût_Peinture_AD</f>
        <v>#REF!</v>
      </c>
      <c r="BQ124" s="141"/>
      <c r="BR124" s="141" t="e">
        <f>Coût_Achat_TT</f>
        <v>#REF!</v>
      </c>
    </row>
    <row r="125" spans="2:70" ht="20.100000000000001" customHeight="1" x14ac:dyDescent="0.25">
      <c r="B125" s="12"/>
      <c r="K125" s="7"/>
      <c r="T125" s="79" t="str">
        <f>MatDim</f>
        <v/>
      </c>
      <c r="U125" s="147" t="str">
        <f>RéfMat</f>
        <v/>
      </c>
      <c r="V125" s="144" t="str">
        <f>Coeff</f>
        <v/>
      </c>
      <c r="W125" s="144" t="str">
        <f>Poids</f>
        <v/>
      </c>
      <c r="X125" s="145" t="str">
        <f>PoidBrut</f>
        <v/>
      </c>
      <c r="Y125" s="146" t="str">
        <f>Périmètre</f>
        <v/>
      </c>
      <c r="Z125" s="142"/>
      <c r="AA125" s="142"/>
      <c r="AB125" s="146" t="str">
        <f>Temp_Prépa</f>
        <v/>
      </c>
      <c r="AC125" s="146" t="str">
        <f>Temps_Oxy_AD</f>
        <v/>
      </c>
      <c r="AD125" s="145" t="str">
        <f>Vitesse</f>
        <v/>
      </c>
      <c r="AE125" s="144" t="str">
        <f>Temps_coupe_Pièce</f>
        <v/>
      </c>
      <c r="AF125" s="144" t="str">
        <f>temps_amorçage</f>
        <v/>
      </c>
      <c r="AG125" s="146" t="str">
        <f>Temps_TT_Oxy_AD</f>
        <v/>
      </c>
      <c r="AH125" s="146" t="str">
        <f>Coût_Oxy_AD</f>
        <v/>
      </c>
      <c r="AI125" s="107"/>
      <c r="AJ125" s="6" t="str">
        <f>Temps_sciage_pièce</f>
        <v/>
      </c>
      <c r="AK125" s="6" t="str">
        <f>Temps_TT_sciage_AD</f>
        <v/>
      </c>
      <c r="AL125" s="6" t="str">
        <f>Coût_sciage_AD</f>
        <v/>
      </c>
      <c r="AM125" s="148"/>
      <c r="AN125" s="145" t="str">
        <f>Temps_cisaillage_pièce</f>
        <v/>
      </c>
      <c r="AO125" s="145" t="str">
        <f>Temps_TT_cisaillage_AD</f>
        <v/>
      </c>
      <c r="AP125" s="145" t="str">
        <f>Coût_cisaillage_AD</f>
        <v/>
      </c>
      <c r="AQ125" s="141"/>
      <c r="AR125" s="141"/>
      <c r="AS125" s="144" t="e">
        <f>Temps_usinage_pièce</f>
        <v>#REF!</v>
      </c>
      <c r="AT125" s="144" t="e">
        <f>Temps_TT_usinage_AD</f>
        <v>#REF!</v>
      </c>
      <c r="AU125" s="144" t="e">
        <f>Coût_usinage_AD</f>
        <v>#REF!</v>
      </c>
      <c r="AV125" s="141"/>
      <c r="AW125" s="144" t="e">
        <f>Temps_Pliage_pièce</f>
        <v>#REF!</v>
      </c>
      <c r="AX125" s="144" t="e">
        <f>Temps_TT_Pliage_AD</f>
        <v>#REF!</v>
      </c>
      <c r="AY125" s="144" t="e">
        <f>Coût_Pliage_AD</f>
        <v>#REF!</v>
      </c>
      <c r="AZ125" s="141"/>
      <c r="BA125" s="141"/>
      <c r="BB125" s="144" t="e">
        <f>Temps_usinageAp_pièce</f>
        <v>#REF!</v>
      </c>
      <c r="BC125" s="144" t="e">
        <f>Temps_TT_usinageAp_AD</f>
        <v>#REF!</v>
      </c>
      <c r="BD125" s="144" t="e">
        <f>Coût_usinageAp_AD</f>
        <v>#REF!</v>
      </c>
      <c r="BE125" s="141"/>
      <c r="BF125" s="144" t="e">
        <f>Temps_TT_Tour_Pièce</f>
        <v>#REF!</v>
      </c>
      <c r="BG125" s="144" t="e">
        <f>Cout_Tour_Pièce</f>
        <v>#REF!</v>
      </c>
      <c r="BH125" s="141"/>
      <c r="BI125" s="142"/>
      <c r="BJ125" s="144" t="e">
        <f>Temps_TT_Soudure_AD</f>
        <v>#REF!</v>
      </c>
      <c r="BK125" s="144" t="e">
        <f>Coût_Soudure_AD</f>
        <v>#REF!</v>
      </c>
      <c r="BL125" s="141"/>
      <c r="BM125" s="144" t="e">
        <f>Coût_Montage_AD</f>
        <v>#REF!</v>
      </c>
      <c r="BN125" s="141"/>
      <c r="BO125" s="144" t="e">
        <f>Temps_TT_Peinture_AD</f>
        <v>#REF!</v>
      </c>
      <c r="BP125" s="144" t="e">
        <f>Coût_Peinture_AD</f>
        <v>#REF!</v>
      </c>
      <c r="BQ125" s="141"/>
      <c r="BR125" s="141" t="e">
        <f>Coût_Achat_TT</f>
        <v>#REF!</v>
      </c>
    </row>
    <row r="126" spans="2:70" ht="20.100000000000001" customHeight="1" x14ac:dyDescent="0.25">
      <c r="B126" s="12"/>
      <c r="K126" s="7"/>
      <c r="T126" s="79" t="str">
        <f>MatDim</f>
        <v/>
      </c>
      <c r="U126" s="147" t="str">
        <f>RéfMat</f>
        <v/>
      </c>
      <c r="V126" s="144" t="str">
        <f>Coeff</f>
        <v/>
      </c>
      <c r="W126" s="144" t="str">
        <f>Poids</f>
        <v/>
      </c>
      <c r="X126" s="145" t="str">
        <f>PoidBrut</f>
        <v/>
      </c>
      <c r="Y126" s="146" t="str">
        <f>Périmètre</f>
        <v/>
      </c>
      <c r="Z126" s="142"/>
      <c r="AA126" s="142"/>
      <c r="AB126" s="146" t="str">
        <f>Temp_Prépa</f>
        <v/>
      </c>
      <c r="AC126" s="146" t="str">
        <f>Temps_Oxy_AD</f>
        <v/>
      </c>
      <c r="AD126" s="145" t="str">
        <f>Vitesse</f>
        <v/>
      </c>
      <c r="AE126" s="144" t="str">
        <f>Temps_coupe_Pièce</f>
        <v/>
      </c>
      <c r="AF126" s="144" t="str">
        <f>temps_amorçage</f>
        <v/>
      </c>
      <c r="AG126" s="146" t="str">
        <f>Temps_TT_Oxy_AD</f>
        <v/>
      </c>
      <c r="AH126" s="146" t="str">
        <f>Coût_Oxy_AD</f>
        <v/>
      </c>
      <c r="AI126" s="107"/>
      <c r="AJ126" s="6" t="str">
        <f>Temps_sciage_pièce</f>
        <v/>
      </c>
      <c r="AK126" s="6" t="str">
        <f>Temps_TT_sciage_AD</f>
        <v/>
      </c>
      <c r="AL126" s="6" t="str">
        <f>Coût_sciage_AD</f>
        <v/>
      </c>
      <c r="AM126" s="148"/>
      <c r="AN126" s="145" t="str">
        <f>Temps_cisaillage_pièce</f>
        <v/>
      </c>
      <c r="AO126" s="145" t="str">
        <f>Temps_TT_cisaillage_AD</f>
        <v/>
      </c>
      <c r="AP126" s="145" t="str">
        <f>Coût_cisaillage_AD</f>
        <v/>
      </c>
      <c r="AQ126" s="141"/>
      <c r="AR126" s="141"/>
      <c r="AS126" s="144" t="e">
        <f>Temps_usinage_pièce</f>
        <v>#REF!</v>
      </c>
      <c r="AT126" s="144" t="e">
        <f>Temps_TT_usinage_AD</f>
        <v>#REF!</v>
      </c>
      <c r="AU126" s="144" t="e">
        <f>Coût_usinage_AD</f>
        <v>#REF!</v>
      </c>
      <c r="AV126" s="141"/>
      <c r="AW126" s="144" t="e">
        <f>Temps_Pliage_pièce</f>
        <v>#REF!</v>
      </c>
      <c r="AX126" s="144" t="e">
        <f>Temps_TT_Pliage_AD</f>
        <v>#REF!</v>
      </c>
      <c r="AY126" s="144" t="e">
        <f>Coût_Pliage_AD</f>
        <v>#REF!</v>
      </c>
      <c r="AZ126" s="141"/>
      <c r="BA126" s="141"/>
      <c r="BB126" s="144" t="e">
        <f>Temps_usinageAp_pièce</f>
        <v>#REF!</v>
      </c>
      <c r="BC126" s="144" t="e">
        <f>Temps_TT_usinageAp_AD</f>
        <v>#REF!</v>
      </c>
      <c r="BD126" s="144" t="e">
        <f>Coût_usinageAp_AD</f>
        <v>#REF!</v>
      </c>
      <c r="BE126" s="141"/>
      <c r="BF126" s="144" t="e">
        <f>Temps_TT_Tour_Pièce</f>
        <v>#REF!</v>
      </c>
      <c r="BG126" s="144" t="e">
        <f>Cout_Tour_Pièce</f>
        <v>#REF!</v>
      </c>
      <c r="BH126" s="141"/>
      <c r="BI126" s="142"/>
      <c r="BJ126" s="144" t="e">
        <f>Temps_TT_Soudure_AD</f>
        <v>#REF!</v>
      </c>
      <c r="BK126" s="144" t="e">
        <f>Coût_Soudure_AD</f>
        <v>#REF!</v>
      </c>
      <c r="BL126" s="141"/>
      <c r="BM126" s="144" t="e">
        <f>Coût_Montage_AD</f>
        <v>#REF!</v>
      </c>
      <c r="BN126" s="141"/>
      <c r="BO126" s="144" t="e">
        <f>Temps_TT_Peinture_AD</f>
        <v>#REF!</v>
      </c>
      <c r="BP126" s="144" t="e">
        <f>Coût_Peinture_AD</f>
        <v>#REF!</v>
      </c>
      <c r="BQ126" s="141"/>
      <c r="BR126" s="141" t="e">
        <f>Coût_Achat_TT</f>
        <v>#REF!</v>
      </c>
    </row>
    <row r="127" spans="2:70" ht="20.100000000000001" customHeight="1" x14ac:dyDescent="0.25">
      <c r="B127" s="12"/>
      <c r="K127" s="7"/>
      <c r="T127" s="79" t="str">
        <f>MatDim</f>
        <v/>
      </c>
      <c r="U127" s="147" t="str">
        <f>RéfMat</f>
        <v/>
      </c>
      <c r="V127" s="144" t="str">
        <f>Coeff</f>
        <v/>
      </c>
      <c r="W127" s="144" t="str">
        <f>Poids</f>
        <v/>
      </c>
      <c r="X127" s="145" t="str">
        <f>PoidBrut</f>
        <v/>
      </c>
      <c r="Y127" s="146" t="str">
        <f>Périmètre</f>
        <v/>
      </c>
      <c r="Z127" s="142"/>
      <c r="AA127" s="142"/>
      <c r="AB127" s="146" t="str">
        <f>Temp_Prépa</f>
        <v/>
      </c>
      <c r="AC127" s="146" t="str">
        <f>Temps_Oxy_AD</f>
        <v/>
      </c>
      <c r="AD127" s="145" t="str">
        <f>Vitesse</f>
        <v/>
      </c>
      <c r="AE127" s="144" t="str">
        <f>Temps_coupe_Pièce</f>
        <v/>
      </c>
      <c r="AF127" s="144" t="str">
        <f>temps_amorçage</f>
        <v/>
      </c>
      <c r="AG127" s="146" t="str">
        <f>Temps_TT_Oxy_AD</f>
        <v/>
      </c>
      <c r="AH127" s="146" t="str">
        <f>Coût_Oxy_AD</f>
        <v/>
      </c>
      <c r="AI127" s="107"/>
      <c r="AJ127" s="6" t="str">
        <f>Temps_sciage_pièce</f>
        <v/>
      </c>
      <c r="AK127" s="6" t="str">
        <f>Temps_TT_sciage_AD</f>
        <v/>
      </c>
      <c r="AL127" s="6" t="str">
        <f>Coût_sciage_AD</f>
        <v/>
      </c>
      <c r="AM127" s="148"/>
      <c r="AN127" s="145" t="str">
        <f>Temps_cisaillage_pièce</f>
        <v/>
      </c>
      <c r="AO127" s="145" t="str">
        <f>Temps_TT_cisaillage_AD</f>
        <v/>
      </c>
      <c r="AP127" s="145" t="str">
        <f>Coût_cisaillage_AD</f>
        <v/>
      </c>
      <c r="AQ127" s="141"/>
      <c r="AR127" s="141"/>
      <c r="AS127" s="144" t="e">
        <f>Temps_usinage_pièce</f>
        <v>#REF!</v>
      </c>
      <c r="AT127" s="144" t="e">
        <f>Temps_TT_usinage_AD</f>
        <v>#REF!</v>
      </c>
      <c r="AU127" s="144" t="e">
        <f>Coût_usinage_AD</f>
        <v>#REF!</v>
      </c>
      <c r="AV127" s="141"/>
      <c r="AW127" s="144" t="e">
        <f>Temps_Pliage_pièce</f>
        <v>#REF!</v>
      </c>
      <c r="AX127" s="144" t="e">
        <f>Temps_TT_Pliage_AD</f>
        <v>#REF!</v>
      </c>
      <c r="AY127" s="144" t="e">
        <f>Coût_Pliage_AD</f>
        <v>#REF!</v>
      </c>
      <c r="AZ127" s="141"/>
      <c r="BA127" s="141"/>
      <c r="BB127" s="144" t="e">
        <f>Temps_usinageAp_pièce</f>
        <v>#REF!</v>
      </c>
      <c r="BC127" s="144" t="e">
        <f>Temps_TT_usinageAp_AD</f>
        <v>#REF!</v>
      </c>
      <c r="BD127" s="144" t="e">
        <f>Coût_usinageAp_AD</f>
        <v>#REF!</v>
      </c>
      <c r="BE127" s="141"/>
      <c r="BF127" s="144" t="e">
        <f>Temps_TT_Tour_Pièce</f>
        <v>#REF!</v>
      </c>
      <c r="BG127" s="144" t="e">
        <f>Cout_Tour_Pièce</f>
        <v>#REF!</v>
      </c>
      <c r="BH127" s="141"/>
      <c r="BI127" s="142"/>
      <c r="BJ127" s="144" t="e">
        <f>Temps_TT_Soudure_AD</f>
        <v>#REF!</v>
      </c>
      <c r="BK127" s="144" t="e">
        <f>Coût_Soudure_AD</f>
        <v>#REF!</v>
      </c>
      <c r="BL127" s="141"/>
      <c r="BM127" s="144" t="e">
        <f>Coût_Montage_AD</f>
        <v>#REF!</v>
      </c>
      <c r="BN127" s="141"/>
      <c r="BO127" s="144" t="e">
        <f>Temps_TT_Peinture_AD</f>
        <v>#REF!</v>
      </c>
      <c r="BP127" s="144" t="e">
        <f>Coût_Peinture_AD</f>
        <v>#REF!</v>
      </c>
      <c r="BQ127" s="141"/>
      <c r="BR127" s="141" t="e">
        <f>Coût_Achat_TT</f>
        <v>#REF!</v>
      </c>
    </row>
    <row r="128" spans="2:70" ht="20.100000000000001" customHeight="1" x14ac:dyDescent="0.25">
      <c r="B128" s="12"/>
      <c r="K128" s="7"/>
      <c r="T128" s="79" t="str">
        <f>MatDim</f>
        <v/>
      </c>
      <c r="U128" s="147" t="str">
        <f>RéfMat</f>
        <v/>
      </c>
      <c r="V128" s="144" t="str">
        <f>Coeff</f>
        <v/>
      </c>
      <c r="W128" s="144" t="str">
        <f>Poids</f>
        <v/>
      </c>
      <c r="X128" s="145" t="str">
        <f>PoidBrut</f>
        <v/>
      </c>
      <c r="Y128" s="146" t="str">
        <f>Périmètre</f>
        <v/>
      </c>
      <c r="Z128" s="142"/>
      <c r="AA128" s="142"/>
      <c r="AB128" s="146" t="str">
        <f>Temp_Prépa</f>
        <v/>
      </c>
      <c r="AC128" s="146" t="str">
        <f>Temps_Oxy_AD</f>
        <v/>
      </c>
      <c r="AD128" s="145" t="str">
        <f>Vitesse</f>
        <v/>
      </c>
      <c r="AE128" s="144" t="str">
        <f>Temps_coupe_Pièce</f>
        <v/>
      </c>
      <c r="AF128" s="144" t="str">
        <f>temps_amorçage</f>
        <v/>
      </c>
      <c r="AG128" s="146" t="str">
        <f>Temps_TT_Oxy_AD</f>
        <v/>
      </c>
      <c r="AH128" s="146" t="str">
        <f>Coût_Oxy_AD</f>
        <v/>
      </c>
      <c r="AI128" s="107"/>
      <c r="AJ128" s="6" t="str">
        <f>Temps_sciage_pièce</f>
        <v/>
      </c>
      <c r="AK128" s="6" t="str">
        <f>Temps_TT_sciage_AD</f>
        <v/>
      </c>
      <c r="AL128" s="6" t="str">
        <f>Coût_sciage_AD</f>
        <v/>
      </c>
      <c r="AM128" s="148"/>
      <c r="AN128" s="145" t="str">
        <f>Temps_cisaillage_pièce</f>
        <v/>
      </c>
      <c r="AO128" s="145" t="str">
        <f>Temps_TT_cisaillage_AD</f>
        <v/>
      </c>
      <c r="AP128" s="145" t="str">
        <f>Coût_cisaillage_AD</f>
        <v/>
      </c>
      <c r="AQ128" s="141"/>
      <c r="AR128" s="141"/>
      <c r="AS128" s="144" t="e">
        <f>Temps_usinage_pièce</f>
        <v>#REF!</v>
      </c>
      <c r="AT128" s="144" t="e">
        <f>Temps_TT_usinage_AD</f>
        <v>#REF!</v>
      </c>
      <c r="AU128" s="144" t="e">
        <f>Coût_usinage_AD</f>
        <v>#REF!</v>
      </c>
      <c r="AV128" s="141"/>
      <c r="AW128" s="144" t="e">
        <f>Temps_Pliage_pièce</f>
        <v>#REF!</v>
      </c>
      <c r="AX128" s="144" t="e">
        <f>Temps_TT_Pliage_AD</f>
        <v>#REF!</v>
      </c>
      <c r="AY128" s="144" t="e">
        <f>Coût_Pliage_AD</f>
        <v>#REF!</v>
      </c>
      <c r="AZ128" s="141"/>
      <c r="BA128" s="141"/>
      <c r="BB128" s="144" t="e">
        <f>Temps_usinageAp_pièce</f>
        <v>#REF!</v>
      </c>
      <c r="BC128" s="144" t="e">
        <f>Temps_TT_usinageAp_AD</f>
        <v>#REF!</v>
      </c>
      <c r="BD128" s="144" t="e">
        <f>Coût_usinageAp_AD</f>
        <v>#REF!</v>
      </c>
      <c r="BE128" s="141"/>
      <c r="BF128" s="144" t="e">
        <f>Temps_TT_Tour_Pièce</f>
        <v>#REF!</v>
      </c>
      <c r="BG128" s="144" t="e">
        <f>Cout_Tour_Pièce</f>
        <v>#REF!</v>
      </c>
      <c r="BH128" s="141"/>
      <c r="BI128" s="142"/>
      <c r="BJ128" s="144" t="e">
        <f>Temps_TT_Soudure_AD</f>
        <v>#REF!</v>
      </c>
      <c r="BK128" s="144" t="e">
        <f>Coût_Soudure_AD</f>
        <v>#REF!</v>
      </c>
      <c r="BL128" s="141"/>
      <c r="BM128" s="144" t="e">
        <f>Coût_Montage_AD</f>
        <v>#REF!</v>
      </c>
      <c r="BN128" s="141"/>
      <c r="BO128" s="144" t="e">
        <f>Temps_TT_Peinture_AD</f>
        <v>#REF!</v>
      </c>
      <c r="BP128" s="144" t="e">
        <f>Coût_Peinture_AD</f>
        <v>#REF!</v>
      </c>
      <c r="BQ128" s="141"/>
      <c r="BR128" s="141" t="e">
        <f>Coût_Achat_TT</f>
        <v>#REF!</v>
      </c>
    </row>
    <row r="129" spans="2:70" ht="20.100000000000001" customHeight="1" x14ac:dyDescent="0.25">
      <c r="B129" s="12"/>
      <c r="K129" s="7"/>
      <c r="T129" s="79" t="str">
        <f>MatDim</f>
        <v/>
      </c>
      <c r="U129" s="147" t="str">
        <f>RéfMat</f>
        <v/>
      </c>
      <c r="V129" s="144" t="str">
        <f>Coeff</f>
        <v/>
      </c>
      <c r="W129" s="144" t="str">
        <f>Poids</f>
        <v/>
      </c>
      <c r="X129" s="145" t="str">
        <f>PoidBrut</f>
        <v/>
      </c>
      <c r="Y129" s="146" t="str">
        <f>Périmètre</f>
        <v/>
      </c>
      <c r="Z129" s="142"/>
      <c r="AA129" s="142"/>
      <c r="AB129" s="146" t="str">
        <f>Temp_Prépa</f>
        <v/>
      </c>
      <c r="AC129" s="146" t="str">
        <f>Temps_Oxy_AD</f>
        <v/>
      </c>
      <c r="AD129" s="145" t="str">
        <f>Vitesse</f>
        <v/>
      </c>
      <c r="AE129" s="144" t="str">
        <f>Temps_coupe_Pièce</f>
        <v/>
      </c>
      <c r="AF129" s="144" t="str">
        <f>temps_amorçage</f>
        <v/>
      </c>
      <c r="AG129" s="146" t="str">
        <f>Temps_TT_Oxy_AD</f>
        <v/>
      </c>
      <c r="AH129" s="146" t="str">
        <f>Coût_Oxy_AD</f>
        <v/>
      </c>
      <c r="AI129" s="107"/>
      <c r="AJ129" s="6" t="str">
        <f>Temps_sciage_pièce</f>
        <v/>
      </c>
      <c r="AK129" s="6" t="str">
        <f>Temps_TT_sciage_AD</f>
        <v/>
      </c>
      <c r="AL129" s="6" t="str">
        <f>Coût_sciage_AD</f>
        <v/>
      </c>
      <c r="AM129" s="148"/>
      <c r="AN129" s="145" t="str">
        <f>Temps_cisaillage_pièce</f>
        <v/>
      </c>
      <c r="AO129" s="145" t="str">
        <f>Temps_TT_cisaillage_AD</f>
        <v/>
      </c>
      <c r="AP129" s="145" t="str">
        <f>Coût_cisaillage_AD</f>
        <v/>
      </c>
      <c r="AQ129" s="141"/>
      <c r="AR129" s="141"/>
      <c r="AS129" s="144" t="e">
        <f>Temps_usinage_pièce</f>
        <v>#REF!</v>
      </c>
      <c r="AT129" s="144" t="e">
        <f>Temps_TT_usinage_AD</f>
        <v>#REF!</v>
      </c>
      <c r="AU129" s="144" t="e">
        <f>Coût_usinage_AD</f>
        <v>#REF!</v>
      </c>
      <c r="AV129" s="141"/>
      <c r="AW129" s="144" t="e">
        <f>Temps_Pliage_pièce</f>
        <v>#REF!</v>
      </c>
      <c r="AX129" s="144" t="e">
        <f>Temps_TT_Pliage_AD</f>
        <v>#REF!</v>
      </c>
      <c r="AY129" s="144" t="e">
        <f>Coût_Pliage_AD</f>
        <v>#REF!</v>
      </c>
      <c r="AZ129" s="141"/>
      <c r="BA129" s="141"/>
      <c r="BB129" s="144" t="e">
        <f>Temps_usinageAp_pièce</f>
        <v>#REF!</v>
      </c>
      <c r="BC129" s="144" t="e">
        <f>Temps_TT_usinageAp_AD</f>
        <v>#REF!</v>
      </c>
      <c r="BD129" s="144" t="e">
        <f>Coût_usinageAp_AD</f>
        <v>#REF!</v>
      </c>
      <c r="BE129" s="141"/>
      <c r="BF129" s="144" t="e">
        <f>Temps_TT_Tour_Pièce</f>
        <v>#REF!</v>
      </c>
      <c r="BG129" s="144" t="e">
        <f>Cout_Tour_Pièce</f>
        <v>#REF!</v>
      </c>
      <c r="BH129" s="141"/>
      <c r="BI129" s="142"/>
      <c r="BJ129" s="144" t="e">
        <f>Temps_TT_Soudure_AD</f>
        <v>#REF!</v>
      </c>
      <c r="BK129" s="144" t="e">
        <f>Coût_Soudure_AD</f>
        <v>#REF!</v>
      </c>
      <c r="BL129" s="141"/>
      <c r="BM129" s="144" t="e">
        <f>Coût_Montage_AD</f>
        <v>#REF!</v>
      </c>
      <c r="BN129" s="141"/>
      <c r="BO129" s="144" t="e">
        <f>Temps_TT_Peinture_AD</f>
        <v>#REF!</v>
      </c>
      <c r="BP129" s="144" t="e">
        <f>Coût_Peinture_AD</f>
        <v>#REF!</v>
      </c>
      <c r="BQ129" s="141"/>
      <c r="BR129" s="141" t="e">
        <f>Coût_Achat_TT</f>
        <v>#REF!</v>
      </c>
    </row>
    <row r="130" spans="2:70" ht="20.100000000000001" customHeight="1" x14ac:dyDescent="0.25">
      <c r="B130" s="12"/>
      <c r="K130" s="7"/>
      <c r="T130" s="79" t="str">
        <f>MatDim</f>
        <v/>
      </c>
      <c r="U130" s="147" t="str">
        <f>RéfMat</f>
        <v/>
      </c>
      <c r="V130" s="144" t="str">
        <f>Coeff</f>
        <v/>
      </c>
      <c r="W130" s="144" t="str">
        <f>Poids</f>
        <v/>
      </c>
      <c r="X130" s="145" t="str">
        <f>PoidBrut</f>
        <v/>
      </c>
      <c r="Y130" s="146" t="str">
        <f>Périmètre</f>
        <v/>
      </c>
      <c r="Z130" s="142"/>
      <c r="AA130" s="142"/>
      <c r="AB130" s="146" t="str">
        <f>Temp_Prépa</f>
        <v/>
      </c>
      <c r="AC130" s="146" t="str">
        <f>Temps_Oxy_AD</f>
        <v/>
      </c>
      <c r="AD130" s="145" t="str">
        <f>Vitesse</f>
        <v/>
      </c>
      <c r="AE130" s="144" t="str">
        <f>Temps_coupe_Pièce</f>
        <v/>
      </c>
      <c r="AF130" s="144" t="str">
        <f>temps_amorçage</f>
        <v/>
      </c>
      <c r="AG130" s="146" t="str">
        <f>Temps_TT_Oxy_AD</f>
        <v/>
      </c>
      <c r="AH130" s="146" t="str">
        <f>Coût_Oxy_AD</f>
        <v/>
      </c>
      <c r="AI130" s="107"/>
      <c r="AJ130" s="6" t="str">
        <f>Temps_sciage_pièce</f>
        <v/>
      </c>
      <c r="AK130" s="6" t="str">
        <f>Temps_TT_sciage_AD</f>
        <v/>
      </c>
      <c r="AL130" s="6" t="str">
        <f>Coût_sciage_AD</f>
        <v/>
      </c>
      <c r="AM130" s="148"/>
      <c r="AN130" s="145" t="str">
        <f>Temps_cisaillage_pièce</f>
        <v/>
      </c>
      <c r="AO130" s="145" t="str">
        <f>Temps_TT_cisaillage_AD</f>
        <v/>
      </c>
      <c r="AP130" s="145" t="str">
        <f>Coût_cisaillage_AD</f>
        <v/>
      </c>
      <c r="AQ130" s="141"/>
      <c r="AR130" s="141"/>
      <c r="AS130" s="144" t="e">
        <f>Temps_usinage_pièce</f>
        <v>#REF!</v>
      </c>
      <c r="AT130" s="144" t="e">
        <f>Temps_TT_usinage_AD</f>
        <v>#REF!</v>
      </c>
      <c r="AU130" s="144" t="e">
        <f>Coût_usinage_AD</f>
        <v>#REF!</v>
      </c>
      <c r="AV130" s="141"/>
      <c r="AW130" s="144" t="e">
        <f>Temps_Pliage_pièce</f>
        <v>#REF!</v>
      </c>
      <c r="AX130" s="144" t="e">
        <f>Temps_TT_Pliage_AD</f>
        <v>#REF!</v>
      </c>
      <c r="AY130" s="144" t="e">
        <f>Coût_Pliage_AD</f>
        <v>#REF!</v>
      </c>
      <c r="AZ130" s="141"/>
      <c r="BA130" s="141"/>
      <c r="BB130" s="144" t="e">
        <f>Temps_usinageAp_pièce</f>
        <v>#REF!</v>
      </c>
      <c r="BC130" s="144" t="e">
        <f>Temps_TT_usinageAp_AD</f>
        <v>#REF!</v>
      </c>
      <c r="BD130" s="144" t="e">
        <f>Coût_usinageAp_AD</f>
        <v>#REF!</v>
      </c>
      <c r="BE130" s="141"/>
      <c r="BF130" s="144" t="e">
        <f>Temps_TT_Tour_Pièce</f>
        <v>#REF!</v>
      </c>
      <c r="BG130" s="144" t="e">
        <f>Cout_Tour_Pièce</f>
        <v>#REF!</v>
      </c>
      <c r="BH130" s="141"/>
      <c r="BI130" s="142"/>
      <c r="BJ130" s="144" t="e">
        <f>Temps_TT_Soudure_AD</f>
        <v>#REF!</v>
      </c>
      <c r="BK130" s="144" t="e">
        <f>Coût_Soudure_AD</f>
        <v>#REF!</v>
      </c>
      <c r="BL130" s="141"/>
      <c r="BM130" s="144" t="e">
        <f>Coût_Montage_AD</f>
        <v>#REF!</v>
      </c>
      <c r="BN130" s="141"/>
      <c r="BO130" s="144" t="e">
        <f>Temps_TT_Peinture_AD</f>
        <v>#REF!</v>
      </c>
      <c r="BP130" s="144" t="e">
        <f>Coût_Peinture_AD</f>
        <v>#REF!</v>
      </c>
      <c r="BQ130" s="141"/>
      <c r="BR130" s="141" t="e">
        <f>Coût_Achat_TT</f>
        <v>#REF!</v>
      </c>
    </row>
    <row r="131" spans="2:70" ht="20.100000000000001" customHeight="1" x14ac:dyDescent="0.25">
      <c r="B131" s="12"/>
      <c r="K131" s="7"/>
      <c r="T131" s="79" t="str">
        <f>MatDim</f>
        <v/>
      </c>
      <c r="U131" s="147" t="str">
        <f>RéfMat</f>
        <v/>
      </c>
      <c r="V131" s="144" t="str">
        <f>Coeff</f>
        <v/>
      </c>
      <c r="W131" s="144" t="str">
        <f>Poids</f>
        <v/>
      </c>
      <c r="X131" s="145" t="str">
        <f>PoidBrut</f>
        <v/>
      </c>
      <c r="Y131" s="146" t="str">
        <f>Périmètre</f>
        <v/>
      </c>
      <c r="Z131" s="142"/>
      <c r="AA131" s="142"/>
      <c r="AB131" s="146" t="str">
        <f>Temp_Prépa</f>
        <v/>
      </c>
      <c r="AC131" s="146" t="str">
        <f>Temps_Oxy_AD</f>
        <v/>
      </c>
      <c r="AD131" s="145" t="str">
        <f>Vitesse</f>
        <v/>
      </c>
      <c r="AE131" s="144" t="str">
        <f>Temps_coupe_Pièce</f>
        <v/>
      </c>
      <c r="AF131" s="144" t="str">
        <f>temps_amorçage</f>
        <v/>
      </c>
      <c r="AG131" s="146" t="str">
        <f>Temps_TT_Oxy_AD</f>
        <v/>
      </c>
      <c r="AH131" s="146" t="str">
        <f>Coût_Oxy_AD</f>
        <v/>
      </c>
      <c r="AI131" s="107"/>
      <c r="AJ131" s="6" t="str">
        <f>Temps_sciage_pièce</f>
        <v/>
      </c>
      <c r="AK131" s="6" t="str">
        <f>Temps_TT_sciage_AD</f>
        <v/>
      </c>
      <c r="AL131" s="6" t="str">
        <f>Coût_sciage_AD</f>
        <v/>
      </c>
      <c r="AM131" s="148"/>
      <c r="AN131" s="145" t="str">
        <f>Temps_cisaillage_pièce</f>
        <v/>
      </c>
      <c r="AO131" s="145" t="str">
        <f>Temps_TT_cisaillage_AD</f>
        <v/>
      </c>
      <c r="AP131" s="145" t="str">
        <f>Coût_cisaillage_AD</f>
        <v/>
      </c>
      <c r="AQ131" s="141"/>
      <c r="AR131" s="141"/>
      <c r="AS131" s="144" t="e">
        <f>Temps_usinage_pièce</f>
        <v>#REF!</v>
      </c>
      <c r="AT131" s="144" t="e">
        <f>Temps_TT_usinage_AD</f>
        <v>#REF!</v>
      </c>
      <c r="AU131" s="144" t="e">
        <f>Coût_usinage_AD</f>
        <v>#REF!</v>
      </c>
      <c r="AV131" s="141"/>
      <c r="AW131" s="144" t="e">
        <f>Temps_Pliage_pièce</f>
        <v>#REF!</v>
      </c>
      <c r="AX131" s="144" t="e">
        <f>Temps_TT_Pliage_AD</f>
        <v>#REF!</v>
      </c>
      <c r="AY131" s="144" t="e">
        <f>Coût_Pliage_AD</f>
        <v>#REF!</v>
      </c>
      <c r="AZ131" s="141"/>
      <c r="BA131" s="141"/>
      <c r="BB131" s="144" t="e">
        <f>Temps_usinageAp_pièce</f>
        <v>#REF!</v>
      </c>
      <c r="BC131" s="144" t="e">
        <f>Temps_TT_usinageAp_AD</f>
        <v>#REF!</v>
      </c>
      <c r="BD131" s="144" t="e">
        <f>Coût_usinageAp_AD</f>
        <v>#REF!</v>
      </c>
      <c r="BE131" s="141"/>
      <c r="BF131" s="144" t="e">
        <f>Temps_TT_Tour_Pièce</f>
        <v>#REF!</v>
      </c>
      <c r="BG131" s="144" t="e">
        <f>Cout_Tour_Pièce</f>
        <v>#REF!</v>
      </c>
      <c r="BH131" s="141"/>
      <c r="BI131" s="142"/>
      <c r="BJ131" s="144" t="e">
        <f>Temps_TT_Soudure_AD</f>
        <v>#REF!</v>
      </c>
      <c r="BK131" s="144" t="e">
        <f>Coût_Soudure_AD</f>
        <v>#REF!</v>
      </c>
      <c r="BL131" s="141"/>
      <c r="BM131" s="144" t="e">
        <f>Coût_Montage_AD</f>
        <v>#REF!</v>
      </c>
      <c r="BN131" s="141"/>
      <c r="BO131" s="144" t="e">
        <f>Temps_TT_Peinture_AD</f>
        <v>#REF!</v>
      </c>
      <c r="BP131" s="144" t="e">
        <f>Coût_Peinture_AD</f>
        <v>#REF!</v>
      </c>
      <c r="BQ131" s="141"/>
      <c r="BR131" s="141" t="e">
        <f>Coût_Achat_TT</f>
        <v>#REF!</v>
      </c>
    </row>
    <row r="132" spans="2:70" ht="20.100000000000001" customHeight="1" x14ac:dyDescent="0.25">
      <c r="B132" s="12"/>
      <c r="K132" s="7"/>
      <c r="T132" s="79" t="str">
        <f>MatDim</f>
        <v/>
      </c>
      <c r="U132" s="147" t="str">
        <f>RéfMat</f>
        <v/>
      </c>
      <c r="V132" s="144" t="str">
        <f>Coeff</f>
        <v/>
      </c>
      <c r="W132" s="144" t="str">
        <f>Poids</f>
        <v/>
      </c>
      <c r="X132" s="145" t="str">
        <f>PoidBrut</f>
        <v/>
      </c>
      <c r="Y132" s="146" t="str">
        <f>Périmètre</f>
        <v/>
      </c>
      <c r="Z132" s="142"/>
      <c r="AA132" s="142"/>
      <c r="AB132" s="146" t="str">
        <f>Temp_Prépa</f>
        <v/>
      </c>
      <c r="AC132" s="146" t="str">
        <f>Temps_Oxy_AD</f>
        <v/>
      </c>
      <c r="AD132" s="145" t="str">
        <f>Vitesse</f>
        <v/>
      </c>
      <c r="AE132" s="144" t="str">
        <f>Temps_coupe_Pièce</f>
        <v/>
      </c>
      <c r="AF132" s="144" t="str">
        <f>temps_amorçage</f>
        <v/>
      </c>
      <c r="AG132" s="146" t="str">
        <f>Temps_TT_Oxy_AD</f>
        <v/>
      </c>
      <c r="AH132" s="146" t="str">
        <f>Coût_Oxy_AD</f>
        <v/>
      </c>
      <c r="AI132" s="107"/>
      <c r="AJ132" s="6" t="str">
        <f>Temps_sciage_pièce</f>
        <v/>
      </c>
      <c r="AK132" s="6" t="str">
        <f>Temps_TT_sciage_AD</f>
        <v/>
      </c>
      <c r="AL132" s="6" t="str">
        <f>Coût_sciage_AD</f>
        <v/>
      </c>
      <c r="AM132" s="148"/>
      <c r="AN132" s="145" t="str">
        <f>Temps_cisaillage_pièce</f>
        <v/>
      </c>
      <c r="AO132" s="145" t="str">
        <f>Temps_TT_cisaillage_AD</f>
        <v/>
      </c>
      <c r="AP132" s="145" t="str">
        <f>Coût_cisaillage_AD</f>
        <v/>
      </c>
      <c r="AQ132" s="141"/>
      <c r="AR132" s="141"/>
      <c r="AS132" s="144" t="e">
        <f>Temps_usinage_pièce</f>
        <v>#REF!</v>
      </c>
      <c r="AT132" s="144" t="e">
        <f>Temps_TT_usinage_AD</f>
        <v>#REF!</v>
      </c>
      <c r="AU132" s="144" t="e">
        <f>Coût_usinage_AD</f>
        <v>#REF!</v>
      </c>
      <c r="AV132" s="141"/>
      <c r="AW132" s="144" t="e">
        <f>Temps_Pliage_pièce</f>
        <v>#REF!</v>
      </c>
      <c r="AX132" s="144" t="e">
        <f>Temps_TT_Pliage_AD</f>
        <v>#REF!</v>
      </c>
      <c r="AY132" s="144" t="e">
        <f>Coût_Pliage_AD</f>
        <v>#REF!</v>
      </c>
      <c r="AZ132" s="141"/>
      <c r="BA132" s="141"/>
      <c r="BB132" s="144" t="e">
        <f>Temps_usinageAp_pièce</f>
        <v>#REF!</v>
      </c>
      <c r="BC132" s="144" t="e">
        <f>Temps_TT_usinageAp_AD</f>
        <v>#REF!</v>
      </c>
      <c r="BD132" s="144" t="e">
        <f>Coût_usinageAp_AD</f>
        <v>#REF!</v>
      </c>
      <c r="BE132" s="141"/>
      <c r="BF132" s="144" t="e">
        <f>Temps_TT_Tour_Pièce</f>
        <v>#REF!</v>
      </c>
      <c r="BG132" s="144" t="e">
        <f>Cout_Tour_Pièce</f>
        <v>#REF!</v>
      </c>
      <c r="BH132" s="141"/>
      <c r="BI132" s="142"/>
      <c r="BJ132" s="144" t="e">
        <f>Temps_TT_Soudure_AD</f>
        <v>#REF!</v>
      </c>
      <c r="BK132" s="144" t="e">
        <f>Coût_Soudure_AD</f>
        <v>#REF!</v>
      </c>
      <c r="BL132" s="141"/>
      <c r="BM132" s="144" t="e">
        <f>Coût_Montage_AD</f>
        <v>#REF!</v>
      </c>
      <c r="BN132" s="141"/>
      <c r="BO132" s="144" t="e">
        <f>Temps_TT_Peinture_AD</f>
        <v>#REF!</v>
      </c>
      <c r="BP132" s="144" t="e">
        <f>Coût_Peinture_AD</f>
        <v>#REF!</v>
      </c>
      <c r="BQ132" s="141"/>
      <c r="BR132" s="141" t="e">
        <f>Coût_Achat_TT</f>
        <v>#REF!</v>
      </c>
    </row>
    <row r="133" spans="2:70" ht="20.100000000000001" customHeight="1" x14ac:dyDescent="0.25">
      <c r="B133" s="12"/>
      <c r="K133" s="7"/>
      <c r="T133" s="79" t="str">
        <f>MatDim</f>
        <v/>
      </c>
      <c r="U133" s="147" t="str">
        <f>RéfMat</f>
        <v/>
      </c>
      <c r="V133" s="144" t="str">
        <f>Coeff</f>
        <v/>
      </c>
      <c r="W133" s="144" t="str">
        <f>Poids</f>
        <v/>
      </c>
      <c r="X133" s="145" t="str">
        <f>PoidBrut</f>
        <v/>
      </c>
      <c r="Y133" s="146" t="str">
        <f>Périmètre</f>
        <v/>
      </c>
      <c r="Z133" s="142"/>
      <c r="AA133" s="142"/>
      <c r="AB133" s="146" t="str">
        <f>Temp_Prépa</f>
        <v/>
      </c>
      <c r="AC133" s="146" t="str">
        <f>Temps_Oxy_AD</f>
        <v/>
      </c>
      <c r="AD133" s="145" t="str">
        <f>Vitesse</f>
        <v/>
      </c>
      <c r="AE133" s="144" t="str">
        <f>Temps_coupe_Pièce</f>
        <v/>
      </c>
      <c r="AF133" s="144" t="str">
        <f>temps_amorçage</f>
        <v/>
      </c>
      <c r="AG133" s="146" t="str">
        <f>Temps_TT_Oxy_AD</f>
        <v/>
      </c>
      <c r="AH133" s="146" t="str">
        <f>Coût_Oxy_AD</f>
        <v/>
      </c>
      <c r="AI133" s="107"/>
      <c r="AJ133" s="6" t="str">
        <f>Temps_sciage_pièce</f>
        <v/>
      </c>
      <c r="AK133" s="6" t="str">
        <f>Temps_TT_sciage_AD</f>
        <v/>
      </c>
      <c r="AL133" s="6" t="str">
        <f>Coût_sciage_AD</f>
        <v/>
      </c>
      <c r="AM133" s="148"/>
      <c r="AN133" s="145" t="str">
        <f>Temps_cisaillage_pièce</f>
        <v/>
      </c>
      <c r="AO133" s="145" t="str">
        <f>Temps_TT_cisaillage_AD</f>
        <v/>
      </c>
      <c r="AP133" s="145" t="str">
        <f>Coût_cisaillage_AD</f>
        <v/>
      </c>
      <c r="AQ133" s="141"/>
      <c r="AR133" s="141"/>
      <c r="AS133" s="144" t="e">
        <f>Temps_usinage_pièce</f>
        <v>#REF!</v>
      </c>
      <c r="AT133" s="144" t="e">
        <f>Temps_TT_usinage_AD</f>
        <v>#REF!</v>
      </c>
      <c r="AU133" s="144" t="e">
        <f>Coût_usinage_AD</f>
        <v>#REF!</v>
      </c>
      <c r="AV133" s="141"/>
      <c r="AW133" s="144" t="e">
        <f>Temps_Pliage_pièce</f>
        <v>#REF!</v>
      </c>
      <c r="AX133" s="144" t="e">
        <f>Temps_TT_Pliage_AD</f>
        <v>#REF!</v>
      </c>
      <c r="AY133" s="144" t="e">
        <f>Coût_Pliage_AD</f>
        <v>#REF!</v>
      </c>
      <c r="AZ133" s="141"/>
      <c r="BA133" s="141"/>
      <c r="BB133" s="144" t="e">
        <f>Temps_usinageAp_pièce</f>
        <v>#REF!</v>
      </c>
      <c r="BC133" s="144" t="e">
        <f>Temps_TT_usinageAp_AD</f>
        <v>#REF!</v>
      </c>
      <c r="BD133" s="144" t="e">
        <f>Coût_usinageAp_AD</f>
        <v>#REF!</v>
      </c>
      <c r="BE133" s="141"/>
      <c r="BF133" s="144" t="e">
        <f>Temps_TT_Tour_Pièce</f>
        <v>#REF!</v>
      </c>
      <c r="BG133" s="144" t="e">
        <f>Cout_Tour_Pièce</f>
        <v>#REF!</v>
      </c>
      <c r="BH133" s="141"/>
      <c r="BI133" s="142"/>
      <c r="BJ133" s="144" t="e">
        <f>Temps_TT_Soudure_AD</f>
        <v>#REF!</v>
      </c>
      <c r="BK133" s="144" t="e">
        <f>Coût_Soudure_AD</f>
        <v>#REF!</v>
      </c>
      <c r="BL133" s="141"/>
      <c r="BM133" s="144" t="e">
        <f>Coût_Montage_AD</f>
        <v>#REF!</v>
      </c>
      <c r="BN133" s="141"/>
      <c r="BO133" s="144" t="e">
        <f>Temps_TT_Peinture_AD</f>
        <v>#REF!</v>
      </c>
      <c r="BP133" s="144" t="e">
        <f>Coût_Peinture_AD</f>
        <v>#REF!</v>
      </c>
      <c r="BQ133" s="141"/>
      <c r="BR133" s="141" t="e">
        <f>Coût_Achat_TT</f>
        <v>#REF!</v>
      </c>
    </row>
    <row r="134" spans="2:70" ht="20.100000000000001" customHeight="1" x14ac:dyDescent="0.25">
      <c r="B134" s="12"/>
      <c r="K134" s="7"/>
      <c r="T134" s="79" t="str">
        <f>MatDim</f>
        <v/>
      </c>
      <c r="U134" s="147" t="str">
        <f>RéfMat</f>
        <v/>
      </c>
      <c r="V134" s="144" t="str">
        <f>Coeff</f>
        <v/>
      </c>
      <c r="W134" s="144" t="str">
        <f>Poids</f>
        <v/>
      </c>
      <c r="X134" s="145" t="str">
        <f>PoidBrut</f>
        <v/>
      </c>
      <c r="Y134" s="146" t="str">
        <f>Périmètre</f>
        <v/>
      </c>
      <c r="Z134" s="142"/>
      <c r="AA134" s="142"/>
      <c r="AB134" s="146" t="str">
        <f>Temp_Prépa</f>
        <v/>
      </c>
      <c r="AC134" s="146" t="str">
        <f>Temps_Oxy_AD</f>
        <v/>
      </c>
      <c r="AD134" s="145" t="str">
        <f>Vitesse</f>
        <v/>
      </c>
      <c r="AE134" s="144" t="str">
        <f>Temps_coupe_Pièce</f>
        <v/>
      </c>
      <c r="AF134" s="144" t="str">
        <f>temps_amorçage</f>
        <v/>
      </c>
      <c r="AG134" s="146" t="str">
        <f>Temps_TT_Oxy_AD</f>
        <v/>
      </c>
      <c r="AH134" s="146" t="str">
        <f>Coût_Oxy_AD</f>
        <v/>
      </c>
      <c r="AI134" s="107"/>
      <c r="AJ134" s="6" t="str">
        <f>Temps_sciage_pièce</f>
        <v/>
      </c>
      <c r="AK134" s="6" t="str">
        <f>Temps_TT_sciage_AD</f>
        <v/>
      </c>
      <c r="AL134" s="6" t="str">
        <f>Coût_sciage_AD</f>
        <v/>
      </c>
      <c r="AM134" s="148"/>
      <c r="AN134" s="145" t="str">
        <f>Temps_cisaillage_pièce</f>
        <v/>
      </c>
      <c r="AO134" s="145" t="str">
        <f>Temps_TT_cisaillage_AD</f>
        <v/>
      </c>
      <c r="AP134" s="145" t="str">
        <f>Coût_cisaillage_AD</f>
        <v/>
      </c>
      <c r="AQ134" s="141"/>
      <c r="AR134" s="141"/>
      <c r="AS134" s="144" t="e">
        <f>Temps_usinage_pièce</f>
        <v>#REF!</v>
      </c>
      <c r="AT134" s="144" t="e">
        <f>Temps_TT_usinage_AD</f>
        <v>#REF!</v>
      </c>
      <c r="AU134" s="144" t="e">
        <f>Coût_usinage_AD</f>
        <v>#REF!</v>
      </c>
      <c r="AV134" s="141"/>
      <c r="AW134" s="144" t="e">
        <f>Temps_Pliage_pièce</f>
        <v>#REF!</v>
      </c>
      <c r="AX134" s="144" t="e">
        <f>Temps_TT_Pliage_AD</f>
        <v>#REF!</v>
      </c>
      <c r="AY134" s="144" t="e">
        <f>Coût_Pliage_AD</f>
        <v>#REF!</v>
      </c>
      <c r="AZ134" s="141"/>
      <c r="BA134" s="141"/>
      <c r="BB134" s="144" t="e">
        <f>Temps_usinageAp_pièce</f>
        <v>#REF!</v>
      </c>
      <c r="BC134" s="144" t="e">
        <f>Temps_TT_usinageAp_AD</f>
        <v>#REF!</v>
      </c>
      <c r="BD134" s="144" t="e">
        <f>Coût_usinageAp_AD</f>
        <v>#REF!</v>
      </c>
      <c r="BE134" s="141"/>
      <c r="BF134" s="144" t="e">
        <f>Temps_TT_Tour_Pièce</f>
        <v>#REF!</v>
      </c>
      <c r="BG134" s="144" t="e">
        <f>Cout_Tour_Pièce</f>
        <v>#REF!</v>
      </c>
      <c r="BH134" s="141"/>
      <c r="BI134" s="142"/>
      <c r="BJ134" s="144" t="e">
        <f>Temps_TT_Soudure_AD</f>
        <v>#REF!</v>
      </c>
      <c r="BK134" s="144" t="e">
        <f>Coût_Soudure_AD</f>
        <v>#REF!</v>
      </c>
      <c r="BL134" s="141"/>
      <c r="BM134" s="144" t="e">
        <f>Coût_Montage_AD</f>
        <v>#REF!</v>
      </c>
      <c r="BN134" s="141"/>
      <c r="BO134" s="144" t="e">
        <f>Temps_TT_Peinture_AD</f>
        <v>#REF!</v>
      </c>
      <c r="BP134" s="144" t="e">
        <f>Coût_Peinture_AD</f>
        <v>#REF!</v>
      </c>
      <c r="BQ134" s="141"/>
      <c r="BR134" s="141" t="e">
        <f>Coût_Achat_TT</f>
        <v>#REF!</v>
      </c>
    </row>
    <row r="135" spans="2:70" ht="20.100000000000001" customHeight="1" x14ac:dyDescent="0.25">
      <c r="B135" s="12"/>
      <c r="K135" s="7"/>
      <c r="T135" s="79" t="str">
        <f>MatDim</f>
        <v/>
      </c>
      <c r="U135" s="147" t="str">
        <f>RéfMat</f>
        <v/>
      </c>
      <c r="V135" s="144" t="str">
        <f>Coeff</f>
        <v/>
      </c>
      <c r="W135" s="144" t="str">
        <f>Poids</f>
        <v/>
      </c>
      <c r="X135" s="145" t="str">
        <f>PoidBrut</f>
        <v/>
      </c>
      <c r="Y135" s="146" t="str">
        <f>Périmètre</f>
        <v/>
      </c>
      <c r="Z135" s="142"/>
      <c r="AA135" s="142"/>
      <c r="AB135" s="146" t="str">
        <f>Temp_Prépa</f>
        <v/>
      </c>
      <c r="AC135" s="146" t="str">
        <f>Temps_Oxy_AD</f>
        <v/>
      </c>
      <c r="AD135" s="145" t="str">
        <f>Vitesse</f>
        <v/>
      </c>
      <c r="AE135" s="144" t="str">
        <f>Temps_coupe_Pièce</f>
        <v/>
      </c>
      <c r="AF135" s="144" t="str">
        <f>temps_amorçage</f>
        <v/>
      </c>
      <c r="AG135" s="146" t="str">
        <f>Temps_TT_Oxy_AD</f>
        <v/>
      </c>
      <c r="AH135" s="146" t="str">
        <f>Coût_Oxy_AD</f>
        <v/>
      </c>
      <c r="AI135" s="107"/>
      <c r="AJ135" s="6" t="str">
        <f>Temps_sciage_pièce</f>
        <v/>
      </c>
      <c r="AK135" s="6" t="str">
        <f>Temps_TT_sciage_AD</f>
        <v/>
      </c>
      <c r="AL135" s="6" t="str">
        <f>Coût_sciage_AD</f>
        <v/>
      </c>
      <c r="AM135" s="148"/>
      <c r="AN135" s="145" t="str">
        <f>Temps_cisaillage_pièce</f>
        <v/>
      </c>
      <c r="AO135" s="145" t="str">
        <f>Temps_TT_cisaillage_AD</f>
        <v/>
      </c>
      <c r="AP135" s="145" t="str">
        <f>Coût_cisaillage_AD</f>
        <v/>
      </c>
      <c r="AQ135" s="141"/>
      <c r="AR135" s="141"/>
      <c r="AS135" s="144" t="e">
        <f>Temps_usinage_pièce</f>
        <v>#REF!</v>
      </c>
      <c r="AT135" s="144" t="e">
        <f>Temps_TT_usinage_AD</f>
        <v>#REF!</v>
      </c>
      <c r="AU135" s="144" t="e">
        <f>Coût_usinage_AD</f>
        <v>#REF!</v>
      </c>
      <c r="AV135" s="141"/>
      <c r="AW135" s="144" t="e">
        <f>Temps_Pliage_pièce</f>
        <v>#REF!</v>
      </c>
      <c r="AX135" s="144" t="e">
        <f>Temps_TT_Pliage_AD</f>
        <v>#REF!</v>
      </c>
      <c r="AY135" s="144" t="e">
        <f>Coût_Pliage_AD</f>
        <v>#REF!</v>
      </c>
      <c r="AZ135" s="141"/>
      <c r="BA135" s="141"/>
      <c r="BB135" s="144" t="e">
        <f>Temps_usinageAp_pièce</f>
        <v>#REF!</v>
      </c>
      <c r="BC135" s="144" t="e">
        <f>Temps_TT_usinageAp_AD</f>
        <v>#REF!</v>
      </c>
      <c r="BD135" s="144" t="e">
        <f>Coût_usinageAp_AD</f>
        <v>#REF!</v>
      </c>
      <c r="BE135" s="141"/>
      <c r="BF135" s="144" t="e">
        <f>Temps_TT_Tour_Pièce</f>
        <v>#REF!</v>
      </c>
      <c r="BG135" s="144" t="e">
        <f>Cout_Tour_Pièce</f>
        <v>#REF!</v>
      </c>
      <c r="BH135" s="141"/>
      <c r="BI135" s="142"/>
      <c r="BJ135" s="144" t="e">
        <f>Temps_TT_Soudure_AD</f>
        <v>#REF!</v>
      </c>
      <c r="BK135" s="144" t="e">
        <f>Coût_Soudure_AD</f>
        <v>#REF!</v>
      </c>
      <c r="BL135" s="141"/>
      <c r="BM135" s="144" t="e">
        <f>Coût_Montage_AD</f>
        <v>#REF!</v>
      </c>
      <c r="BN135" s="141"/>
      <c r="BO135" s="144" t="e">
        <f>Temps_TT_Peinture_AD</f>
        <v>#REF!</v>
      </c>
      <c r="BP135" s="144" t="e">
        <f>Coût_Peinture_AD</f>
        <v>#REF!</v>
      </c>
      <c r="BQ135" s="141"/>
      <c r="BR135" s="141" t="e">
        <f>Coût_Achat_TT</f>
        <v>#REF!</v>
      </c>
    </row>
    <row r="136" spans="2:70" ht="20.100000000000001" customHeight="1" x14ac:dyDescent="0.25">
      <c r="B136" s="12"/>
      <c r="K136" s="7"/>
      <c r="T136" s="79" t="str">
        <f>MatDim</f>
        <v/>
      </c>
      <c r="U136" s="147" t="str">
        <f>RéfMat</f>
        <v/>
      </c>
      <c r="V136" s="144" t="str">
        <f>Coeff</f>
        <v/>
      </c>
      <c r="W136" s="144" t="str">
        <f>Poids</f>
        <v/>
      </c>
      <c r="X136" s="145" t="str">
        <f>PoidBrut</f>
        <v/>
      </c>
      <c r="Y136" s="146" t="str">
        <f>Périmètre</f>
        <v/>
      </c>
      <c r="Z136" s="142"/>
      <c r="AA136" s="142"/>
      <c r="AB136" s="146" t="str">
        <f>Temp_Prépa</f>
        <v/>
      </c>
      <c r="AC136" s="146" t="str">
        <f>Temps_Oxy_AD</f>
        <v/>
      </c>
      <c r="AD136" s="145" t="str">
        <f>Vitesse</f>
        <v/>
      </c>
      <c r="AE136" s="144" t="str">
        <f>Temps_coupe_Pièce</f>
        <v/>
      </c>
      <c r="AF136" s="144" t="str">
        <f>temps_amorçage</f>
        <v/>
      </c>
      <c r="AG136" s="146" t="str">
        <f>Temps_TT_Oxy_AD</f>
        <v/>
      </c>
      <c r="AH136" s="146" t="str">
        <f>Coût_Oxy_AD</f>
        <v/>
      </c>
      <c r="AI136" s="107"/>
      <c r="AJ136" s="6" t="str">
        <f>Temps_sciage_pièce</f>
        <v/>
      </c>
      <c r="AK136" s="6" t="str">
        <f>Temps_TT_sciage_AD</f>
        <v/>
      </c>
      <c r="AL136" s="6" t="str">
        <f>Coût_sciage_AD</f>
        <v/>
      </c>
      <c r="AM136" s="148"/>
      <c r="AN136" s="145" t="str">
        <f>Temps_cisaillage_pièce</f>
        <v/>
      </c>
      <c r="AO136" s="145" t="str">
        <f>Temps_TT_cisaillage_AD</f>
        <v/>
      </c>
      <c r="AP136" s="145" t="str">
        <f>Coût_cisaillage_AD</f>
        <v/>
      </c>
      <c r="AQ136" s="141"/>
      <c r="AR136" s="141"/>
      <c r="AS136" s="144" t="e">
        <f>Temps_usinage_pièce</f>
        <v>#REF!</v>
      </c>
      <c r="AT136" s="144" t="e">
        <f>Temps_TT_usinage_AD</f>
        <v>#REF!</v>
      </c>
      <c r="AU136" s="144" t="e">
        <f>Coût_usinage_AD</f>
        <v>#REF!</v>
      </c>
      <c r="AV136" s="141"/>
      <c r="AW136" s="144" t="e">
        <f>Temps_Pliage_pièce</f>
        <v>#REF!</v>
      </c>
      <c r="AX136" s="144" t="e">
        <f>Temps_TT_Pliage_AD</f>
        <v>#REF!</v>
      </c>
      <c r="AY136" s="144" t="e">
        <f>Coût_Pliage_AD</f>
        <v>#REF!</v>
      </c>
      <c r="AZ136" s="141"/>
      <c r="BA136" s="141"/>
      <c r="BB136" s="144" t="e">
        <f>Temps_usinageAp_pièce</f>
        <v>#REF!</v>
      </c>
      <c r="BC136" s="144" t="e">
        <f>Temps_TT_usinageAp_AD</f>
        <v>#REF!</v>
      </c>
      <c r="BD136" s="144" t="e">
        <f>Coût_usinageAp_AD</f>
        <v>#REF!</v>
      </c>
      <c r="BE136" s="141"/>
      <c r="BF136" s="144" t="e">
        <f>Temps_TT_Tour_Pièce</f>
        <v>#REF!</v>
      </c>
      <c r="BG136" s="144" t="e">
        <f>Cout_Tour_Pièce</f>
        <v>#REF!</v>
      </c>
      <c r="BH136" s="141"/>
      <c r="BI136" s="142"/>
      <c r="BJ136" s="144" t="e">
        <f>Temps_TT_Soudure_AD</f>
        <v>#REF!</v>
      </c>
      <c r="BK136" s="144" t="e">
        <f>Coût_Soudure_AD</f>
        <v>#REF!</v>
      </c>
      <c r="BL136" s="141"/>
      <c r="BM136" s="144" t="e">
        <f>Coût_Montage_AD</f>
        <v>#REF!</v>
      </c>
      <c r="BN136" s="141"/>
      <c r="BO136" s="144" t="e">
        <f>Temps_TT_Peinture_AD</f>
        <v>#REF!</v>
      </c>
      <c r="BP136" s="144" t="e">
        <f>Coût_Peinture_AD</f>
        <v>#REF!</v>
      </c>
      <c r="BQ136" s="141"/>
      <c r="BR136" s="141" t="e">
        <f>Coût_Achat_TT</f>
        <v>#REF!</v>
      </c>
    </row>
    <row r="137" spans="2:70" ht="20.100000000000001" customHeight="1" x14ac:dyDescent="0.25">
      <c r="B137" s="12"/>
      <c r="K137" s="7"/>
      <c r="T137" s="79" t="str">
        <f>MatDim</f>
        <v/>
      </c>
      <c r="U137" s="147" t="str">
        <f>RéfMat</f>
        <v/>
      </c>
      <c r="V137" s="144" t="str">
        <f>Coeff</f>
        <v/>
      </c>
      <c r="W137" s="144" t="str">
        <f>Poids</f>
        <v/>
      </c>
      <c r="X137" s="145" t="str">
        <f>PoidBrut</f>
        <v/>
      </c>
      <c r="Y137" s="146" t="str">
        <f>Périmètre</f>
        <v/>
      </c>
      <c r="Z137" s="142"/>
      <c r="AA137" s="142"/>
      <c r="AB137" s="146" t="str">
        <f>Temp_Prépa</f>
        <v/>
      </c>
      <c r="AC137" s="146" t="str">
        <f>Temps_Oxy_AD</f>
        <v/>
      </c>
      <c r="AD137" s="145" t="str">
        <f>Vitesse</f>
        <v/>
      </c>
      <c r="AE137" s="144" t="str">
        <f>Temps_coupe_Pièce</f>
        <v/>
      </c>
      <c r="AF137" s="144" t="str">
        <f>temps_amorçage</f>
        <v/>
      </c>
      <c r="AG137" s="146" t="str">
        <f>Temps_TT_Oxy_AD</f>
        <v/>
      </c>
      <c r="AH137" s="146" t="str">
        <f>Coût_Oxy_AD</f>
        <v/>
      </c>
      <c r="AI137" s="107"/>
      <c r="AJ137" s="6" t="str">
        <f>Temps_sciage_pièce</f>
        <v/>
      </c>
      <c r="AK137" s="6" t="str">
        <f>Temps_TT_sciage_AD</f>
        <v/>
      </c>
      <c r="AL137" s="6" t="str">
        <f>Coût_sciage_AD</f>
        <v/>
      </c>
      <c r="AM137" s="148"/>
      <c r="AN137" s="145" t="str">
        <f>Temps_cisaillage_pièce</f>
        <v/>
      </c>
      <c r="AO137" s="145" t="str">
        <f>Temps_TT_cisaillage_AD</f>
        <v/>
      </c>
      <c r="AP137" s="145" t="str">
        <f>Coût_cisaillage_AD</f>
        <v/>
      </c>
      <c r="AQ137" s="141"/>
      <c r="AR137" s="141"/>
      <c r="AS137" s="144" t="e">
        <f>Temps_usinage_pièce</f>
        <v>#REF!</v>
      </c>
      <c r="AT137" s="144" t="e">
        <f>Temps_TT_usinage_AD</f>
        <v>#REF!</v>
      </c>
      <c r="AU137" s="144" t="e">
        <f>Coût_usinage_AD</f>
        <v>#REF!</v>
      </c>
      <c r="AV137" s="141"/>
      <c r="AW137" s="144" t="e">
        <f>Temps_Pliage_pièce</f>
        <v>#REF!</v>
      </c>
      <c r="AX137" s="144" t="e">
        <f>Temps_TT_Pliage_AD</f>
        <v>#REF!</v>
      </c>
      <c r="AY137" s="144" t="e">
        <f>Coût_Pliage_AD</f>
        <v>#REF!</v>
      </c>
      <c r="AZ137" s="141"/>
      <c r="BA137" s="141"/>
      <c r="BB137" s="144" t="e">
        <f>Temps_usinageAp_pièce</f>
        <v>#REF!</v>
      </c>
      <c r="BC137" s="144" t="e">
        <f>Temps_TT_usinageAp_AD</f>
        <v>#REF!</v>
      </c>
      <c r="BD137" s="144" t="e">
        <f>Coût_usinageAp_AD</f>
        <v>#REF!</v>
      </c>
      <c r="BE137" s="141"/>
      <c r="BF137" s="144" t="e">
        <f>Temps_TT_Tour_Pièce</f>
        <v>#REF!</v>
      </c>
      <c r="BG137" s="144" t="e">
        <f>Cout_Tour_Pièce</f>
        <v>#REF!</v>
      </c>
      <c r="BH137" s="141"/>
      <c r="BI137" s="142"/>
      <c r="BJ137" s="144" t="e">
        <f>Temps_TT_Soudure_AD</f>
        <v>#REF!</v>
      </c>
      <c r="BK137" s="144" t="e">
        <f>Coût_Soudure_AD</f>
        <v>#REF!</v>
      </c>
      <c r="BL137" s="141"/>
      <c r="BM137" s="144" t="e">
        <f>Coût_Montage_AD</f>
        <v>#REF!</v>
      </c>
      <c r="BN137" s="141"/>
      <c r="BO137" s="144" t="e">
        <f>Temps_TT_Peinture_AD</f>
        <v>#REF!</v>
      </c>
      <c r="BP137" s="144" t="e">
        <f>Coût_Peinture_AD</f>
        <v>#REF!</v>
      </c>
      <c r="BQ137" s="141"/>
      <c r="BR137" s="141" t="e">
        <f>Coût_Achat_TT</f>
        <v>#REF!</v>
      </c>
    </row>
    <row r="138" spans="2:70" ht="20.100000000000001" customHeight="1" x14ac:dyDescent="0.25">
      <c r="B138" s="12"/>
      <c r="K138" s="7"/>
      <c r="T138" s="79" t="str">
        <f>MatDim</f>
        <v/>
      </c>
      <c r="U138" s="147" t="str">
        <f>RéfMat</f>
        <v/>
      </c>
      <c r="V138" s="144" t="str">
        <f>Coeff</f>
        <v/>
      </c>
      <c r="W138" s="144" t="str">
        <f>Poids</f>
        <v/>
      </c>
      <c r="X138" s="145" t="str">
        <f>PoidBrut</f>
        <v/>
      </c>
      <c r="Y138" s="146" t="str">
        <f>Périmètre</f>
        <v/>
      </c>
      <c r="Z138" s="142"/>
      <c r="AA138" s="142"/>
      <c r="AB138" s="146" t="str">
        <f>Temp_Prépa</f>
        <v/>
      </c>
      <c r="AC138" s="146" t="str">
        <f>Temps_Oxy_AD</f>
        <v/>
      </c>
      <c r="AD138" s="145" t="str">
        <f>Vitesse</f>
        <v/>
      </c>
      <c r="AE138" s="144" t="str">
        <f>Temps_coupe_Pièce</f>
        <v/>
      </c>
      <c r="AF138" s="144" t="str">
        <f>temps_amorçage</f>
        <v/>
      </c>
      <c r="AG138" s="146" t="str">
        <f>Temps_TT_Oxy_AD</f>
        <v/>
      </c>
      <c r="AH138" s="146" t="str">
        <f>Coût_Oxy_AD</f>
        <v/>
      </c>
      <c r="AI138" s="107"/>
      <c r="AJ138" s="6" t="str">
        <f>Temps_sciage_pièce</f>
        <v/>
      </c>
      <c r="AK138" s="6" t="str">
        <f>Temps_TT_sciage_AD</f>
        <v/>
      </c>
      <c r="AL138" s="6" t="str">
        <f>Coût_sciage_AD</f>
        <v/>
      </c>
      <c r="AM138" s="148"/>
      <c r="AN138" s="145" t="str">
        <f>Temps_cisaillage_pièce</f>
        <v/>
      </c>
      <c r="AO138" s="145" t="str">
        <f>Temps_TT_cisaillage_AD</f>
        <v/>
      </c>
      <c r="AP138" s="145" t="str">
        <f>Coût_cisaillage_AD</f>
        <v/>
      </c>
      <c r="AQ138" s="141"/>
      <c r="AR138" s="141"/>
      <c r="AS138" s="144" t="e">
        <f>Temps_usinage_pièce</f>
        <v>#REF!</v>
      </c>
      <c r="AT138" s="144" t="e">
        <f>Temps_TT_usinage_AD</f>
        <v>#REF!</v>
      </c>
      <c r="AU138" s="144" t="e">
        <f>Coût_usinage_AD</f>
        <v>#REF!</v>
      </c>
      <c r="AV138" s="141"/>
      <c r="AW138" s="144" t="e">
        <f>Temps_Pliage_pièce</f>
        <v>#REF!</v>
      </c>
      <c r="AX138" s="144" t="e">
        <f>Temps_TT_Pliage_AD</f>
        <v>#REF!</v>
      </c>
      <c r="AY138" s="144" t="e">
        <f>Coût_Pliage_AD</f>
        <v>#REF!</v>
      </c>
      <c r="AZ138" s="141"/>
      <c r="BA138" s="141"/>
      <c r="BB138" s="144" t="e">
        <f>Temps_usinageAp_pièce</f>
        <v>#REF!</v>
      </c>
      <c r="BC138" s="144" t="e">
        <f>Temps_TT_usinageAp_AD</f>
        <v>#REF!</v>
      </c>
      <c r="BD138" s="144" t="e">
        <f>Coût_usinageAp_AD</f>
        <v>#REF!</v>
      </c>
      <c r="BE138" s="141"/>
      <c r="BF138" s="144" t="e">
        <f>Temps_TT_Tour_Pièce</f>
        <v>#REF!</v>
      </c>
      <c r="BG138" s="144" t="e">
        <f>Cout_Tour_Pièce</f>
        <v>#REF!</v>
      </c>
      <c r="BH138" s="141"/>
      <c r="BI138" s="142"/>
      <c r="BJ138" s="144" t="e">
        <f>Temps_TT_Soudure_AD</f>
        <v>#REF!</v>
      </c>
      <c r="BK138" s="144" t="e">
        <f>Coût_Soudure_AD</f>
        <v>#REF!</v>
      </c>
      <c r="BL138" s="141"/>
      <c r="BM138" s="144" t="e">
        <f>Coût_Montage_AD</f>
        <v>#REF!</v>
      </c>
      <c r="BN138" s="141"/>
      <c r="BO138" s="144" t="e">
        <f>Temps_TT_Peinture_AD</f>
        <v>#REF!</v>
      </c>
      <c r="BP138" s="144" t="e">
        <f>Coût_Peinture_AD</f>
        <v>#REF!</v>
      </c>
      <c r="BQ138" s="141"/>
      <c r="BR138" s="141" t="e">
        <f>Coût_Achat_TT</f>
        <v>#REF!</v>
      </c>
    </row>
    <row r="139" spans="2:70" ht="20.100000000000001" customHeight="1" x14ac:dyDescent="0.25">
      <c r="B139" s="12"/>
      <c r="K139" s="7"/>
      <c r="T139" s="79" t="str">
        <f>MatDim</f>
        <v/>
      </c>
      <c r="U139" s="147" t="str">
        <f>RéfMat</f>
        <v/>
      </c>
      <c r="V139" s="144" t="str">
        <f>Coeff</f>
        <v/>
      </c>
      <c r="W139" s="144" t="str">
        <f>Poids</f>
        <v/>
      </c>
      <c r="X139" s="145" t="str">
        <f>PoidBrut</f>
        <v/>
      </c>
      <c r="Y139" s="146" t="str">
        <f>Périmètre</f>
        <v/>
      </c>
      <c r="Z139" s="142"/>
      <c r="AA139" s="142"/>
      <c r="AB139" s="146" t="str">
        <f>Temp_Prépa</f>
        <v/>
      </c>
      <c r="AC139" s="146" t="str">
        <f>Temps_Oxy_AD</f>
        <v/>
      </c>
      <c r="AD139" s="145" t="str">
        <f>Vitesse</f>
        <v/>
      </c>
      <c r="AE139" s="144" t="str">
        <f>Temps_coupe_Pièce</f>
        <v/>
      </c>
      <c r="AF139" s="144" t="str">
        <f>temps_amorçage</f>
        <v/>
      </c>
      <c r="AG139" s="146" t="str">
        <f>Temps_TT_Oxy_AD</f>
        <v/>
      </c>
      <c r="AH139" s="146" t="str">
        <f>Coût_Oxy_AD</f>
        <v/>
      </c>
      <c r="AI139" s="107"/>
      <c r="AJ139" s="6" t="str">
        <f>Temps_sciage_pièce</f>
        <v/>
      </c>
      <c r="AK139" s="6" t="str">
        <f>Temps_TT_sciage_AD</f>
        <v/>
      </c>
      <c r="AL139" s="6" t="str">
        <f>Coût_sciage_AD</f>
        <v/>
      </c>
      <c r="AM139" s="148"/>
      <c r="AN139" s="145" t="str">
        <f>Temps_cisaillage_pièce</f>
        <v/>
      </c>
      <c r="AO139" s="145" t="str">
        <f>Temps_TT_cisaillage_AD</f>
        <v/>
      </c>
      <c r="AP139" s="145" t="str">
        <f>Coût_cisaillage_AD</f>
        <v/>
      </c>
      <c r="AQ139" s="141"/>
      <c r="AR139" s="141"/>
      <c r="AS139" s="144" t="e">
        <f>Temps_usinage_pièce</f>
        <v>#REF!</v>
      </c>
      <c r="AT139" s="144" t="e">
        <f>Temps_TT_usinage_AD</f>
        <v>#REF!</v>
      </c>
      <c r="AU139" s="144" t="e">
        <f>Coût_usinage_AD</f>
        <v>#REF!</v>
      </c>
      <c r="AV139" s="141"/>
      <c r="AW139" s="144" t="e">
        <f>Temps_Pliage_pièce</f>
        <v>#REF!</v>
      </c>
      <c r="AX139" s="144" t="e">
        <f>Temps_TT_Pliage_AD</f>
        <v>#REF!</v>
      </c>
      <c r="AY139" s="144" t="e">
        <f>Coût_Pliage_AD</f>
        <v>#REF!</v>
      </c>
      <c r="AZ139" s="141"/>
      <c r="BA139" s="141"/>
      <c r="BB139" s="144" t="e">
        <f>Temps_usinageAp_pièce</f>
        <v>#REF!</v>
      </c>
      <c r="BC139" s="144" t="e">
        <f>Temps_TT_usinageAp_AD</f>
        <v>#REF!</v>
      </c>
      <c r="BD139" s="144" t="e">
        <f>Coût_usinageAp_AD</f>
        <v>#REF!</v>
      </c>
      <c r="BE139" s="141"/>
      <c r="BF139" s="144" t="e">
        <f>Temps_TT_Tour_Pièce</f>
        <v>#REF!</v>
      </c>
      <c r="BG139" s="144" t="e">
        <f>Cout_Tour_Pièce</f>
        <v>#REF!</v>
      </c>
      <c r="BH139" s="141"/>
      <c r="BI139" s="142"/>
      <c r="BJ139" s="144" t="e">
        <f>Temps_TT_Soudure_AD</f>
        <v>#REF!</v>
      </c>
      <c r="BK139" s="144" t="e">
        <f>Coût_Soudure_AD</f>
        <v>#REF!</v>
      </c>
      <c r="BL139" s="141"/>
      <c r="BM139" s="144" t="e">
        <f>Coût_Montage_AD</f>
        <v>#REF!</v>
      </c>
      <c r="BN139" s="141"/>
      <c r="BO139" s="144" t="e">
        <f>Temps_TT_Peinture_AD</f>
        <v>#REF!</v>
      </c>
      <c r="BP139" s="144" t="e">
        <f>Coût_Peinture_AD</f>
        <v>#REF!</v>
      </c>
      <c r="BQ139" s="141"/>
      <c r="BR139" s="141" t="e">
        <f>Coût_Achat_TT</f>
        <v>#REF!</v>
      </c>
    </row>
    <row r="140" spans="2:70" ht="20.100000000000001" customHeight="1" x14ac:dyDescent="0.25">
      <c r="B140" s="12"/>
      <c r="K140" s="7"/>
      <c r="T140" s="79" t="str">
        <f>MatDim</f>
        <v/>
      </c>
      <c r="U140" s="147" t="str">
        <f>RéfMat</f>
        <v/>
      </c>
      <c r="V140" s="144" t="str">
        <f>Coeff</f>
        <v/>
      </c>
      <c r="W140" s="144" t="str">
        <f>Poids</f>
        <v/>
      </c>
      <c r="X140" s="145" t="str">
        <f>PoidBrut</f>
        <v/>
      </c>
      <c r="Y140" s="146" t="str">
        <f>Périmètre</f>
        <v/>
      </c>
      <c r="Z140" s="142"/>
      <c r="AA140" s="142"/>
      <c r="AB140" s="146" t="str">
        <f>Temp_Prépa</f>
        <v/>
      </c>
      <c r="AC140" s="146" t="str">
        <f>Temps_Oxy_AD</f>
        <v/>
      </c>
      <c r="AD140" s="145" t="str">
        <f>Vitesse</f>
        <v/>
      </c>
      <c r="AE140" s="144" t="str">
        <f>Temps_coupe_Pièce</f>
        <v/>
      </c>
      <c r="AF140" s="144" t="str">
        <f>temps_amorçage</f>
        <v/>
      </c>
      <c r="AG140" s="146" t="str">
        <f>Temps_TT_Oxy_AD</f>
        <v/>
      </c>
      <c r="AH140" s="146" t="str">
        <f>Coût_Oxy_AD</f>
        <v/>
      </c>
      <c r="AI140" s="107"/>
      <c r="AJ140" s="6" t="str">
        <f>Temps_sciage_pièce</f>
        <v/>
      </c>
      <c r="AK140" s="6" t="str">
        <f>Temps_TT_sciage_AD</f>
        <v/>
      </c>
      <c r="AL140" s="6" t="str">
        <f>Coût_sciage_AD</f>
        <v/>
      </c>
      <c r="AM140" s="148"/>
      <c r="AN140" s="145" t="str">
        <f>Temps_cisaillage_pièce</f>
        <v/>
      </c>
      <c r="AO140" s="145" t="str">
        <f>Temps_TT_cisaillage_AD</f>
        <v/>
      </c>
      <c r="AP140" s="145" t="str">
        <f>Coût_cisaillage_AD</f>
        <v/>
      </c>
      <c r="AQ140" s="141"/>
      <c r="AR140" s="141"/>
      <c r="AS140" s="144" t="e">
        <f>Temps_usinage_pièce</f>
        <v>#REF!</v>
      </c>
      <c r="AT140" s="144" t="e">
        <f>Temps_TT_usinage_AD</f>
        <v>#REF!</v>
      </c>
      <c r="AU140" s="144" t="e">
        <f>Coût_usinage_AD</f>
        <v>#REF!</v>
      </c>
      <c r="AV140" s="141"/>
      <c r="AW140" s="144" t="e">
        <f>Temps_Pliage_pièce</f>
        <v>#REF!</v>
      </c>
      <c r="AX140" s="144" t="e">
        <f>Temps_TT_Pliage_AD</f>
        <v>#REF!</v>
      </c>
      <c r="AY140" s="144" t="e">
        <f>Coût_Pliage_AD</f>
        <v>#REF!</v>
      </c>
      <c r="AZ140" s="141"/>
      <c r="BA140" s="141"/>
      <c r="BB140" s="144" t="e">
        <f>Temps_usinageAp_pièce</f>
        <v>#REF!</v>
      </c>
      <c r="BC140" s="144" t="e">
        <f>Temps_TT_usinageAp_AD</f>
        <v>#REF!</v>
      </c>
      <c r="BD140" s="144" t="e">
        <f>Coût_usinageAp_AD</f>
        <v>#REF!</v>
      </c>
      <c r="BE140" s="141"/>
      <c r="BF140" s="144" t="e">
        <f>Temps_TT_Tour_Pièce</f>
        <v>#REF!</v>
      </c>
      <c r="BG140" s="144" t="e">
        <f>Cout_Tour_Pièce</f>
        <v>#REF!</v>
      </c>
      <c r="BH140" s="141"/>
      <c r="BI140" s="142"/>
      <c r="BJ140" s="144" t="e">
        <f>Temps_TT_Soudure_AD</f>
        <v>#REF!</v>
      </c>
      <c r="BK140" s="144" t="e">
        <f>Coût_Soudure_AD</f>
        <v>#REF!</v>
      </c>
      <c r="BL140" s="141"/>
      <c r="BM140" s="144" t="e">
        <f>Coût_Montage_AD</f>
        <v>#REF!</v>
      </c>
      <c r="BN140" s="141"/>
      <c r="BO140" s="144" t="e">
        <f>Temps_TT_Peinture_AD</f>
        <v>#REF!</v>
      </c>
      <c r="BP140" s="144" t="e">
        <f>Coût_Peinture_AD</f>
        <v>#REF!</v>
      </c>
      <c r="BQ140" s="141"/>
      <c r="BR140" s="141" t="e">
        <f>Coût_Achat_TT</f>
        <v>#REF!</v>
      </c>
    </row>
    <row r="141" spans="2:70" ht="20.100000000000001" customHeight="1" x14ac:dyDescent="0.25">
      <c r="B141" s="12"/>
      <c r="K141" s="7"/>
      <c r="T141" s="79" t="str">
        <f>MatDim</f>
        <v/>
      </c>
      <c r="U141" s="147" t="str">
        <f>RéfMat</f>
        <v/>
      </c>
      <c r="V141" s="144" t="str">
        <f>Coeff</f>
        <v/>
      </c>
      <c r="W141" s="144" t="str">
        <f>Poids</f>
        <v/>
      </c>
      <c r="X141" s="145" t="str">
        <f>PoidBrut</f>
        <v/>
      </c>
      <c r="Y141" s="146" t="str">
        <f>Périmètre</f>
        <v/>
      </c>
      <c r="Z141" s="142"/>
      <c r="AA141" s="142"/>
      <c r="AB141" s="146" t="str">
        <f>Temp_Prépa</f>
        <v/>
      </c>
      <c r="AC141" s="146" t="str">
        <f>Temps_Oxy_AD</f>
        <v/>
      </c>
      <c r="AD141" s="145" t="str">
        <f>Vitesse</f>
        <v/>
      </c>
      <c r="AE141" s="144" t="str">
        <f>Temps_coupe_Pièce</f>
        <v/>
      </c>
      <c r="AF141" s="144" t="str">
        <f>temps_amorçage</f>
        <v/>
      </c>
      <c r="AG141" s="146" t="str">
        <f>Temps_TT_Oxy_AD</f>
        <v/>
      </c>
      <c r="AH141" s="146" t="str">
        <f>Coût_Oxy_AD</f>
        <v/>
      </c>
      <c r="AI141" s="107"/>
      <c r="AJ141" s="6" t="str">
        <f>Temps_sciage_pièce</f>
        <v/>
      </c>
      <c r="AK141" s="6" t="str">
        <f>Temps_TT_sciage_AD</f>
        <v/>
      </c>
      <c r="AL141" s="6" t="str">
        <f>Coût_sciage_AD</f>
        <v/>
      </c>
      <c r="AM141" s="148"/>
      <c r="AN141" s="145" t="str">
        <f>Temps_cisaillage_pièce</f>
        <v/>
      </c>
      <c r="AO141" s="145" t="str">
        <f>Temps_TT_cisaillage_AD</f>
        <v/>
      </c>
      <c r="AP141" s="145" t="str">
        <f>Coût_cisaillage_AD</f>
        <v/>
      </c>
      <c r="AQ141" s="141"/>
      <c r="AR141" s="141"/>
      <c r="AS141" s="144" t="e">
        <f>Temps_usinage_pièce</f>
        <v>#REF!</v>
      </c>
      <c r="AT141" s="144" t="e">
        <f>Temps_TT_usinage_AD</f>
        <v>#REF!</v>
      </c>
      <c r="AU141" s="144" t="e">
        <f>Coût_usinage_AD</f>
        <v>#REF!</v>
      </c>
      <c r="AV141" s="141"/>
      <c r="AW141" s="144" t="e">
        <f>Temps_Pliage_pièce</f>
        <v>#REF!</v>
      </c>
      <c r="AX141" s="144" t="e">
        <f>Temps_TT_Pliage_AD</f>
        <v>#REF!</v>
      </c>
      <c r="AY141" s="144" t="e">
        <f>Coût_Pliage_AD</f>
        <v>#REF!</v>
      </c>
      <c r="AZ141" s="141"/>
      <c r="BA141" s="141"/>
      <c r="BB141" s="144" t="e">
        <f>Temps_usinageAp_pièce</f>
        <v>#REF!</v>
      </c>
      <c r="BC141" s="144" t="e">
        <f>Temps_TT_usinageAp_AD</f>
        <v>#REF!</v>
      </c>
      <c r="BD141" s="144" t="e">
        <f>Coût_usinageAp_AD</f>
        <v>#REF!</v>
      </c>
      <c r="BE141" s="141"/>
      <c r="BF141" s="144" t="e">
        <f>Temps_TT_Tour_Pièce</f>
        <v>#REF!</v>
      </c>
      <c r="BG141" s="144" t="e">
        <f>Cout_Tour_Pièce</f>
        <v>#REF!</v>
      </c>
      <c r="BH141" s="141"/>
      <c r="BI141" s="142"/>
      <c r="BJ141" s="144" t="e">
        <f>Temps_TT_Soudure_AD</f>
        <v>#REF!</v>
      </c>
      <c r="BK141" s="144" t="e">
        <f>Coût_Soudure_AD</f>
        <v>#REF!</v>
      </c>
      <c r="BL141" s="141"/>
      <c r="BM141" s="144" t="e">
        <f>Coût_Montage_AD</f>
        <v>#REF!</v>
      </c>
      <c r="BN141" s="141"/>
      <c r="BO141" s="144" t="e">
        <f>Temps_TT_Peinture_AD</f>
        <v>#REF!</v>
      </c>
      <c r="BP141" s="144" t="e">
        <f>Coût_Peinture_AD</f>
        <v>#REF!</v>
      </c>
      <c r="BQ141" s="141"/>
      <c r="BR141" s="141" t="e">
        <f>Coût_Achat_TT</f>
        <v>#REF!</v>
      </c>
    </row>
    <row r="142" spans="2:70" ht="20.100000000000001" customHeight="1" x14ac:dyDescent="0.25">
      <c r="B142" s="12"/>
      <c r="K142" s="7"/>
      <c r="T142" s="79" t="str">
        <f>MatDim</f>
        <v/>
      </c>
      <c r="U142" s="147" t="str">
        <f>RéfMat</f>
        <v/>
      </c>
      <c r="V142" s="144" t="str">
        <f>Coeff</f>
        <v/>
      </c>
      <c r="W142" s="144" t="str">
        <f>Poids</f>
        <v/>
      </c>
      <c r="X142" s="145" t="str">
        <f>PoidBrut</f>
        <v/>
      </c>
      <c r="Y142" s="146" t="str">
        <f>Périmètre</f>
        <v/>
      </c>
      <c r="Z142" s="142"/>
      <c r="AA142" s="142"/>
      <c r="AB142" s="146" t="str">
        <f>Temp_Prépa</f>
        <v/>
      </c>
      <c r="AC142" s="146" t="str">
        <f>Temps_Oxy_AD</f>
        <v/>
      </c>
      <c r="AD142" s="145" t="str">
        <f>Vitesse</f>
        <v/>
      </c>
      <c r="AE142" s="144" t="str">
        <f>Temps_coupe_Pièce</f>
        <v/>
      </c>
      <c r="AF142" s="144" t="str">
        <f>temps_amorçage</f>
        <v/>
      </c>
      <c r="AG142" s="146" t="str">
        <f>Temps_TT_Oxy_AD</f>
        <v/>
      </c>
      <c r="AH142" s="146" t="str">
        <f>Coût_Oxy_AD</f>
        <v/>
      </c>
      <c r="AI142" s="107"/>
      <c r="AJ142" s="6" t="str">
        <f>Temps_sciage_pièce</f>
        <v/>
      </c>
      <c r="AK142" s="6" t="str">
        <f>Temps_TT_sciage_AD</f>
        <v/>
      </c>
      <c r="AL142" s="6" t="str">
        <f>Coût_sciage_AD</f>
        <v/>
      </c>
      <c r="AM142" s="148"/>
      <c r="AN142" s="145" t="str">
        <f>Temps_cisaillage_pièce</f>
        <v/>
      </c>
      <c r="AO142" s="145" t="str">
        <f>Temps_TT_cisaillage_AD</f>
        <v/>
      </c>
      <c r="AP142" s="145" t="str">
        <f>Coût_cisaillage_AD</f>
        <v/>
      </c>
      <c r="AQ142" s="141"/>
      <c r="AR142" s="141"/>
      <c r="AS142" s="144" t="e">
        <f>Temps_usinage_pièce</f>
        <v>#REF!</v>
      </c>
      <c r="AT142" s="144" t="e">
        <f>Temps_TT_usinage_AD</f>
        <v>#REF!</v>
      </c>
      <c r="AU142" s="144" t="e">
        <f>Coût_usinage_AD</f>
        <v>#REF!</v>
      </c>
      <c r="AV142" s="141"/>
      <c r="AW142" s="144" t="e">
        <f>Temps_Pliage_pièce</f>
        <v>#REF!</v>
      </c>
      <c r="AX142" s="144" t="e">
        <f>Temps_TT_Pliage_AD</f>
        <v>#REF!</v>
      </c>
      <c r="AY142" s="144" t="e">
        <f>Coût_Pliage_AD</f>
        <v>#REF!</v>
      </c>
      <c r="AZ142" s="141"/>
      <c r="BA142" s="141"/>
      <c r="BB142" s="144" t="e">
        <f>Temps_usinageAp_pièce</f>
        <v>#REF!</v>
      </c>
      <c r="BC142" s="144" t="e">
        <f>Temps_TT_usinageAp_AD</f>
        <v>#REF!</v>
      </c>
      <c r="BD142" s="144" t="e">
        <f>Coût_usinageAp_AD</f>
        <v>#REF!</v>
      </c>
      <c r="BE142" s="141"/>
      <c r="BF142" s="144" t="e">
        <f>Temps_TT_Tour_Pièce</f>
        <v>#REF!</v>
      </c>
      <c r="BG142" s="144" t="e">
        <f>Cout_Tour_Pièce</f>
        <v>#REF!</v>
      </c>
      <c r="BH142" s="141"/>
      <c r="BI142" s="142"/>
      <c r="BJ142" s="144" t="e">
        <f>Temps_TT_Soudure_AD</f>
        <v>#REF!</v>
      </c>
      <c r="BK142" s="144" t="e">
        <f>Coût_Soudure_AD</f>
        <v>#REF!</v>
      </c>
      <c r="BL142" s="141"/>
      <c r="BM142" s="144" t="e">
        <f>Coût_Montage_AD</f>
        <v>#REF!</v>
      </c>
      <c r="BN142" s="141"/>
      <c r="BO142" s="144" t="e">
        <f>Temps_TT_Peinture_AD</f>
        <v>#REF!</v>
      </c>
      <c r="BP142" s="144" t="e">
        <f>Coût_Peinture_AD</f>
        <v>#REF!</v>
      </c>
      <c r="BQ142" s="141"/>
      <c r="BR142" s="141" t="e">
        <f>Coût_Achat_TT</f>
        <v>#REF!</v>
      </c>
    </row>
    <row r="143" spans="2:70" ht="20.100000000000001" customHeight="1" x14ac:dyDescent="0.25">
      <c r="B143" s="12"/>
      <c r="K143" s="7"/>
      <c r="T143" s="79" t="str">
        <f>MatDim</f>
        <v/>
      </c>
      <c r="U143" s="147" t="str">
        <f>RéfMat</f>
        <v/>
      </c>
      <c r="V143" s="144" t="str">
        <f>Coeff</f>
        <v/>
      </c>
      <c r="W143" s="144" t="str">
        <f>Poids</f>
        <v/>
      </c>
      <c r="X143" s="145" t="str">
        <f>PoidBrut</f>
        <v/>
      </c>
      <c r="Y143" s="146" t="str">
        <f>Périmètre</f>
        <v/>
      </c>
      <c r="Z143" s="142"/>
      <c r="AA143" s="142"/>
      <c r="AB143" s="146" t="str">
        <f>Temp_Prépa</f>
        <v/>
      </c>
      <c r="AC143" s="146" t="str">
        <f>Temps_Oxy_AD</f>
        <v/>
      </c>
      <c r="AD143" s="145" t="str">
        <f>Vitesse</f>
        <v/>
      </c>
      <c r="AE143" s="144" t="str">
        <f>Temps_coupe_Pièce</f>
        <v/>
      </c>
      <c r="AF143" s="144" t="str">
        <f>temps_amorçage</f>
        <v/>
      </c>
      <c r="AG143" s="146" t="str">
        <f>Temps_TT_Oxy_AD</f>
        <v/>
      </c>
      <c r="AH143" s="146" t="str">
        <f>Coût_Oxy_AD</f>
        <v/>
      </c>
      <c r="AI143" s="107"/>
      <c r="AJ143" s="6" t="str">
        <f>Temps_sciage_pièce</f>
        <v/>
      </c>
      <c r="AK143" s="6" t="str">
        <f>Temps_TT_sciage_AD</f>
        <v/>
      </c>
      <c r="AL143" s="6" t="str">
        <f>Coût_sciage_AD</f>
        <v/>
      </c>
      <c r="AM143" s="148"/>
      <c r="AN143" s="145" t="str">
        <f>Temps_cisaillage_pièce</f>
        <v/>
      </c>
      <c r="AO143" s="145" t="str">
        <f>Temps_TT_cisaillage_AD</f>
        <v/>
      </c>
      <c r="AP143" s="145" t="str">
        <f>Coût_cisaillage_AD</f>
        <v/>
      </c>
      <c r="AQ143" s="141"/>
      <c r="AR143" s="141"/>
      <c r="AS143" s="144" t="e">
        <f>Temps_usinage_pièce</f>
        <v>#REF!</v>
      </c>
      <c r="AT143" s="144" t="e">
        <f>Temps_TT_usinage_AD</f>
        <v>#REF!</v>
      </c>
      <c r="AU143" s="144" t="e">
        <f>Coût_usinage_AD</f>
        <v>#REF!</v>
      </c>
      <c r="AV143" s="141"/>
      <c r="AW143" s="144" t="e">
        <f>Temps_Pliage_pièce</f>
        <v>#REF!</v>
      </c>
      <c r="AX143" s="144" t="e">
        <f>Temps_TT_Pliage_AD</f>
        <v>#REF!</v>
      </c>
      <c r="AY143" s="144" t="e">
        <f>Coût_Pliage_AD</f>
        <v>#REF!</v>
      </c>
      <c r="AZ143" s="141"/>
      <c r="BA143" s="141"/>
      <c r="BB143" s="144" t="e">
        <f>Temps_usinageAp_pièce</f>
        <v>#REF!</v>
      </c>
      <c r="BC143" s="144" t="e">
        <f>Temps_TT_usinageAp_AD</f>
        <v>#REF!</v>
      </c>
      <c r="BD143" s="144" t="e">
        <f>Coût_usinageAp_AD</f>
        <v>#REF!</v>
      </c>
      <c r="BE143" s="141"/>
      <c r="BF143" s="144" t="e">
        <f>Temps_TT_Tour_Pièce</f>
        <v>#REF!</v>
      </c>
      <c r="BG143" s="144" t="e">
        <f>Cout_Tour_Pièce</f>
        <v>#REF!</v>
      </c>
      <c r="BH143" s="141"/>
      <c r="BI143" s="142"/>
      <c r="BJ143" s="144" t="e">
        <f>Temps_TT_Soudure_AD</f>
        <v>#REF!</v>
      </c>
      <c r="BK143" s="144" t="e">
        <f>Coût_Soudure_AD</f>
        <v>#REF!</v>
      </c>
      <c r="BL143" s="141"/>
      <c r="BM143" s="144" t="e">
        <f>Coût_Montage_AD</f>
        <v>#REF!</v>
      </c>
      <c r="BN143" s="141"/>
      <c r="BO143" s="144" t="e">
        <f>Temps_TT_Peinture_AD</f>
        <v>#REF!</v>
      </c>
      <c r="BP143" s="144" t="e">
        <f>Coût_Peinture_AD</f>
        <v>#REF!</v>
      </c>
      <c r="BQ143" s="141"/>
      <c r="BR143" s="141" t="e">
        <f>Coût_Achat_TT</f>
        <v>#REF!</v>
      </c>
    </row>
    <row r="144" spans="2:70" ht="20.100000000000001" customHeight="1" x14ac:dyDescent="0.25">
      <c r="B144" s="12"/>
      <c r="K144" s="7"/>
      <c r="T144" s="79" t="str">
        <f>MatDim</f>
        <v/>
      </c>
      <c r="U144" s="147" t="str">
        <f>RéfMat</f>
        <v/>
      </c>
      <c r="V144" s="144" t="str">
        <f>Coeff</f>
        <v/>
      </c>
      <c r="W144" s="144" t="str">
        <f>Poids</f>
        <v/>
      </c>
      <c r="X144" s="145" t="str">
        <f>PoidBrut</f>
        <v/>
      </c>
      <c r="Y144" s="146" t="str">
        <f>Périmètre</f>
        <v/>
      </c>
      <c r="Z144" s="142"/>
      <c r="AA144" s="142"/>
      <c r="AB144" s="146" t="str">
        <f>Temp_Prépa</f>
        <v/>
      </c>
      <c r="AC144" s="146" t="str">
        <f>Temps_Oxy_AD</f>
        <v/>
      </c>
      <c r="AD144" s="145" t="str">
        <f>Vitesse</f>
        <v/>
      </c>
      <c r="AE144" s="144" t="str">
        <f>Temps_coupe_Pièce</f>
        <v/>
      </c>
      <c r="AF144" s="144" t="str">
        <f>temps_amorçage</f>
        <v/>
      </c>
      <c r="AG144" s="146" t="str">
        <f>Temps_TT_Oxy_AD</f>
        <v/>
      </c>
      <c r="AH144" s="146" t="str">
        <f>Coût_Oxy_AD</f>
        <v/>
      </c>
      <c r="AI144" s="107"/>
      <c r="AJ144" s="6" t="str">
        <f>Temps_sciage_pièce</f>
        <v/>
      </c>
      <c r="AK144" s="6" t="str">
        <f>Temps_TT_sciage_AD</f>
        <v/>
      </c>
      <c r="AL144" s="6" t="str">
        <f>Coût_sciage_AD</f>
        <v/>
      </c>
      <c r="AM144" s="148"/>
      <c r="AN144" s="145" t="str">
        <f>Temps_cisaillage_pièce</f>
        <v/>
      </c>
      <c r="AO144" s="145" t="str">
        <f>Temps_TT_cisaillage_AD</f>
        <v/>
      </c>
      <c r="AP144" s="145" t="str">
        <f>Coût_cisaillage_AD</f>
        <v/>
      </c>
      <c r="AQ144" s="141"/>
      <c r="AR144" s="141"/>
      <c r="AS144" s="144" t="e">
        <f>Temps_usinage_pièce</f>
        <v>#REF!</v>
      </c>
      <c r="AT144" s="144" t="e">
        <f>Temps_TT_usinage_AD</f>
        <v>#REF!</v>
      </c>
      <c r="AU144" s="144" t="e">
        <f>Coût_usinage_AD</f>
        <v>#REF!</v>
      </c>
      <c r="AV144" s="141"/>
      <c r="AW144" s="144" t="e">
        <f>Temps_Pliage_pièce</f>
        <v>#REF!</v>
      </c>
      <c r="AX144" s="144" t="e">
        <f>Temps_TT_Pliage_AD</f>
        <v>#REF!</v>
      </c>
      <c r="AY144" s="144" t="e">
        <f>Coût_Pliage_AD</f>
        <v>#REF!</v>
      </c>
      <c r="AZ144" s="141"/>
      <c r="BA144" s="141"/>
      <c r="BB144" s="144" t="e">
        <f>Temps_usinageAp_pièce</f>
        <v>#REF!</v>
      </c>
      <c r="BC144" s="144" t="e">
        <f>Temps_TT_usinageAp_AD</f>
        <v>#REF!</v>
      </c>
      <c r="BD144" s="144" t="e">
        <f>Coût_usinageAp_AD</f>
        <v>#REF!</v>
      </c>
      <c r="BE144" s="141"/>
      <c r="BF144" s="144" t="e">
        <f>Temps_TT_Tour_Pièce</f>
        <v>#REF!</v>
      </c>
      <c r="BG144" s="144" t="e">
        <f>Cout_Tour_Pièce</f>
        <v>#REF!</v>
      </c>
      <c r="BH144" s="141"/>
      <c r="BI144" s="142"/>
      <c r="BJ144" s="144" t="e">
        <f>Temps_TT_Soudure_AD</f>
        <v>#REF!</v>
      </c>
      <c r="BK144" s="144" t="e">
        <f>Coût_Soudure_AD</f>
        <v>#REF!</v>
      </c>
      <c r="BL144" s="141"/>
      <c r="BM144" s="144" t="e">
        <f>Coût_Montage_AD</f>
        <v>#REF!</v>
      </c>
      <c r="BN144" s="141"/>
      <c r="BO144" s="144" t="e">
        <f>Temps_TT_Peinture_AD</f>
        <v>#REF!</v>
      </c>
      <c r="BP144" s="144" t="e">
        <f>Coût_Peinture_AD</f>
        <v>#REF!</v>
      </c>
      <c r="BQ144" s="141"/>
      <c r="BR144" s="141" t="e">
        <f>Coût_Achat_TT</f>
        <v>#REF!</v>
      </c>
    </row>
    <row r="145" spans="2:70" ht="20.100000000000001" customHeight="1" x14ac:dyDescent="0.25">
      <c r="B145" s="12"/>
      <c r="K145" s="7"/>
      <c r="T145" s="79" t="str">
        <f>MatDim</f>
        <v/>
      </c>
      <c r="U145" s="147" t="str">
        <f>RéfMat</f>
        <v/>
      </c>
      <c r="V145" s="144" t="str">
        <f>Coeff</f>
        <v/>
      </c>
      <c r="W145" s="144" t="str">
        <f>Poids</f>
        <v/>
      </c>
      <c r="X145" s="145" t="str">
        <f>PoidBrut</f>
        <v/>
      </c>
      <c r="Y145" s="146" t="str">
        <f>Périmètre</f>
        <v/>
      </c>
      <c r="Z145" s="142"/>
      <c r="AA145" s="142"/>
      <c r="AB145" s="146" t="str">
        <f>Temp_Prépa</f>
        <v/>
      </c>
      <c r="AC145" s="146" t="str">
        <f>Temps_Oxy_AD</f>
        <v/>
      </c>
      <c r="AD145" s="145" t="str">
        <f>Vitesse</f>
        <v/>
      </c>
      <c r="AE145" s="144" t="str">
        <f>Temps_coupe_Pièce</f>
        <v/>
      </c>
      <c r="AF145" s="144" t="str">
        <f>temps_amorçage</f>
        <v/>
      </c>
      <c r="AG145" s="146" t="str">
        <f>Temps_TT_Oxy_AD</f>
        <v/>
      </c>
      <c r="AH145" s="146" t="str">
        <f>Coût_Oxy_AD</f>
        <v/>
      </c>
      <c r="AI145" s="107"/>
      <c r="AJ145" s="6" t="str">
        <f>Temps_sciage_pièce</f>
        <v/>
      </c>
      <c r="AK145" s="6" t="str">
        <f>Temps_TT_sciage_AD</f>
        <v/>
      </c>
      <c r="AL145" s="6" t="str">
        <f>Coût_sciage_AD</f>
        <v/>
      </c>
      <c r="AM145" s="148"/>
      <c r="AN145" s="145" t="str">
        <f>Temps_cisaillage_pièce</f>
        <v/>
      </c>
      <c r="AO145" s="145" t="str">
        <f>Temps_TT_cisaillage_AD</f>
        <v/>
      </c>
      <c r="AP145" s="145" t="str">
        <f>Coût_cisaillage_AD</f>
        <v/>
      </c>
      <c r="AQ145" s="141"/>
      <c r="AR145" s="141"/>
      <c r="AS145" s="144" t="e">
        <f>Temps_usinage_pièce</f>
        <v>#REF!</v>
      </c>
      <c r="AT145" s="144" t="e">
        <f>Temps_TT_usinage_AD</f>
        <v>#REF!</v>
      </c>
      <c r="AU145" s="144" t="e">
        <f>Coût_usinage_AD</f>
        <v>#REF!</v>
      </c>
      <c r="AV145" s="141"/>
      <c r="AW145" s="144" t="e">
        <f>Temps_Pliage_pièce</f>
        <v>#REF!</v>
      </c>
      <c r="AX145" s="144" t="e">
        <f>Temps_TT_Pliage_AD</f>
        <v>#REF!</v>
      </c>
      <c r="AY145" s="144" t="e">
        <f>Coût_Pliage_AD</f>
        <v>#REF!</v>
      </c>
      <c r="AZ145" s="141"/>
      <c r="BA145" s="141"/>
      <c r="BB145" s="144" t="e">
        <f>Temps_usinageAp_pièce</f>
        <v>#REF!</v>
      </c>
      <c r="BC145" s="144" t="e">
        <f>Temps_TT_usinageAp_AD</f>
        <v>#REF!</v>
      </c>
      <c r="BD145" s="144" t="e">
        <f>Coût_usinageAp_AD</f>
        <v>#REF!</v>
      </c>
      <c r="BE145" s="141"/>
      <c r="BF145" s="144" t="e">
        <f>Temps_TT_Tour_Pièce</f>
        <v>#REF!</v>
      </c>
      <c r="BG145" s="144" t="e">
        <f>Cout_Tour_Pièce</f>
        <v>#REF!</v>
      </c>
      <c r="BH145" s="141"/>
      <c r="BI145" s="142"/>
      <c r="BJ145" s="144" t="e">
        <f>Temps_TT_Soudure_AD</f>
        <v>#REF!</v>
      </c>
      <c r="BK145" s="144" t="e">
        <f>Coût_Soudure_AD</f>
        <v>#REF!</v>
      </c>
      <c r="BL145" s="141"/>
      <c r="BM145" s="144" t="e">
        <f>Coût_Montage_AD</f>
        <v>#REF!</v>
      </c>
      <c r="BN145" s="141"/>
      <c r="BO145" s="144" t="e">
        <f>Temps_TT_Peinture_AD</f>
        <v>#REF!</v>
      </c>
      <c r="BP145" s="144" t="e">
        <f>Coût_Peinture_AD</f>
        <v>#REF!</v>
      </c>
      <c r="BQ145" s="141"/>
      <c r="BR145" s="141" t="e">
        <f>Coût_Achat_TT</f>
        <v>#REF!</v>
      </c>
    </row>
    <row r="146" spans="2:70" ht="20.100000000000001" customHeight="1" x14ac:dyDescent="0.25">
      <c r="B146" s="12"/>
      <c r="K146" s="7"/>
      <c r="T146" s="79" t="str">
        <f>MatDim</f>
        <v/>
      </c>
      <c r="U146" s="147" t="str">
        <f>RéfMat</f>
        <v/>
      </c>
      <c r="V146" s="144" t="str">
        <f>Coeff</f>
        <v/>
      </c>
      <c r="W146" s="144" t="str">
        <f>Poids</f>
        <v/>
      </c>
      <c r="X146" s="145" t="str">
        <f>PoidBrut</f>
        <v/>
      </c>
      <c r="Y146" s="146" t="str">
        <f>Périmètre</f>
        <v/>
      </c>
      <c r="Z146" s="142"/>
      <c r="AA146" s="142"/>
      <c r="AB146" s="146" t="str">
        <f>Temp_Prépa</f>
        <v/>
      </c>
      <c r="AC146" s="146" t="str">
        <f>Temps_Oxy_AD</f>
        <v/>
      </c>
      <c r="AD146" s="145" t="str">
        <f>Vitesse</f>
        <v/>
      </c>
      <c r="AE146" s="144" t="str">
        <f>Temps_coupe_Pièce</f>
        <v/>
      </c>
      <c r="AF146" s="144" t="str">
        <f>temps_amorçage</f>
        <v/>
      </c>
      <c r="AG146" s="146" t="str">
        <f>Temps_TT_Oxy_AD</f>
        <v/>
      </c>
      <c r="AH146" s="146" t="str">
        <f>Coût_Oxy_AD</f>
        <v/>
      </c>
      <c r="AI146" s="107"/>
      <c r="AJ146" s="6" t="str">
        <f>Temps_sciage_pièce</f>
        <v/>
      </c>
      <c r="AK146" s="6" t="str">
        <f>Temps_TT_sciage_AD</f>
        <v/>
      </c>
      <c r="AL146" s="6" t="str">
        <f>Coût_sciage_AD</f>
        <v/>
      </c>
      <c r="AM146" s="148"/>
      <c r="AN146" s="145" t="str">
        <f>Temps_cisaillage_pièce</f>
        <v/>
      </c>
      <c r="AO146" s="145" t="str">
        <f>Temps_TT_cisaillage_AD</f>
        <v/>
      </c>
      <c r="AP146" s="145" t="str">
        <f>Coût_cisaillage_AD</f>
        <v/>
      </c>
      <c r="AQ146" s="141"/>
      <c r="AR146" s="141"/>
      <c r="AS146" s="144" t="e">
        <f>Temps_usinage_pièce</f>
        <v>#REF!</v>
      </c>
      <c r="AT146" s="144" t="e">
        <f>Temps_TT_usinage_AD</f>
        <v>#REF!</v>
      </c>
      <c r="AU146" s="144" t="e">
        <f>Coût_usinage_AD</f>
        <v>#REF!</v>
      </c>
      <c r="AV146" s="141"/>
      <c r="AW146" s="144" t="e">
        <f>Temps_Pliage_pièce</f>
        <v>#REF!</v>
      </c>
      <c r="AX146" s="144" t="e">
        <f>Temps_TT_Pliage_AD</f>
        <v>#REF!</v>
      </c>
      <c r="AY146" s="144" t="e">
        <f>Coût_Pliage_AD</f>
        <v>#REF!</v>
      </c>
      <c r="AZ146" s="141"/>
      <c r="BA146" s="141"/>
      <c r="BB146" s="144" t="e">
        <f>Temps_usinageAp_pièce</f>
        <v>#REF!</v>
      </c>
      <c r="BC146" s="144" t="e">
        <f>Temps_TT_usinageAp_AD</f>
        <v>#REF!</v>
      </c>
      <c r="BD146" s="144" t="e">
        <f>Coût_usinageAp_AD</f>
        <v>#REF!</v>
      </c>
      <c r="BE146" s="141"/>
      <c r="BF146" s="144" t="e">
        <f>Temps_TT_Tour_Pièce</f>
        <v>#REF!</v>
      </c>
      <c r="BG146" s="144" t="e">
        <f>Cout_Tour_Pièce</f>
        <v>#REF!</v>
      </c>
      <c r="BH146" s="141"/>
      <c r="BI146" s="142"/>
      <c r="BJ146" s="144" t="e">
        <f>Temps_TT_Soudure_AD</f>
        <v>#REF!</v>
      </c>
      <c r="BK146" s="144" t="e">
        <f>Coût_Soudure_AD</f>
        <v>#REF!</v>
      </c>
      <c r="BL146" s="141"/>
      <c r="BM146" s="144" t="e">
        <f>Coût_Montage_AD</f>
        <v>#REF!</v>
      </c>
      <c r="BN146" s="141"/>
      <c r="BO146" s="144" t="e">
        <f>Temps_TT_Peinture_AD</f>
        <v>#REF!</v>
      </c>
      <c r="BP146" s="144" t="e">
        <f>Coût_Peinture_AD</f>
        <v>#REF!</v>
      </c>
      <c r="BQ146" s="141"/>
      <c r="BR146" s="141" t="e">
        <f>Coût_Achat_TT</f>
        <v>#REF!</v>
      </c>
    </row>
    <row r="147" spans="2:70" ht="20.100000000000001" customHeight="1" x14ac:dyDescent="0.25">
      <c r="B147" s="12"/>
      <c r="K147" s="7"/>
      <c r="T147" s="79" t="str">
        <f>MatDim</f>
        <v/>
      </c>
      <c r="U147" s="147" t="str">
        <f>RéfMat</f>
        <v/>
      </c>
      <c r="V147" s="144" t="str">
        <f>Coeff</f>
        <v/>
      </c>
      <c r="W147" s="144" t="str">
        <f>Poids</f>
        <v/>
      </c>
      <c r="X147" s="145" t="str">
        <f>PoidBrut</f>
        <v/>
      </c>
      <c r="Y147" s="146" t="str">
        <f>Périmètre</f>
        <v/>
      </c>
      <c r="Z147" s="142"/>
      <c r="AA147" s="142"/>
      <c r="AB147" s="146" t="str">
        <f>Temp_Prépa</f>
        <v/>
      </c>
      <c r="AC147" s="146" t="str">
        <f>Temps_Oxy_AD</f>
        <v/>
      </c>
      <c r="AD147" s="145" t="str">
        <f>Vitesse</f>
        <v/>
      </c>
      <c r="AE147" s="144" t="str">
        <f>Temps_coupe_Pièce</f>
        <v/>
      </c>
      <c r="AF147" s="144" t="str">
        <f>temps_amorçage</f>
        <v/>
      </c>
      <c r="AG147" s="146" t="str">
        <f>Temps_TT_Oxy_AD</f>
        <v/>
      </c>
      <c r="AH147" s="146" t="str">
        <f>Coût_Oxy_AD</f>
        <v/>
      </c>
      <c r="AI147" s="107"/>
      <c r="AJ147" s="6" t="str">
        <f>Temps_sciage_pièce</f>
        <v/>
      </c>
      <c r="AK147" s="6" t="str">
        <f>Temps_TT_sciage_AD</f>
        <v/>
      </c>
      <c r="AL147" s="6" t="str">
        <f>Coût_sciage_AD</f>
        <v/>
      </c>
      <c r="AM147" s="148"/>
      <c r="AN147" s="145" t="str">
        <f>Temps_cisaillage_pièce</f>
        <v/>
      </c>
      <c r="AO147" s="145" t="str">
        <f>Temps_TT_cisaillage_AD</f>
        <v/>
      </c>
      <c r="AP147" s="145" t="str">
        <f>Coût_cisaillage_AD</f>
        <v/>
      </c>
      <c r="AQ147" s="141"/>
      <c r="AR147" s="141"/>
      <c r="AS147" s="144" t="e">
        <f>Temps_usinage_pièce</f>
        <v>#REF!</v>
      </c>
      <c r="AT147" s="144" t="e">
        <f>Temps_TT_usinage_AD</f>
        <v>#REF!</v>
      </c>
      <c r="AU147" s="144" t="e">
        <f>Coût_usinage_AD</f>
        <v>#REF!</v>
      </c>
      <c r="AV147" s="141"/>
      <c r="AW147" s="144" t="e">
        <f>Temps_Pliage_pièce</f>
        <v>#REF!</v>
      </c>
      <c r="AX147" s="144" t="e">
        <f>Temps_TT_Pliage_AD</f>
        <v>#REF!</v>
      </c>
      <c r="AY147" s="144" t="e">
        <f>Coût_Pliage_AD</f>
        <v>#REF!</v>
      </c>
      <c r="AZ147" s="141"/>
      <c r="BA147" s="141"/>
      <c r="BB147" s="144" t="e">
        <f>Temps_usinageAp_pièce</f>
        <v>#REF!</v>
      </c>
      <c r="BC147" s="144" t="e">
        <f>Temps_TT_usinageAp_AD</f>
        <v>#REF!</v>
      </c>
      <c r="BD147" s="144" t="e">
        <f>Coût_usinageAp_AD</f>
        <v>#REF!</v>
      </c>
      <c r="BE147" s="141"/>
      <c r="BF147" s="144" t="e">
        <f>Temps_TT_Tour_Pièce</f>
        <v>#REF!</v>
      </c>
      <c r="BG147" s="144" t="e">
        <f>Cout_Tour_Pièce</f>
        <v>#REF!</v>
      </c>
      <c r="BH147" s="141"/>
      <c r="BI147" s="142"/>
      <c r="BJ147" s="144" t="e">
        <f>Temps_TT_Soudure_AD</f>
        <v>#REF!</v>
      </c>
      <c r="BK147" s="144" t="e">
        <f>Coût_Soudure_AD</f>
        <v>#REF!</v>
      </c>
      <c r="BL147" s="141"/>
      <c r="BM147" s="144" t="e">
        <f>Coût_Montage_AD</f>
        <v>#REF!</v>
      </c>
      <c r="BN147" s="141"/>
      <c r="BO147" s="144" t="e">
        <f>Temps_TT_Peinture_AD</f>
        <v>#REF!</v>
      </c>
      <c r="BP147" s="144" t="e">
        <f>Coût_Peinture_AD</f>
        <v>#REF!</v>
      </c>
      <c r="BQ147" s="141"/>
      <c r="BR147" s="141" t="e">
        <f>Coût_Achat_TT</f>
        <v>#REF!</v>
      </c>
    </row>
    <row r="148" spans="2:70" ht="20.100000000000001" customHeight="1" x14ac:dyDescent="0.25">
      <c r="B148" s="12"/>
      <c r="K148" s="7"/>
      <c r="T148" s="79" t="str">
        <f>MatDim</f>
        <v/>
      </c>
      <c r="U148" s="147" t="str">
        <f>RéfMat</f>
        <v/>
      </c>
      <c r="V148" s="144" t="str">
        <f>Coeff</f>
        <v/>
      </c>
      <c r="W148" s="144" t="str">
        <f>Poids</f>
        <v/>
      </c>
      <c r="X148" s="145" t="str">
        <f>PoidBrut</f>
        <v/>
      </c>
      <c r="Y148" s="146" t="str">
        <f>Périmètre</f>
        <v/>
      </c>
      <c r="Z148" s="142"/>
      <c r="AA148" s="142"/>
      <c r="AB148" s="146" t="str">
        <f>Temp_Prépa</f>
        <v/>
      </c>
      <c r="AC148" s="146" t="str">
        <f>Temps_Oxy_AD</f>
        <v/>
      </c>
      <c r="AD148" s="145" t="str">
        <f>Vitesse</f>
        <v/>
      </c>
      <c r="AE148" s="144" t="str">
        <f>Temps_coupe_Pièce</f>
        <v/>
      </c>
      <c r="AF148" s="144" t="str">
        <f>temps_amorçage</f>
        <v/>
      </c>
      <c r="AG148" s="146" t="str">
        <f>Temps_TT_Oxy_AD</f>
        <v/>
      </c>
      <c r="AH148" s="146" t="str">
        <f>Coût_Oxy_AD</f>
        <v/>
      </c>
      <c r="AI148" s="107"/>
      <c r="AJ148" s="6" t="str">
        <f>Temps_sciage_pièce</f>
        <v/>
      </c>
      <c r="AK148" s="6" t="str">
        <f>Temps_TT_sciage_AD</f>
        <v/>
      </c>
      <c r="AL148" s="6" t="str">
        <f>Coût_sciage_AD</f>
        <v/>
      </c>
      <c r="AM148" s="148"/>
      <c r="AN148" s="145" t="str">
        <f>Temps_cisaillage_pièce</f>
        <v/>
      </c>
      <c r="AO148" s="145" t="str">
        <f>Temps_TT_cisaillage_AD</f>
        <v/>
      </c>
      <c r="AP148" s="145" t="str">
        <f>Coût_cisaillage_AD</f>
        <v/>
      </c>
      <c r="AQ148" s="141"/>
      <c r="AR148" s="141"/>
      <c r="AS148" s="144" t="e">
        <f>Temps_usinage_pièce</f>
        <v>#REF!</v>
      </c>
      <c r="AT148" s="144" t="e">
        <f>Temps_TT_usinage_AD</f>
        <v>#REF!</v>
      </c>
      <c r="AU148" s="144" t="e">
        <f>Coût_usinage_AD</f>
        <v>#REF!</v>
      </c>
      <c r="AV148" s="141"/>
      <c r="AW148" s="144" t="e">
        <f>Temps_Pliage_pièce</f>
        <v>#REF!</v>
      </c>
      <c r="AX148" s="144" t="e">
        <f>Temps_TT_Pliage_AD</f>
        <v>#REF!</v>
      </c>
      <c r="AY148" s="144" t="e">
        <f>Coût_Pliage_AD</f>
        <v>#REF!</v>
      </c>
      <c r="AZ148" s="141"/>
      <c r="BA148" s="141"/>
      <c r="BB148" s="144" t="e">
        <f>Temps_usinageAp_pièce</f>
        <v>#REF!</v>
      </c>
      <c r="BC148" s="144" t="e">
        <f>Temps_TT_usinageAp_AD</f>
        <v>#REF!</v>
      </c>
      <c r="BD148" s="144" t="e">
        <f>Coût_usinageAp_AD</f>
        <v>#REF!</v>
      </c>
      <c r="BE148" s="141"/>
      <c r="BF148" s="144" t="e">
        <f>Temps_TT_Tour_Pièce</f>
        <v>#REF!</v>
      </c>
      <c r="BG148" s="144" t="e">
        <f>Cout_Tour_Pièce</f>
        <v>#REF!</v>
      </c>
      <c r="BH148" s="141"/>
      <c r="BI148" s="142"/>
      <c r="BJ148" s="144" t="e">
        <f>Temps_TT_Soudure_AD</f>
        <v>#REF!</v>
      </c>
      <c r="BK148" s="144" t="e">
        <f>Coût_Soudure_AD</f>
        <v>#REF!</v>
      </c>
      <c r="BL148" s="141"/>
      <c r="BM148" s="144" t="e">
        <f>Coût_Montage_AD</f>
        <v>#REF!</v>
      </c>
      <c r="BN148" s="141"/>
      <c r="BO148" s="144" t="e">
        <f>Temps_TT_Peinture_AD</f>
        <v>#REF!</v>
      </c>
      <c r="BP148" s="144" t="e">
        <f>Coût_Peinture_AD</f>
        <v>#REF!</v>
      </c>
      <c r="BQ148" s="141"/>
      <c r="BR148" s="141" t="e">
        <f>Coût_Achat_TT</f>
        <v>#REF!</v>
      </c>
    </row>
    <row r="149" spans="2:70" ht="20.100000000000001" customHeight="1" x14ac:dyDescent="0.25">
      <c r="B149" s="12"/>
      <c r="K149" s="7"/>
      <c r="T149" s="79" t="str">
        <f>MatDim</f>
        <v/>
      </c>
      <c r="U149" s="147" t="str">
        <f>RéfMat</f>
        <v/>
      </c>
      <c r="V149" s="144" t="str">
        <f>Coeff</f>
        <v/>
      </c>
      <c r="W149" s="144" t="str">
        <f>Poids</f>
        <v/>
      </c>
      <c r="X149" s="145" t="str">
        <f>PoidBrut</f>
        <v/>
      </c>
      <c r="Y149" s="146" t="str">
        <f>Périmètre</f>
        <v/>
      </c>
      <c r="Z149" s="142"/>
      <c r="AA149" s="142"/>
      <c r="AB149" s="146" t="str">
        <f>Temp_Prépa</f>
        <v/>
      </c>
      <c r="AC149" s="146" t="str">
        <f>Temps_Oxy_AD</f>
        <v/>
      </c>
      <c r="AD149" s="145" t="str">
        <f>Vitesse</f>
        <v/>
      </c>
      <c r="AE149" s="144" t="str">
        <f>Temps_coupe_Pièce</f>
        <v/>
      </c>
      <c r="AF149" s="144" t="str">
        <f>temps_amorçage</f>
        <v/>
      </c>
      <c r="AG149" s="146" t="str">
        <f>Temps_TT_Oxy_AD</f>
        <v/>
      </c>
      <c r="AH149" s="146" t="str">
        <f>Coût_Oxy_AD</f>
        <v/>
      </c>
      <c r="AI149" s="107"/>
      <c r="AJ149" s="6" t="str">
        <f>Temps_sciage_pièce</f>
        <v/>
      </c>
      <c r="AK149" s="6" t="str">
        <f>Temps_TT_sciage_AD</f>
        <v/>
      </c>
      <c r="AL149" s="6" t="str">
        <f>Coût_sciage_AD</f>
        <v/>
      </c>
      <c r="AM149" s="148"/>
      <c r="AN149" s="145" t="str">
        <f>Temps_cisaillage_pièce</f>
        <v/>
      </c>
      <c r="AO149" s="145" t="str">
        <f>Temps_TT_cisaillage_AD</f>
        <v/>
      </c>
      <c r="AP149" s="145" t="str">
        <f>Coût_cisaillage_AD</f>
        <v/>
      </c>
      <c r="AQ149" s="141"/>
      <c r="AR149" s="141"/>
      <c r="AS149" s="144" t="e">
        <f>Temps_usinage_pièce</f>
        <v>#REF!</v>
      </c>
      <c r="AT149" s="144" t="e">
        <f>Temps_TT_usinage_AD</f>
        <v>#REF!</v>
      </c>
      <c r="AU149" s="144" t="e">
        <f>Coût_usinage_AD</f>
        <v>#REF!</v>
      </c>
      <c r="AV149" s="141"/>
      <c r="AW149" s="144" t="e">
        <f>Temps_Pliage_pièce</f>
        <v>#REF!</v>
      </c>
      <c r="AX149" s="144" t="e">
        <f>Temps_TT_Pliage_AD</f>
        <v>#REF!</v>
      </c>
      <c r="AY149" s="144" t="e">
        <f>Coût_Pliage_AD</f>
        <v>#REF!</v>
      </c>
      <c r="AZ149" s="141"/>
      <c r="BA149" s="141"/>
      <c r="BB149" s="144" t="e">
        <f>Temps_usinageAp_pièce</f>
        <v>#REF!</v>
      </c>
      <c r="BC149" s="144" t="e">
        <f>Temps_TT_usinageAp_AD</f>
        <v>#REF!</v>
      </c>
      <c r="BD149" s="144" t="e">
        <f>Coût_usinageAp_AD</f>
        <v>#REF!</v>
      </c>
      <c r="BE149" s="141"/>
      <c r="BF149" s="144" t="e">
        <f>Temps_TT_Tour_Pièce</f>
        <v>#REF!</v>
      </c>
      <c r="BG149" s="144" t="e">
        <f>Cout_Tour_Pièce</f>
        <v>#REF!</v>
      </c>
      <c r="BH149" s="141"/>
      <c r="BI149" s="142"/>
      <c r="BJ149" s="144" t="e">
        <f>Temps_TT_Soudure_AD</f>
        <v>#REF!</v>
      </c>
      <c r="BK149" s="144" t="e">
        <f>Coût_Soudure_AD</f>
        <v>#REF!</v>
      </c>
      <c r="BL149" s="141"/>
      <c r="BM149" s="144" t="e">
        <f>Coût_Montage_AD</f>
        <v>#REF!</v>
      </c>
      <c r="BN149" s="141"/>
      <c r="BO149" s="144" t="e">
        <f>Temps_TT_Peinture_AD</f>
        <v>#REF!</v>
      </c>
      <c r="BP149" s="144" t="e">
        <f>Coût_Peinture_AD</f>
        <v>#REF!</v>
      </c>
      <c r="BQ149" s="141"/>
      <c r="BR149" s="141" t="e">
        <f>Coût_Achat_TT</f>
        <v>#REF!</v>
      </c>
    </row>
    <row r="150" spans="2:70" ht="20.100000000000001" customHeight="1" x14ac:dyDescent="0.25">
      <c r="B150" s="12"/>
      <c r="K150" s="7"/>
      <c r="T150" s="79" t="str">
        <f>MatDim</f>
        <v/>
      </c>
      <c r="U150" s="147" t="str">
        <f>RéfMat</f>
        <v/>
      </c>
      <c r="V150" s="144" t="str">
        <f>Coeff</f>
        <v/>
      </c>
      <c r="W150" s="144" t="str">
        <f>Poids</f>
        <v/>
      </c>
      <c r="X150" s="145" t="str">
        <f>PoidBrut</f>
        <v/>
      </c>
      <c r="Y150" s="146" t="str">
        <f>Périmètre</f>
        <v/>
      </c>
      <c r="Z150" s="142"/>
      <c r="AA150" s="142"/>
      <c r="AB150" s="146" t="str">
        <f>Temp_Prépa</f>
        <v/>
      </c>
      <c r="AC150" s="146" t="str">
        <f>Temps_Oxy_AD</f>
        <v/>
      </c>
      <c r="AD150" s="145" t="str">
        <f>Vitesse</f>
        <v/>
      </c>
      <c r="AE150" s="144" t="str">
        <f>Temps_coupe_Pièce</f>
        <v/>
      </c>
      <c r="AF150" s="144" t="str">
        <f>temps_amorçage</f>
        <v/>
      </c>
      <c r="AG150" s="146" t="str">
        <f>Temps_TT_Oxy_AD</f>
        <v/>
      </c>
      <c r="AH150" s="146" t="str">
        <f>Coût_Oxy_AD</f>
        <v/>
      </c>
      <c r="AI150" s="107"/>
      <c r="AJ150" s="6" t="str">
        <f>Temps_sciage_pièce</f>
        <v/>
      </c>
      <c r="AK150" s="6" t="str">
        <f>Temps_TT_sciage_AD</f>
        <v/>
      </c>
      <c r="AL150" s="6" t="str">
        <f>Coût_sciage_AD</f>
        <v/>
      </c>
      <c r="AM150" s="148"/>
      <c r="AN150" s="145" t="str">
        <f>Temps_cisaillage_pièce</f>
        <v/>
      </c>
      <c r="AO150" s="145" t="str">
        <f>Temps_TT_cisaillage_AD</f>
        <v/>
      </c>
      <c r="AP150" s="145" t="str">
        <f>Coût_cisaillage_AD</f>
        <v/>
      </c>
      <c r="AQ150" s="141"/>
      <c r="AR150" s="141"/>
      <c r="AS150" s="144" t="e">
        <f>Temps_usinage_pièce</f>
        <v>#REF!</v>
      </c>
      <c r="AT150" s="144" t="e">
        <f>Temps_TT_usinage_AD</f>
        <v>#REF!</v>
      </c>
      <c r="AU150" s="144" t="e">
        <f>Coût_usinage_AD</f>
        <v>#REF!</v>
      </c>
      <c r="AV150" s="141"/>
      <c r="AW150" s="144" t="e">
        <f>Temps_Pliage_pièce</f>
        <v>#REF!</v>
      </c>
      <c r="AX150" s="144" t="e">
        <f>Temps_TT_Pliage_AD</f>
        <v>#REF!</v>
      </c>
      <c r="AY150" s="144" t="e">
        <f>Coût_Pliage_AD</f>
        <v>#REF!</v>
      </c>
      <c r="AZ150" s="141"/>
      <c r="BA150" s="141"/>
      <c r="BB150" s="144" t="e">
        <f>Temps_usinageAp_pièce</f>
        <v>#REF!</v>
      </c>
      <c r="BC150" s="144" t="e">
        <f>Temps_TT_usinageAp_AD</f>
        <v>#REF!</v>
      </c>
      <c r="BD150" s="144" t="e">
        <f>Coût_usinageAp_AD</f>
        <v>#REF!</v>
      </c>
      <c r="BE150" s="141"/>
      <c r="BF150" s="144" t="e">
        <f>Temps_TT_Tour_Pièce</f>
        <v>#REF!</v>
      </c>
      <c r="BG150" s="144" t="e">
        <f>Cout_Tour_Pièce</f>
        <v>#REF!</v>
      </c>
      <c r="BH150" s="141"/>
      <c r="BI150" s="142"/>
      <c r="BJ150" s="144" t="e">
        <f>Temps_TT_Soudure_AD</f>
        <v>#REF!</v>
      </c>
      <c r="BK150" s="144" t="e">
        <f>Coût_Soudure_AD</f>
        <v>#REF!</v>
      </c>
      <c r="BL150" s="141"/>
      <c r="BM150" s="144" t="e">
        <f>Coût_Montage_AD</f>
        <v>#REF!</v>
      </c>
      <c r="BN150" s="141"/>
      <c r="BO150" s="144" t="e">
        <f>Temps_TT_Peinture_AD</f>
        <v>#REF!</v>
      </c>
      <c r="BP150" s="144" t="e">
        <f>Coût_Peinture_AD</f>
        <v>#REF!</v>
      </c>
      <c r="BQ150" s="141"/>
      <c r="BR150" s="141" t="e">
        <f>Coût_Achat_TT</f>
        <v>#REF!</v>
      </c>
    </row>
    <row r="151" spans="2:70" ht="20.100000000000001" customHeight="1" x14ac:dyDescent="0.25">
      <c r="B151" s="12"/>
      <c r="K151" s="7"/>
      <c r="T151" s="79" t="str">
        <f>MatDim</f>
        <v/>
      </c>
      <c r="U151" s="147" t="str">
        <f>RéfMat</f>
        <v/>
      </c>
      <c r="V151" s="144" t="str">
        <f>Coeff</f>
        <v/>
      </c>
      <c r="W151" s="144" t="str">
        <f>Poids</f>
        <v/>
      </c>
      <c r="X151" s="145" t="str">
        <f>PoidBrut</f>
        <v/>
      </c>
      <c r="Y151" s="146" t="str">
        <f>Périmètre</f>
        <v/>
      </c>
      <c r="Z151" s="142"/>
      <c r="AA151" s="142"/>
      <c r="AB151" s="146" t="str">
        <f>Temp_Prépa</f>
        <v/>
      </c>
      <c r="AC151" s="146" t="str">
        <f>Temps_Oxy_AD</f>
        <v/>
      </c>
      <c r="AD151" s="145" t="str">
        <f>Vitesse</f>
        <v/>
      </c>
      <c r="AE151" s="144" t="str">
        <f>Temps_coupe_Pièce</f>
        <v/>
      </c>
      <c r="AF151" s="144" t="str">
        <f>temps_amorçage</f>
        <v/>
      </c>
      <c r="AG151" s="146" t="str">
        <f>Temps_TT_Oxy_AD</f>
        <v/>
      </c>
      <c r="AH151" s="146" t="str">
        <f>Coût_Oxy_AD</f>
        <v/>
      </c>
      <c r="AI151" s="107"/>
      <c r="AJ151" s="6" t="str">
        <f>Temps_sciage_pièce</f>
        <v/>
      </c>
      <c r="AK151" s="6" t="str">
        <f>Temps_TT_sciage_AD</f>
        <v/>
      </c>
      <c r="AL151" s="6" t="str">
        <f>Coût_sciage_AD</f>
        <v/>
      </c>
      <c r="AM151" s="148"/>
      <c r="AN151" s="145" t="str">
        <f>Temps_cisaillage_pièce</f>
        <v/>
      </c>
      <c r="AO151" s="145" t="str">
        <f>Temps_TT_cisaillage_AD</f>
        <v/>
      </c>
      <c r="AP151" s="145" t="str">
        <f>Coût_cisaillage_AD</f>
        <v/>
      </c>
      <c r="AQ151" s="141"/>
      <c r="AR151" s="141"/>
      <c r="AS151" s="144" t="e">
        <f>Temps_usinage_pièce</f>
        <v>#REF!</v>
      </c>
      <c r="AT151" s="144" t="e">
        <f>Temps_TT_usinage_AD</f>
        <v>#REF!</v>
      </c>
      <c r="AU151" s="144" t="e">
        <f>Coût_usinage_AD</f>
        <v>#REF!</v>
      </c>
      <c r="AV151" s="141"/>
      <c r="AW151" s="144" t="e">
        <f>Temps_Pliage_pièce</f>
        <v>#REF!</v>
      </c>
      <c r="AX151" s="144" t="e">
        <f>Temps_TT_Pliage_AD</f>
        <v>#REF!</v>
      </c>
      <c r="AY151" s="144" t="e">
        <f>Coût_Pliage_AD</f>
        <v>#REF!</v>
      </c>
      <c r="AZ151" s="141"/>
      <c r="BA151" s="141"/>
      <c r="BB151" s="144" t="e">
        <f>Temps_usinageAp_pièce</f>
        <v>#REF!</v>
      </c>
      <c r="BC151" s="144" t="e">
        <f>Temps_TT_usinageAp_AD</f>
        <v>#REF!</v>
      </c>
      <c r="BD151" s="144" t="e">
        <f>Coût_usinageAp_AD</f>
        <v>#REF!</v>
      </c>
      <c r="BE151" s="141"/>
      <c r="BF151" s="144" t="e">
        <f>Temps_TT_Tour_Pièce</f>
        <v>#REF!</v>
      </c>
      <c r="BG151" s="144" t="e">
        <f>Cout_Tour_Pièce</f>
        <v>#REF!</v>
      </c>
      <c r="BH151" s="141"/>
      <c r="BI151" s="142"/>
      <c r="BJ151" s="144" t="e">
        <f>Temps_TT_Soudure_AD</f>
        <v>#REF!</v>
      </c>
      <c r="BK151" s="144" t="e">
        <f>Coût_Soudure_AD</f>
        <v>#REF!</v>
      </c>
      <c r="BL151" s="141"/>
      <c r="BM151" s="144" t="e">
        <f>Coût_Montage_AD</f>
        <v>#REF!</v>
      </c>
      <c r="BN151" s="141"/>
      <c r="BO151" s="144" t="e">
        <f>Temps_TT_Peinture_AD</f>
        <v>#REF!</v>
      </c>
      <c r="BP151" s="144" t="e">
        <f>Coût_Peinture_AD</f>
        <v>#REF!</v>
      </c>
      <c r="BQ151" s="141"/>
      <c r="BR151" s="141" t="e">
        <f>Coût_Achat_TT</f>
        <v>#REF!</v>
      </c>
    </row>
    <row r="152" spans="2:70" ht="20.100000000000001" customHeight="1" x14ac:dyDescent="0.25">
      <c r="B152" s="12"/>
      <c r="K152" s="7"/>
      <c r="T152" s="79" t="str">
        <f>MatDim</f>
        <v/>
      </c>
      <c r="U152" s="147" t="str">
        <f>RéfMat</f>
        <v/>
      </c>
      <c r="V152" s="144" t="str">
        <f>Coeff</f>
        <v/>
      </c>
      <c r="W152" s="144" t="str">
        <f>Poids</f>
        <v/>
      </c>
      <c r="X152" s="145" t="str">
        <f>PoidBrut</f>
        <v/>
      </c>
      <c r="Y152" s="146" t="str">
        <f>Périmètre</f>
        <v/>
      </c>
      <c r="Z152" s="142"/>
      <c r="AA152" s="142"/>
      <c r="AB152" s="146" t="str">
        <f>Temp_Prépa</f>
        <v/>
      </c>
      <c r="AC152" s="146" t="str">
        <f>Temps_Oxy_AD</f>
        <v/>
      </c>
      <c r="AD152" s="145" t="str">
        <f>Vitesse</f>
        <v/>
      </c>
      <c r="AE152" s="144" t="str">
        <f>Temps_coupe_Pièce</f>
        <v/>
      </c>
      <c r="AF152" s="144" t="str">
        <f>temps_amorçage</f>
        <v/>
      </c>
      <c r="AG152" s="146" t="str">
        <f>Temps_TT_Oxy_AD</f>
        <v/>
      </c>
      <c r="AH152" s="146" t="str">
        <f>Coût_Oxy_AD</f>
        <v/>
      </c>
      <c r="AI152" s="107"/>
      <c r="AJ152" s="6" t="str">
        <f>Temps_sciage_pièce</f>
        <v/>
      </c>
      <c r="AK152" s="6" t="str">
        <f>Temps_TT_sciage_AD</f>
        <v/>
      </c>
      <c r="AL152" s="6" t="str">
        <f>Coût_sciage_AD</f>
        <v/>
      </c>
      <c r="AM152" s="148"/>
      <c r="AN152" s="145" t="str">
        <f>Temps_cisaillage_pièce</f>
        <v/>
      </c>
      <c r="AO152" s="145" t="str">
        <f>Temps_TT_cisaillage_AD</f>
        <v/>
      </c>
      <c r="AP152" s="145" t="str">
        <f>Coût_cisaillage_AD</f>
        <v/>
      </c>
      <c r="AQ152" s="141"/>
      <c r="AR152" s="141"/>
      <c r="AS152" s="144" t="e">
        <f>Temps_usinage_pièce</f>
        <v>#REF!</v>
      </c>
      <c r="AT152" s="144" t="e">
        <f>Temps_TT_usinage_AD</f>
        <v>#REF!</v>
      </c>
      <c r="AU152" s="144" t="e">
        <f>Coût_usinage_AD</f>
        <v>#REF!</v>
      </c>
      <c r="AV152" s="141"/>
      <c r="AW152" s="144" t="e">
        <f>Temps_Pliage_pièce</f>
        <v>#REF!</v>
      </c>
      <c r="AX152" s="144" t="e">
        <f>Temps_TT_Pliage_AD</f>
        <v>#REF!</v>
      </c>
      <c r="AY152" s="144" t="e">
        <f>Coût_Pliage_AD</f>
        <v>#REF!</v>
      </c>
      <c r="AZ152" s="141"/>
      <c r="BA152" s="141"/>
      <c r="BB152" s="144" t="e">
        <f>Temps_usinageAp_pièce</f>
        <v>#REF!</v>
      </c>
      <c r="BC152" s="144" t="e">
        <f>Temps_TT_usinageAp_AD</f>
        <v>#REF!</v>
      </c>
      <c r="BD152" s="144" t="e">
        <f>Coût_usinageAp_AD</f>
        <v>#REF!</v>
      </c>
      <c r="BE152" s="141"/>
      <c r="BF152" s="144" t="e">
        <f>Temps_TT_Tour_Pièce</f>
        <v>#REF!</v>
      </c>
      <c r="BG152" s="144" t="e">
        <f>Cout_Tour_Pièce</f>
        <v>#REF!</v>
      </c>
      <c r="BH152" s="141"/>
      <c r="BI152" s="142"/>
      <c r="BJ152" s="144" t="e">
        <f>Temps_TT_Soudure_AD</f>
        <v>#REF!</v>
      </c>
      <c r="BK152" s="144" t="e">
        <f>Coût_Soudure_AD</f>
        <v>#REF!</v>
      </c>
      <c r="BL152" s="141"/>
      <c r="BM152" s="144" t="e">
        <f>Coût_Montage_AD</f>
        <v>#REF!</v>
      </c>
      <c r="BN152" s="141"/>
      <c r="BO152" s="144" t="e">
        <f>Temps_TT_Peinture_AD</f>
        <v>#REF!</v>
      </c>
      <c r="BP152" s="144" t="e">
        <f>Coût_Peinture_AD</f>
        <v>#REF!</v>
      </c>
      <c r="BQ152" s="141"/>
      <c r="BR152" s="141" t="e">
        <f>Coût_Achat_TT</f>
        <v>#REF!</v>
      </c>
    </row>
    <row r="153" spans="2:70" ht="20.100000000000001" customHeight="1" x14ac:dyDescent="0.25">
      <c r="B153" s="12"/>
      <c r="K153" s="7"/>
      <c r="T153" s="79" t="str">
        <f>MatDim</f>
        <v/>
      </c>
      <c r="U153" s="147" t="str">
        <f>RéfMat</f>
        <v/>
      </c>
      <c r="V153" s="144" t="str">
        <f>Coeff</f>
        <v/>
      </c>
      <c r="W153" s="144" t="str">
        <f>Poids</f>
        <v/>
      </c>
      <c r="X153" s="145" t="str">
        <f>PoidBrut</f>
        <v/>
      </c>
      <c r="Y153" s="146" t="str">
        <f>Périmètre</f>
        <v/>
      </c>
      <c r="Z153" s="142"/>
      <c r="AA153" s="142"/>
      <c r="AB153" s="146" t="str">
        <f>Temp_Prépa</f>
        <v/>
      </c>
      <c r="AC153" s="146" t="str">
        <f>Temps_Oxy_AD</f>
        <v/>
      </c>
      <c r="AD153" s="145" t="str">
        <f>Vitesse</f>
        <v/>
      </c>
      <c r="AE153" s="144" t="str">
        <f>Temps_coupe_Pièce</f>
        <v/>
      </c>
      <c r="AF153" s="144" t="str">
        <f>temps_amorçage</f>
        <v/>
      </c>
      <c r="AG153" s="146" t="str">
        <f>Temps_TT_Oxy_AD</f>
        <v/>
      </c>
      <c r="AH153" s="146" t="str">
        <f>Coût_Oxy_AD</f>
        <v/>
      </c>
      <c r="AI153" s="107"/>
      <c r="AJ153" s="6" t="str">
        <f>Temps_sciage_pièce</f>
        <v/>
      </c>
      <c r="AK153" s="6" t="str">
        <f>Temps_TT_sciage_AD</f>
        <v/>
      </c>
      <c r="AL153" s="6" t="str">
        <f>Coût_sciage_AD</f>
        <v/>
      </c>
      <c r="AM153" s="148"/>
      <c r="AN153" s="145" t="str">
        <f>Temps_cisaillage_pièce</f>
        <v/>
      </c>
      <c r="AO153" s="145" t="str">
        <f>Temps_TT_cisaillage_AD</f>
        <v/>
      </c>
      <c r="AP153" s="145" t="str">
        <f>Coût_cisaillage_AD</f>
        <v/>
      </c>
      <c r="AQ153" s="141"/>
      <c r="AR153" s="141"/>
      <c r="AS153" s="144" t="e">
        <f>Temps_usinage_pièce</f>
        <v>#REF!</v>
      </c>
      <c r="AT153" s="144" t="e">
        <f>Temps_TT_usinage_AD</f>
        <v>#REF!</v>
      </c>
      <c r="AU153" s="144" t="e">
        <f>Coût_usinage_AD</f>
        <v>#REF!</v>
      </c>
      <c r="AV153" s="141"/>
      <c r="AW153" s="144" t="e">
        <f>Temps_Pliage_pièce</f>
        <v>#REF!</v>
      </c>
      <c r="AX153" s="144" t="e">
        <f>Temps_TT_Pliage_AD</f>
        <v>#REF!</v>
      </c>
      <c r="AY153" s="144" t="e">
        <f>Coût_Pliage_AD</f>
        <v>#REF!</v>
      </c>
      <c r="AZ153" s="141"/>
      <c r="BA153" s="141"/>
      <c r="BB153" s="144" t="e">
        <f>Temps_usinageAp_pièce</f>
        <v>#REF!</v>
      </c>
      <c r="BC153" s="144" t="e">
        <f>Temps_TT_usinageAp_AD</f>
        <v>#REF!</v>
      </c>
      <c r="BD153" s="144" t="e">
        <f>Coût_usinageAp_AD</f>
        <v>#REF!</v>
      </c>
      <c r="BE153" s="141"/>
      <c r="BF153" s="144" t="e">
        <f>Temps_TT_Tour_Pièce</f>
        <v>#REF!</v>
      </c>
      <c r="BG153" s="144" t="e">
        <f>Cout_Tour_Pièce</f>
        <v>#REF!</v>
      </c>
      <c r="BH153" s="141"/>
      <c r="BI153" s="142"/>
      <c r="BJ153" s="144" t="e">
        <f>Temps_TT_Soudure_AD</f>
        <v>#REF!</v>
      </c>
      <c r="BK153" s="144" t="e">
        <f>Coût_Soudure_AD</f>
        <v>#REF!</v>
      </c>
      <c r="BL153" s="141"/>
      <c r="BM153" s="144" t="e">
        <f>Coût_Montage_AD</f>
        <v>#REF!</v>
      </c>
      <c r="BN153" s="141"/>
      <c r="BO153" s="144" t="e">
        <f>Temps_TT_Peinture_AD</f>
        <v>#REF!</v>
      </c>
      <c r="BP153" s="144" t="e">
        <f>Coût_Peinture_AD</f>
        <v>#REF!</v>
      </c>
      <c r="BQ153" s="141"/>
      <c r="BR153" s="141" t="e">
        <f>Coût_Achat_TT</f>
        <v>#REF!</v>
      </c>
    </row>
    <row r="154" spans="2:70" ht="20.100000000000001" customHeight="1" x14ac:dyDescent="0.25">
      <c r="B154" s="12"/>
      <c r="K154" s="7"/>
      <c r="T154" s="79" t="str">
        <f>MatDim</f>
        <v/>
      </c>
      <c r="U154" s="147" t="str">
        <f>RéfMat</f>
        <v/>
      </c>
      <c r="V154" s="144" t="str">
        <f>Coeff</f>
        <v/>
      </c>
      <c r="W154" s="144" t="str">
        <f>Poids</f>
        <v/>
      </c>
      <c r="X154" s="145" t="str">
        <f>PoidBrut</f>
        <v/>
      </c>
      <c r="Y154" s="146" t="str">
        <f>Périmètre</f>
        <v/>
      </c>
      <c r="Z154" s="142"/>
      <c r="AA154" s="142"/>
      <c r="AB154" s="146" t="str">
        <f>Temp_Prépa</f>
        <v/>
      </c>
      <c r="AC154" s="146" t="str">
        <f>Temps_Oxy_AD</f>
        <v/>
      </c>
      <c r="AD154" s="145" t="str">
        <f>Vitesse</f>
        <v/>
      </c>
      <c r="AE154" s="144" t="str">
        <f>Temps_coupe_Pièce</f>
        <v/>
      </c>
      <c r="AF154" s="144" t="str">
        <f>temps_amorçage</f>
        <v/>
      </c>
      <c r="AG154" s="146" t="str">
        <f>Temps_TT_Oxy_AD</f>
        <v/>
      </c>
      <c r="AH154" s="146" t="str">
        <f>Coût_Oxy_AD</f>
        <v/>
      </c>
      <c r="AI154" s="107"/>
      <c r="AJ154" s="6" t="str">
        <f>Temps_sciage_pièce</f>
        <v/>
      </c>
      <c r="AK154" s="6" t="str">
        <f>Temps_TT_sciage_AD</f>
        <v/>
      </c>
      <c r="AL154" s="6" t="str">
        <f>Coût_sciage_AD</f>
        <v/>
      </c>
      <c r="AM154" s="148"/>
      <c r="AN154" s="145" t="str">
        <f>Temps_cisaillage_pièce</f>
        <v/>
      </c>
      <c r="AO154" s="145" t="str">
        <f>Temps_TT_cisaillage_AD</f>
        <v/>
      </c>
      <c r="AP154" s="145" t="str">
        <f>Coût_cisaillage_AD</f>
        <v/>
      </c>
      <c r="AQ154" s="141"/>
      <c r="AR154" s="141"/>
      <c r="AS154" s="144" t="e">
        <f>Temps_usinage_pièce</f>
        <v>#REF!</v>
      </c>
      <c r="AT154" s="144" t="e">
        <f>Temps_TT_usinage_AD</f>
        <v>#REF!</v>
      </c>
      <c r="AU154" s="144" t="e">
        <f>Coût_usinage_AD</f>
        <v>#REF!</v>
      </c>
      <c r="AV154" s="141"/>
      <c r="AW154" s="144" t="e">
        <f>Temps_Pliage_pièce</f>
        <v>#REF!</v>
      </c>
      <c r="AX154" s="144" t="e">
        <f>Temps_TT_Pliage_AD</f>
        <v>#REF!</v>
      </c>
      <c r="AY154" s="144" t="e">
        <f>Coût_Pliage_AD</f>
        <v>#REF!</v>
      </c>
      <c r="AZ154" s="141"/>
      <c r="BA154" s="141"/>
      <c r="BB154" s="144" t="e">
        <f>Temps_usinageAp_pièce</f>
        <v>#REF!</v>
      </c>
      <c r="BC154" s="144" t="e">
        <f>Temps_TT_usinageAp_AD</f>
        <v>#REF!</v>
      </c>
      <c r="BD154" s="144" t="e">
        <f>Coût_usinageAp_AD</f>
        <v>#REF!</v>
      </c>
      <c r="BE154" s="141"/>
      <c r="BF154" s="144" t="e">
        <f>Temps_TT_Tour_Pièce</f>
        <v>#REF!</v>
      </c>
      <c r="BG154" s="144" t="e">
        <f>Cout_Tour_Pièce</f>
        <v>#REF!</v>
      </c>
      <c r="BH154" s="141"/>
      <c r="BI154" s="142"/>
      <c r="BJ154" s="144" t="e">
        <f>Temps_TT_Soudure_AD</f>
        <v>#REF!</v>
      </c>
      <c r="BK154" s="144" t="e">
        <f>Coût_Soudure_AD</f>
        <v>#REF!</v>
      </c>
      <c r="BL154" s="141"/>
      <c r="BM154" s="144" t="e">
        <f>Coût_Montage_AD</f>
        <v>#REF!</v>
      </c>
      <c r="BN154" s="141"/>
      <c r="BO154" s="144" t="e">
        <f>Temps_TT_Peinture_AD</f>
        <v>#REF!</v>
      </c>
      <c r="BP154" s="144" t="e">
        <f>Coût_Peinture_AD</f>
        <v>#REF!</v>
      </c>
      <c r="BQ154" s="141"/>
      <c r="BR154" s="141" t="e">
        <f>Coût_Achat_TT</f>
        <v>#REF!</v>
      </c>
    </row>
    <row r="155" spans="2:70" ht="20.100000000000001" customHeight="1" x14ac:dyDescent="0.25">
      <c r="B155" s="12"/>
      <c r="K155" s="7"/>
      <c r="T155" s="79" t="str">
        <f>MatDim</f>
        <v/>
      </c>
      <c r="U155" s="147" t="str">
        <f>RéfMat</f>
        <v/>
      </c>
      <c r="V155" s="144" t="str">
        <f>Coeff</f>
        <v/>
      </c>
      <c r="W155" s="144" t="str">
        <f>Poids</f>
        <v/>
      </c>
      <c r="X155" s="145" t="str">
        <f>PoidBrut</f>
        <v/>
      </c>
      <c r="Y155" s="146" t="str">
        <f>Périmètre</f>
        <v/>
      </c>
      <c r="Z155" s="142"/>
      <c r="AA155" s="142"/>
      <c r="AB155" s="146" t="str">
        <f>Temp_Prépa</f>
        <v/>
      </c>
      <c r="AC155" s="146" t="str">
        <f>Temps_Oxy_AD</f>
        <v/>
      </c>
      <c r="AD155" s="145" t="str">
        <f>Vitesse</f>
        <v/>
      </c>
      <c r="AE155" s="144" t="str">
        <f>Temps_coupe_Pièce</f>
        <v/>
      </c>
      <c r="AF155" s="144" t="str">
        <f>temps_amorçage</f>
        <v/>
      </c>
      <c r="AG155" s="146" t="str">
        <f>Temps_TT_Oxy_AD</f>
        <v/>
      </c>
      <c r="AH155" s="146" t="str">
        <f>Coût_Oxy_AD</f>
        <v/>
      </c>
      <c r="AI155" s="107"/>
      <c r="AJ155" s="6" t="str">
        <f>Temps_sciage_pièce</f>
        <v/>
      </c>
      <c r="AK155" s="6" t="str">
        <f>Temps_TT_sciage_AD</f>
        <v/>
      </c>
      <c r="AL155" s="6" t="str">
        <f>Coût_sciage_AD</f>
        <v/>
      </c>
      <c r="AM155" s="148"/>
      <c r="AN155" s="145" t="str">
        <f>Temps_cisaillage_pièce</f>
        <v/>
      </c>
      <c r="AO155" s="145" t="str">
        <f>Temps_TT_cisaillage_AD</f>
        <v/>
      </c>
      <c r="AP155" s="145" t="str">
        <f>Coût_cisaillage_AD</f>
        <v/>
      </c>
      <c r="AQ155" s="141"/>
      <c r="AR155" s="141"/>
      <c r="AS155" s="144" t="e">
        <f>Temps_usinage_pièce</f>
        <v>#REF!</v>
      </c>
      <c r="AT155" s="144" t="e">
        <f>Temps_TT_usinage_AD</f>
        <v>#REF!</v>
      </c>
      <c r="AU155" s="144" t="e">
        <f>Coût_usinage_AD</f>
        <v>#REF!</v>
      </c>
      <c r="AV155" s="141"/>
      <c r="AW155" s="144" t="e">
        <f>Temps_Pliage_pièce</f>
        <v>#REF!</v>
      </c>
      <c r="AX155" s="144" t="e">
        <f>Temps_TT_Pliage_AD</f>
        <v>#REF!</v>
      </c>
      <c r="AY155" s="144" t="e">
        <f>Coût_Pliage_AD</f>
        <v>#REF!</v>
      </c>
      <c r="AZ155" s="141"/>
      <c r="BA155" s="141"/>
      <c r="BB155" s="144" t="e">
        <f>Temps_usinageAp_pièce</f>
        <v>#REF!</v>
      </c>
      <c r="BC155" s="144" t="e">
        <f>Temps_TT_usinageAp_AD</f>
        <v>#REF!</v>
      </c>
      <c r="BD155" s="144" t="e">
        <f>Coût_usinageAp_AD</f>
        <v>#REF!</v>
      </c>
      <c r="BE155" s="141"/>
      <c r="BF155" s="144" t="e">
        <f>Temps_TT_Tour_Pièce</f>
        <v>#REF!</v>
      </c>
      <c r="BG155" s="144" t="e">
        <f>Cout_Tour_Pièce</f>
        <v>#REF!</v>
      </c>
      <c r="BH155" s="141"/>
      <c r="BI155" s="142"/>
      <c r="BJ155" s="144" t="e">
        <f>Temps_TT_Soudure_AD</f>
        <v>#REF!</v>
      </c>
      <c r="BK155" s="144" t="e">
        <f>Coût_Soudure_AD</f>
        <v>#REF!</v>
      </c>
      <c r="BL155" s="141"/>
      <c r="BM155" s="144" t="e">
        <f>Coût_Montage_AD</f>
        <v>#REF!</v>
      </c>
      <c r="BN155" s="141"/>
      <c r="BO155" s="144" t="e">
        <f>Temps_TT_Peinture_AD</f>
        <v>#REF!</v>
      </c>
      <c r="BP155" s="144" t="e">
        <f>Coût_Peinture_AD</f>
        <v>#REF!</v>
      </c>
      <c r="BQ155" s="141"/>
      <c r="BR155" s="141" t="e">
        <f>Coût_Achat_TT</f>
        <v>#REF!</v>
      </c>
    </row>
    <row r="156" spans="2:70" ht="20.100000000000001" customHeight="1" x14ac:dyDescent="0.25">
      <c r="B156" s="12"/>
      <c r="K156" s="7"/>
      <c r="T156" s="79" t="str">
        <f>MatDim</f>
        <v/>
      </c>
      <c r="U156" s="147" t="str">
        <f>RéfMat</f>
        <v/>
      </c>
      <c r="V156" s="144" t="str">
        <f>Coeff</f>
        <v/>
      </c>
      <c r="W156" s="144" t="str">
        <f>Poids</f>
        <v/>
      </c>
      <c r="X156" s="145" t="str">
        <f>PoidBrut</f>
        <v/>
      </c>
      <c r="Y156" s="146" t="str">
        <f>Périmètre</f>
        <v/>
      </c>
      <c r="Z156" s="142"/>
      <c r="AA156" s="142"/>
      <c r="AB156" s="146" t="str">
        <f>Temp_Prépa</f>
        <v/>
      </c>
      <c r="AC156" s="146" t="str">
        <f>Temps_Oxy_AD</f>
        <v/>
      </c>
      <c r="AD156" s="145" t="str">
        <f>Vitesse</f>
        <v/>
      </c>
      <c r="AE156" s="144" t="str">
        <f>Temps_coupe_Pièce</f>
        <v/>
      </c>
      <c r="AF156" s="144" t="str">
        <f>temps_amorçage</f>
        <v/>
      </c>
      <c r="AG156" s="146" t="str">
        <f>Temps_TT_Oxy_AD</f>
        <v/>
      </c>
      <c r="AH156" s="146" t="str">
        <f>Coût_Oxy_AD</f>
        <v/>
      </c>
      <c r="AI156" s="107"/>
      <c r="AJ156" s="6" t="str">
        <f>Temps_sciage_pièce</f>
        <v/>
      </c>
      <c r="AK156" s="6" t="str">
        <f>Temps_TT_sciage_AD</f>
        <v/>
      </c>
      <c r="AL156" s="6" t="str">
        <f>Coût_sciage_AD</f>
        <v/>
      </c>
      <c r="AM156" s="148"/>
      <c r="AN156" s="145" t="str">
        <f>Temps_cisaillage_pièce</f>
        <v/>
      </c>
      <c r="AO156" s="145" t="str">
        <f>Temps_TT_cisaillage_AD</f>
        <v/>
      </c>
      <c r="AP156" s="145" t="str">
        <f>Coût_cisaillage_AD</f>
        <v/>
      </c>
      <c r="AQ156" s="141"/>
      <c r="AR156" s="141"/>
      <c r="AS156" s="144" t="e">
        <f>Temps_usinage_pièce</f>
        <v>#REF!</v>
      </c>
      <c r="AT156" s="144" t="e">
        <f>Temps_TT_usinage_AD</f>
        <v>#REF!</v>
      </c>
      <c r="AU156" s="144" t="e">
        <f>Coût_usinage_AD</f>
        <v>#REF!</v>
      </c>
      <c r="AV156" s="141"/>
      <c r="AW156" s="144" t="e">
        <f>Temps_Pliage_pièce</f>
        <v>#REF!</v>
      </c>
      <c r="AX156" s="144" t="e">
        <f>Temps_TT_Pliage_AD</f>
        <v>#REF!</v>
      </c>
      <c r="AY156" s="144" t="e">
        <f>Coût_Pliage_AD</f>
        <v>#REF!</v>
      </c>
      <c r="AZ156" s="141"/>
      <c r="BA156" s="141"/>
      <c r="BB156" s="144" t="e">
        <f>Temps_usinageAp_pièce</f>
        <v>#REF!</v>
      </c>
      <c r="BC156" s="144" t="e">
        <f>Temps_TT_usinageAp_AD</f>
        <v>#REF!</v>
      </c>
      <c r="BD156" s="144" t="e">
        <f>Coût_usinageAp_AD</f>
        <v>#REF!</v>
      </c>
      <c r="BE156" s="141"/>
      <c r="BF156" s="144" t="e">
        <f>Temps_TT_Tour_Pièce</f>
        <v>#REF!</v>
      </c>
      <c r="BG156" s="144" t="e">
        <f>Cout_Tour_Pièce</f>
        <v>#REF!</v>
      </c>
      <c r="BH156" s="141"/>
      <c r="BI156" s="142"/>
      <c r="BJ156" s="144" t="e">
        <f>Temps_TT_Soudure_AD</f>
        <v>#REF!</v>
      </c>
      <c r="BK156" s="144" t="e">
        <f>Coût_Soudure_AD</f>
        <v>#REF!</v>
      </c>
      <c r="BL156" s="141"/>
      <c r="BM156" s="144" t="e">
        <f>Coût_Montage_AD</f>
        <v>#REF!</v>
      </c>
      <c r="BN156" s="141"/>
      <c r="BO156" s="144" t="e">
        <f>Temps_TT_Peinture_AD</f>
        <v>#REF!</v>
      </c>
      <c r="BP156" s="144" t="e">
        <f>Coût_Peinture_AD</f>
        <v>#REF!</v>
      </c>
      <c r="BQ156" s="141"/>
      <c r="BR156" s="141" t="e">
        <f>Coût_Achat_TT</f>
        <v>#REF!</v>
      </c>
    </row>
    <row r="157" spans="2:70" ht="20.100000000000001" customHeight="1" x14ac:dyDescent="0.25">
      <c r="B157" s="12"/>
      <c r="K157" s="7"/>
      <c r="T157" s="79" t="str">
        <f>MatDim</f>
        <v/>
      </c>
      <c r="U157" s="147" t="str">
        <f>RéfMat</f>
        <v/>
      </c>
      <c r="V157" s="144" t="str">
        <f>Coeff</f>
        <v/>
      </c>
      <c r="W157" s="144" t="str">
        <f>Poids</f>
        <v/>
      </c>
      <c r="X157" s="145" t="str">
        <f>PoidBrut</f>
        <v/>
      </c>
      <c r="Y157" s="146" t="str">
        <f>Périmètre</f>
        <v/>
      </c>
      <c r="Z157" s="142"/>
      <c r="AA157" s="142"/>
      <c r="AB157" s="146" t="str">
        <f>Temp_Prépa</f>
        <v/>
      </c>
      <c r="AC157" s="146" t="str">
        <f>Temps_Oxy_AD</f>
        <v/>
      </c>
      <c r="AD157" s="145" t="str">
        <f>Vitesse</f>
        <v/>
      </c>
      <c r="AE157" s="144" t="str">
        <f>Temps_coupe_Pièce</f>
        <v/>
      </c>
      <c r="AF157" s="144" t="str">
        <f>temps_amorçage</f>
        <v/>
      </c>
      <c r="AG157" s="146" t="str">
        <f>Temps_TT_Oxy_AD</f>
        <v/>
      </c>
      <c r="AH157" s="146" t="str">
        <f>Coût_Oxy_AD</f>
        <v/>
      </c>
      <c r="AI157" s="107"/>
      <c r="AJ157" s="6" t="str">
        <f>Temps_sciage_pièce</f>
        <v/>
      </c>
      <c r="AK157" s="6" t="str">
        <f>Temps_TT_sciage_AD</f>
        <v/>
      </c>
      <c r="AL157" s="6" t="str">
        <f>Coût_sciage_AD</f>
        <v/>
      </c>
      <c r="AM157" s="148"/>
      <c r="AN157" s="145" t="str">
        <f>Temps_cisaillage_pièce</f>
        <v/>
      </c>
      <c r="AO157" s="145" t="str">
        <f>Temps_TT_cisaillage_AD</f>
        <v/>
      </c>
      <c r="AP157" s="145" t="str">
        <f>Coût_cisaillage_AD</f>
        <v/>
      </c>
      <c r="AQ157" s="141"/>
      <c r="AR157" s="141"/>
      <c r="AS157" s="144" t="e">
        <f>Temps_usinage_pièce</f>
        <v>#REF!</v>
      </c>
      <c r="AT157" s="144" t="e">
        <f>Temps_TT_usinage_AD</f>
        <v>#REF!</v>
      </c>
      <c r="AU157" s="144" t="e">
        <f>Coût_usinage_AD</f>
        <v>#REF!</v>
      </c>
      <c r="AV157" s="141"/>
      <c r="AW157" s="144" t="e">
        <f>Temps_Pliage_pièce</f>
        <v>#REF!</v>
      </c>
      <c r="AX157" s="144" t="e">
        <f>Temps_TT_Pliage_AD</f>
        <v>#REF!</v>
      </c>
      <c r="AY157" s="144" t="e">
        <f>Coût_Pliage_AD</f>
        <v>#REF!</v>
      </c>
      <c r="AZ157" s="141"/>
      <c r="BA157" s="141"/>
      <c r="BB157" s="144" t="e">
        <f>Temps_usinageAp_pièce</f>
        <v>#REF!</v>
      </c>
      <c r="BC157" s="144" t="e">
        <f>Temps_TT_usinageAp_AD</f>
        <v>#REF!</v>
      </c>
      <c r="BD157" s="144" t="e">
        <f>Coût_usinageAp_AD</f>
        <v>#REF!</v>
      </c>
      <c r="BE157" s="141"/>
      <c r="BF157" s="144" t="e">
        <f>Temps_TT_Tour_Pièce</f>
        <v>#REF!</v>
      </c>
      <c r="BG157" s="144" t="e">
        <f>Cout_Tour_Pièce</f>
        <v>#REF!</v>
      </c>
      <c r="BH157" s="141"/>
      <c r="BI157" s="142"/>
      <c r="BJ157" s="144" t="e">
        <f>Temps_TT_Soudure_AD</f>
        <v>#REF!</v>
      </c>
      <c r="BK157" s="144" t="e">
        <f>Coût_Soudure_AD</f>
        <v>#REF!</v>
      </c>
      <c r="BL157" s="141"/>
      <c r="BM157" s="144" t="e">
        <f>Coût_Montage_AD</f>
        <v>#REF!</v>
      </c>
      <c r="BN157" s="141"/>
      <c r="BO157" s="144" t="e">
        <f>Temps_TT_Peinture_AD</f>
        <v>#REF!</v>
      </c>
      <c r="BP157" s="144" t="e">
        <f>Coût_Peinture_AD</f>
        <v>#REF!</v>
      </c>
      <c r="BQ157" s="141"/>
      <c r="BR157" s="141" t="e">
        <f>Coût_Achat_TT</f>
        <v>#REF!</v>
      </c>
    </row>
    <row r="158" spans="2:70" ht="20.100000000000001" customHeight="1" x14ac:dyDescent="0.25">
      <c r="B158" s="12"/>
      <c r="K158" s="7"/>
      <c r="T158" s="79" t="str">
        <f>MatDim</f>
        <v/>
      </c>
      <c r="U158" s="147" t="str">
        <f>RéfMat</f>
        <v/>
      </c>
      <c r="V158" s="144" t="str">
        <f>Coeff</f>
        <v/>
      </c>
      <c r="W158" s="144" t="str">
        <f>Poids</f>
        <v/>
      </c>
      <c r="X158" s="145" t="str">
        <f>PoidBrut</f>
        <v/>
      </c>
      <c r="Y158" s="146" t="str">
        <f>Périmètre</f>
        <v/>
      </c>
      <c r="Z158" s="142"/>
      <c r="AA158" s="142"/>
      <c r="AB158" s="146" t="str">
        <f>Temp_Prépa</f>
        <v/>
      </c>
      <c r="AC158" s="146" t="str">
        <f>Temps_Oxy_AD</f>
        <v/>
      </c>
      <c r="AD158" s="145" t="str">
        <f>Vitesse</f>
        <v/>
      </c>
      <c r="AE158" s="144" t="str">
        <f>Temps_coupe_Pièce</f>
        <v/>
      </c>
      <c r="AF158" s="144" t="str">
        <f>temps_amorçage</f>
        <v/>
      </c>
      <c r="AG158" s="146" t="str">
        <f>Temps_TT_Oxy_AD</f>
        <v/>
      </c>
      <c r="AH158" s="146" t="str">
        <f>Coût_Oxy_AD</f>
        <v/>
      </c>
      <c r="AI158" s="107"/>
      <c r="AJ158" s="6" t="str">
        <f>Temps_sciage_pièce</f>
        <v/>
      </c>
      <c r="AK158" s="6" t="str">
        <f>Temps_TT_sciage_AD</f>
        <v/>
      </c>
      <c r="AL158" s="6" t="str">
        <f>Coût_sciage_AD</f>
        <v/>
      </c>
      <c r="AM158" s="148"/>
      <c r="AN158" s="145" t="str">
        <f>Temps_cisaillage_pièce</f>
        <v/>
      </c>
      <c r="AO158" s="145" t="str">
        <f>Temps_TT_cisaillage_AD</f>
        <v/>
      </c>
      <c r="AP158" s="145" t="str">
        <f>Coût_cisaillage_AD</f>
        <v/>
      </c>
      <c r="AQ158" s="141"/>
      <c r="AR158" s="141"/>
      <c r="AS158" s="144" t="e">
        <f>Temps_usinage_pièce</f>
        <v>#REF!</v>
      </c>
      <c r="AT158" s="144" t="e">
        <f>Temps_TT_usinage_AD</f>
        <v>#REF!</v>
      </c>
      <c r="AU158" s="144" t="e">
        <f>Coût_usinage_AD</f>
        <v>#REF!</v>
      </c>
      <c r="AV158" s="141"/>
      <c r="AW158" s="144" t="e">
        <f>Temps_Pliage_pièce</f>
        <v>#REF!</v>
      </c>
      <c r="AX158" s="144" t="e">
        <f>Temps_TT_Pliage_AD</f>
        <v>#REF!</v>
      </c>
      <c r="AY158" s="144" t="e">
        <f>Coût_Pliage_AD</f>
        <v>#REF!</v>
      </c>
      <c r="AZ158" s="141"/>
      <c r="BA158" s="141"/>
      <c r="BB158" s="144" t="e">
        <f>Temps_usinageAp_pièce</f>
        <v>#REF!</v>
      </c>
      <c r="BC158" s="144" t="e">
        <f>Temps_TT_usinageAp_AD</f>
        <v>#REF!</v>
      </c>
      <c r="BD158" s="144" t="e">
        <f>Coût_usinageAp_AD</f>
        <v>#REF!</v>
      </c>
      <c r="BE158" s="141"/>
      <c r="BF158" s="144" t="e">
        <f>Temps_TT_Tour_Pièce</f>
        <v>#REF!</v>
      </c>
      <c r="BG158" s="144" t="e">
        <f>Cout_Tour_Pièce</f>
        <v>#REF!</v>
      </c>
      <c r="BH158" s="141"/>
      <c r="BI158" s="142"/>
      <c r="BJ158" s="144" t="e">
        <f>Temps_TT_Soudure_AD</f>
        <v>#REF!</v>
      </c>
      <c r="BK158" s="144" t="e">
        <f>Coût_Soudure_AD</f>
        <v>#REF!</v>
      </c>
      <c r="BL158" s="141"/>
      <c r="BM158" s="144" t="e">
        <f>Coût_Montage_AD</f>
        <v>#REF!</v>
      </c>
      <c r="BN158" s="141"/>
      <c r="BO158" s="144" t="e">
        <f>Temps_TT_Peinture_AD</f>
        <v>#REF!</v>
      </c>
      <c r="BP158" s="144" t="e">
        <f>Coût_Peinture_AD</f>
        <v>#REF!</v>
      </c>
      <c r="BQ158" s="141"/>
      <c r="BR158" s="141" t="e">
        <f>Coût_Achat_TT</f>
        <v>#REF!</v>
      </c>
    </row>
    <row r="159" spans="2:70" ht="20.100000000000001" customHeight="1" x14ac:dyDescent="0.25">
      <c r="B159" s="12"/>
      <c r="K159" s="7"/>
      <c r="T159" s="79" t="str">
        <f>MatDim</f>
        <v/>
      </c>
      <c r="U159" s="147" t="str">
        <f>RéfMat</f>
        <v/>
      </c>
      <c r="V159" s="144" t="str">
        <f>Coeff</f>
        <v/>
      </c>
      <c r="W159" s="144" t="str">
        <f>Poids</f>
        <v/>
      </c>
      <c r="X159" s="145" t="str">
        <f>PoidBrut</f>
        <v/>
      </c>
      <c r="Y159" s="146" t="str">
        <f>Périmètre</f>
        <v/>
      </c>
      <c r="Z159" s="142"/>
      <c r="AA159" s="142"/>
      <c r="AB159" s="146" t="str">
        <f>Temp_Prépa</f>
        <v/>
      </c>
      <c r="AC159" s="146" t="str">
        <f>Temps_Oxy_AD</f>
        <v/>
      </c>
      <c r="AD159" s="145" t="str">
        <f>Vitesse</f>
        <v/>
      </c>
      <c r="AE159" s="144" t="str">
        <f>Temps_coupe_Pièce</f>
        <v/>
      </c>
      <c r="AF159" s="144" t="str">
        <f>temps_amorçage</f>
        <v/>
      </c>
      <c r="AG159" s="146" t="str">
        <f>Temps_TT_Oxy_AD</f>
        <v/>
      </c>
      <c r="AH159" s="146" t="str">
        <f>Coût_Oxy_AD</f>
        <v/>
      </c>
      <c r="AI159" s="107"/>
      <c r="AJ159" s="6" t="str">
        <f>Temps_sciage_pièce</f>
        <v/>
      </c>
      <c r="AK159" s="6" t="str">
        <f>Temps_TT_sciage_AD</f>
        <v/>
      </c>
      <c r="AL159" s="6" t="str">
        <f>Coût_sciage_AD</f>
        <v/>
      </c>
      <c r="AM159" s="148"/>
      <c r="AN159" s="145" t="str">
        <f>Temps_cisaillage_pièce</f>
        <v/>
      </c>
      <c r="AO159" s="145" t="str">
        <f>Temps_TT_cisaillage_AD</f>
        <v/>
      </c>
      <c r="AP159" s="145" t="str">
        <f>Coût_cisaillage_AD</f>
        <v/>
      </c>
      <c r="AQ159" s="141"/>
      <c r="AR159" s="141"/>
      <c r="AS159" s="144" t="e">
        <f>Temps_usinage_pièce</f>
        <v>#REF!</v>
      </c>
      <c r="AT159" s="144" t="e">
        <f>Temps_TT_usinage_AD</f>
        <v>#REF!</v>
      </c>
      <c r="AU159" s="144" t="e">
        <f>Coût_usinage_AD</f>
        <v>#REF!</v>
      </c>
      <c r="AV159" s="141"/>
      <c r="AW159" s="144" t="e">
        <f>Temps_Pliage_pièce</f>
        <v>#REF!</v>
      </c>
      <c r="AX159" s="144" t="e">
        <f>Temps_TT_Pliage_AD</f>
        <v>#REF!</v>
      </c>
      <c r="AY159" s="144" t="e">
        <f>Coût_Pliage_AD</f>
        <v>#REF!</v>
      </c>
      <c r="AZ159" s="141"/>
      <c r="BA159" s="141"/>
      <c r="BB159" s="144" t="e">
        <f>Temps_usinageAp_pièce</f>
        <v>#REF!</v>
      </c>
      <c r="BC159" s="144" t="e">
        <f>Temps_TT_usinageAp_AD</f>
        <v>#REF!</v>
      </c>
      <c r="BD159" s="144" t="e">
        <f>Coût_usinageAp_AD</f>
        <v>#REF!</v>
      </c>
      <c r="BE159" s="141"/>
      <c r="BF159" s="144" t="e">
        <f>Temps_TT_Tour_Pièce</f>
        <v>#REF!</v>
      </c>
      <c r="BG159" s="144" t="e">
        <f>Cout_Tour_Pièce</f>
        <v>#REF!</v>
      </c>
      <c r="BH159" s="141"/>
      <c r="BI159" s="142"/>
      <c r="BJ159" s="144" t="e">
        <f>Temps_TT_Soudure_AD</f>
        <v>#REF!</v>
      </c>
      <c r="BK159" s="144" t="e">
        <f>Coût_Soudure_AD</f>
        <v>#REF!</v>
      </c>
      <c r="BL159" s="141"/>
      <c r="BM159" s="144" t="e">
        <f>Coût_Montage_AD</f>
        <v>#REF!</v>
      </c>
      <c r="BN159" s="141"/>
      <c r="BO159" s="144" t="e">
        <f>Temps_TT_Peinture_AD</f>
        <v>#REF!</v>
      </c>
      <c r="BP159" s="144" t="e">
        <f>Coût_Peinture_AD</f>
        <v>#REF!</v>
      </c>
      <c r="BQ159" s="141"/>
      <c r="BR159" s="141" t="e">
        <f>Coût_Achat_TT</f>
        <v>#REF!</v>
      </c>
    </row>
    <row r="160" spans="2:70" ht="20.100000000000001" customHeight="1" x14ac:dyDescent="0.25">
      <c r="B160" s="12"/>
      <c r="K160" s="7"/>
      <c r="T160" s="79" t="str">
        <f>MatDim</f>
        <v/>
      </c>
      <c r="U160" s="147" t="str">
        <f>RéfMat</f>
        <v/>
      </c>
      <c r="V160" s="144" t="str">
        <f>Coeff</f>
        <v/>
      </c>
      <c r="W160" s="144" t="str">
        <f>Poids</f>
        <v/>
      </c>
      <c r="X160" s="145" t="str">
        <f>PoidBrut</f>
        <v/>
      </c>
      <c r="Y160" s="146" t="str">
        <f>Périmètre</f>
        <v/>
      </c>
      <c r="Z160" s="142"/>
      <c r="AA160" s="142"/>
      <c r="AB160" s="146" t="str">
        <f>Temp_Prépa</f>
        <v/>
      </c>
      <c r="AC160" s="146" t="str">
        <f>Temps_Oxy_AD</f>
        <v/>
      </c>
      <c r="AD160" s="145" t="str">
        <f>Vitesse</f>
        <v/>
      </c>
      <c r="AE160" s="144" t="str">
        <f>Temps_coupe_Pièce</f>
        <v/>
      </c>
      <c r="AF160" s="144" t="str">
        <f>temps_amorçage</f>
        <v/>
      </c>
      <c r="AG160" s="146" t="str">
        <f>Temps_TT_Oxy_AD</f>
        <v/>
      </c>
      <c r="AH160" s="146" t="str">
        <f>Coût_Oxy_AD</f>
        <v/>
      </c>
      <c r="AI160" s="107"/>
      <c r="AJ160" s="6" t="str">
        <f>Temps_sciage_pièce</f>
        <v/>
      </c>
      <c r="AK160" s="6" t="str">
        <f>Temps_TT_sciage_AD</f>
        <v/>
      </c>
      <c r="AL160" s="6" t="str">
        <f>Coût_sciage_AD</f>
        <v/>
      </c>
      <c r="AM160" s="148"/>
      <c r="AN160" s="145" t="str">
        <f>Temps_cisaillage_pièce</f>
        <v/>
      </c>
      <c r="AO160" s="145" t="str">
        <f>Temps_TT_cisaillage_AD</f>
        <v/>
      </c>
      <c r="AP160" s="145" t="str">
        <f>Coût_cisaillage_AD</f>
        <v/>
      </c>
      <c r="AQ160" s="141"/>
      <c r="AR160" s="141"/>
      <c r="AS160" s="144" t="e">
        <f>Temps_usinage_pièce</f>
        <v>#REF!</v>
      </c>
      <c r="AT160" s="144" t="e">
        <f>Temps_TT_usinage_AD</f>
        <v>#REF!</v>
      </c>
      <c r="AU160" s="144" t="e">
        <f>Coût_usinage_AD</f>
        <v>#REF!</v>
      </c>
      <c r="AV160" s="141"/>
      <c r="AW160" s="144" t="e">
        <f>Temps_Pliage_pièce</f>
        <v>#REF!</v>
      </c>
      <c r="AX160" s="144" t="e">
        <f>Temps_TT_Pliage_AD</f>
        <v>#REF!</v>
      </c>
      <c r="AY160" s="144" t="e">
        <f>Coût_Pliage_AD</f>
        <v>#REF!</v>
      </c>
      <c r="AZ160" s="141"/>
      <c r="BA160" s="141"/>
      <c r="BB160" s="144" t="e">
        <f>Temps_usinageAp_pièce</f>
        <v>#REF!</v>
      </c>
      <c r="BC160" s="144" t="e">
        <f>Temps_TT_usinageAp_AD</f>
        <v>#REF!</v>
      </c>
      <c r="BD160" s="144" t="e">
        <f>Coût_usinageAp_AD</f>
        <v>#REF!</v>
      </c>
      <c r="BE160" s="141"/>
      <c r="BF160" s="144" t="e">
        <f>Temps_TT_Tour_Pièce</f>
        <v>#REF!</v>
      </c>
      <c r="BG160" s="144" t="e">
        <f>Cout_Tour_Pièce</f>
        <v>#REF!</v>
      </c>
      <c r="BH160" s="141"/>
      <c r="BI160" s="142"/>
      <c r="BJ160" s="144" t="e">
        <f>Temps_TT_Soudure_AD</f>
        <v>#REF!</v>
      </c>
      <c r="BK160" s="144" t="e">
        <f>Coût_Soudure_AD</f>
        <v>#REF!</v>
      </c>
      <c r="BL160" s="141"/>
      <c r="BM160" s="144" t="e">
        <f>Coût_Montage_AD</f>
        <v>#REF!</v>
      </c>
      <c r="BN160" s="141"/>
      <c r="BO160" s="144" t="e">
        <f>Temps_TT_Peinture_AD</f>
        <v>#REF!</v>
      </c>
      <c r="BP160" s="144" t="e">
        <f>Coût_Peinture_AD</f>
        <v>#REF!</v>
      </c>
      <c r="BQ160" s="141"/>
      <c r="BR160" s="141" t="e">
        <f>Coût_Achat_TT</f>
        <v>#REF!</v>
      </c>
    </row>
    <row r="161" spans="2:70" ht="20.100000000000001" customHeight="1" x14ac:dyDescent="0.25">
      <c r="B161" s="12"/>
      <c r="K161" s="7"/>
      <c r="T161" s="79" t="str">
        <f>MatDim</f>
        <v/>
      </c>
      <c r="U161" s="147" t="str">
        <f>RéfMat</f>
        <v/>
      </c>
      <c r="V161" s="144" t="str">
        <f>Coeff</f>
        <v/>
      </c>
      <c r="W161" s="144" t="str">
        <f>Poids</f>
        <v/>
      </c>
      <c r="X161" s="145" t="str">
        <f>PoidBrut</f>
        <v/>
      </c>
      <c r="Y161" s="146" t="str">
        <f>Périmètre</f>
        <v/>
      </c>
      <c r="Z161" s="142"/>
      <c r="AA161" s="142"/>
      <c r="AB161" s="146" t="str">
        <f>Temp_Prépa</f>
        <v/>
      </c>
      <c r="AC161" s="146" t="str">
        <f>Temps_Oxy_AD</f>
        <v/>
      </c>
      <c r="AD161" s="145" t="str">
        <f>Vitesse</f>
        <v/>
      </c>
      <c r="AE161" s="144" t="str">
        <f>Temps_coupe_Pièce</f>
        <v/>
      </c>
      <c r="AF161" s="144" t="str">
        <f>temps_amorçage</f>
        <v/>
      </c>
      <c r="AG161" s="146" t="str">
        <f>Temps_TT_Oxy_AD</f>
        <v/>
      </c>
      <c r="AH161" s="146" t="str">
        <f>Coût_Oxy_AD</f>
        <v/>
      </c>
      <c r="AI161" s="107"/>
      <c r="AJ161" s="6" t="str">
        <f>Temps_sciage_pièce</f>
        <v/>
      </c>
      <c r="AK161" s="6" t="str">
        <f>Temps_TT_sciage_AD</f>
        <v/>
      </c>
      <c r="AL161" s="6" t="str">
        <f>Coût_sciage_AD</f>
        <v/>
      </c>
      <c r="AM161" s="148"/>
      <c r="AN161" s="145" t="str">
        <f>Temps_cisaillage_pièce</f>
        <v/>
      </c>
      <c r="AO161" s="145" t="str">
        <f>Temps_TT_cisaillage_AD</f>
        <v/>
      </c>
      <c r="AP161" s="145" t="str">
        <f>Coût_cisaillage_AD</f>
        <v/>
      </c>
      <c r="AQ161" s="141"/>
      <c r="AR161" s="141"/>
      <c r="AS161" s="144" t="e">
        <f>Temps_usinage_pièce</f>
        <v>#REF!</v>
      </c>
      <c r="AT161" s="144" t="e">
        <f>Temps_TT_usinage_AD</f>
        <v>#REF!</v>
      </c>
      <c r="AU161" s="144" t="e">
        <f>Coût_usinage_AD</f>
        <v>#REF!</v>
      </c>
      <c r="AV161" s="141"/>
      <c r="AW161" s="144" t="e">
        <f>Temps_Pliage_pièce</f>
        <v>#REF!</v>
      </c>
      <c r="AX161" s="144" t="e">
        <f>Temps_TT_Pliage_AD</f>
        <v>#REF!</v>
      </c>
      <c r="AY161" s="144" t="e">
        <f>Coût_Pliage_AD</f>
        <v>#REF!</v>
      </c>
      <c r="AZ161" s="141"/>
      <c r="BA161" s="141"/>
      <c r="BB161" s="144" t="e">
        <f>Temps_usinageAp_pièce</f>
        <v>#REF!</v>
      </c>
      <c r="BC161" s="144" t="e">
        <f>Temps_TT_usinageAp_AD</f>
        <v>#REF!</v>
      </c>
      <c r="BD161" s="144" t="e">
        <f>Coût_usinageAp_AD</f>
        <v>#REF!</v>
      </c>
      <c r="BE161" s="141"/>
      <c r="BF161" s="144" t="e">
        <f>Temps_TT_Tour_Pièce</f>
        <v>#REF!</v>
      </c>
      <c r="BG161" s="144" t="e">
        <f>Cout_Tour_Pièce</f>
        <v>#REF!</v>
      </c>
      <c r="BH161" s="141"/>
      <c r="BI161" s="142"/>
      <c r="BJ161" s="144" t="e">
        <f>Temps_TT_Soudure_AD</f>
        <v>#REF!</v>
      </c>
      <c r="BK161" s="144" t="e">
        <f>Coût_Soudure_AD</f>
        <v>#REF!</v>
      </c>
      <c r="BL161" s="141"/>
      <c r="BM161" s="144" t="e">
        <f>Coût_Montage_AD</f>
        <v>#REF!</v>
      </c>
      <c r="BN161" s="141"/>
      <c r="BO161" s="144" t="e">
        <f>Temps_TT_Peinture_AD</f>
        <v>#REF!</v>
      </c>
      <c r="BP161" s="144" t="e">
        <f>Coût_Peinture_AD</f>
        <v>#REF!</v>
      </c>
      <c r="BQ161" s="141"/>
      <c r="BR161" s="141" t="e">
        <f>Coût_Achat_TT</f>
        <v>#REF!</v>
      </c>
    </row>
    <row r="162" spans="2:70" ht="20.100000000000001" customHeight="1" x14ac:dyDescent="0.25">
      <c r="B162" s="12"/>
      <c r="K162" s="7"/>
      <c r="T162" s="79" t="str">
        <f>MatDim</f>
        <v/>
      </c>
      <c r="U162" s="147" t="str">
        <f>RéfMat</f>
        <v/>
      </c>
      <c r="V162" s="144" t="str">
        <f>Coeff</f>
        <v/>
      </c>
      <c r="W162" s="144" t="str">
        <f>Poids</f>
        <v/>
      </c>
      <c r="X162" s="145" t="str">
        <f>PoidBrut</f>
        <v/>
      </c>
      <c r="Y162" s="146" t="str">
        <f>Périmètre</f>
        <v/>
      </c>
      <c r="Z162" s="142"/>
      <c r="AA162" s="142"/>
      <c r="AB162" s="146" t="str">
        <f>Temp_Prépa</f>
        <v/>
      </c>
      <c r="AC162" s="146" t="str">
        <f>Temps_Oxy_AD</f>
        <v/>
      </c>
      <c r="AD162" s="145" t="str">
        <f>Vitesse</f>
        <v/>
      </c>
      <c r="AE162" s="144" t="str">
        <f>Temps_coupe_Pièce</f>
        <v/>
      </c>
      <c r="AF162" s="144" t="str">
        <f>temps_amorçage</f>
        <v/>
      </c>
      <c r="AG162" s="146" t="str">
        <f>Temps_TT_Oxy_AD</f>
        <v/>
      </c>
      <c r="AH162" s="146" t="str">
        <f>Coût_Oxy_AD</f>
        <v/>
      </c>
      <c r="AI162" s="107"/>
      <c r="AJ162" s="6" t="str">
        <f>Temps_sciage_pièce</f>
        <v/>
      </c>
      <c r="AK162" s="6" t="str">
        <f>Temps_TT_sciage_AD</f>
        <v/>
      </c>
      <c r="AL162" s="6" t="str">
        <f>Coût_sciage_AD</f>
        <v/>
      </c>
      <c r="AM162" s="148"/>
      <c r="AN162" s="145" t="str">
        <f>Temps_cisaillage_pièce</f>
        <v/>
      </c>
      <c r="AO162" s="145" t="str">
        <f>Temps_TT_cisaillage_AD</f>
        <v/>
      </c>
      <c r="AP162" s="145" t="str">
        <f>Coût_cisaillage_AD</f>
        <v/>
      </c>
      <c r="AQ162" s="141"/>
      <c r="AR162" s="141"/>
      <c r="AS162" s="144" t="e">
        <f>Temps_usinage_pièce</f>
        <v>#REF!</v>
      </c>
      <c r="AT162" s="144" t="e">
        <f>Temps_TT_usinage_AD</f>
        <v>#REF!</v>
      </c>
      <c r="AU162" s="144" t="e">
        <f>Coût_usinage_AD</f>
        <v>#REF!</v>
      </c>
      <c r="AV162" s="141"/>
      <c r="AW162" s="144" t="e">
        <f>Temps_Pliage_pièce</f>
        <v>#REF!</v>
      </c>
      <c r="AX162" s="144" t="e">
        <f>Temps_TT_Pliage_AD</f>
        <v>#REF!</v>
      </c>
      <c r="AY162" s="144" t="e">
        <f>Coût_Pliage_AD</f>
        <v>#REF!</v>
      </c>
      <c r="AZ162" s="141"/>
      <c r="BA162" s="141"/>
      <c r="BB162" s="144" t="e">
        <f>Temps_usinageAp_pièce</f>
        <v>#REF!</v>
      </c>
      <c r="BC162" s="144" t="e">
        <f>Temps_TT_usinageAp_AD</f>
        <v>#REF!</v>
      </c>
      <c r="BD162" s="144" t="e">
        <f>Coût_usinageAp_AD</f>
        <v>#REF!</v>
      </c>
      <c r="BE162" s="141"/>
      <c r="BF162" s="144" t="e">
        <f>Temps_TT_Tour_Pièce</f>
        <v>#REF!</v>
      </c>
      <c r="BG162" s="144" t="e">
        <f>Cout_Tour_Pièce</f>
        <v>#REF!</v>
      </c>
      <c r="BH162" s="141"/>
      <c r="BI162" s="142"/>
      <c r="BJ162" s="144" t="e">
        <f>Temps_TT_Soudure_AD</f>
        <v>#REF!</v>
      </c>
      <c r="BK162" s="144" t="e">
        <f>Coût_Soudure_AD</f>
        <v>#REF!</v>
      </c>
      <c r="BL162" s="141"/>
      <c r="BM162" s="144" t="e">
        <f>Coût_Montage_AD</f>
        <v>#REF!</v>
      </c>
      <c r="BN162" s="141"/>
      <c r="BO162" s="144" t="e">
        <f>Temps_TT_Peinture_AD</f>
        <v>#REF!</v>
      </c>
      <c r="BP162" s="144" t="e">
        <f>Coût_Peinture_AD</f>
        <v>#REF!</v>
      </c>
      <c r="BQ162" s="141"/>
      <c r="BR162" s="141" t="e">
        <f>Coût_Achat_TT</f>
        <v>#REF!</v>
      </c>
    </row>
    <row r="163" spans="2:70" ht="20.100000000000001" customHeight="1" x14ac:dyDescent="0.25">
      <c r="B163" s="12"/>
      <c r="K163" s="7"/>
      <c r="T163" s="79" t="str">
        <f>MatDim</f>
        <v/>
      </c>
      <c r="U163" s="147" t="str">
        <f>RéfMat</f>
        <v/>
      </c>
      <c r="V163" s="144" t="str">
        <f>Coeff</f>
        <v/>
      </c>
      <c r="W163" s="144" t="str">
        <f>Poids</f>
        <v/>
      </c>
      <c r="X163" s="145" t="str">
        <f>PoidBrut</f>
        <v/>
      </c>
      <c r="Y163" s="146" t="str">
        <f>Périmètre</f>
        <v/>
      </c>
      <c r="Z163" s="142"/>
      <c r="AA163" s="142"/>
      <c r="AB163" s="146" t="str">
        <f>Temp_Prépa</f>
        <v/>
      </c>
      <c r="AC163" s="146" t="str">
        <f>Temps_Oxy_AD</f>
        <v/>
      </c>
      <c r="AD163" s="145" t="str">
        <f>Vitesse</f>
        <v/>
      </c>
      <c r="AE163" s="144" t="str">
        <f>Temps_coupe_Pièce</f>
        <v/>
      </c>
      <c r="AF163" s="144" t="str">
        <f>temps_amorçage</f>
        <v/>
      </c>
      <c r="AG163" s="146" t="str">
        <f>Temps_TT_Oxy_AD</f>
        <v/>
      </c>
      <c r="AH163" s="146" t="str">
        <f>Coût_Oxy_AD</f>
        <v/>
      </c>
      <c r="AI163" s="107"/>
      <c r="AJ163" s="6" t="str">
        <f>Temps_sciage_pièce</f>
        <v/>
      </c>
      <c r="AK163" s="6" t="str">
        <f>Temps_TT_sciage_AD</f>
        <v/>
      </c>
      <c r="AL163" s="6" t="str">
        <f>Coût_sciage_AD</f>
        <v/>
      </c>
      <c r="AM163" s="148"/>
      <c r="AN163" s="145" t="str">
        <f>Temps_cisaillage_pièce</f>
        <v/>
      </c>
      <c r="AO163" s="145" t="str">
        <f>Temps_TT_cisaillage_AD</f>
        <v/>
      </c>
      <c r="AP163" s="145" t="str">
        <f>Coût_cisaillage_AD</f>
        <v/>
      </c>
      <c r="AQ163" s="141"/>
      <c r="AR163" s="141"/>
      <c r="AS163" s="144" t="e">
        <f>Temps_usinage_pièce</f>
        <v>#REF!</v>
      </c>
      <c r="AT163" s="144" t="e">
        <f>Temps_TT_usinage_AD</f>
        <v>#REF!</v>
      </c>
      <c r="AU163" s="144" t="e">
        <f>Coût_usinage_AD</f>
        <v>#REF!</v>
      </c>
      <c r="AV163" s="141"/>
      <c r="AW163" s="144" t="e">
        <f>Temps_Pliage_pièce</f>
        <v>#REF!</v>
      </c>
      <c r="AX163" s="144" t="e">
        <f>Temps_TT_Pliage_AD</f>
        <v>#REF!</v>
      </c>
      <c r="AY163" s="144" t="e">
        <f>Coût_Pliage_AD</f>
        <v>#REF!</v>
      </c>
      <c r="AZ163" s="141"/>
      <c r="BA163" s="141"/>
      <c r="BB163" s="144" t="e">
        <f>Temps_usinageAp_pièce</f>
        <v>#REF!</v>
      </c>
      <c r="BC163" s="144" t="e">
        <f>Temps_TT_usinageAp_AD</f>
        <v>#REF!</v>
      </c>
      <c r="BD163" s="144" t="e">
        <f>Coût_usinageAp_AD</f>
        <v>#REF!</v>
      </c>
      <c r="BE163" s="141"/>
      <c r="BF163" s="144" t="e">
        <f>Temps_TT_Tour_Pièce</f>
        <v>#REF!</v>
      </c>
      <c r="BG163" s="144" t="e">
        <f>Cout_Tour_Pièce</f>
        <v>#REF!</v>
      </c>
      <c r="BH163" s="141"/>
      <c r="BI163" s="142"/>
      <c r="BJ163" s="144" t="e">
        <f>Temps_TT_Soudure_AD</f>
        <v>#REF!</v>
      </c>
      <c r="BK163" s="144" t="e">
        <f>Coût_Soudure_AD</f>
        <v>#REF!</v>
      </c>
      <c r="BL163" s="141"/>
      <c r="BM163" s="144" t="e">
        <f>Coût_Montage_AD</f>
        <v>#REF!</v>
      </c>
      <c r="BN163" s="141"/>
      <c r="BO163" s="144" t="e">
        <f>Temps_TT_Peinture_AD</f>
        <v>#REF!</v>
      </c>
      <c r="BP163" s="144" t="e">
        <f>Coût_Peinture_AD</f>
        <v>#REF!</v>
      </c>
      <c r="BQ163" s="141"/>
      <c r="BR163" s="141" t="e">
        <f>Coût_Achat_TT</f>
        <v>#REF!</v>
      </c>
    </row>
    <row r="164" spans="2:70" ht="20.100000000000001" customHeight="1" x14ac:dyDescent="0.25">
      <c r="B164" s="12"/>
      <c r="K164" s="7"/>
      <c r="T164" s="79" t="str">
        <f>MatDim</f>
        <v/>
      </c>
      <c r="U164" s="147" t="str">
        <f>RéfMat</f>
        <v/>
      </c>
      <c r="V164" s="144" t="str">
        <f>Coeff</f>
        <v/>
      </c>
      <c r="W164" s="144" t="str">
        <f>Poids</f>
        <v/>
      </c>
      <c r="X164" s="145" t="str">
        <f>PoidBrut</f>
        <v/>
      </c>
      <c r="Y164" s="146" t="str">
        <f>Périmètre</f>
        <v/>
      </c>
      <c r="Z164" s="142"/>
      <c r="AA164" s="142"/>
      <c r="AB164" s="146" t="str">
        <f>Temp_Prépa</f>
        <v/>
      </c>
      <c r="AC164" s="146" t="str">
        <f>Temps_Oxy_AD</f>
        <v/>
      </c>
      <c r="AD164" s="145" t="str">
        <f>Vitesse</f>
        <v/>
      </c>
      <c r="AE164" s="144" t="str">
        <f>Temps_coupe_Pièce</f>
        <v/>
      </c>
      <c r="AF164" s="144" t="str">
        <f>temps_amorçage</f>
        <v/>
      </c>
      <c r="AG164" s="146" t="str">
        <f>Temps_TT_Oxy_AD</f>
        <v/>
      </c>
      <c r="AH164" s="146" t="str">
        <f>Coût_Oxy_AD</f>
        <v/>
      </c>
      <c r="AI164" s="107"/>
      <c r="AJ164" s="6" t="str">
        <f>Temps_sciage_pièce</f>
        <v/>
      </c>
      <c r="AK164" s="6" t="str">
        <f>Temps_TT_sciage_AD</f>
        <v/>
      </c>
      <c r="AL164" s="6" t="str">
        <f>Coût_sciage_AD</f>
        <v/>
      </c>
      <c r="AM164" s="148"/>
      <c r="AN164" s="145" t="str">
        <f>Temps_cisaillage_pièce</f>
        <v/>
      </c>
      <c r="AO164" s="145" t="str">
        <f>Temps_TT_cisaillage_AD</f>
        <v/>
      </c>
      <c r="AP164" s="145" t="str">
        <f>Coût_cisaillage_AD</f>
        <v/>
      </c>
      <c r="AQ164" s="141"/>
      <c r="AR164" s="141"/>
      <c r="AS164" s="144" t="e">
        <f>Temps_usinage_pièce</f>
        <v>#REF!</v>
      </c>
      <c r="AT164" s="144" t="e">
        <f>Temps_TT_usinage_AD</f>
        <v>#REF!</v>
      </c>
      <c r="AU164" s="144" t="e">
        <f>Coût_usinage_AD</f>
        <v>#REF!</v>
      </c>
      <c r="AV164" s="141"/>
      <c r="AW164" s="144" t="e">
        <f>Temps_Pliage_pièce</f>
        <v>#REF!</v>
      </c>
      <c r="AX164" s="144" t="e">
        <f>Temps_TT_Pliage_AD</f>
        <v>#REF!</v>
      </c>
      <c r="AY164" s="144" t="e">
        <f>Coût_Pliage_AD</f>
        <v>#REF!</v>
      </c>
      <c r="AZ164" s="141"/>
      <c r="BA164" s="141"/>
      <c r="BB164" s="144" t="e">
        <f>Temps_usinageAp_pièce</f>
        <v>#REF!</v>
      </c>
      <c r="BC164" s="144" t="e">
        <f>Temps_TT_usinageAp_AD</f>
        <v>#REF!</v>
      </c>
      <c r="BD164" s="144" t="e">
        <f>Coût_usinageAp_AD</f>
        <v>#REF!</v>
      </c>
      <c r="BE164" s="141"/>
      <c r="BF164" s="144" t="e">
        <f>Temps_TT_Tour_Pièce</f>
        <v>#REF!</v>
      </c>
      <c r="BG164" s="144" t="e">
        <f>Cout_Tour_Pièce</f>
        <v>#REF!</v>
      </c>
      <c r="BH164" s="141"/>
      <c r="BI164" s="142"/>
      <c r="BJ164" s="144" t="e">
        <f>Temps_TT_Soudure_AD</f>
        <v>#REF!</v>
      </c>
      <c r="BK164" s="144" t="e">
        <f>Coût_Soudure_AD</f>
        <v>#REF!</v>
      </c>
      <c r="BL164" s="141"/>
      <c r="BM164" s="144" t="e">
        <f>Coût_Montage_AD</f>
        <v>#REF!</v>
      </c>
      <c r="BN164" s="141"/>
      <c r="BO164" s="144" t="e">
        <f>Temps_TT_Peinture_AD</f>
        <v>#REF!</v>
      </c>
      <c r="BP164" s="144" t="e">
        <f>Coût_Peinture_AD</f>
        <v>#REF!</v>
      </c>
      <c r="BQ164" s="141"/>
      <c r="BR164" s="141" t="e">
        <f>Coût_Achat_TT</f>
        <v>#REF!</v>
      </c>
    </row>
    <row r="165" spans="2:70" ht="20.100000000000001" customHeight="1" x14ac:dyDescent="0.25">
      <c r="B165" s="12"/>
      <c r="K165" s="7"/>
      <c r="T165" s="79" t="str">
        <f>MatDim</f>
        <v/>
      </c>
      <c r="U165" s="147" t="str">
        <f>RéfMat</f>
        <v/>
      </c>
      <c r="V165" s="144" t="str">
        <f>Coeff</f>
        <v/>
      </c>
      <c r="W165" s="144" t="str">
        <f>Poids</f>
        <v/>
      </c>
      <c r="X165" s="145" t="str">
        <f>PoidBrut</f>
        <v/>
      </c>
      <c r="Y165" s="146" t="str">
        <f>Périmètre</f>
        <v/>
      </c>
      <c r="Z165" s="142"/>
      <c r="AA165" s="142"/>
      <c r="AB165" s="146" t="str">
        <f>Temp_Prépa</f>
        <v/>
      </c>
      <c r="AC165" s="146" t="str">
        <f>Temps_Oxy_AD</f>
        <v/>
      </c>
      <c r="AD165" s="145" t="str">
        <f>Vitesse</f>
        <v/>
      </c>
      <c r="AE165" s="144" t="str">
        <f>Temps_coupe_Pièce</f>
        <v/>
      </c>
      <c r="AF165" s="144" t="str">
        <f>temps_amorçage</f>
        <v/>
      </c>
      <c r="AG165" s="146" t="str">
        <f>Temps_TT_Oxy_AD</f>
        <v/>
      </c>
      <c r="AH165" s="146" t="str">
        <f>Coût_Oxy_AD</f>
        <v/>
      </c>
      <c r="AI165" s="107"/>
      <c r="AJ165" s="6" t="str">
        <f>Temps_sciage_pièce</f>
        <v/>
      </c>
      <c r="AK165" s="6" t="str">
        <f>Temps_TT_sciage_AD</f>
        <v/>
      </c>
      <c r="AL165" s="6" t="str">
        <f>Coût_sciage_AD</f>
        <v/>
      </c>
      <c r="AM165" s="148"/>
      <c r="AN165" s="145" t="str">
        <f>Temps_cisaillage_pièce</f>
        <v/>
      </c>
      <c r="AO165" s="145" t="str">
        <f>Temps_TT_cisaillage_AD</f>
        <v/>
      </c>
      <c r="AP165" s="145" t="str">
        <f>Coût_cisaillage_AD</f>
        <v/>
      </c>
      <c r="AQ165" s="141"/>
      <c r="AR165" s="141"/>
      <c r="AS165" s="144" t="e">
        <f>Temps_usinage_pièce</f>
        <v>#REF!</v>
      </c>
      <c r="AT165" s="144" t="e">
        <f>Temps_TT_usinage_AD</f>
        <v>#REF!</v>
      </c>
      <c r="AU165" s="144" t="e">
        <f>Coût_usinage_AD</f>
        <v>#REF!</v>
      </c>
      <c r="AV165" s="141"/>
      <c r="AW165" s="144" t="e">
        <f>Temps_Pliage_pièce</f>
        <v>#REF!</v>
      </c>
      <c r="AX165" s="144" t="e">
        <f>Temps_TT_Pliage_AD</f>
        <v>#REF!</v>
      </c>
      <c r="AY165" s="144" t="e">
        <f>Coût_Pliage_AD</f>
        <v>#REF!</v>
      </c>
      <c r="AZ165" s="141"/>
      <c r="BA165" s="141"/>
      <c r="BB165" s="144" t="e">
        <f>Temps_usinageAp_pièce</f>
        <v>#REF!</v>
      </c>
      <c r="BC165" s="144" t="e">
        <f>Temps_TT_usinageAp_AD</f>
        <v>#REF!</v>
      </c>
      <c r="BD165" s="144" t="e">
        <f>Coût_usinageAp_AD</f>
        <v>#REF!</v>
      </c>
      <c r="BE165" s="141"/>
      <c r="BF165" s="144" t="e">
        <f>Temps_TT_Tour_Pièce</f>
        <v>#REF!</v>
      </c>
      <c r="BG165" s="144" t="e">
        <f>Cout_Tour_Pièce</f>
        <v>#REF!</v>
      </c>
      <c r="BH165" s="141"/>
      <c r="BI165" s="142"/>
      <c r="BJ165" s="144" t="e">
        <f>Temps_TT_Soudure_AD</f>
        <v>#REF!</v>
      </c>
      <c r="BK165" s="144" t="e">
        <f>Coût_Soudure_AD</f>
        <v>#REF!</v>
      </c>
      <c r="BL165" s="141"/>
      <c r="BM165" s="144" t="e">
        <f>Coût_Montage_AD</f>
        <v>#REF!</v>
      </c>
      <c r="BN165" s="141"/>
      <c r="BO165" s="144" t="e">
        <f>Temps_TT_Peinture_AD</f>
        <v>#REF!</v>
      </c>
      <c r="BP165" s="144" t="e">
        <f>Coût_Peinture_AD</f>
        <v>#REF!</v>
      </c>
      <c r="BQ165" s="141"/>
      <c r="BR165" s="141" t="e">
        <f>Coût_Achat_TT</f>
        <v>#REF!</v>
      </c>
    </row>
    <row r="166" spans="2:70" ht="20.100000000000001" customHeight="1" x14ac:dyDescent="0.25">
      <c r="B166" s="12"/>
      <c r="K166" s="7"/>
      <c r="T166" s="79" t="str">
        <f>MatDim</f>
        <v/>
      </c>
      <c r="U166" s="147" t="str">
        <f>RéfMat</f>
        <v/>
      </c>
      <c r="V166" s="144" t="str">
        <f>Coeff</f>
        <v/>
      </c>
      <c r="W166" s="144" t="str">
        <f>Poids</f>
        <v/>
      </c>
      <c r="X166" s="145" t="str">
        <f>PoidBrut</f>
        <v/>
      </c>
      <c r="Y166" s="146" t="str">
        <f>Périmètre</f>
        <v/>
      </c>
      <c r="Z166" s="142"/>
      <c r="AA166" s="142"/>
      <c r="AB166" s="146" t="str">
        <f>Temp_Prépa</f>
        <v/>
      </c>
      <c r="AC166" s="146" t="str">
        <f>Temps_Oxy_AD</f>
        <v/>
      </c>
      <c r="AD166" s="145" t="str">
        <f>Vitesse</f>
        <v/>
      </c>
      <c r="AE166" s="144" t="str">
        <f>Temps_coupe_Pièce</f>
        <v/>
      </c>
      <c r="AF166" s="144" t="str">
        <f>temps_amorçage</f>
        <v/>
      </c>
      <c r="AG166" s="146" t="str">
        <f>Temps_TT_Oxy_AD</f>
        <v/>
      </c>
      <c r="AH166" s="146" t="str">
        <f>Coût_Oxy_AD</f>
        <v/>
      </c>
      <c r="AI166" s="107"/>
      <c r="AJ166" s="6" t="str">
        <f>Temps_sciage_pièce</f>
        <v/>
      </c>
      <c r="AK166" s="6" t="str">
        <f>Temps_TT_sciage_AD</f>
        <v/>
      </c>
      <c r="AL166" s="6" t="str">
        <f>Coût_sciage_AD</f>
        <v/>
      </c>
      <c r="AM166" s="148"/>
      <c r="AN166" s="145" t="str">
        <f>Temps_cisaillage_pièce</f>
        <v/>
      </c>
      <c r="AO166" s="145" t="str">
        <f>Temps_TT_cisaillage_AD</f>
        <v/>
      </c>
      <c r="AP166" s="145" t="str">
        <f>Coût_cisaillage_AD</f>
        <v/>
      </c>
      <c r="AQ166" s="141"/>
      <c r="AR166" s="141"/>
      <c r="AS166" s="144" t="e">
        <f>Temps_usinage_pièce</f>
        <v>#REF!</v>
      </c>
      <c r="AT166" s="144" t="e">
        <f>Temps_TT_usinage_AD</f>
        <v>#REF!</v>
      </c>
      <c r="AU166" s="144" t="e">
        <f>Coût_usinage_AD</f>
        <v>#REF!</v>
      </c>
      <c r="AV166" s="141"/>
      <c r="AW166" s="144" t="e">
        <f>Temps_Pliage_pièce</f>
        <v>#REF!</v>
      </c>
      <c r="AX166" s="144" t="e">
        <f>Temps_TT_Pliage_AD</f>
        <v>#REF!</v>
      </c>
      <c r="AY166" s="144" t="e">
        <f>Coût_Pliage_AD</f>
        <v>#REF!</v>
      </c>
      <c r="AZ166" s="141"/>
      <c r="BA166" s="141"/>
      <c r="BB166" s="144" t="e">
        <f>Temps_usinageAp_pièce</f>
        <v>#REF!</v>
      </c>
      <c r="BC166" s="144" t="e">
        <f>Temps_TT_usinageAp_AD</f>
        <v>#REF!</v>
      </c>
      <c r="BD166" s="144" t="e">
        <f>Coût_usinageAp_AD</f>
        <v>#REF!</v>
      </c>
      <c r="BE166" s="141"/>
      <c r="BF166" s="144" t="e">
        <f>Temps_TT_Tour_Pièce</f>
        <v>#REF!</v>
      </c>
      <c r="BG166" s="144" t="e">
        <f>Cout_Tour_Pièce</f>
        <v>#REF!</v>
      </c>
      <c r="BH166" s="141"/>
      <c r="BI166" s="142"/>
      <c r="BJ166" s="144" t="e">
        <f>Temps_TT_Soudure_AD</f>
        <v>#REF!</v>
      </c>
      <c r="BK166" s="144" t="e">
        <f>Coût_Soudure_AD</f>
        <v>#REF!</v>
      </c>
      <c r="BL166" s="141"/>
      <c r="BM166" s="144" t="e">
        <f>Coût_Montage_AD</f>
        <v>#REF!</v>
      </c>
      <c r="BN166" s="141"/>
      <c r="BO166" s="144" t="e">
        <f>Temps_TT_Peinture_AD</f>
        <v>#REF!</v>
      </c>
      <c r="BP166" s="144" t="e">
        <f>Coût_Peinture_AD</f>
        <v>#REF!</v>
      </c>
      <c r="BQ166" s="141"/>
      <c r="BR166" s="141" t="e">
        <f>Coût_Achat_TT</f>
        <v>#REF!</v>
      </c>
    </row>
    <row r="167" spans="2:70" ht="20.100000000000001" customHeight="1" x14ac:dyDescent="0.25">
      <c r="B167" s="12"/>
      <c r="K167" s="7"/>
      <c r="T167" s="79" t="str">
        <f>MatDim</f>
        <v/>
      </c>
      <c r="U167" s="147" t="str">
        <f>RéfMat</f>
        <v/>
      </c>
      <c r="V167" s="144" t="str">
        <f>Coeff</f>
        <v/>
      </c>
      <c r="W167" s="144" t="str">
        <f>Poids</f>
        <v/>
      </c>
      <c r="X167" s="145" t="str">
        <f>PoidBrut</f>
        <v/>
      </c>
      <c r="Y167" s="146" t="str">
        <f>Périmètre</f>
        <v/>
      </c>
      <c r="Z167" s="142"/>
      <c r="AA167" s="142"/>
      <c r="AB167" s="146" t="str">
        <f>Temp_Prépa</f>
        <v/>
      </c>
      <c r="AC167" s="146" t="str">
        <f>Temps_Oxy_AD</f>
        <v/>
      </c>
      <c r="AD167" s="145" t="str">
        <f>Vitesse</f>
        <v/>
      </c>
      <c r="AE167" s="144" t="str">
        <f>Temps_coupe_Pièce</f>
        <v/>
      </c>
      <c r="AF167" s="144" t="str">
        <f>temps_amorçage</f>
        <v/>
      </c>
      <c r="AG167" s="146" t="str">
        <f>Temps_TT_Oxy_AD</f>
        <v/>
      </c>
      <c r="AH167" s="146" t="str">
        <f>Coût_Oxy_AD</f>
        <v/>
      </c>
      <c r="AI167" s="107"/>
      <c r="AJ167" s="6" t="str">
        <f>Temps_sciage_pièce</f>
        <v/>
      </c>
      <c r="AK167" s="6" t="str">
        <f>Temps_TT_sciage_AD</f>
        <v/>
      </c>
      <c r="AL167" s="6" t="str">
        <f>Coût_sciage_AD</f>
        <v/>
      </c>
      <c r="AM167" s="148"/>
      <c r="AN167" s="145" t="str">
        <f>Temps_cisaillage_pièce</f>
        <v/>
      </c>
      <c r="AO167" s="145" t="str">
        <f>Temps_TT_cisaillage_AD</f>
        <v/>
      </c>
      <c r="AP167" s="145" t="str">
        <f>Coût_cisaillage_AD</f>
        <v/>
      </c>
      <c r="AQ167" s="141"/>
      <c r="AR167" s="141"/>
      <c r="AS167" s="144" t="e">
        <f>Temps_usinage_pièce</f>
        <v>#REF!</v>
      </c>
      <c r="AT167" s="144" t="e">
        <f>Temps_TT_usinage_AD</f>
        <v>#REF!</v>
      </c>
      <c r="AU167" s="144" t="e">
        <f>Coût_usinage_AD</f>
        <v>#REF!</v>
      </c>
      <c r="AV167" s="141"/>
      <c r="AW167" s="144" t="e">
        <f>Temps_Pliage_pièce</f>
        <v>#REF!</v>
      </c>
      <c r="AX167" s="144" t="e">
        <f>Temps_TT_Pliage_AD</f>
        <v>#REF!</v>
      </c>
      <c r="AY167" s="144" t="e">
        <f>Coût_Pliage_AD</f>
        <v>#REF!</v>
      </c>
      <c r="AZ167" s="141"/>
      <c r="BA167" s="141"/>
      <c r="BB167" s="144" t="e">
        <f>Temps_usinageAp_pièce</f>
        <v>#REF!</v>
      </c>
      <c r="BC167" s="144" t="e">
        <f>Temps_TT_usinageAp_AD</f>
        <v>#REF!</v>
      </c>
      <c r="BD167" s="144" t="e">
        <f>Coût_usinageAp_AD</f>
        <v>#REF!</v>
      </c>
      <c r="BE167" s="141"/>
      <c r="BF167" s="144" t="e">
        <f>Temps_TT_Tour_Pièce</f>
        <v>#REF!</v>
      </c>
      <c r="BG167" s="144" t="e">
        <f>Cout_Tour_Pièce</f>
        <v>#REF!</v>
      </c>
      <c r="BH167" s="141"/>
      <c r="BI167" s="142"/>
      <c r="BJ167" s="144" t="e">
        <f>Temps_TT_Soudure_AD</f>
        <v>#REF!</v>
      </c>
      <c r="BK167" s="144" t="e">
        <f>Coût_Soudure_AD</f>
        <v>#REF!</v>
      </c>
      <c r="BL167" s="141"/>
      <c r="BM167" s="144" t="e">
        <f>Coût_Montage_AD</f>
        <v>#REF!</v>
      </c>
      <c r="BN167" s="141"/>
      <c r="BO167" s="144" t="e">
        <f>Temps_TT_Peinture_AD</f>
        <v>#REF!</v>
      </c>
      <c r="BP167" s="144" t="e">
        <f>Coût_Peinture_AD</f>
        <v>#REF!</v>
      </c>
      <c r="BQ167" s="141"/>
      <c r="BR167" s="141" t="e">
        <f>Coût_Achat_TT</f>
        <v>#REF!</v>
      </c>
    </row>
    <row r="168" spans="2:70" ht="20.100000000000001" customHeight="1" x14ac:dyDescent="0.25">
      <c r="B168" s="12"/>
      <c r="K168" s="7"/>
      <c r="T168" s="79" t="str">
        <f>MatDim</f>
        <v/>
      </c>
      <c r="U168" s="147" t="str">
        <f>RéfMat</f>
        <v/>
      </c>
      <c r="V168" s="144" t="str">
        <f>Coeff</f>
        <v/>
      </c>
      <c r="W168" s="144" t="str">
        <f>Poids</f>
        <v/>
      </c>
      <c r="X168" s="145" t="str">
        <f>PoidBrut</f>
        <v/>
      </c>
      <c r="Y168" s="146" t="str">
        <f>Périmètre</f>
        <v/>
      </c>
      <c r="Z168" s="142"/>
      <c r="AA168" s="142"/>
      <c r="AB168" s="146" t="str">
        <f>Temp_Prépa</f>
        <v/>
      </c>
      <c r="AC168" s="146" t="str">
        <f>Temps_Oxy_AD</f>
        <v/>
      </c>
      <c r="AD168" s="145" t="str">
        <f>Vitesse</f>
        <v/>
      </c>
      <c r="AE168" s="144" t="str">
        <f>Temps_coupe_Pièce</f>
        <v/>
      </c>
      <c r="AF168" s="144" t="str">
        <f>temps_amorçage</f>
        <v/>
      </c>
      <c r="AG168" s="146" t="str">
        <f>Temps_TT_Oxy_AD</f>
        <v/>
      </c>
      <c r="AH168" s="146" t="str">
        <f>Coût_Oxy_AD</f>
        <v/>
      </c>
      <c r="AI168" s="107"/>
      <c r="AJ168" s="6" t="str">
        <f>Temps_sciage_pièce</f>
        <v/>
      </c>
      <c r="AK168" s="6" t="str">
        <f>Temps_TT_sciage_AD</f>
        <v/>
      </c>
      <c r="AL168" s="6" t="str">
        <f>Coût_sciage_AD</f>
        <v/>
      </c>
      <c r="AM168" s="148"/>
      <c r="AN168" s="145" t="str">
        <f>Temps_cisaillage_pièce</f>
        <v/>
      </c>
      <c r="AO168" s="145" t="str">
        <f>Temps_TT_cisaillage_AD</f>
        <v/>
      </c>
      <c r="AP168" s="145" t="str">
        <f>Coût_cisaillage_AD</f>
        <v/>
      </c>
      <c r="AQ168" s="141"/>
      <c r="AR168" s="141"/>
      <c r="AS168" s="144" t="e">
        <f>Temps_usinage_pièce</f>
        <v>#REF!</v>
      </c>
      <c r="AT168" s="144" t="e">
        <f>Temps_TT_usinage_AD</f>
        <v>#REF!</v>
      </c>
      <c r="AU168" s="144" t="e">
        <f>Coût_usinage_AD</f>
        <v>#REF!</v>
      </c>
      <c r="AV168" s="141"/>
      <c r="AW168" s="144" t="e">
        <f>Temps_Pliage_pièce</f>
        <v>#REF!</v>
      </c>
      <c r="AX168" s="144" t="e">
        <f>Temps_TT_Pliage_AD</f>
        <v>#REF!</v>
      </c>
      <c r="AY168" s="144" t="e">
        <f>Coût_Pliage_AD</f>
        <v>#REF!</v>
      </c>
      <c r="AZ168" s="141"/>
      <c r="BA168" s="141"/>
      <c r="BB168" s="144" t="e">
        <f>Temps_usinageAp_pièce</f>
        <v>#REF!</v>
      </c>
      <c r="BC168" s="144" t="e">
        <f>Temps_TT_usinageAp_AD</f>
        <v>#REF!</v>
      </c>
      <c r="BD168" s="144" t="e">
        <f>Coût_usinageAp_AD</f>
        <v>#REF!</v>
      </c>
      <c r="BE168" s="141"/>
      <c r="BF168" s="144" t="e">
        <f>Temps_TT_Tour_Pièce</f>
        <v>#REF!</v>
      </c>
      <c r="BG168" s="144" t="e">
        <f>Cout_Tour_Pièce</f>
        <v>#REF!</v>
      </c>
      <c r="BH168" s="141"/>
      <c r="BI168" s="142"/>
      <c r="BJ168" s="144" t="e">
        <f>Temps_TT_Soudure_AD</f>
        <v>#REF!</v>
      </c>
      <c r="BK168" s="144" t="e">
        <f>Coût_Soudure_AD</f>
        <v>#REF!</v>
      </c>
      <c r="BL168" s="141"/>
      <c r="BM168" s="144" t="e">
        <f>Coût_Montage_AD</f>
        <v>#REF!</v>
      </c>
      <c r="BN168" s="141"/>
      <c r="BO168" s="144" t="e">
        <f>Temps_TT_Peinture_AD</f>
        <v>#REF!</v>
      </c>
      <c r="BP168" s="144" t="e">
        <f>Coût_Peinture_AD</f>
        <v>#REF!</v>
      </c>
      <c r="BQ168" s="141"/>
      <c r="BR168" s="141" t="e">
        <f>Coût_Achat_TT</f>
        <v>#REF!</v>
      </c>
    </row>
    <row r="169" spans="2:70" ht="20.100000000000001" customHeight="1" x14ac:dyDescent="0.25">
      <c r="B169" s="12"/>
      <c r="K169" s="7"/>
      <c r="T169" s="79" t="str">
        <f>MatDim</f>
        <v/>
      </c>
      <c r="U169" s="147" t="str">
        <f>RéfMat</f>
        <v/>
      </c>
      <c r="V169" s="144" t="str">
        <f>Coeff</f>
        <v/>
      </c>
      <c r="W169" s="144" t="str">
        <f>Poids</f>
        <v/>
      </c>
      <c r="X169" s="145" t="str">
        <f>PoidBrut</f>
        <v/>
      </c>
      <c r="Y169" s="146" t="str">
        <f>Périmètre</f>
        <v/>
      </c>
      <c r="Z169" s="142"/>
      <c r="AA169" s="142"/>
      <c r="AB169" s="146" t="str">
        <f>Temp_Prépa</f>
        <v/>
      </c>
      <c r="AC169" s="146" t="str">
        <f>Temps_Oxy_AD</f>
        <v/>
      </c>
      <c r="AD169" s="145" t="str">
        <f>Vitesse</f>
        <v/>
      </c>
      <c r="AE169" s="144" t="str">
        <f>Temps_coupe_Pièce</f>
        <v/>
      </c>
      <c r="AF169" s="144" t="str">
        <f>temps_amorçage</f>
        <v/>
      </c>
      <c r="AG169" s="146" t="str">
        <f>Temps_TT_Oxy_AD</f>
        <v/>
      </c>
      <c r="AH169" s="146" t="str">
        <f>Coût_Oxy_AD</f>
        <v/>
      </c>
      <c r="AI169" s="107"/>
      <c r="AJ169" s="6" t="str">
        <f>Temps_sciage_pièce</f>
        <v/>
      </c>
      <c r="AK169" s="6" t="str">
        <f>Temps_TT_sciage_AD</f>
        <v/>
      </c>
      <c r="AL169" s="6" t="str">
        <f>Coût_sciage_AD</f>
        <v/>
      </c>
      <c r="AM169" s="148"/>
      <c r="AN169" s="145" t="str">
        <f>Temps_cisaillage_pièce</f>
        <v/>
      </c>
      <c r="AO169" s="145" t="str">
        <f>Temps_TT_cisaillage_AD</f>
        <v/>
      </c>
      <c r="AP169" s="145" t="str">
        <f>Coût_cisaillage_AD</f>
        <v/>
      </c>
      <c r="AQ169" s="141"/>
      <c r="AR169" s="141"/>
      <c r="AS169" s="144" t="e">
        <f>Temps_usinage_pièce</f>
        <v>#REF!</v>
      </c>
      <c r="AT169" s="144" t="e">
        <f>Temps_TT_usinage_AD</f>
        <v>#REF!</v>
      </c>
      <c r="AU169" s="144" t="e">
        <f>Coût_usinage_AD</f>
        <v>#REF!</v>
      </c>
      <c r="AV169" s="141"/>
      <c r="AW169" s="144" t="e">
        <f>Temps_Pliage_pièce</f>
        <v>#REF!</v>
      </c>
      <c r="AX169" s="144" t="e">
        <f>Temps_TT_Pliage_AD</f>
        <v>#REF!</v>
      </c>
      <c r="AY169" s="144" t="e">
        <f>Coût_Pliage_AD</f>
        <v>#REF!</v>
      </c>
      <c r="AZ169" s="141"/>
      <c r="BA169" s="141"/>
      <c r="BB169" s="144" t="e">
        <f>Temps_usinageAp_pièce</f>
        <v>#REF!</v>
      </c>
      <c r="BC169" s="144" t="e">
        <f>Temps_TT_usinageAp_AD</f>
        <v>#REF!</v>
      </c>
      <c r="BD169" s="144" t="e">
        <f>Coût_usinageAp_AD</f>
        <v>#REF!</v>
      </c>
      <c r="BE169" s="141"/>
      <c r="BF169" s="144" t="e">
        <f>Temps_TT_Tour_Pièce</f>
        <v>#REF!</v>
      </c>
      <c r="BG169" s="144" t="e">
        <f>Cout_Tour_Pièce</f>
        <v>#REF!</v>
      </c>
      <c r="BH169" s="141"/>
      <c r="BI169" s="142"/>
      <c r="BJ169" s="144" t="e">
        <f>Temps_TT_Soudure_AD</f>
        <v>#REF!</v>
      </c>
      <c r="BK169" s="144" t="e">
        <f>Coût_Soudure_AD</f>
        <v>#REF!</v>
      </c>
      <c r="BL169" s="141"/>
      <c r="BM169" s="144" t="e">
        <f>Coût_Montage_AD</f>
        <v>#REF!</v>
      </c>
      <c r="BN169" s="141"/>
      <c r="BO169" s="144" t="e">
        <f>Temps_TT_Peinture_AD</f>
        <v>#REF!</v>
      </c>
      <c r="BP169" s="144" t="e">
        <f>Coût_Peinture_AD</f>
        <v>#REF!</v>
      </c>
      <c r="BQ169" s="141"/>
      <c r="BR169" s="141" t="e">
        <f>Coût_Achat_TT</f>
        <v>#REF!</v>
      </c>
    </row>
    <row r="170" spans="2:70" ht="20.100000000000001" customHeight="1" x14ac:dyDescent="0.25">
      <c r="B170" s="12"/>
      <c r="K170" s="7"/>
      <c r="T170" s="79" t="str">
        <f>MatDim</f>
        <v/>
      </c>
      <c r="U170" s="147" t="str">
        <f>RéfMat</f>
        <v/>
      </c>
      <c r="V170" s="144" t="str">
        <f>Coeff</f>
        <v/>
      </c>
      <c r="W170" s="144" t="str">
        <f>Poids</f>
        <v/>
      </c>
      <c r="X170" s="145" t="str">
        <f>PoidBrut</f>
        <v/>
      </c>
      <c r="Y170" s="146" t="str">
        <f>Périmètre</f>
        <v/>
      </c>
      <c r="Z170" s="142"/>
      <c r="AA170" s="142"/>
      <c r="AB170" s="146" t="str">
        <f>Temp_Prépa</f>
        <v/>
      </c>
      <c r="AC170" s="146" t="str">
        <f>Temps_Oxy_AD</f>
        <v/>
      </c>
      <c r="AD170" s="145" t="str">
        <f>Vitesse</f>
        <v/>
      </c>
      <c r="AE170" s="144" t="str">
        <f>Temps_coupe_Pièce</f>
        <v/>
      </c>
      <c r="AF170" s="144" t="str">
        <f>temps_amorçage</f>
        <v/>
      </c>
      <c r="AG170" s="146" t="str">
        <f>Temps_TT_Oxy_AD</f>
        <v/>
      </c>
      <c r="AH170" s="146" t="str">
        <f>Coût_Oxy_AD</f>
        <v/>
      </c>
      <c r="AI170" s="107"/>
      <c r="AJ170" s="6" t="str">
        <f>Temps_sciage_pièce</f>
        <v/>
      </c>
      <c r="AK170" s="6" t="str">
        <f>Temps_TT_sciage_AD</f>
        <v/>
      </c>
      <c r="AL170" s="6" t="str">
        <f>Coût_sciage_AD</f>
        <v/>
      </c>
      <c r="AM170" s="148"/>
      <c r="AN170" s="145" t="str">
        <f>Temps_cisaillage_pièce</f>
        <v/>
      </c>
      <c r="AO170" s="145" t="str">
        <f>Temps_TT_cisaillage_AD</f>
        <v/>
      </c>
      <c r="AP170" s="145" t="str">
        <f>Coût_cisaillage_AD</f>
        <v/>
      </c>
      <c r="AQ170" s="141"/>
      <c r="AR170" s="141"/>
      <c r="AS170" s="144" t="e">
        <f>Temps_usinage_pièce</f>
        <v>#REF!</v>
      </c>
      <c r="AT170" s="144" t="e">
        <f>Temps_TT_usinage_AD</f>
        <v>#REF!</v>
      </c>
      <c r="AU170" s="144" t="e">
        <f>Coût_usinage_AD</f>
        <v>#REF!</v>
      </c>
      <c r="AV170" s="141"/>
      <c r="AW170" s="144" t="e">
        <f>Temps_Pliage_pièce</f>
        <v>#REF!</v>
      </c>
      <c r="AX170" s="144" t="e">
        <f>Temps_TT_Pliage_AD</f>
        <v>#REF!</v>
      </c>
      <c r="AY170" s="144" t="e">
        <f>Coût_Pliage_AD</f>
        <v>#REF!</v>
      </c>
      <c r="AZ170" s="141"/>
      <c r="BA170" s="141"/>
      <c r="BB170" s="144" t="e">
        <f>Temps_usinageAp_pièce</f>
        <v>#REF!</v>
      </c>
      <c r="BC170" s="144" t="e">
        <f>Temps_TT_usinageAp_AD</f>
        <v>#REF!</v>
      </c>
      <c r="BD170" s="144" t="e">
        <f>Coût_usinageAp_AD</f>
        <v>#REF!</v>
      </c>
      <c r="BE170" s="141"/>
      <c r="BF170" s="144" t="e">
        <f>Temps_TT_Tour_Pièce</f>
        <v>#REF!</v>
      </c>
      <c r="BG170" s="144" t="e">
        <f>Cout_Tour_Pièce</f>
        <v>#REF!</v>
      </c>
      <c r="BH170" s="141"/>
      <c r="BI170" s="142"/>
      <c r="BJ170" s="144" t="e">
        <f>Temps_TT_Soudure_AD</f>
        <v>#REF!</v>
      </c>
      <c r="BK170" s="144" t="e">
        <f>Coût_Soudure_AD</f>
        <v>#REF!</v>
      </c>
      <c r="BL170" s="141"/>
      <c r="BM170" s="144" t="e">
        <f>Coût_Montage_AD</f>
        <v>#REF!</v>
      </c>
      <c r="BN170" s="141"/>
      <c r="BO170" s="144" t="e">
        <f>Temps_TT_Peinture_AD</f>
        <v>#REF!</v>
      </c>
      <c r="BP170" s="144" t="e">
        <f>Coût_Peinture_AD</f>
        <v>#REF!</v>
      </c>
      <c r="BQ170" s="141"/>
      <c r="BR170" s="141" t="e">
        <f>Coût_Achat_TT</f>
        <v>#REF!</v>
      </c>
    </row>
    <row r="171" spans="2:70" ht="20.100000000000001" customHeight="1" x14ac:dyDescent="0.25">
      <c r="B171" s="12"/>
      <c r="K171" s="7"/>
      <c r="T171" s="79" t="str">
        <f>MatDim</f>
        <v/>
      </c>
      <c r="U171" s="147" t="str">
        <f>RéfMat</f>
        <v/>
      </c>
      <c r="V171" s="144" t="str">
        <f>Coeff</f>
        <v/>
      </c>
      <c r="W171" s="144" t="str">
        <f>Poids</f>
        <v/>
      </c>
      <c r="X171" s="145" t="str">
        <f>PoidBrut</f>
        <v/>
      </c>
      <c r="Y171" s="146" t="str">
        <f>Périmètre</f>
        <v/>
      </c>
      <c r="Z171" s="142"/>
      <c r="AA171" s="142"/>
      <c r="AB171" s="146" t="str">
        <f>Temp_Prépa</f>
        <v/>
      </c>
      <c r="AC171" s="146" t="str">
        <f>Temps_Oxy_AD</f>
        <v/>
      </c>
      <c r="AD171" s="145" t="str">
        <f>Vitesse</f>
        <v/>
      </c>
      <c r="AE171" s="144" t="str">
        <f>Temps_coupe_Pièce</f>
        <v/>
      </c>
      <c r="AF171" s="144" t="str">
        <f>temps_amorçage</f>
        <v/>
      </c>
      <c r="AG171" s="146" t="str">
        <f>Temps_TT_Oxy_AD</f>
        <v/>
      </c>
      <c r="AH171" s="146" t="str">
        <f>Coût_Oxy_AD</f>
        <v/>
      </c>
      <c r="AI171" s="107"/>
      <c r="AJ171" s="6" t="str">
        <f>Temps_sciage_pièce</f>
        <v/>
      </c>
      <c r="AK171" s="6" t="str">
        <f>Temps_TT_sciage_AD</f>
        <v/>
      </c>
      <c r="AL171" s="6" t="str">
        <f>Coût_sciage_AD</f>
        <v/>
      </c>
      <c r="AM171" s="148"/>
      <c r="AN171" s="145" t="str">
        <f>Temps_cisaillage_pièce</f>
        <v/>
      </c>
      <c r="AO171" s="145" t="str">
        <f>Temps_TT_cisaillage_AD</f>
        <v/>
      </c>
      <c r="AP171" s="145" t="str">
        <f>Coût_cisaillage_AD</f>
        <v/>
      </c>
      <c r="AQ171" s="141"/>
      <c r="AR171" s="141"/>
      <c r="AS171" s="144" t="e">
        <f>Temps_usinage_pièce</f>
        <v>#REF!</v>
      </c>
      <c r="AT171" s="144" t="e">
        <f>Temps_TT_usinage_AD</f>
        <v>#REF!</v>
      </c>
      <c r="AU171" s="144" t="e">
        <f>Coût_usinage_AD</f>
        <v>#REF!</v>
      </c>
      <c r="AV171" s="141"/>
      <c r="AW171" s="144" t="e">
        <f>Temps_Pliage_pièce</f>
        <v>#REF!</v>
      </c>
      <c r="AX171" s="144" t="e">
        <f>Temps_TT_Pliage_AD</f>
        <v>#REF!</v>
      </c>
      <c r="AY171" s="144" t="e">
        <f>Coût_Pliage_AD</f>
        <v>#REF!</v>
      </c>
      <c r="AZ171" s="141"/>
      <c r="BA171" s="141"/>
      <c r="BB171" s="144" t="e">
        <f>Temps_usinageAp_pièce</f>
        <v>#REF!</v>
      </c>
      <c r="BC171" s="144" t="e">
        <f>Temps_TT_usinageAp_AD</f>
        <v>#REF!</v>
      </c>
      <c r="BD171" s="144" t="e">
        <f>Coût_usinageAp_AD</f>
        <v>#REF!</v>
      </c>
      <c r="BE171" s="141"/>
      <c r="BF171" s="144" t="e">
        <f>Temps_TT_Tour_Pièce</f>
        <v>#REF!</v>
      </c>
      <c r="BG171" s="144" t="e">
        <f>Cout_Tour_Pièce</f>
        <v>#REF!</v>
      </c>
      <c r="BH171" s="141"/>
      <c r="BI171" s="142"/>
      <c r="BJ171" s="144" t="e">
        <f>Temps_TT_Soudure_AD</f>
        <v>#REF!</v>
      </c>
      <c r="BK171" s="144" t="e">
        <f>Coût_Soudure_AD</f>
        <v>#REF!</v>
      </c>
      <c r="BL171" s="141"/>
      <c r="BM171" s="144" t="e">
        <f>Coût_Montage_AD</f>
        <v>#REF!</v>
      </c>
      <c r="BN171" s="141"/>
      <c r="BO171" s="144" t="e">
        <f>Temps_TT_Peinture_AD</f>
        <v>#REF!</v>
      </c>
      <c r="BP171" s="144" t="e">
        <f>Coût_Peinture_AD</f>
        <v>#REF!</v>
      </c>
      <c r="BQ171" s="141"/>
      <c r="BR171" s="141" t="e">
        <f>Coût_Achat_TT</f>
        <v>#REF!</v>
      </c>
    </row>
    <row r="172" spans="2:70" ht="20.100000000000001" customHeight="1" x14ac:dyDescent="0.25">
      <c r="B172" s="12"/>
      <c r="K172" s="7"/>
      <c r="T172" s="79" t="str">
        <f>MatDim</f>
        <v/>
      </c>
      <c r="U172" s="147" t="str">
        <f>RéfMat</f>
        <v/>
      </c>
      <c r="V172" s="144" t="str">
        <f>Coeff</f>
        <v/>
      </c>
      <c r="W172" s="144" t="str">
        <f>Poids</f>
        <v/>
      </c>
      <c r="X172" s="145" t="str">
        <f>PoidBrut</f>
        <v/>
      </c>
      <c r="Y172" s="146" t="str">
        <f>Périmètre</f>
        <v/>
      </c>
      <c r="Z172" s="142"/>
      <c r="AA172" s="142"/>
      <c r="AB172" s="146" t="str">
        <f>Temp_Prépa</f>
        <v/>
      </c>
      <c r="AC172" s="146" t="str">
        <f>Temps_Oxy_AD</f>
        <v/>
      </c>
      <c r="AD172" s="145" t="str">
        <f>Vitesse</f>
        <v/>
      </c>
      <c r="AE172" s="144" t="str">
        <f>Temps_coupe_Pièce</f>
        <v/>
      </c>
      <c r="AF172" s="144" t="str">
        <f>temps_amorçage</f>
        <v/>
      </c>
      <c r="AG172" s="146" t="str">
        <f>Temps_TT_Oxy_AD</f>
        <v/>
      </c>
      <c r="AH172" s="146" t="str">
        <f>Coût_Oxy_AD</f>
        <v/>
      </c>
      <c r="AI172" s="107"/>
      <c r="AJ172" s="6" t="str">
        <f>Temps_sciage_pièce</f>
        <v/>
      </c>
      <c r="AK172" s="6" t="str">
        <f>Temps_TT_sciage_AD</f>
        <v/>
      </c>
      <c r="AL172" s="6" t="str">
        <f>Coût_sciage_AD</f>
        <v/>
      </c>
      <c r="AM172" s="148"/>
      <c r="AN172" s="145" t="str">
        <f>Temps_cisaillage_pièce</f>
        <v/>
      </c>
      <c r="AO172" s="145" t="str">
        <f>Temps_TT_cisaillage_AD</f>
        <v/>
      </c>
      <c r="AP172" s="145" t="str">
        <f>Coût_cisaillage_AD</f>
        <v/>
      </c>
      <c r="AQ172" s="141"/>
      <c r="AR172" s="141"/>
      <c r="AS172" s="144" t="e">
        <f>Temps_usinage_pièce</f>
        <v>#REF!</v>
      </c>
      <c r="AT172" s="144" t="e">
        <f>Temps_TT_usinage_AD</f>
        <v>#REF!</v>
      </c>
      <c r="AU172" s="144" t="e">
        <f>Coût_usinage_AD</f>
        <v>#REF!</v>
      </c>
      <c r="AV172" s="141"/>
      <c r="AW172" s="144" t="e">
        <f>Temps_Pliage_pièce</f>
        <v>#REF!</v>
      </c>
      <c r="AX172" s="144" t="e">
        <f>Temps_TT_Pliage_AD</f>
        <v>#REF!</v>
      </c>
      <c r="AY172" s="144" t="e">
        <f>Coût_Pliage_AD</f>
        <v>#REF!</v>
      </c>
      <c r="AZ172" s="141"/>
      <c r="BA172" s="141"/>
      <c r="BB172" s="144" t="e">
        <f>Temps_usinageAp_pièce</f>
        <v>#REF!</v>
      </c>
      <c r="BC172" s="144" t="e">
        <f>Temps_TT_usinageAp_AD</f>
        <v>#REF!</v>
      </c>
      <c r="BD172" s="144" t="e">
        <f>Coût_usinageAp_AD</f>
        <v>#REF!</v>
      </c>
      <c r="BE172" s="141"/>
      <c r="BF172" s="144" t="e">
        <f>Temps_TT_Tour_Pièce</f>
        <v>#REF!</v>
      </c>
      <c r="BG172" s="144" t="e">
        <f>Cout_Tour_Pièce</f>
        <v>#REF!</v>
      </c>
      <c r="BH172" s="141"/>
      <c r="BI172" s="142"/>
      <c r="BJ172" s="144" t="e">
        <f>Temps_TT_Soudure_AD</f>
        <v>#REF!</v>
      </c>
      <c r="BK172" s="144" t="e">
        <f>Coût_Soudure_AD</f>
        <v>#REF!</v>
      </c>
      <c r="BL172" s="141"/>
      <c r="BM172" s="144" t="e">
        <f>Coût_Montage_AD</f>
        <v>#REF!</v>
      </c>
      <c r="BN172" s="141"/>
      <c r="BO172" s="144" t="e">
        <f>Temps_TT_Peinture_AD</f>
        <v>#REF!</v>
      </c>
      <c r="BP172" s="144" t="e">
        <f>Coût_Peinture_AD</f>
        <v>#REF!</v>
      </c>
      <c r="BQ172" s="141"/>
      <c r="BR172" s="141" t="e">
        <f>Coût_Achat_TT</f>
        <v>#REF!</v>
      </c>
    </row>
    <row r="173" spans="2:70" ht="20.100000000000001" customHeight="1" x14ac:dyDescent="0.25">
      <c r="B173" s="12"/>
      <c r="K173" s="7"/>
      <c r="T173" s="79" t="str">
        <f>MatDim</f>
        <v/>
      </c>
      <c r="U173" s="147" t="str">
        <f>RéfMat</f>
        <v/>
      </c>
      <c r="V173" s="144" t="str">
        <f>Coeff</f>
        <v/>
      </c>
      <c r="W173" s="144" t="str">
        <f>Poids</f>
        <v/>
      </c>
      <c r="X173" s="145" t="str">
        <f>PoidBrut</f>
        <v/>
      </c>
      <c r="Y173" s="146" t="str">
        <f>Périmètre</f>
        <v/>
      </c>
      <c r="Z173" s="142"/>
      <c r="AA173" s="142"/>
      <c r="AB173" s="146" t="str">
        <f>Temp_Prépa</f>
        <v/>
      </c>
      <c r="AC173" s="146" t="str">
        <f>Temps_Oxy_AD</f>
        <v/>
      </c>
      <c r="AD173" s="145" t="str">
        <f>Vitesse</f>
        <v/>
      </c>
      <c r="AE173" s="144" t="str">
        <f>Temps_coupe_Pièce</f>
        <v/>
      </c>
      <c r="AF173" s="144" t="str">
        <f>temps_amorçage</f>
        <v/>
      </c>
      <c r="AG173" s="146" t="str">
        <f>Temps_TT_Oxy_AD</f>
        <v/>
      </c>
      <c r="AH173" s="146" t="str">
        <f>Coût_Oxy_AD</f>
        <v/>
      </c>
      <c r="AI173" s="107"/>
      <c r="AJ173" s="6" t="str">
        <f>Temps_sciage_pièce</f>
        <v/>
      </c>
      <c r="AK173" s="6" t="str">
        <f>Temps_TT_sciage_AD</f>
        <v/>
      </c>
      <c r="AL173" s="6" t="str">
        <f>Coût_sciage_AD</f>
        <v/>
      </c>
      <c r="AM173" s="148"/>
      <c r="AN173" s="145" t="str">
        <f>Temps_cisaillage_pièce</f>
        <v/>
      </c>
      <c r="AO173" s="145" t="str">
        <f>Temps_TT_cisaillage_AD</f>
        <v/>
      </c>
      <c r="AP173" s="145" t="str">
        <f>Coût_cisaillage_AD</f>
        <v/>
      </c>
      <c r="AQ173" s="141"/>
      <c r="AR173" s="141"/>
      <c r="AS173" s="144" t="e">
        <f>Temps_usinage_pièce</f>
        <v>#REF!</v>
      </c>
      <c r="AT173" s="144" t="e">
        <f>Temps_TT_usinage_AD</f>
        <v>#REF!</v>
      </c>
      <c r="AU173" s="144" t="e">
        <f>Coût_usinage_AD</f>
        <v>#REF!</v>
      </c>
      <c r="AV173" s="141"/>
      <c r="AW173" s="144" t="e">
        <f>Temps_Pliage_pièce</f>
        <v>#REF!</v>
      </c>
      <c r="AX173" s="144" t="e">
        <f>Temps_TT_Pliage_AD</f>
        <v>#REF!</v>
      </c>
      <c r="AY173" s="144" t="e">
        <f>Coût_Pliage_AD</f>
        <v>#REF!</v>
      </c>
      <c r="AZ173" s="141"/>
      <c r="BA173" s="141"/>
      <c r="BB173" s="144" t="e">
        <f>Temps_usinageAp_pièce</f>
        <v>#REF!</v>
      </c>
      <c r="BC173" s="144" t="e">
        <f>Temps_TT_usinageAp_AD</f>
        <v>#REF!</v>
      </c>
      <c r="BD173" s="144" t="e">
        <f>Coût_usinageAp_AD</f>
        <v>#REF!</v>
      </c>
      <c r="BE173" s="141"/>
      <c r="BF173" s="144" t="e">
        <f>Temps_TT_Tour_Pièce</f>
        <v>#REF!</v>
      </c>
      <c r="BG173" s="144" t="e">
        <f>Cout_Tour_Pièce</f>
        <v>#REF!</v>
      </c>
      <c r="BH173" s="141"/>
      <c r="BI173" s="142"/>
      <c r="BJ173" s="144" t="e">
        <f>Temps_TT_Soudure_AD</f>
        <v>#REF!</v>
      </c>
      <c r="BK173" s="144" t="e">
        <f>Coût_Soudure_AD</f>
        <v>#REF!</v>
      </c>
      <c r="BL173" s="141"/>
      <c r="BM173" s="144" t="e">
        <f>Coût_Montage_AD</f>
        <v>#REF!</v>
      </c>
      <c r="BN173" s="141"/>
      <c r="BO173" s="144" t="e">
        <f>Temps_TT_Peinture_AD</f>
        <v>#REF!</v>
      </c>
      <c r="BP173" s="144" t="e">
        <f>Coût_Peinture_AD</f>
        <v>#REF!</v>
      </c>
      <c r="BQ173" s="141"/>
      <c r="BR173" s="141" t="e">
        <f>Coût_Achat_TT</f>
        <v>#REF!</v>
      </c>
    </row>
    <row r="174" spans="2:70" ht="20.100000000000001" customHeight="1" x14ac:dyDescent="0.25">
      <c r="B174" s="12"/>
      <c r="K174" s="7"/>
      <c r="T174" s="79" t="str">
        <f>MatDim</f>
        <v/>
      </c>
      <c r="U174" s="147" t="str">
        <f>RéfMat</f>
        <v/>
      </c>
      <c r="V174" s="144" t="str">
        <f>Coeff</f>
        <v/>
      </c>
      <c r="W174" s="144" t="str">
        <f>Poids</f>
        <v/>
      </c>
      <c r="X174" s="145" t="str">
        <f>PoidBrut</f>
        <v/>
      </c>
      <c r="Y174" s="146" t="str">
        <f>Périmètre</f>
        <v/>
      </c>
      <c r="Z174" s="142"/>
      <c r="AA174" s="142"/>
      <c r="AB174" s="146" t="str">
        <f>Temp_Prépa</f>
        <v/>
      </c>
      <c r="AC174" s="146" t="str">
        <f>Temps_Oxy_AD</f>
        <v/>
      </c>
      <c r="AD174" s="145" t="str">
        <f>Vitesse</f>
        <v/>
      </c>
      <c r="AE174" s="144" t="str">
        <f>Temps_coupe_Pièce</f>
        <v/>
      </c>
      <c r="AF174" s="144" t="str">
        <f>temps_amorçage</f>
        <v/>
      </c>
      <c r="AG174" s="146" t="str">
        <f>Temps_TT_Oxy_AD</f>
        <v/>
      </c>
      <c r="AH174" s="146" t="str">
        <f>Coût_Oxy_AD</f>
        <v/>
      </c>
      <c r="AI174" s="107"/>
      <c r="AJ174" s="6" t="str">
        <f>Temps_sciage_pièce</f>
        <v/>
      </c>
      <c r="AK174" s="6" t="str">
        <f>Temps_TT_sciage_AD</f>
        <v/>
      </c>
      <c r="AL174" s="6" t="str">
        <f>Coût_sciage_AD</f>
        <v/>
      </c>
      <c r="AM174" s="148"/>
      <c r="AN174" s="145" t="str">
        <f>Temps_cisaillage_pièce</f>
        <v/>
      </c>
      <c r="AO174" s="145" t="str">
        <f>Temps_TT_cisaillage_AD</f>
        <v/>
      </c>
      <c r="AP174" s="145" t="str">
        <f>Coût_cisaillage_AD</f>
        <v/>
      </c>
      <c r="AQ174" s="141"/>
      <c r="AR174" s="141"/>
      <c r="AS174" s="144" t="e">
        <f>Temps_usinage_pièce</f>
        <v>#REF!</v>
      </c>
      <c r="AT174" s="144" t="e">
        <f>Temps_TT_usinage_AD</f>
        <v>#REF!</v>
      </c>
      <c r="AU174" s="144" t="e">
        <f>Coût_usinage_AD</f>
        <v>#REF!</v>
      </c>
      <c r="AV174" s="141"/>
      <c r="AW174" s="144" t="e">
        <f>Temps_Pliage_pièce</f>
        <v>#REF!</v>
      </c>
      <c r="AX174" s="144" t="e">
        <f>Temps_TT_Pliage_AD</f>
        <v>#REF!</v>
      </c>
      <c r="AY174" s="144" t="e">
        <f>Coût_Pliage_AD</f>
        <v>#REF!</v>
      </c>
      <c r="AZ174" s="141"/>
      <c r="BA174" s="141"/>
      <c r="BB174" s="144" t="e">
        <f>Temps_usinageAp_pièce</f>
        <v>#REF!</v>
      </c>
      <c r="BC174" s="144" t="e">
        <f>Temps_TT_usinageAp_AD</f>
        <v>#REF!</v>
      </c>
      <c r="BD174" s="144" t="e">
        <f>Coût_usinageAp_AD</f>
        <v>#REF!</v>
      </c>
      <c r="BE174" s="141"/>
      <c r="BF174" s="144" t="e">
        <f>Temps_TT_Tour_Pièce</f>
        <v>#REF!</v>
      </c>
      <c r="BG174" s="144" t="e">
        <f>Cout_Tour_Pièce</f>
        <v>#REF!</v>
      </c>
      <c r="BH174" s="141"/>
      <c r="BI174" s="142"/>
      <c r="BJ174" s="144" t="e">
        <f>Temps_TT_Soudure_AD</f>
        <v>#REF!</v>
      </c>
      <c r="BK174" s="144" t="e">
        <f>Coût_Soudure_AD</f>
        <v>#REF!</v>
      </c>
      <c r="BL174" s="141"/>
      <c r="BM174" s="144" t="e">
        <f>Coût_Montage_AD</f>
        <v>#REF!</v>
      </c>
      <c r="BN174" s="141"/>
      <c r="BO174" s="144" t="e">
        <f>Temps_TT_Peinture_AD</f>
        <v>#REF!</v>
      </c>
      <c r="BP174" s="144" t="e">
        <f>Coût_Peinture_AD</f>
        <v>#REF!</v>
      </c>
      <c r="BQ174" s="141"/>
      <c r="BR174" s="141" t="e">
        <f>Coût_Achat_TT</f>
        <v>#REF!</v>
      </c>
    </row>
    <row r="175" spans="2:70" ht="20.100000000000001" customHeight="1" x14ac:dyDescent="0.25">
      <c r="B175" s="12"/>
      <c r="K175" s="7"/>
      <c r="T175" s="79" t="str">
        <f>MatDim</f>
        <v/>
      </c>
      <c r="U175" s="147" t="str">
        <f>RéfMat</f>
        <v/>
      </c>
      <c r="V175" s="144" t="str">
        <f>Coeff</f>
        <v/>
      </c>
      <c r="W175" s="144" t="str">
        <f>Poids</f>
        <v/>
      </c>
      <c r="X175" s="145" t="str">
        <f>PoidBrut</f>
        <v/>
      </c>
      <c r="Y175" s="146" t="str">
        <f>Périmètre</f>
        <v/>
      </c>
      <c r="Z175" s="142"/>
      <c r="AA175" s="142"/>
      <c r="AB175" s="146" t="str">
        <f>Temp_Prépa</f>
        <v/>
      </c>
      <c r="AC175" s="146" t="str">
        <f>Temps_Oxy_AD</f>
        <v/>
      </c>
      <c r="AD175" s="145" t="str">
        <f>Vitesse</f>
        <v/>
      </c>
      <c r="AE175" s="144" t="str">
        <f>Temps_coupe_Pièce</f>
        <v/>
      </c>
      <c r="AF175" s="144" t="str">
        <f>temps_amorçage</f>
        <v/>
      </c>
      <c r="AG175" s="146" t="str">
        <f>Temps_TT_Oxy_AD</f>
        <v/>
      </c>
      <c r="AH175" s="146" t="str">
        <f>Coût_Oxy_AD</f>
        <v/>
      </c>
      <c r="AI175" s="107"/>
      <c r="AJ175" s="6" t="str">
        <f>Temps_sciage_pièce</f>
        <v/>
      </c>
      <c r="AK175" s="6" t="str">
        <f>Temps_TT_sciage_AD</f>
        <v/>
      </c>
      <c r="AL175" s="6" t="str">
        <f>Coût_sciage_AD</f>
        <v/>
      </c>
      <c r="AM175" s="148"/>
      <c r="AN175" s="145" t="str">
        <f>Temps_cisaillage_pièce</f>
        <v/>
      </c>
      <c r="AO175" s="145" t="str">
        <f>Temps_TT_cisaillage_AD</f>
        <v/>
      </c>
      <c r="AP175" s="145" t="str">
        <f>Coût_cisaillage_AD</f>
        <v/>
      </c>
      <c r="AQ175" s="141"/>
      <c r="AR175" s="141"/>
      <c r="AS175" s="144" t="e">
        <f>Temps_usinage_pièce</f>
        <v>#REF!</v>
      </c>
      <c r="AT175" s="144" t="e">
        <f>Temps_TT_usinage_AD</f>
        <v>#REF!</v>
      </c>
      <c r="AU175" s="144" t="e">
        <f>Coût_usinage_AD</f>
        <v>#REF!</v>
      </c>
      <c r="AV175" s="141"/>
      <c r="AW175" s="144" t="e">
        <f>Temps_Pliage_pièce</f>
        <v>#REF!</v>
      </c>
      <c r="AX175" s="144" t="e">
        <f>Temps_TT_Pliage_AD</f>
        <v>#REF!</v>
      </c>
      <c r="AY175" s="144" t="e">
        <f>Coût_Pliage_AD</f>
        <v>#REF!</v>
      </c>
      <c r="AZ175" s="141"/>
      <c r="BA175" s="141"/>
      <c r="BB175" s="144" t="e">
        <f>Temps_usinageAp_pièce</f>
        <v>#REF!</v>
      </c>
      <c r="BC175" s="144" t="e">
        <f>Temps_TT_usinageAp_AD</f>
        <v>#REF!</v>
      </c>
      <c r="BD175" s="144" t="e">
        <f>Coût_usinageAp_AD</f>
        <v>#REF!</v>
      </c>
      <c r="BE175" s="141"/>
      <c r="BF175" s="144" t="e">
        <f>Temps_TT_Tour_Pièce</f>
        <v>#REF!</v>
      </c>
      <c r="BG175" s="144" t="e">
        <f>Cout_Tour_Pièce</f>
        <v>#REF!</v>
      </c>
      <c r="BH175" s="141"/>
      <c r="BI175" s="142"/>
      <c r="BJ175" s="144" t="e">
        <f>Temps_TT_Soudure_AD</f>
        <v>#REF!</v>
      </c>
      <c r="BK175" s="144" t="e">
        <f>Coût_Soudure_AD</f>
        <v>#REF!</v>
      </c>
      <c r="BL175" s="141"/>
      <c r="BM175" s="144" t="e">
        <f>Coût_Montage_AD</f>
        <v>#REF!</v>
      </c>
      <c r="BN175" s="141"/>
      <c r="BO175" s="144" t="e">
        <f>Temps_TT_Peinture_AD</f>
        <v>#REF!</v>
      </c>
      <c r="BP175" s="144" t="e">
        <f>Coût_Peinture_AD</f>
        <v>#REF!</v>
      </c>
      <c r="BQ175" s="141"/>
      <c r="BR175" s="141" t="e">
        <f>Coût_Achat_TT</f>
        <v>#REF!</v>
      </c>
    </row>
    <row r="176" spans="2:70" ht="20.100000000000001" customHeight="1" x14ac:dyDescent="0.25">
      <c r="B176" s="12"/>
      <c r="K176" s="7"/>
      <c r="T176" s="79" t="str">
        <f>MatDim</f>
        <v/>
      </c>
      <c r="U176" s="147" t="str">
        <f>RéfMat</f>
        <v/>
      </c>
      <c r="V176" s="144" t="str">
        <f>Coeff</f>
        <v/>
      </c>
      <c r="W176" s="144" t="str">
        <f>Poids</f>
        <v/>
      </c>
      <c r="X176" s="145" t="str">
        <f>PoidBrut</f>
        <v/>
      </c>
      <c r="Y176" s="146" t="str">
        <f>Périmètre</f>
        <v/>
      </c>
      <c r="Z176" s="142"/>
      <c r="AA176" s="142"/>
      <c r="AB176" s="146" t="str">
        <f>Temp_Prépa</f>
        <v/>
      </c>
      <c r="AC176" s="146" t="str">
        <f>Temps_Oxy_AD</f>
        <v/>
      </c>
      <c r="AD176" s="145" t="str">
        <f>Vitesse</f>
        <v/>
      </c>
      <c r="AE176" s="144" t="str">
        <f>Temps_coupe_Pièce</f>
        <v/>
      </c>
      <c r="AF176" s="144" t="str">
        <f>temps_amorçage</f>
        <v/>
      </c>
      <c r="AG176" s="146" t="str">
        <f>Temps_TT_Oxy_AD</f>
        <v/>
      </c>
      <c r="AH176" s="146" t="str">
        <f>Coût_Oxy_AD</f>
        <v/>
      </c>
      <c r="AI176" s="107"/>
      <c r="AJ176" s="6" t="str">
        <f>Temps_sciage_pièce</f>
        <v/>
      </c>
      <c r="AK176" s="6" t="str">
        <f>Temps_TT_sciage_AD</f>
        <v/>
      </c>
      <c r="AL176" s="6" t="str">
        <f>Coût_sciage_AD</f>
        <v/>
      </c>
      <c r="AM176" s="148"/>
      <c r="AN176" s="145" t="str">
        <f>Temps_cisaillage_pièce</f>
        <v/>
      </c>
      <c r="AO176" s="145" t="str">
        <f>Temps_TT_cisaillage_AD</f>
        <v/>
      </c>
      <c r="AP176" s="145" t="str">
        <f>Coût_cisaillage_AD</f>
        <v/>
      </c>
      <c r="AQ176" s="141"/>
      <c r="AR176" s="141"/>
      <c r="AS176" s="144" t="e">
        <f>Temps_usinage_pièce</f>
        <v>#REF!</v>
      </c>
      <c r="AT176" s="144" t="e">
        <f>Temps_TT_usinage_AD</f>
        <v>#REF!</v>
      </c>
      <c r="AU176" s="144" t="e">
        <f>Coût_usinage_AD</f>
        <v>#REF!</v>
      </c>
      <c r="AV176" s="141"/>
      <c r="AW176" s="144" t="e">
        <f>Temps_Pliage_pièce</f>
        <v>#REF!</v>
      </c>
      <c r="AX176" s="144" t="e">
        <f>Temps_TT_Pliage_AD</f>
        <v>#REF!</v>
      </c>
      <c r="AY176" s="144" t="e">
        <f>Coût_Pliage_AD</f>
        <v>#REF!</v>
      </c>
      <c r="AZ176" s="141"/>
      <c r="BA176" s="141"/>
      <c r="BB176" s="144" t="e">
        <f>Temps_usinageAp_pièce</f>
        <v>#REF!</v>
      </c>
      <c r="BC176" s="144" t="e">
        <f>Temps_TT_usinageAp_AD</f>
        <v>#REF!</v>
      </c>
      <c r="BD176" s="144" t="e">
        <f>Coût_usinageAp_AD</f>
        <v>#REF!</v>
      </c>
      <c r="BE176" s="141"/>
      <c r="BF176" s="144" t="e">
        <f>Temps_TT_Tour_Pièce</f>
        <v>#REF!</v>
      </c>
      <c r="BG176" s="144" t="e">
        <f>Cout_Tour_Pièce</f>
        <v>#REF!</v>
      </c>
      <c r="BH176" s="141"/>
      <c r="BI176" s="142"/>
      <c r="BJ176" s="144" t="e">
        <f>Temps_TT_Soudure_AD</f>
        <v>#REF!</v>
      </c>
      <c r="BK176" s="144" t="e">
        <f>Coût_Soudure_AD</f>
        <v>#REF!</v>
      </c>
      <c r="BL176" s="141"/>
      <c r="BM176" s="144" t="e">
        <f>Coût_Montage_AD</f>
        <v>#REF!</v>
      </c>
      <c r="BN176" s="141"/>
      <c r="BO176" s="144" t="e">
        <f>Temps_TT_Peinture_AD</f>
        <v>#REF!</v>
      </c>
      <c r="BP176" s="144" t="e">
        <f>Coût_Peinture_AD</f>
        <v>#REF!</v>
      </c>
      <c r="BQ176" s="141"/>
      <c r="BR176" s="141" t="e">
        <f>Coût_Achat_TT</f>
        <v>#REF!</v>
      </c>
    </row>
    <row r="177" spans="2:70" ht="20.100000000000001" customHeight="1" x14ac:dyDescent="0.25">
      <c r="B177" s="12"/>
      <c r="K177" s="7"/>
      <c r="T177" s="79" t="str">
        <f>MatDim</f>
        <v/>
      </c>
      <c r="U177" s="147" t="str">
        <f>RéfMat</f>
        <v/>
      </c>
      <c r="V177" s="144" t="str">
        <f>Coeff</f>
        <v/>
      </c>
      <c r="W177" s="144" t="str">
        <f>Poids</f>
        <v/>
      </c>
      <c r="X177" s="145" t="str">
        <f>PoidBrut</f>
        <v/>
      </c>
      <c r="Y177" s="146" t="str">
        <f>Périmètre</f>
        <v/>
      </c>
      <c r="Z177" s="142"/>
      <c r="AA177" s="142"/>
      <c r="AB177" s="146" t="str">
        <f>Temp_Prépa</f>
        <v/>
      </c>
      <c r="AC177" s="146" t="str">
        <f>Temps_Oxy_AD</f>
        <v/>
      </c>
      <c r="AD177" s="145" t="str">
        <f>Vitesse</f>
        <v/>
      </c>
      <c r="AE177" s="144" t="str">
        <f>Temps_coupe_Pièce</f>
        <v/>
      </c>
      <c r="AF177" s="144" t="str">
        <f>temps_amorçage</f>
        <v/>
      </c>
      <c r="AG177" s="146" t="str">
        <f>Temps_TT_Oxy_AD</f>
        <v/>
      </c>
      <c r="AH177" s="146" t="str">
        <f>Coût_Oxy_AD</f>
        <v/>
      </c>
      <c r="AI177" s="107"/>
      <c r="AJ177" s="6" t="str">
        <f>Temps_sciage_pièce</f>
        <v/>
      </c>
      <c r="AK177" s="6" t="str">
        <f>Temps_TT_sciage_AD</f>
        <v/>
      </c>
      <c r="AL177" s="6" t="str">
        <f>Coût_sciage_AD</f>
        <v/>
      </c>
      <c r="AM177" s="148"/>
      <c r="AN177" s="145" t="str">
        <f>Temps_cisaillage_pièce</f>
        <v/>
      </c>
      <c r="AO177" s="145" t="str">
        <f>Temps_TT_cisaillage_AD</f>
        <v/>
      </c>
      <c r="AP177" s="145" t="str">
        <f>Coût_cisaillage_AD</f>
        <v/>
      </c>
      <c r="AQ177" s="141"/>
      <c r="AR177" s="141"/>
      <c r="AS177" s="144" t="e">
        <f>Temps_usinage_pièce</f>
        <v>#REF!</v>
      </c>
      <c r="AT177" s="144" t="e">
        <f>Temps_TT_usinage_AD</f>
        <v>#REF!</v>
      </c>
      <c r="AU177" s="144" t="e">
        <f>Coût_usinage_AD</f>
        <v>#REF!</v>
      </c>
      <c r="AV177" s="141"/>
      <c r="AW177" s="144" t="e">
        <f>Temps_Pliage_pièce</f>
        <v>#REF!</v>
      </c>
      <c r="AX177" s="144" t="e">
        <f>Temps_TT_Pliage_AD</f>
        <v>#REF!</v>
      </c>
      <c r="AY177" s="144" t="e">
        <f>Coût_Pliage_AD</f>
        <v>#REF!</v>
      </c>
      <c r="AZ177" s="141"/>
      <c r="BA177" s="141"/>
      <c r="BB177" s="144" t="e">
        <f>Temps_usinageAp_pièce</f>
        <v>#REF!</v>
      </c>
      <c r="BC177" s="144" t="e">
        <f>Temps_TT_usinageAp_AD</f>
        <v>#REF!</v>
      </c>
      <c r="BD177" s="144" t="e">
        <f>Coût_usinageAp_AD</f>
        <v>#REF!</v>
      </c>
      <c r="BE177" s="141"/>
      <c r="BF177" s="144" t="e">
        <f>Temps_TT_Tour_Pièce</f>
        <v>#REF!</v>
      </c>
      <c r="BG177" s="144" t="e">
        <f>Cout_Tour_Pièce</f>
        <v>#REF!</v>
      </c>
      <c r="BH177" s="141"/>
      <c r="BI177" s="142"/>
      <c r="BJ177" s="144" t="e">
        <f>Temps_TT_Soudure_AD</f>
        <v>#REF!</v>
      </c>
      <c r="BK177" s="144" t="e">
        <f>Coût_Soudure_AD</f>
        <v>#REF!</v>
      </c>
      <c r="BL177" s="141"/>
      <c r="BM177" s="144" t="e">
        <f>Coût_Montage_AD</f>
        <v>#REF!</v>
      </c>
      <c r="BN177" s="141"/>
      <c r="BO177" s="144" t="e">
        <f>Temps_TT_Peinture_AD</f>
        <v>#REF!</v>
      </c>
      <c r="BP177" s="144" t="e">
        <f>Coût_Peinture_AD</f>
        <v>#REF!</v>
      </c>
      <c r="BQ177" s="141"/>
      <c r="BR177" s="141" t="e">
        <f>Coût_Achat_TT</f>
        <v>#REF!</v>
      </c>
    </row>
    <row r="178" spans="2:70" ht="20.100000000000001" customHeight="1" x14ac:dyDescent="0.25">
      <c r="B178" s="12"/>
      <c r="K178" s="7"/>
      <c r="T178" s="79" t="str">
        <f>MatDim</f>
        <v/>
      </c>
      <c r="U178" s="147" t="str">
        <f>RéfMat</f>
        <v/>
      </c>
      <c r="V178" s="144" t="str">
        <f>Coeff</f>
        <v/>
      </c>
      <c r="W178" s="144" t="str">
        <f>Poids</f>
        <v/>
      </c>
      <c r="X178" s="145" t="str">
        <f>PoidBrut</f>
        <v/>
      </c>
      <c r="Y178" s="146" t="str">
        <f>Périmètre</f>
        <v/>
      </c>
      <c r="Z178" s="142"/>
      <c r="AA178" s="142"/>
      <c r="AB178" s="146" t="str">
        <f>Temp_Prépa</f>
        <v/>
      </c>
      <c r="AC178" s="146" t="str">
        <f>Temps_Oxy_AD</f>
        <v/>
      </c>
      <c r="AD178" s="145" t="str">
        <f>Vitesse</f>
        <v/>
      </c>
      <c r="AE178" s="144" t="str">
        <f>Temps_coupe_Pièce</f>
        <v/>
      </c>
      <c r="AF178" s="144" t="str">
        <f>temps_amorçage</f>
        <v/>
      </c>
      <c r="AG178" s="146" t="str">
        <f>Temps_TT_Oxy_AD</f>
        <v/>
      </c>
      <c r="AH178" s="146" t="str">
        <f>Coût_Oxy_AD</f>
        <v/>
      </c>
      <c r="AI178" s="107"/>
      <c r="AJ178" s="6" t="str">
        <f>Temps_sciage_pièce</f>
        <v/>
      </c>
      <c r="AK178" s="6" t="str">
        <f>Temps_TT_sciage_AD</f>
        <v/>
      </c>
      <c r="AL178" s="6" t="str">
        <f>Coût_sciage_AD</f>
        <v/>
      </c>
      <c r="AM178" s="148"/>
      <c r="AN178" s="145" t="str">
        <f>Temps_cisaillage_pièce</f>
        <v/>
      </c>
      <c r="AO178" s="145" t="str">
        <f>Temps_TT_cisaillage_AD</f>
        <v/>
      </c>
      <c r="AP178" s="145" t="str">
        <f>Coût_cisaillage_AD</f>
        <v/>
      </c>
      <c r="AQ178" s="141"/>
      <c r="AR178" s="141"/>
      <c r="AS178" s="144" t="e">
        <f>Temps_usinage_pièce</f>
        <v>#REF!</v>
      </c>
      <c r="AT178" s="144" t="e">
        <f>Temps_TT_usinage_AD</f>
        <v>#REF!</v>
      </c>
      <c r="AU178" s="144" t="e">
        <f>Coût_usinage_AD</f>
        <v>#REF!</v>
      </c>
      <c r="AV178" s="141"/>
      <c r="AW178" s="144" t="e">
        <f>Temps_Pliage_pièce</f>
        <v>#REF!</v>
      </c>
      <c r="AX178" s="144" t="e">
        <f>Temps_TT_Pliage_AD</f>
        <v>#REF!</v>
      </c>
      <c r="AY178" s="144" t="e">
        <f>Coût_Pliage_AD</f>
        <v>#REF!</v>
      </c>
      <c r="AZ178" s="141"/>
      <c r="BA178" s="141"/>
      <c r="BB178" s="144" t="e">
        <f>Temps_usinageAp_pièce</f>
        <v>#REF!</v>
      </c>
      <c r="BC178" s="144" t="e">
        <f>Temps_TT_usinageAp_AD</f>
        <v>#REF!</v>
      </c>
      <c r="BD178" s="144" t="e">
        <f>Coût_usinageAp_AD</f>
        <v>#REF!</v>
      </c>
      <c r="BE178" s="141"/>
      <c r="BF178" s="144" t="e">
        <f>Temps_TT_Tour_Pièce</f>
        <v>#REF!</v>
      </c>
      <c r="BG178" s="144" t="e">
        <f>Cout_Tour_Pièce</f>
        <v>#REF!</v>
      </c>
      <c r="BH178" s="141"/>
      <c r="BI178" s="142"/>
      <c r="BJ178" s="144" t="e">
        <f>Temps_TT_Soudure_AD</f>
        <v>#REF!</v>
      </c>
      <c r="BK178" s="144" t="e">
        <f>Coût_Soudure_AD</f>
        <v>#REF!</v>
      </c>
      <c r="BL178" s="141"/>
      <c r="BM178" s="144" t="e">
        <f>Coût_Montage_AD</f>
        <v>#REF!</v>
      </c>
      <c r="BN178" s="141"/>
      <c r="BO178" s="144" t="e">
        <f>Temps_TT_Peinture_AD</f>
        <v>#REF!</v>
      </c>
      <c r="BP178" s="144" t="e">
        <f>Coût_Peinture_AD</f>
        <v>#REF!</v>
      </c>
      <c r="BQ178" s="141"/>
      <c r="BR178" s="141" t="e">
        <f>Coût_Achat_TT</f>
        <v>#REF!</v>
      </c>
    </row>
    <row r="179" spans="2:70" ht="20.100000000000001" customHeight="1" x14ac:dyDescent="0.25">
      <c r="B179" s="12"/>
      <c r="K179" s="7"/>
      <c r="T179" s="79" t="str">
        <f>MatDim</f>
        <v/>
      </c>
      <c r="U179" s="147" t="str">
        <f>RéfMat</f>
        <v/>
      </c>
      <c r="V179" s="144" t="str">
        <f>Coeff</f>
        <v/>
      </c>
      <c r="W179" s="144" t="str">
        <f>Poids</f>
        <v/>
      </c>
      <c r="X179" s="145" t="str">
        <f>PoidBrut</f>
        <v/>
      </c>
      <c r="Y179" s="146" t="str">
        <f>Périmètre</f>
        <v/>
      </c>
      <c r="Z179" s="142"/>
      <c r="AA179" s="142"/>
      <c r="AB179" s="146" t="str">
        <f>Temp_Prépa</f>
        <v/>
      </c>
      <c r="AC179" s="146" t="str">
        <f>Temps_Oxy_AD</f>
        <v/>
      </c>
      <c r="AD179" s="145" t="str">
        <f>Vitesse</f>
        <v/>
      </c>
      <c r="AE179" s="144" t="str">
        <f>Temps_coupe_Pièce</f>
        <v/>
      </c>
      <c r="AF179" s="144" t="str">
        <f>temps_amorçage</f>
        <v/>
      </c>
      <c r="AG179" s="146" t="str">
        <f>Temps_TT_Oxy_AD</f>
        <v/>
      </c>
      <c r="AH179" s="146" t="str">
        <f>Coût_Oxy_AD</f>
        <v/>
      </c>
      <c r="AI179" s="107"/>
      <c r="AJ179" s="6" t="str">
        <f>Temps_sciage_pièce</f>
        <v/>
      </c>
      <c r="AK179" s="6" t="str">
        <f>Temps_TT_sciage_AD</f>
        <v/>
      </c>
      <c r="AL179" s="6" t="str">
        <f>Coût_sciage_AD</f>
        <v/>
      </c>
      <c r="AM179" s="148"/>
      <c r="AN179" s="145" t="str">
        <f>Temps_cisaillage_pièce</f>
        <v/>
      </c>
      <c r="AO179" s="145" t="str">
        <f>Temps_TT_cisaillage_AD</f>
        <v/>
      </c>
      <c r="AP179" s="145" t="str">
        <f>Coût_cisaillage_AD</f>
        <v/>
      </c>
      <c r="AQ179" s="141"/>
      <c r="AR179" s="141"/>
      <c r="AS179" s="144" t="e">
        <f>Temps_usinage_pièce</f>
        <v>#REF!</v>
      </c>
      <c r="AT179" s="144" t="e">
        <f>Temps_TT_usinage_AD</f>
        <v>#REF!</v>
      </c>
      <c r="AU179" s="144" t="e">
        <f>Coût_usinage_AD</f>
        <v>#REF!</v>
      </c>
      <c r="AV179" s="141"/>
      <c r="AW179" s="144" t="e">
        <f>Temps_Pliage_pièce</f>
        <v>#REF!</v>
      </c>
      <c r="AX179" s="144" t="e">
        <f>Temps_TT_Pliage_AD</f>
        <v>#REF!</v>
      </c>
      <c r="AY179" s="144" t="e">
        <f>Coût_Pliage_AD</f>
        <v>#REF!</v>
      </c>
      <c r="AZ179" s="141"/>
      <c r="BA179" s="141"/>
      <c r="BB179" s="144" t="e">
        <f>Temps_usinageAp_pièce</f>
        <v>#REF!</v>
      </c>
      <c r="BC179" s="144" t="e">
        <f>Temps_TT_usinageAp_AD</f>
        <v>#REF!</v>
      </c>
      <c r="BD179" s="144" t="e">
        <f>Coût_usinageAp_AD</f>
        <v>#REF!</v>
      </c>
      <c r="BE179" s="141"/>
      <c r="BF179" s="144" t="e">
        <f>Temps_TT_Tour_Pièce</f>
        <v>#REF!</v>
      </c>
      <c r="BG179" s="144" t="e">
        <f>Cout_Tour_Pièce</f>
        <v>#REF!</v>
      </c>
      <c r="BH179" s="141"/>
      <c r="BI179" s="142"/>
      <c r="BJ179" s="144" t="e">
        <f>Temps_TT_Soudure_AD</f>
        <v>#REF!</v>
      </c>
      <c r="BK179" s="144" t="e">
        <f>Coût_Soudure_AD</f>
        <v>#REF!</v>
      </c>
      <c r="BL179" s="141"/>
      <c r="BM179" s="144" t="e">
        <f>Coût_Montage_AD</f>
        <v>#REF!</v>
      </c>
      <c r="BN179" s="141"/>
      <c r="BO179" s="144" t="e">
        <f>Temps_TT_Peinture_AD</f>
        <v>#REF!</v>
      </c>
      <c r="BP179" s="144" t="e">
        <f>Coût_Peinture_AD</f>
        <v>#REF!</v>
      </c>
      <c r="BQ179" s="141"/>
      <c r="BR179" s="141" t="e">
        <f>Coût_Achat_TT</f>
        <v>#REF!</v>
      </c>
    </row>
    <row r="180" spans="2:70" ht="20.100000000000001" customHeight="1" x14ac:dyDescent="0.25">
      <c r="B180" s="12"/>
      <c r="K180" s="7"/>
      <c r="T180" s="79" t="str">
        <f>MatDim</f>
        <v/>
      </c>
      <c r="U180" s="147" t="str">
        <f>RéfMat</f>
        <v/>
      </c>
      <c r="V180" s="144" t="str">
        <f>Coeff</f>
        <v/>
      </c>
      <c r="W180" s="144" t="str">
        <f>Poids</f>
        <v/>
      </c>
      <c r="X180" s="145" t="str">
        <f>PoidBrut</f>
        <v/>
      </c>
      <c r="Y180" s="146" t="str">
        <f>Périmètre</f>
        <v/>
      </c>
      <c r="Z180" s="142"/>
      <c r="AA180" s="142"/>
      <c r="AB180" s="146" t="str">
        <f>Temp_Prépa</f>
        <v/>
      </c>
      <c r="AC180" s="146" t="str">
        <f>Temps_Oxy_AD</f>
        <v/>
      </c>
      <c r="AD180" s="145" t="str">
        <f>Vitesse</f>
        <v/>
      </c>
      <c r="AE180" s="144" t="str">
        <f>Temps_coupe_Pièce</f>
        <v/>
      </c>
      <c r="AF180" s="144" t="str">
        <f>temps_amorçage</f>
        <v/>
      </c>
      <c r="AG180" s="146" t="str">
        <f>Temps_TT_Oxy_AD</f>
        <v/>
      </c>
      <c r="AH180" s="146" t="str">
        <f>Coût_Oxy_AD</f>
        <v/>
      </c>
      <c r="AI180" s="107"/>
      <c r="AJ180" s="6" t="str">
        <f>Temps_sciage_pièce</f>
        <v/>
      </c>
      <c r="AK180" s="6" t="str">
        <f>Temps_TT_sciage_AD</f>
        <v/>
      </c>
      <c r="AL180" s="6" t="str">
        <f>Coût_sciage_AD</f>
        <v/>
      </c>
      <c r="AM180" s="148"/>
      <c r="AN180" s="145" t="str">
        <f>Temps_cisaillage_pièce</f>
        <v/>
      </c>
      <c r="AO180" s="145" t="str">
        <f>Temps_TT_cisaillage_AD</f>
        <v/>
      </c>
      <c r="AP180" s="145" t="str">
        <f>Coût_cisaillage_AD</f>
        <v/>
      </c>
      <c r="AQ180" s="141"/>
      <c r="AR180" s="141"/>
      <c r="AS180" s="144" t="e">
        <f>Temps_usinage_pièce</f>
        <v>#REF!</v>
      </c>
      <c r="AT180" s="144" t="e">
        <f>Temps_TT_usinage_AD</f>
        <v>#REF!</v>
      </c>
      <c r="AU180" s="144" t="e">
        <f>Coût_usinage_AD</f>
        <v>#REF!</v>
      </c>
      <c r="AV180" s="141"/>
      <c r="AW180" s="144" t="e">
        <f>Temps_Pliage_pièce</f>
        <v>#REF!</v>
      </c>
      <c r="AX180" s="144" t="e">
        <f>Temps_TT_Pliage_AD</f>
        <v>#REF!</v>
      </c>
      <c r="AY180" s="144" t="e">
        <f>Coût_Pliage_AD</f>
        <v>#REF!</v>
      </c>
      <c r="AZ180" s="141"/>
      <c r="BA180" s="141"/>
      <c r="BB180" s="144" t="e">
        <f>Temps_usinageAp_pièce</f>
        <v>#REF!</v>
      </c>
      <c r="BC180" s="144" t="e">
        <f>Temps_TT_usinageAp_AD</f>
        <v>#REF!</v>
      </c>
      <c r="BD180" s="144" t="e">
        <f>Coût_usinageAp_AD</f>
        <v>#REF!</v>
      </c>
      <c r="BE180" s="141"/>
      <c r="BF180" s="144" t="e">
        <f>Temps_TT_Tour_Pièce</f>
        <v>#REF!</v>
      </c>
      <c r="BG180" s="144" t="e">
        <f>Cout_Tour_Pièce</f>
        <v>#REF!</v>
      </c>
      <c r="BH180" s="141"/>
      <c r="BI180" s="142"/>
      <c r="BJ180" s="144" t="e">
        <f>Temps_TT_Soudure_AD</f>
        <v>#REF!</v>
      </c>
      <c r="BK180" s="144" t="e">
        <f>Coût_Soudure_AD</f>
        <v>#REF!</v>
      </c>
      <c r="BL180" s="141"/>
      <c r="BM180" s="144" t="e">
        <f>Coût_Montage_AD</f>
        <v>#REF!</v>
      </c>
      <c r="BN180" s="141"/>
      <c r="BO180" s="144" t="e">
        <f>Temps_TT_Peinture_AD</f>
        <v>#REF!</v>
      </c>
      <c r="BP180" s="144" t="e">
        <f>Coût_Peinture_AD</f>
        <v>#REF!</v>
      </c>
      <c r="BQ180" s="141"/>
      <c r="BR180" s="141" t="e">
        <f>Coût_Achat_TT</f>
        <v>#REF!</v>
      </c>
    </row>
    <row r="181" spans="2:70" ht="20.100000000000001" customHeight="1" x14ac:dyDescent="0.25">
      <c r="B181" s="12"/>
      <c r="K181" s="7"/>
      <c r="T181" s="79" t="str">
        <f>MatDim</f>
        <v/>
      </c>
      <c r="U181" s="147" t="str">
        <f>RéfMat</f>
        <v/>
      </c>
      <c r="V181" s="144" t="str">
        <f>Coeff</f>
        <v/>
      </c>
      <c r="W181" s="144" t="str">
        <f>Poids</f>
        <v/>
      </c>
      <c r="X181" s="145" t="str">
        <f>PoidBrut</f>
        <v/>
      </c>
      <c r="Y181" s="146" t="str">
        <f>Périmètre</f>
        <v/>
      </c>
      <c r="Z181" s="142"/>
      <c r="AA181" s="142"/>
      <c r="AB181" s="146" t="str">
        <f>Temp_Prépa</f>
        <v/>
      </c>
      <c r="AC181" s="146" t="str">
        <f>Temps_Oxy_AD</f>
        <v/>
      </c>
      <c r="AD181" s="145" t="str">
        <f>Vitesse</f>
        <v/>
      </c>
      <c r="AE181" s="144" t="str">
        <f>Temps_coupe_Pièce</f>
        <v/>
      </c>
      <c r="AF181" s="144" t="str">
        <f>temps_amorçage</f>
        <v/>
      </c>
      <c r="AG181" s="146" t="str">
        <f>Temps_TT_Oxy_AD</f>
        <v/>
      </c>
      <c r="AH181" s="146" t="str">
        <f>Coût_Oxy_AD</f>
        <v/>
      </c>
      <c r="AI181" s="107"/>
      <c r="AJ181" s="6" t="str">
        <f>Temps_sciage_pièce</f>
        <v/>
      </c>
      <c r="AK181" s="6" t="str">
        <f>Temps_TT_sciage_AD</f>
        <v/>
      </c>
      <c r="AL181" s="6" t="str">
        <f>Coût_sciage_AD</f>
        <v/>
      </c>
      <c r="AM181" s="148"/>
      <c r="AN181" s="145" t="str">
        <f>Temps_cisaillage_pièce</f>
        <v/>
      </c>
      <c r="AO181" s="145" t="str">
        <f>Temps_TT_cisaillage_AD</f>
        <v/>
      </c>
      <c r="AP181" s="145" t="str">
        <f>Coût_cisaillage_AD</f>
        <v/>
      </c>
      <c r="AQ181" s="141"/>
      <c r="AR181" s="141"/>
      <c r="AS181" s="144" t="e">
        <f>Temps_usinage_pièce</f>
        <v>#REF!</v>
      </c>
      <c r="AT181" s="144" t="e">
        <f>Temps_TT_usinage_AD</f>
        <v>#REF!</v>
      </c>
      <c r="AU181" s="144" t="e">
        <f>Coût_usinage_AD</f>
        <v>#REF!</v>
      </c>
      <c r="AV181" s="141"/>
      <c r="AW181" s="144" t="e">
        <f>Temps_Pliage_pièce</f>
        <v>#REF!</v>
      </c>
      <c r="AX181" s="144" t="e">
        <f>Temps_TT_Pliage_AD</f>
        <v>#REF!</v>
      </c>
      <c r="AY181" s="144" t="e">
        <f>Coût_Pliage_AD</f>
        <v>#REF!</v>
      </c>
      <c r="AZ181" s="141"/>
      <c r="BA181" s="141"/>
      <c r="BB181" s="144" t="e">
        <f>Temps_usinageAp_pièce</f>
        <v>#REF!</v>
      </c>
      <c r="BC181" s="144" t="e">
        <f>Temps_TT_usinageAp_AD</f>
        <v>#REF!</v>
      </c>
      <c r="BD181" s="144" t="e">
        <f>Coût_usinageAp_AD</f>
        <v>#REF!</v>
      </c>
      <c r="BE181" s="141"/>
      <c r="BF181" s="144" t="e">
        <f>Temps_TT_Tour_Pièce</f>
        <v>#REF!</v>
      </c>
      <c r="BG181" s="144" t="e">
        <f>Cout_Tour_Pièce</f>
        <v>#REF!</v>
      </c>
      <c r="BH181" s="141"/>
      <c r="BI181" s="142"/>
      <c r="BJ181" s="144" t="e">
        <f>Temps_TT_Soudure_AD</f>
        <v>#REF!</v>
      </c>
      <c r="BK181" s="144" t="e">
        <f>Coût_Soudure_AD</f>
        <v>#REF!</v>
      </c>
      <c r="BL181" s="141"/>
      <c r="BM181" s="144" t="e">
        <f>Coût_Montage_AD</f>
        <v>#REF!</v>
      </c>
      <c r="BN181" s="141"/>
      <c r="BO181" s="144" t="e">
        <f>Temps_TT_Peinture_AD</f>
        <v>#REF!</v>
      </c>
      <c r="BP181" s="144" t="e">
        <f>Coût_Peinture_AD</f>
        <v>#REF!</v>
      </c>
      <c r="BQ181" s="141"/>
      <c r="BR181" s="141" t="e">
        <f>Coût_Achat_TT</f>
        <v>#REF!</v>
      </c>
    </row>
    <row r="182" spans="2:70" ht="20.100000000000001" customHeight="1" x14ac:dyDescent="0.25">
      <c r="B182" s="12"/>
      <c r="K182" s="7"/>
      <c r="T182" s="79" t="str">
        <f>MatDim</f>
        <v/>
      </c>
      <c r="U182" s="147" t="str">
        <f>RéfMat</f>
        <v/>
      </c>
      <c r="V182" s="144" t="str">
        <f>Coeff</f>
        <v/>
      </c>
      <c r="W182" s="144" t="str">
        <f>Poids</f>
        <v/>
      </c>
      <c r="X182" s="145" t="str">
        <f>PoidBrut</f>
        <v/>
      </c>
      <c r="Y182" s="146" t="str">
        <f>Périmètre</f>
        <v/>
      </c>
      <c r="Z182" s="142"/>
      <c r="AA182" s="142"/>
      <c r="AB182" s="146" t="str">
        <f>Temp_Prépa</f>
        <v/>
      </c>
      <c r="AC182" s="146" t="str">
        <f>Temps_Oxy_AD</f>
        <v/>
      </c>
      <c r="AD182" s="145" t="str">
        <f>Vitesse</f>
        <v/>
      </c>
      <c r="AE182" s="144" t="str">
        <f>Temps_coupe_Pièce</f>
        <v/>
      </c>
      <c r="AF182" s="144" t="str">
        <f>temps_amorçage</f>
        <v/>
      </c>
      <c r="AG182" s="146" t="str">
        <f>Temps_TT_Oxy_AD</f>
        <v/>
      </c>
      <c r="AH182" s="146" t="str">
        <f>Coût_Oxy_AD</f>
        <v/>
      </c>
      <c r="AI182" s="107"/>
      <c r="AJ182" s="6" t="str">
        <f>Temps_sciage_pièce</f>
        <v/>
      </c>
      <c r="AK182" s="6" t="str">
        <f>Temps_TT_sciage_AD</f>
        <v/>
      </c>
      <c r="AL182" s="6" t="str">
        <f>Coût_sciage_AD</f>
        <v/>
      </c>
      <c r="AM182" s="148"/>
      <c r="AN182" s="145" t="str">
        <f>Temps_cisaillage_pièce</f>
        <v/>
      </c>
      <c r="AO182" s="145" t="str">
        <f>Temps_TT_cisaillage_AD</f>
        <v/>
      </c>
      <c r="AP182" s="145" t="str">
        <f>Coût_cisaillage_AD</f>
        <v/>
      </c>
      <c r="AQ182" s="141"/>
      <c r="AR182" s="141"/>
      <c r="AS182" s="144" t="e">
        <f>Temps_usinage_pièce</f>
        <v>#REF!</v>
      </c>
      <c r="AT182" s="144" t="e">
        <f>Temps_TT_usinage_AD</f>
        <v>#REF!</v>
      </c>
      <c r="AU182" s="144" t="e">
        <f>Coût_usinage_AD</f>
        <v>#REF!</v>
      </c>
      <c r="AV182" s="141"/>
      <c r="AW182" s="144" t="e">
        <f>Temps_Pliage_pièce</f>
        <v>#REF!</v>
      </c>
      <c r="AX182" s="144" t="e">
        <f>Temps_TT_Pliage_AD</f>
        <v>#REF!</v>
      </c>
      <c r="AY182" s="144" t="e">
        <f>Coût_Pliage_AD</f>
        <v>#REF!</v>
      </c>
      <c r="AZ182" s="141"/>
      <c r="BA182" s="141"/>
      <c r="BB182" s="144" t="e">
        <f>Temps_usinageAp_pièce</f>
        <v>#REF!</v>
      </c>
      <c r="BC182" s="144" t="e">
        <f>Temps_TT_usinageAp_AD</f>
        <v>#REF!</v>
      </c>
      <c r="BD182" s="144" t="e">
        <f>Coût_usinageAp_AD</f>
        <v>#REF!</v>
      </c>
      <c r="BE182" s="141"/>
      <c r="BF182" s="144" t="e">
        <f>Temps_TT_Tour_Pièce</f>
        <v>#REF!</v>
      </c>
      <c r="BG182" s="144" t="e">
        <f>Cout_Tour_Pièce</f>
        <v>#REF!</v>
      </c>
      <c r="BH182" s="141"/>
      <c r="BI182" s="142"/>
      <c r="BJ182" s="144" t="e">
        <f>Temps_TT_Soudure_AD</f>
        <v>#REF!</v>
      </c>
      <c r="BK182" s="144" t="e">
        <f>Coût_Soudure_AD</f>
        <v>#REF!</v>
      </c>
      <c r="BL182" s="141"/>
      <c r="BM182" s="144" t="e">
        <f>Coût_Montage_AD</f>
        <v>#REF!</v>
      </c>
      <c r="BN182" s="141"/>
      <c r="BO182" s="144" t="e">
        <f>Temps_TT_Peinture_AD</f>
        <v>#REF!</v>
      </c>
      <c r="BP182" s="144" t="e">
        <f>Coût_Peinture_AD</f>
        <v>#REF!</v>
      </c>
      <c r="BQ182" s="141"/>
      <c r="BR182" s="141" t="e">
        <f>Coût_Achat_TT</f>
        <v>#REF!</v>
      </c>
    </row>
    <row r="183" spans="2:70" x14ac:dyDescent="0.25">
      <c r="B183" s="12"/>
      <c r="K183" s="7"/>
      <c r="T183" s="79" t="str">
        <f>MatDim</f>
        <v/>
      </c>
      <c r="U183" s="147" t="str">
        <f>RéfMat</f>
        <v/>
      </c>
      <c r="V183" s="144" t="str">
        <f>Coeff</f>
        <v/>
      </c>
      <c r="W183" s="144" t="str">
        <f>Poids</f>
        <v/>
      </c>
      <c r="X183" s="145" t="str">
        <f>PoidBrut</f>
        <v/>
      </c>
      <c r="Y183" s="146" t="str">
        <f>Périmètre</f>
        <v/>
      </c>
      <c r="Z183" s="142"/>
      <c r="AA183" s="142"/>
      <c r="AB183" s="146" t="str">
        <f>Temp_Prépa</f>
        <v/>
      </c>
      <c r="AC183" s="146" t="str">
        <f>Temps_Oxy_AD</f>
        <v/>
      </c>
      <c r="AD183" s="145" t="str">
        <f>Vitesse</f>
        <v/>
      </c>
      <c r="AE183" s="144" t="str">
        <f>Temps_coupe_Pièce</f>
        <v/>
      </c>
      <c r="AF183" s="144" t="str">
        <f>temps_amorçage</f>
        <v/>
      </c>
      <c r="AG183" s="146" t="str">
        <f>Temps_TT_Oxy_AD</f>
        <v/>
      </c>
      <c r="AH183" s="146" t="str">
        <f>Coût_Oxy_AD</f>
        <v/>
      </c>
      <c r="AI183" s="107"/>
      <c r="AJ183" s="6" t="str">
        <f>Temps_sciage_pièce</f>
        <v/>
      </c>
      <c r="AK183" s="6" t="str">
        <f>Temps_TT_sciage_AD</f>
        <v/>
      </c>
      <c r="AL183" s="6" t="str">
        <f>Coût_sciage_AD</f>
        <v/>
      </c>
      <c r="AM183" s="148"/>
      <c r="AN183" s="145" t="str">
        <f>Temps_cisaillage_pièce</f>
        <v/>
      </c>
      <c r="AO183" s="145" t="str">
        <f>Temps_TT_cisaillage_AD</f>
        <v/>
      </c>
      <c r="AP183" s="145" t="str">
        <f>Coût_cisaillage_AD</f>
        <v/>
      </c>
      <c r="AQ183" s="141"/>
      <c r="AR183" s="141"/>
      <c r="AS183" s="144" t="e">
        <f>Temps_usinage_pièce</f>
        <v>#REF!</v>
      </c>
      <c r="AT183" s="144" t="e">
        <f>Temps_TT_usinage_AD</f>
        <v>#REF!</v>
      </c>
      <c r="AU183" s="144" t="e">
        <f>Coût_usinage_AD</f>
        <v>#REF!</v>
      </c>
      <c r="AV183" s="141"/>
      <c r="AW183" s="144" t="e">
        <f>Temps_Pliage_pièce</f>
        <v>#REF!</v>
      </c>
      <c r="AX183" s="144" t="e">
        <f>Temps_TT_Pliage_AD</f>
        <v>#REF!</v>
      </c>
      <c r="AY183" s="144" t="e">
        <f>Coût_Pliage_AD</f>
        <v>#REF!</v>
      </c>
      <c r="AZ183" s="141"/>
      <c r="BA183" s="141"/>
      <c r="BB183" s="144" t="e">
        <f>Temps_usinageAp_pièce</f>
        <v>#REF!</v>
      </c>
      <c r="BC183" s="144" t="e">
        <f>Temps_TT_usinageAp_AD</f>
        <v>#REF!</v>
      </c>
      <c r="BD183" s="144" t="e">
        <f>Coût_usinageAp_AD</f>
        <v>#REF!</v>
      </c>
      <c r="BE183" s="141"/>
      <c r="BF183" s="144" t="e">
        <f>Temps_TT_Tour_Pièce</f>
        <v>#REF!</v>
      </c>
      <c r="BG183" s="144" t="e">
        <f>Cout_Tour_Pièce</f>
        <v>#REF!</v>
      </c>
      <c r="BH183" s="141"/>
      <c r="BI183" s="142"/>
      <c r="BJ183" s="144" t="e">
        <f>Temps_TT_Soudure_AD</f>
        <v>#REF!</v>
      </c>
      <c r="BK183" s="144" t="e">
        <f>Coût_Soudure_AD</f>
        <v>#REF!</v>
      </c>
      <c r="BL183" s="141"/>
      <c r="BM183" s="144" t="e">
        <f>Coût_Montage_AD</f>
        <v>#REF!</v>
      </c>
      <c r="BN183" s="141"/>
      <c r="BO183" s="144" t="e">
        <f>Temps_TT_Peinture_AD</f>
        <v>#REF!</v>
      </c>
      <c r="BP183" s="144" t="e">
        <f>Coût_Peinture_AD</f>
        <v>#REF!</v>
      </c>
      <c r="BQ183" s="141"/>
      <c r="BR183" s="141" t="e">
        <f>Coût_Achat_TT</f>
        <v>#REF!</v>
      </c>
    </row>
    <row r="184" spans="2:70" x14ac:dyDescent="0.25">
      <c r="B184" s="12"/>
      <c r="K184" s="7"/>
      <c r="T184" s="79" t="str">
        <f>MatDim</f>
        <v/>
      </c>
      <c r="U184" s="147" t="str">
        <f>RéfMat</f>
        <v/>
      </c>
      <c r="V184" s="144" t="str">
        <f>Coeff</f>
        <v/>
      </c>
      <c r="W184" s="144" t="str">
        <f>Poids</f>
        <v/>
      </c>
      <c r="X184" s="145" t="str">
        <f>PoidBrut</f>
        <v/>
      </c>
      <c r="Y184" s="146" t="str">
        <f>Périmètre</f>
        <v/>
      </c>
      <c r="Z184" s="142"/>
      <c r="AA184" s="142"/>
      <c r="AB184" s="146" t="str">
        <f>Temp_Prépa</f>
        <v/>
      </c>
      <c r="AC184" s="146" t="str">
        <f>Temps_Oxy_AD</f>
        <v/>
      </c>
      <c r="AD184" s="145" t="str">
        <f>Vitesse</f>
        <v/>
      </c>
      <c r="AE184" s="144" t="str">
        <f>Temps_coupe_Pièce</f>
        <v/>
      </c>
      <c r="AF184" s="144" t="str">
        <f>temps_amorçage</f>
        <v/>
      </c>
      <c r="AG184" s="146" t="str">
        <f>Temps_TT_Oxy_AD</f>
        <v/>
      </c>
      <c r="AH184" s="146" t="str">
        <f>Coût_Oxy_AD</f>
        <v/>
      </c>
      <c r="AI184" s="107"/>
      <c r="AJ184" s="6" t="str">
        <f>Temps_sciage_pièce</f>
        <v/>
      </c>
      <c r="AK184" s="6" t="str">
        <f>Temps_TT_sciage_AD</f>
        <v/>
      </c>
      <c r="AL184" s="6" t="str">
        <f>Coût_sciage_AD</f>
        <v/>
      </c>
      <c r="AM184" s="148"/>
      <c r="AN184" s="145" t="str">
        <f>Temps_cisaillage_pièce</f>
        <v/>
      </c>
      <c r="AO184" s="145" t="str">
        <f>Temps_TT_cisaillage_AD</f>
        <v/>
      </c>
      <c r="AP184" s="145" t="str">
        <f>Coût_cisaillage_AD</f>
        <v/>
      </c>
      <c r="AQ184" s="141"/>
      <c r="AR184" s="141"/>
      <c r="AS184" s="144" t="e">
        <f>Temps_usinage_pièce</f>
        <v>#REF!</v>
      </c>
      <c r="AT184" s="144" t="e">
        <f>Temps_TT_usinage_AD</f>
        <v>#REF!</v>
      </c>
      <c r="AU184" s="144" t="e">
        <f>Coût_usinage_AD</f>
        <v>#REF!</v>
      </c>
      <c r="AV184" s="141"/>
      <c r="AW184" s="144" t="e">
        <f>Temps_Pliage_pièce</f>
        <v>#REF!</v>
      </c>
      <c r="AX184" s="144" t="e">
        <f>Temps_TT_Pliage_AD</f>
        <v>#REF!</v>
      </c>
      <c r="AY184" s="144" t="e">
        <f>Coût_Pliage_AD</f>
        <v>#REF!</v>
      </c>
      <c r="AZ184" s="141"/>
      <c r="BA184" s="141"/>
      <c r="BB184" s="144" t="e">
        <f>Temps_usinageAp_pièce</f>
        <v>#REF!</v>
      </c>
      <c r="BC184" s="144" t="e">
        <f>Temps_TT_usinageAp_AD</f>
        <v>#REF!</v>
      </c>
      <c r="BD184" s="144" t="e">
        <f>Coût_usinageAp_AD</f>
        <v>#REF!</v>
      </c>
      <c r="BE184" s="141"/>
      <c r="BF184" s="144" t="e">
        <f>Temps_TT_Tour_Pièce</f>
        <v>#REF!</v>
      </c>
      <c r="BG184" s="144" t="e">
        <f>Cout_Tour_Pièce</f>
        <v>#REF!</v>
      </c>
      <c r="BH184" s="141"/>
      <c r="BI184" s="142"/>
      <c r="BJ184" s="144" t="e">
        <f>Temps_TT_Soudure_AD</f>
        <v>#REF!</v>
      </c>
      <c r="BK184" s="144" t="e">
        <f>Coût_Soudure_AD</f>
        <v>#REF!</v>
      </c>
      <c r="BL184" s="141"/>
      <c r="BM184" s="144" t="e">
        <f>Coût_Montage_AD</f>
        <v>#REF!</v>
      </c>
      <c r="BN184" s="141"/>
      <c r="BO184" s="144" t="e">
        <f>Temps_TT_Peinture_AD</f>
        <v>#REF!</v>
      </c>
      <c r="BP184" s="144" t="e">
        <f>Coût_Peinture_AD</f>
        <v>#REF!</v>
      </c>
      <c r="BQ184" s="141"/>
      <c r="BR184" s="141" t="e">
        <f>Coût_Achat_TT</f>
        <v>#REF!</v>
      </c>
    </row>
    <row r="185" spans="2:70" x14ac:dyDescent="0.25">
      <c r="B185" s="12"/>
      <c r="K185" s="7"/>
      <c r="T185" s="79" t="str">
        <f>MatDim</f>
        <v/>
      </c>
      <c r="U185" s="147" t="str">
        <f>RéfMat</f>
        <v/>
      </c>
      <c r="V185" s="144" t="str">
        <f>Coeff</f>
        <v/>
      </c>
      <c r="W185" s="144" t="str">
        <f>Poids</f>
        <v/>
      </c>
      <c r="X185" s="145" t="str">
        <f>PoidBrut</f>
        <v/>
      </c>
      <c r="Y185" s="146" t="str">
        <f>Périmètre</f>
        <v/>
      </c>
      <c r="Z185" s="142"/>
      <c r="AA185" s="142"/>
      <c r="AB185" s="146" t="str">
        <f>Temp_Prépa</f>
        <v/>
      </c>
      <c r="AC185" s="146" t="str">
        <f>Temps_Oxy_AD</f>
        <v/>
      </c>
      <c r="AD185" s="145" t="str">
        <f>Vitesse</f>
        <v/>
      </c>
      <c r="AE185" s="144" t="str">
        <f>Temps_coupe_Pièce</f>
        <v/>
      </c>
      <c r="AF185" s="144" t="str">
        <f>temps_amorçage</f>
        <v/>
      </c>
      <c r="AG185" s="146" t="str">
        <f>Temps_TT_Oxy_AD</f>
        <v/>
      </c>
      <c r="AH185" s="146" t="str">
        <f>Coût_Oxy_AD</f>
        <v/>
      </c>
      <c r="AI185" s="107"/>
      <c r="AJ185" s="6" t="str">
        <f>Temps_sciage_pièce</f>
        <v/>
      </c>
      <c r="AK185" s="6" t="str">
        <f>Temps_TT_sciage_AD</f>
        <v/>
      </c>
      <c r="AL185" s="6" t="str">
        <f>Coût_sciage_AD</f>
        <v/>
      </c>
      <c r="AM185" s="148"/>
      <c r="AN185" s="145" t="str">
        <f>Temps_cisaillage_pièce</f>
        <v/>
      </c>
      <c r="AO185" s="145" t="str">
        <f>Temps_TT_cisaillage_AD</f>
        <v/>
      </c>
      <c r="AP185" s="145" t="str">
        <f>Coût_cisaillage_AD</f>
        <v/>
      </c>
      <c r="AQ185" s="141"/>
      <c r="AR185" s="141"/>
      <c r="AS185" s="144" t="e">
        <f>Temps_usinage_pièce</f>
        <v>#REF!</v>
      </c>
      <c r="AT185" s="144" t="e">
        <f>Temps_TT_usinage_AD</f>
        <v>#REF!</v>
      </c>
      <c r="AU185" s="144" t="e">
        <f>Coût_usinage_AD</f>
        <v>#REF!</v>
      </c>
      <c r="AV185" s="141"/>
      <c r="AW185" s="144" t="e">
        <f>Temps_Pliage_pièce</f>
        <v>#REF!</v>
      </c>
      <c r="AX185" s="144" t="e">
        <f>Temps_TT_Pliage_AD</f>
        <v>#REF!</v>
      </c>
      <c r="AY185" s="144" t="e">
        <f>Coût_Pliage_AD</f>
        <v>#REF!</v>
      </c>
      <c r="AZ185" s="141"/>
      <c r="BA185" s="141"/>
      <c r="BB185" s="144" t="e">
        <f>Temps_usinageAp_pièce</f>
        <v>#REF!</v>
      </c>
      <c r="BC185" s="144" t="e">
        <f>Temps_TT_usinageAp_AD</f>
        <v>#REF!</v>
      </c>
      <c r="BD185" s="144" t="e">
        <f>Coût_usinageAp_AD</f>
        <v>#REF!</v>
      </c>
      <c r="BE185" s="141"/>
      <c r="BF185" s="144" t="e">
        <f>Temps_TT_Tour_Pièce</f>
        <v>#REF!</v>
      </c>
      <c r="BG185" s="144" t="e">
        <f>Cout_Tour_Pièce</f>
        <v>#REF!</v>
      </c>
      <c r="BH185" s="141"/>
      <c r="BI185" s="142"/>
      <c r="BJ185" s="144" t="e">
        <f>Temps_TT_Soudure_AD</f>
        <v>#REF!</v>
      </c>
      <c r="BK185" s="144" t="e">
        <f>Coût_Soudure_AD</f>
        <v>#REF!</v>
      </c>
      <c r="BL185" s="141"/>
      <c r="BM185" s="144" t="e">
        <f>Coût_Montage_AD</f>
        <v>#REF!</v>
      </c>
      <c r="BN185" s="141"/>
      <c r="BO185" s="144" t="e">
        <f>Temps_TT_Peinture_AD</f>
        <v>#REF!</v>
      </c>
      <c r="BP185" s="144" t="e">
        <f>Coût_Peinture_AD</f>
        <v>#REF!</v>
      </c>
      <c r="BQ185" s="141"/>
      <c r="BR185" s="141" t="e">
        <f>Coût_Achat_TT</f>
        <v>#REF!</v>
      </c>
    </row>
    <row r="186" spans="2:70" x14ac:dyDescent="0.25">
      <c r="B186" s="12"/>
      <c r="K186" s="7"/>
      <c r="T186" s="79" t="str">
        <f>MatDim</f>
        <v/>
      </c>
      <c r="U186" s="147" t="str">
        <f>RéfMat</f>
        <v/>
      </c>
      <c r="V186" s="144" t="str">
        <f>Coeff</f>
        <v/>
      </c>
      <c r="W186" s="144" t="str">
        <f>Poids</f>
        <v/>
      </c>
      <c r="X186" s="145" t="str">
        <f>PoidBrut</f>
        <v/>
      </c>
      <c r="Y186" s="146" t="str">
        <f>Périmètre</f>
        <v/>
      </c>
      <c r="Z186" s="142"/>
      <c r="AA186" s="142"/>
      <c r="AB186" s="146" t="str">
        <f>Temp_Prépa</f>
        <v/>
      </c>
      <c r="AC186" s="146" t="str">
        <f>Temps_Oxy_AD</f>
        <v/>
      </c>
      <c r="AD186" s="145" t="str">
        <f>Vitesse</f>
        <v/>
      </c>
      <c r="AE186" s="144" t="str">
        <f>Temps_coupe_Pièce</f>
        <v/>
      </c>
      <c r="AF186" s="144" t="str">
        <f>temps_amorçage</f>
        <v/>
      </c>
      <c r="AG186" s="146" t="str">
        <f>Temps_TT_Oxy_AD</f>
        <v/>
      </c>
      <c r="AH186" s="146" t="str">
        <f>Coût_Oxy_AD</f>
        <v/>
      </c>
      <c r="AI186" s="107"/>
      <c r="AJ186" s="6" t="str">
        <f>Temps_sciage_pièce</f>
        <v/>
      </c>
      <c r="AK186" s="6" t="str">
        <f>Temps_TT_sciage_AD</f>
        <v/>
      </c>
      <c r="AL186" s="6" t="str">
        <f>Coût_sciage_AD</f>
        <v/>
      </c>
      <c r="AM186" s="148"/>
      <c r="AN186" s="145" t="str">
        <f>Temps_cisaillage_pièce</f>
        <v/>
      </c>
      <c r="AO186" s="145" t="str">
        <f>Temps_TT_cisaillage_AD</f>
        <v/>
      </c>
      <c r="AP186" s="145" t="str">
        <f>Coût_cisaillage_AD</f>
        <v/>
      </c>
      <c r="AQ186" s="141"/>
      <c r="AR186" s="141"/>
      <c r="AS186" s="144" t="e">
        <f>Temps_usinage_pièce</f>
        <v>#REF!</v>
      </c>
      <c r="AT186" s="144" t="e">
        <f>Temps_TT_usinage_AD</f>
        <v>#REF!</v>
      </c>
      <c r="AU186" s="144" t="e">
        <f>Coût_usinage_AD</f>
        <v>#REF!</v>
      </c>
      <c r="AV186" s="141"/>
      <c r="AW186" s="144" t="e">
        <f>Temps_Pliage_pièce</f>
        <v>#REF!</v>
      </c>
      <c r="AX186" s="144" t="e">
        <f>Temps_TT_Pliage_AD</f>
        <v>#REF!</v>
      </c>
      <c r="AY186" s="144" t="e">
        <f>Coût_Pliage_AD</f>
        <v>#REF!</v>
      </c>
      <c r="AZ186" s="141"/>
      <c r="BA186" s="141"/>
      <c r="BB186" s="144" t="e">
        <f>Temps_usinageAp_pièce</f>
        <v>#REF!</v>
      </c>
      <c r="BC186" s="144" t="e">
        <f>Temps_TT_usinageAp_AD</f>
        <v>#REF!</v>
      </c>
      <c r="BD186" s="144" t="e">
        <f>Coût_usinageAp_AD</f>
        <v>#REF!</v>
      </c>
      <c r="BE186" s="141"/>
      <c r="BF186" s="144" t="e">
        <f>Temps_TT_Tour_Pièce</f>
        <v>#REF!</v>
      </c>
      <c r="BG186" s="144" t="e">
        <f>Cout_Tour_Pièce</f>
        <v>#REF!</v>
      </c>
      <c r="BH186" s="141"/>
      <c r="BI186" s="142"/>
      <c r="BJ186" s="144" t="e">
        <f>Temps_TT_Soudure_AD</f>
        <v>#REF!</v>
      </c>
      <c r="BK186" s="144" t="e">
        <f>Coût_Soudure_AD</f>
        <v>#REF!</v>
      </c>
      <c r="BL186" s="141"/>
      <c r="BM186" s="144" t="e">
        <f>Coût_Montage_AD</f>
        <v>#REF!</v>
      </c>
      <c r="BN186" s="141"/>
      <c r="BO186" s="144" t="e">
        <f>Temps_TT_Peinture_AD</f>
        <v>#REF!</v>
      </c>
      <c r="BP186" s="144" t="e">
        <f>Coût_Peinture_AD</f>
        <v>#REF!</v>
      </c>
      <c r="BQ186" s="141"/>
      <c r="BR186" s="141" t="e">
        <f>Coût_Achat_TT</f>
        <v>#REF!</v>
      </c>
    </row>
    <row r="187" spans="2:70" x14ac:dyDescent="0.25">
      <c r="B187" s="12"/>
      <c r="K187" s="7"/>
      <c r="T187" s="79" t="str">
        <f>MatDim</f>
        <v/>
      </c>
      <c r="U187" s="147" t="str">
        <f>RéfMat</f>
        <v/>
      </c>
      <c r="V187" s="144" t="str">
        <f>Coeff</f>
        <v/>
      </c>
      <c r="W187" s="144" t="str">
        <f>Poids</f>
        <v/>
      </c>
      <c r="X187" s="145" t="str">
        <f>PoidBrut</f>
        <v/>
      </c>
      <c r="Y187" s="146" t="str">
        <f>Périmètre</f>
        <v/>
      </c>
      <c r="Z187" s="142"/>
      <c r="AA187" s="142"/>
      <c r="AB187" s="146" t="str">
        <f>Temp_Prépa</f>
        <v/>
      </c>
      <c r="AC187" s="146" t="str">
        <f>Temps_Oxy_AD</f>
        <v/>
      </c>
      <c r="AD187" s="145" t="str">
        <f>Vitesse</f>
        <v/>
      </c>
      <c r="AE187" s="144" t="str">
        <f>Temps_coupe_Pièce</f>
        <v/>
      </c>
      <c r="AF187" s="144" t="str">
        <f>temps_amorçage</f>
        <v/>
      </c>
      <c r="AG187" s="146" t="str">
        <f>Temps_TT_Oxy_AD</f>
        <v/>
      </c>
      <c r="AH187" s="146" t="str">
        <f>Coût_Oxy_AD</f>
        <v/>
      </c>
      <c r="AI187" s="107"/>
      <c r="AJ187" s="6" t="str">
        <f>Temps_sciage_pièce</f>
        <v/>
      </c>
      <c r="AK187" s="6" t="str">
        <f>Temps_TT_sciage_AD</f>
        <v/>
      </c>
      <c r="AL187" s="6" t="str">
        <f>Coût_sciage_AD</f>
        <v/>
      </c>
      <c r="AM187" s="148"/>
      <c r="AN187" s="145" t="str">
        <f>Temps_cisaillage_pièce</f>
        <v/>
      </c>
      <c r="AO187" s="145" t="str">
        <f>Temps_TT_cisaillage_AD</f>
        <v/>
      </c>
      <c r="AP187" s="145" t="str">
        <f>Coût_cisaillage_AD</f>
        <v/>
      </c>
      <c r="AQ187" s="141"/>
      <c r="AR187" s="141"/>
      <c r="AS187" s="144" t="e">
        <f>Temps_usinage_pièce</f>
        <v>#REF!</v>
      </c>
      <c r="AT187" s="144" t="e">
        <f>Temps_TT_usinage_AD</f>
        <v>#REF!</v>
      </c>
      <c r="AU187" s="144" t="e">
        <f>Coût_usinage_AD</f>
        <v>#REF!</v>
      </c>
      <c r="AV187" s="141"/>
      <c r="AW187" s="144" t="e">
        <f>Temps_Pliage_pièce</f>
        <v>#REF!</v>
      </c>
      <c r="AX187" s="144" t="e">
        <f>Temps_TT_Pliage_AD</f>
        <v>#REF!</v>
      </c>
      <c r="AY187" s="144" t="e">
        <f>Coût_Pliage_AD</f>
        <v>#REF!</v>
      </c>
      <c r="AZ187" s="141"/>
      <c r="BA187" s="141"/>
      <c r="BB187" s="144" t="e">
        <f>Temps_usinageAp_pièce</f>
        <v>#REF!</v>
      </c>
      <c r="BC187" s="144" t="e">
        <f>Temps_TT_usinageAp_AD</f>
        <v>#REF!</v>
      </c>
      <c r="BD187" s="144" t="e">
        <f>Coût_usinageAp_AD</f>
        <v>#REF!</v>
      </c>
      <c r="BE187" s="141"/>
      <c r="BF187" s="144" t="e">
        <f>Temps_TT_Tour_Pièce</f>
        <v>#REF!</v>
      </c>
      <c r="BG187" s="144" t="e">
        <f>Cout_Tour_Pièce</f>
        <v>#REF!</v>
      </c>
      <c r="BH187" s="141"/>
      <c r="BI187" s="142"/>
      <c r="BJ187" s="144" t="e">
        <f>Temps_TT_Soudure_AD</f>
        <v>#REF!</v>
      </c>
      <c r="BK187" s="144" t="e">
        <f>Coût_Soudure_AD</f>
        <v>#REF!</v>
      </c>
      <c r="BL187" s="141"/>
      <c r="BM187" s="144" t="e">
        <f>Coût_Montage_AD</f>
        <v>#REF!</v>
      </c>
      <c r="BN187" s="141"/>
      <c r="BO187" s="144" t="e">
        <f>Temps_TT_Peinture_AD</f>
        <v>#REF!</v>
      </c>
      <c r="BP187" s="144" t="e">
        <f>Coût_Peinture_AD</f>
        <v>#REF!</v>
      </c>
      <c r="BQ187" s="141"/>
      <c r="BR187" s="141" t="e">
        <f>Coût_Achat_TT</f>
        <v>#REF!</v>
      </c>
    </row>
    <row r="188" spans="2:70" x14ac:dyDescent="0.25">
      <c r="B188" s="12"/>
      <c r="K188" s="7"/>
      <c r="T188" s="79" t="str">
        <f>MatDim</f>
        <v/>
      </c>
      <c r="U188" s="147" t="str">
        <f>RéfMat</f>
        <v/>
      </c>
      <c r="V188" s="144" t="str">
        <f>Coeff</f>
        <v/>
      </c>
      <c r="W188" s="144" t="str">
        <f>Poids</f>
        <v/>
      </c>
      <c r="X188" s="145" t="str">
        <f>PoidBrut</f>
        <v/>
      </c>
      <c r="Y188" s="146" t="str">
        <f>Périmètre</f>
        <v/>
      </c>
      <c r="Z188" s="142"/>
      <c r="AA188" s="142"/>
      <c r="AB188" s="146" t="str">
        <f>Temp_Prépa</f>
        <v/>
      </c>
      <c r="AC188" s="146" t="str">
        <f>Temps_Oxy_AD</f>
        <v/>
      </c>
      <c r="AD188" s="145" t="str">
        <f>Vitesse</f>
        <v/>
      </c>
      <c r="AE188" s="144" t="str">
        <f>Temps_coupe_Pièce</f>
        <v/>
      </c>
      <c r="AF188" s="144" t="str">
        <f>temps_amorçage</f>
        <v/>
      </c>
      <c r="AG188" s="146" t="str">
        <f>Temps_TT_Oxy_AD</f>
        <v/>
      </c>
      <c r="AH188" s="146" t="str">
        <f>Coût_Oxy_AD</f>
        <v/>
      </c>
      <c r="AI188" s="107"/>
      <c r="AJ188" s="6" t="str">
        <f>Temps_sciage_pièce</f>
        <v/>
      </c>
      <c r="AK188" s="6" t="str">
        <f>Temps_TT_sciage_AD</f>
        <v/>
      </c>
      <c r="AL188" s="6" t="str">
        <f>Coût_sciage_AD</f>
        <v/>
      </c>
      <c r="AM188" s="148"/>
      <c r="AN188" s="145" t="str">
        <f>Temps_cisaillage_pièce</f>
        <v/>
      </c>
      <c r="AO188" s="145" t="str">
        <f>Temps_TT_cisaillage_AD</f>
        <v/>
      </c>
      <c r="AP188" s="145" t="str">
        <f>Coût_cisaillage_AD</f>
        <v/>
      </c>
      <c r="AQ188" s="141"/>
      <c r="AR188" s="141"/>
      <c r="AS188" s="144" t="e">
        <f>Temps_usinage_pièce</f>
        <v>#REF!</v>
      </c>
      <c r="AT188" s="144" t="e">
        <f>Temps_TT_usinage_AD</f>
        <v>#REF!</v>
      </c>
      <c r="AU188" s="144" t="e">
        <f>Coût_usinage_AD</f>
        <v>#REF!</v>
      </c>
      <c r="AV188" s="141"/>
      <c r="AW188" s="144" t="e">
        <f>Temps_Pliage_pièce</f>
        <v>#REF!</v>
      </c>
      <c r="AX188" s="144" t="e">
        <f>Temps_TT_Pliage_AD</f>
        <v>#REF!</v>
      </c>
      <c r="AY188" s="144" t="e">
        <f>Coût_Pliage_AD</f>
        <v>#REF!</v>
      </c>
      <c r="AZ188" s="141"/>
      <c r="BA188" s="141"/>
      <c r="BB188" s="144" t="e">
        <f>Temps_usinageAp_pièce</f>
        <v>#REF!</v>
      </c>
      <c r="BC188" s="144" t="e">
        <f>Temps_TT_usinageAp_AD</f>
        <v>#REF!</v>
      </c>
      <c r="BD188" s="144" t="e">
        <f>Coût_usinageAp_AD</f>
        <v>#REF!</v>
      </c>
      <c r="BE188" s="141"/>
      <c r="BF188" s="144" t="e">
        <f>Temps_TT_Tour_Pièce</f>
        <v>#REF!</v>
      </c>
      <c r="BG188" s="144" t="e">
        <f>Cout_Tour_Pièce</f>
        <v>#REF!</v>
      </c>
      <c r="BH188" s="141"/>
      <c r="BI188" s="142"/>
      <c r="BJ188" s="144" t="e">
        <f>Temps_TT_Soudure_AD</f>
        <v>#REF!</v>
      </c>
      <c r="BK188" s="144" t="e">
        <f>Coût_Soudure_AD</f>
        <v>#REF!</v>
      </c>
      <c r="BL188" s="141"/>
      <c r="BM188" s="144" t="e">
        <f>Coût_Montage_AD</f>
        <v>#REF!</v>
      </c>
      <c r="BN188" s="141"/>
      <c r="BO188" s="144" t="e">
        <f>Temps_TT_Peinture_AD</f>
        <v>#REF!</v>
      </c>
      <c r="BP188" s="144" t="e">
        <f>Coût_Peinture_AD</f>
        <v>#REF!</v>
      </c>
      <c r="BQ188" s="141"/>
      <c r="BR188" s="141" t="e">
        <f>Coût_Achat_TT</f>
        <v>#REF!</v>
      </c>
    </row>
    <row r="189" spans="2:70" x14ac:dyDescent="0.25">
      <c r="B189" s="12"/>
      <c r="K189" s="7"/>
      <c r="T189" s="79" t="str">
        <f>MatDim</f>
        <v/>
      </c>
      <c r="U189" s="147" t="str">
        <f>RéfMat</f>
        <v/>
      </c>
      <c r="V189" s="144" t="str">
        <f>Coeff</f>
        <v/>
      </c>
      <c r="W189" s="144" t="str">
        <f>Poids</f>
        <v/>
      </c>
      <c r="X189" s="145" t="str">
        <f>PoidBrut</f>
        <v/>
      </c>
      <c r="Y189" s="146" t="str">
        <f>Périmètre</f>
        <v/>
      </c>
      <c r="Z189" s="142"/>
      <c r="AA189" s="142"/>
      <c r="AB189" s="146" t="str">
        <f>Temp_Prépa</f>
        <v/>
      </c>
      <c r="AC189" s="146" t="str">
        <f>Temps_Oxy_AD</f>
        <v/>
      </c>
      <c r="AD189" s="145" t="str">
        <f>Vitesse</f>
        <v/>
      </c>
      <c r="AE189" s="144" t="str">
        <f>Temps_coupe_Pièce</f>
        <v/>
      </c>
      <c r="AF189" s="144" t="str">
        <f>temps_amorçage</f>
        <v/>
      </c>
      <c r="AG189" s="146" t="str">
        <f>Temps_TT_Oxy_AD</f>
        <v/>
      </c>
      <c r="AH189" s="146" t="str">
        <f>Coût_Oxy_AD</f>
        <v/>
      </c>
      <c r="AI189" s="107"/>
      <c r="AJ189" s="6" t="str">
        <f>Temps_sciage_pièce</f>
        <v/>
      </c>
      <c r="AK189" s="6" t="str">
        <f>Temps_TT_sciage_AD</f>
        <v/>
      </c>
      <c r="AL189" s="6" t="str">
        <f>Coût_sciage_AD</f>
        <v/>
      </c>
      <c r="AM189" s="148"/>
      <c r="AN189" s="145" t="str">
        <f>Temps_cisaillage_pièce</f>
        <v/>
      </c>
      <c r="AO189" s="145" t="str">
        <f>Temps_TT_cisaillage_AD</f>
        <v/>
      </c>
      <c r="AP189" s="145" t="str">
        <f>Coût_cisaillage_AD</f>
        <v/>
      </c>
      <c r="AQ189" s="141"/>
      <c r="AR189" s="141"/>
      <c r="AS189" s="144" t="e">
        <f>Temps_usinage_pièce</f>
        <v>#REF!</v>
      </c>
      <c r="AT189" s="144" t="e">
        <f>Temps_TT_usinage_AD</f>
        <v>#REF!</v>
      </c>
      <c r="AU189" s="144" t="e">
        <f>Coût_usinage_AD</f>
        <v>#REF!</v>
      </c>
      <c r="AV189" s="141"/>
      <c r="AW189" s="144" t="e">
        <f>Temps_Pliage_pièce</f>
        <v>#REF!</v>
      </c>
      <c r="AX189" s="144" t="e">
        <f>Temps_TT_Pliage_AD</f>
        <v>#REF!</v>
      </c>
      <c r="AY189" s="144" t="e">
        <f>Coût_Pliage_AD</f>
        <v>#REF!</v>
      </c>
      <c r="AZ189" s="141"/>
      <c r="BA189" s="141"/>
      <c r="BB189" s="144" t="e">
        <f>Temps_usinageAp_pièce</f>
        <v>#REF!</v>
      </c>
      <c r="BC189" s="144" t="e">
        <f>Temps_TT_usinageAp_AD</f>
        <v>#REF!</v>
      </c>
      <c r="BD189" s="144" t="e">
        <f>Coût_usinageAp_AD</f>
        <v>#REF!</v>
      </c>
      <c r="BE189" s="141"/>
      <c r="BF189" s="144" t="e">
        <f>Temps_TT_Tour_Pièce</f>
        <v>#REF!</v>
      </c>
      <c r="BG189" s="144" t="e">
        <f>Cout_Tour_Pièce</f>
        <v>#REF!</v>
      </c>
      <c r="BH189" s="141"/>
      <c r="BI189" s="142"/>
      <c r="BJ189" s="144" t="e">
        <f>Temps_TT_Soudure_AD</f>
        <v>#REF!</v>
      </c>
      <c r="BK189" s="144" t="e">
        <f>Coût_Soudure_AD</f>
        <v>#REF!</v>
      </c>
      <c r="BL189" s="141"/>
      <c r="BM189" s="144" t="e">
        <f>Coût_Montage_AD</f>
        <v>#REF!</v>
      </c>
      <c r="BN189" s="141"/>
      <c r="BO189" s="144" t="e">
        <f>Temps_TT_Peinture_AD</f>
        <v>#REF!</v>
      </c>
      <c r="BP189" s="144" t="e">
        <f>Coût_Peinture_AD</f>
        <v>#REF!</v>
      </c>
      <c r="BQ189" s="141"/>
      <c r="BR189" s="141" t="e">
        <f>Coût_Achat_TT</f>
        <v>#REF!</v>
      </c>
    </row>
    <row r="190" spans="2:70" x14ac:dyDescent="0.25">
      <c r="B190" s="12"/>
      <c r="K190" s="7"/>
      <c r="T190" s="79" t="str">
        <f>MatDim</f>
        <v/>
      </c>
      <c r="U190" s="147" t="str">
        <f>RéfMat</f>
        <v/>
      </c>
      <c r="V190" s="144" t="str">
        <f>Coeff</f>
        <v/>
      </c>
      <c r="W190" s="144" t="str">
        <f>Poids</f>
        <v/>
      </c>
      <c r="X190" s="145" t="str">
        <f>PoidBrut</f>
        <v/>
      </c>
      <c r="Y190" s="146" t="str">
        <f>Périmètre</f>
        <v/>
      </c>
      <c r="Z190" s="142"/>
      <c r="AA190" s="142"/>
      <c r="AB190" s="146" t="str">
        <f>Temp_Prépa</f>
        <v/>
      </c>
      <c r="AC190" s="146" t="str">
        <f>Temps_Oxy_AD</f>
        <v/>
      </c>
      <c r="AD190" s="145" t="str">
        <f>Vitesse</f>
        <v/>
      </c>
      <c r="AE190" s="144" t="str">
        <f>Temps_coupe_Pièce</f>
        <v/>
      </c>
      <c r="AF190" s="144" t="str">
        <f>temps_amorçage</f>
        <v/>
      </c>
      <c r="AG190" s="146" t="str">
        <f>Temps_TT_Oxy_AD</f>
        <v/>
      </c>
      <c r="AH190" s="146" t="str">
        <f>Coût_Oxy_AD</f>
        <v/>
      </c>
      <c r="AI190" s="107"/>
      <c r="AJ190" s="6" t="str">
        <f>Temps_sciage_pièce</f>
        <v/>
      </c>
      <c r="AK190" s="6" t="str">
        <f>Temps_TT_sciage_AD</f>
        <v/>
      </c>
      <c r="AL190" s="6" t="str">
        <f>Coût_sciage_AD</f>
        <v/>
      </c>
      <c r="AM190" s="148"/>
      <c r="AN190" s="145" t="str">
        <f>Temps_cisaillage_pièce</f>
        <v/>
      </c>
      <c r="AO190" s="145" t="str">
        <f>Temps_TT_cisaillage_AD</f>
        <v/>
      </c>
      <c r="AP190" s="145" t="str">
        <f>Coût_cisaillage_AD</f>
        <v/>
      </c>
      <c r="AQ190" s="141"/>
      <c r="AR190" s="141"/>
      <c r="AS190" s="144" t="e">
        <f>Temps_usinage_pièce</f>
        <v>#REF!</v>
      </c>
      <c r="AT190" s="144" t="e">
        <f>Temps_TT_usinage_AD</f>
        <v>#REF!</v>
      </c>
      <c r="AU190" s="144" t="e">
        <f>Coût_usinage_AD</f>
        <v>#REF!</v>
      </c>
      <c r="AV190" s="141"/>
      <c r="AW190" s="144" t="e">
        <f>Temps_Pliage_pièce</f>
        <v>#REF!</v>
      </c>
      <c r="AX190" s="144" t="e">
        <f>Temps_TT_Pliage_AD</f>
        <v>#REF!</v>
      </c>
      <c r="AY190" s="144" t="e">
        <f>Coût_Pliage_AD</f>
        <v>#REF!</v>
      </c>
      <c r="AZ190" s="141"/>
      <c r="BA190" s="141"/>
      <c r="BB190" s="144" t="e">
        <f>Temps_usinageAp_pièce</f>
        <v>#REF!</v>
      </c>
      <c r="BC190" s="144" t="e">
        <f>Temps_TT_usinageAp_AD</f>
        <v>#REF!</v>
      </c>
      <c r="BD190" s="144" t="e">
        <f>Coût_usinageAp_AD</f>
        <v>#REF!</v>
      </c>
      <c r="BE190" s="141"/>
      <c r="BF190" s="144" t="e">
        <f>Temps_TT_Tour_Pièce</f>
        <v>#REF!</v>
      </c>
      <c r="BG190" s="144" t="e">
        <f>Cout_Tour_Pièce</f>
        <v>#REF!</v>
      </c>
      <c r="BH190" s="141"/>
      <c r="BI190" s="142"/>
      <c r="BJ190" s="144" t="e">
        <f>Temps_TT_Soudure_AD</f>
        <v>#REF!</v>
      </c>
      <c r="BK190" s="144" t="e">
        <f>Coût_Soudure_AD</f>
        <v>#REF!</v>
      </c>
      <c r="BL190" s="141"/>
      <c r="BM190" s="144" t="e">
        <f>Coût_Montage_AD</f>
        <v>#REF!</v>
      </c>
      <c r="BN190" s="141"/>
      <c r="BO190" s="144" t="e">
        <f>Temps_TT_Peinture_AD</f>
        <v>#REF!</v>
      </c>
      <c r="BP190" s="144" t="e">
        <f>Coût_Peinture_AD</f>
        <v>#REF!</v>
      </c>
      <c r="BQ190" s="141"/>
      <c r="BR190" s="141" t="e">
        <f>Coût_Achat_TT</f>
        <v>#REF!</v>
      </c>
    </row>
    <row r="191" spans="2:70" x14ac:dyDescent="0.25">
      <c r="B191" s="12"/>
      <c r="K191" s="7"/>
      <c r="T191" s="79" t="str">
        <f>MatDim</f>
        <v/>
      </c>
      <c r="U191" s="147" t="str">
        <f>RéfMat</f>
        <v/>
      </c>
      <c r="V191" s="144" t="str">
        <f>Coeff</f>
        <v/>
      </c>
      <c r="W191" s="144" t="str">
        <f>Poids</f>
        <v/>
      </c>
      <c r="X191" s="145" t="str">
        <f>PoidBrut</f>
        <v/>
      </c>
      <c r="Y191" s="146" t="str">
        <f>Périmètre</f>
        <v/>
      </c>
      <c r="Z191" s="142"/>
      <c r="AA191" s="142"/>
      <c r="AB191" s="146" t="str">
        <f>Temp_Prépa</f>
        <v/>
      </c>
      <c r="AC191" s="146" t="str">
        <f>Temps_Oxy_AD</f>
        <v/>
      </c>
      <c r="AD191" s="145" t="str">
        <f>Vitesse</f>
        <v/>
      </c>
      <c r="AE191" s="144" t="str">
        <f>Temps_coupe_Pièce</f>
        <v/>
      </c>
      <c r="AF191" s="144" t="str">
        <f>temps_amorçage</f>
        <v/>
      </c>
      <c r="AG191" s="146" t="str">
        <f>Temps_TT_Oxy_AD</f>
        <v/>
      </c>
      <c r="AH191" s="146" t="str">
        <f>Coût_Oxy_AD</f>
        <v/>
      </c>
      <c r="AI191" s="107"/>
      <c r="AJ191" s="6" t="str">
        <f>Temps_sciage_pièce</f>
        <v/>
      </c>
      <c r="AK191" s="6" t="str">
        <f>Temps_TT_sciage_AD</f>
        <v/>
      </c>
      <c r="AL191" s="6" t="str">
        <f>Coût_sciage_AD</f>
        <v/>
      </c>
      <c r="AM191" s="148"/>
      <c r="AN191" s="145" t="str">
        <f>Temps_cisaillage_pièce</f>
        <v/>
      </c>
      <c r="AO191" s="145" t="str">
        <f>Temps_TT_cisaillage_AD</f>
        <v/>
      </c>
      <c r="AP191" s="145" t="str">
        <f>Coût_cisaillage_AD</f>
        <v/>
      </c>
      <c r="AQ191" s="141"/>
      <c r="AR191" s="141"/>
      <c r="AS191" s="144" t="e">
        <f>Temps_usinage_pièce</f>
        <v>#REF!</v>
      </c>
      <c r="AT191" s="144" t="e">
        <f>Temps_TT_usinage_AD</f>
        <v>#REF!</v>
      </c>
      <c r="AU191" s="144" t="e">
        <f>Coût_usinage_AD</f>
        <v>#REF!</v>
      </c>
      <c r="AV191" s="141"/>
      <c r="AW191" s="144" t="e">
        <f>Temps_Pliage_pièce</f>
        <v>#REF!</v>
      </c>
      <c r="AX191" s="144" t="e">
        <f>Temps_TT_Pliage_AD</f>
        <v>#REF!</v>
      </c>
      <c r="AY191" s="144" t="e">
        <f>Coût_Pliage_AD</f>
        <v>#REF!</v>
      </c>
      <c r="AZ191" s="141"/>
      <c r="BA191" s="141"/>
      <c r="BB191" s="144" t="e">
        <f>Temps_usinageAp_pièce</f>
        <v>#REF!</v>
      </c>
      <c r="BC191" s="144" t="e">
        <f>Temps_TT_usinageAp_AD</f>
        <v>#REF!</v>
      </c>
      <c r="BD191" s="144" t="e">
        <f>Coût_usinageAp_AD</f>
        <v>#REF!</v>
      </c>
      <c r="BE191" s="141"/>
      <c r="BF191" s="144" t="e">
        <f>Temps_TT_Tour_Pièce</f>
        <v>#REF!</v>
      </c>
      <c r="BG191" s="144" t="e">
        <f>Cout_Tour_Pièce</f>
        <v>#REF!</v>
      </c>
      <c r="BH191" s="141"/>
      <c r="BI191" s="142"/>
      <c r="BJ191" s="144" t="e">
        <f>Temps_TT_Soudure_AD</f>
        <v>#REF!</v>
      </c>
      <c r="BK191" s="144" t="e">
        <f>Coût_Soudure_AD</f>
        <v>#REF!</v>
      </c>
      <c r="BL191" s="141"/>
      <c r="BM191" s="144" t="e">
        <f>Coût_Montage_AD</f>
        <v>#REF!</v>
      </c>
      <c r="BN191" s="141"/>
      <c r="BO191" s="144" t="e">
        <f>Temps_TT_Peinture_AD</f>
        <v>#REF!</v>
      </c>
      <c r="BP191" s="144" t="e">
        <f>Coût_Peinture_AD</f>
        <v>#REF!</v>
      </c>
      <c r="BQ191" s="141"/>
      <c r="BR191" s="141" t="e">
        <f>Coût_Achat_TT</f>
        <v>#REF!</v>
      </c>
    </row>
    <row r="192" spans="2:70" x14ac:dyDescent="0.25">
      <c r="B192" s="12"/>
      <c r="K192" s="7"/>
      <c r="T192" s="79" t="str">
        <f>MatDim</f>
        <v/>
      </c>
      <c r="U192" s="147" t="str">
        <f>RéfMat</f>
        <v/>
      </c>
      <c r="V192" s="144" t="str">
        <f>Coeff</f>
        <v/>
      </c>
      <c r="W192" s="144" t="str">
        <f>Poids</f>
        <v/>
      </c>
      <c r="X192" s="145" t="str">
        <f>PoidBrut</f>
        <v/>
      </c>
      <c r="Y192" s="146" t="str">
        <f>Périmètre</f>
        <v/>
      </c>
      <c r="Z192" s="142"/>
      <c r="AA192" s="142"/>
      <c r="AB192" s="146" t="str">
        <f>Temp_Prépa</f>
        <v/>
      </c>
      <c r="AC192" s="146" t="str">
        <f>Temps_Oxy_AD</f>
        <v/>
      </c>
      <c r="AD192" s="145" t="str">
        <f>Vitesse</f>
        <v/>
      </c>
      <c r="AE192" s="144" t="str">
        <f>Temps_coupe_Pièce</f>
        <v/>
      </c>
      <c r="AF192" s="144" t="str">
        <f>temps_amorçage</f>
        <v/>
      </c>
      <c r="AG192" s="146" t="str">
        <f>Temps_TT_Oxy_AD</f>
        <v/>
      </c>
      <c r="AH192" s="146" t="str">
        <f>Coût_Oxy_AD</f>
        <v/>
      </c>
      <c r="AI192" s="107"/>
      <c r="AJ192" s="6" t="str">
        <f>Temps_sciage_pièce</f>
        <v/>
      </c>
      <c r="AK192" s="6" t="str">
        <f>Temps_TT_sciage_AD</f>
        <v/>
      </c>
      <c r="AL192" s="6" t="str">
        <f>Coût_sciage_AD</f>
        <v/>
      </c>
      <c r="AM192" s="148"/>
      <c r="AN192" s="145" t="str">
        <f>Temps_cisaillage_pièce</f>
        <v/>
      </c>
      <c r="AO192" s="145" t="str">
        <f>Temps_TT_cisaillage_AD</f>
        <v/>
      </c>
      <c r="AP192" s="145" t="str">
        <f>Coût_cisaillage_AD</f>
        <v/>
      </c>
      <c r="AQ192" s="141"/>
      <c r="AR192" s="141"/>
      <c r="AS192" s="144" t="e">
        <f>Temps_usinage_pièce</f>
        <v>#REF!</v>
      </c>
      <c r="AT192" s="144" t="e">
        <f>Temps_TT_usinage_AD</f>
        <v>#REF!</v>
      </c>
      <c r="AU192" s="144" t="e">
        <f>Coût_usinage_AD</f>
        <v>#REF!</v>
      </c>
      <c r="AV192" s="141"/>
      <c r="AW192" s="144" t="e">
        <f>Temps_Pliage_pièce</f>
        <v>#REF!</v>
      </c>
      <c r="AX192" s="144" t="e">
        <f>Temps_TT_Pliage_AD</f>
        <v>#REF!</v>
      </c>
      <c r="AY192" s="144" t="e">
        <f>Coût_Pliage_AD</f>
        <v>#REF!</v>
      </c>
      <c r="AZ192" s="141"/>
      <c r="BA192" s="141"/>
      <c r="BB192" s="144" t="e">
        <f>Temps_usinageAp_pièce</f>
        <v>#REF!</v>
      </c>
      <c r="BC192" s="144" t="e">
        <f>Temps_TT_usinageAp_AD</f>
        <v>#REF!</v>
      </c>
      <c r="BD192" s="144" t="e">
        <f>Coût_usinageAp_AD</f>
        <v>#REF!</v>
      </c>
      <c r="BE192" s="141"/>
      <c r="BF192" s="144" t="e">
        <f>Temps_TT_Tour_Pièce</f>
        <v>#REF!</v>
      </c>
      <c r="BG192" s="144" t="e">
        <f>Cout_Tour_Pièce</f>
        <v>#REF!</v>
      </c>
      <c r="BH192" s="141"/>
      <c r="BI192" s="142"/>
      <c r="BJ192" s="144" t="e">
        <f>Temps_TT_Soudure_AD</f>
        <v>#REF!</v>
      </c>
      <c r="BK192" s="144" t="e">
        <f>Coût_Soudure_AD</f>
        <v>#REF!</v>
      </c>
      <c r="BL192" s="141"/>
      <c r="BM192" s="144" t="e">
        <f>Coût_Montage_AD</f>
        <v>#REF!</v>
      </c>
      <c r="BN192" s="141"/>
      <c r="BO192" s="144" t="e">
        <f>Temps_TT_Peinture_AD</f>
        <v>#REF!</v>
      </c>
      <c r="BP192" s="144" t="e">
        <f>Coût_Peinture_AD</f>
        <v>#REF!</v>
      </c>
      <c r="BQ192" s="141"/>
      <c r="BR192" s="141" t="e">
        <f>Coût_Achat_TT</f>
        <v>#REF!</v>
      </c>
    </row>
    <row r="193" spans="2:70" x14ac:dyDescent="0.25">
      <c r="B193" s="12"/>
      <c r="K193" s="7"/>
      <c r="T193" s="79" t="str">
        <f>MatDim</f>
        <v/>
      </c>
      <c r="U193" s="147" t="str">
        <f>RéfMat</f>
        <v/>
      </c>
      <c r="V193" s="144" t="str">
        <f>Coeff</f>
        <v/>
      </c>
      <c r="W193" s="144" t="str">
        <f>Poids</f>
        <v/>
      </c>
      <c r="X193" s="145" t="str">
        <f>PoidBrut</f>
        <v/>
      </c>
      <c r="Y193" s="146" t="str">
        <f>Périmètre</f>
        <v/>
      </c>
      <c r="Z193" s="142"/>
      <c r="AA193" s="142"/>
      <c r="AB193" s="146" t="str">
        <f>Temp_Prépa</f>
        <v/>
      </c>
      <c r="AC193" s="146" t="str">
        <f>Temps_Oxy_AD</f>
        <v/>
      </c>
      <c r="AD193" s="145" t="str">
        <f>Vitesse</f>
        <v/>
      </c>
      <c r="AE193" s="144" t="str">
        <f>Temps_coupe_Pièce</f>
        <v/>
      </c>
      <c r="AF193" s="144" t="str">
        <f>temps_amorçage</f>
        <v/>
      </c>
      <c r="AG193" s="146" t="str">
        <f>Temps_TT_Oxy_AD</f>
        <v/>
      </c>
      <c r="AH193" s="146" t="str">
        <f>Coût_Oxy_AD</f>
        <v/>
      </c>
      <c r="AI193" s="107"/>
      <c r="AJ193" s="6" t="str">
        <f>Temps_sciage_pièce</f>
        <v/>
      </c>
      <c r="AK193" s="6" t="str">
        <f>Temps_TT_sciage_AD</f>
        <v/>
      </c>
      <c r="AL193" s="6" t="str">
        <f>Coût_sciage_AD</f>
        <v/>
      </c>
      <c r="AM193" s="148"/>
      <c r="AN193" s="145" t="str">
        <f>Temps_cisaillage_pièce</f>
        <v/>
      </c>
      <c r="AO193" s="145" t="str">
        <f>Temps_TT_cisaillage_AD</f>
        <v/>
      </c>
      <c r="AP193" s="145" t="str">
        <f>Coût_cisaillage_AD</f>
        <v/>
      </c>
      <c r="AQ193" s="141"/>
      <c r="AR193" s="141"/>
      <c r="AS193" s="144" t="e">
        <f>Temps_usinage_pièce</f>
        <v>#REF!</v>
      </c>
      <c r="AT193" s="144" t="e">
        <f>Temps_TT_usinage_AD</f>
        <v>#REF!</v>
      </c>
      <c r="AU193" s="144" t="e">
        <f>Coût_usinage_AD</f>
        <v>#REF!</v>
      </c>
      <c r="AV193" s="141"/>
      <c r="AW193" s="144" t="e">
        <f>Temps_Pliage_pièce</f>
        <v>#REF!</v>
      </c>
      <c r="AX193" s="144" t="e">
        <f>Temps_TT_Pliage_AD</f>
        <v>#REF!</v>
      </c>
      <c r="AY193" s="144" t="e">
        <f>Coût_Pliage_AD</f>
        <v>#REF!</v>
      </c>
      <c r="AZ193" s="141"/>
      <c r="BA193" s="141"/>
      <c r="BB193" s="144" t="e">
        <f>Temps_usinageAp_pièce</f>
        <v>#REF!</v>
      </c>
      <c r="BC193" s="144" t="e">
        <f>Temps_TT_usinageAp_AD</f>
        <v>#REF!</v>
      </c>
      <c r="BD193" s="144" t="e">
        <f>Coût_usinageAp_AD</f>
        <v>#REF!</v>
      </c>
      <c r="BE193" s="141"/>
      <c r="BF193" s="144" t="e">
        <f>Temps_TT_Tour_Pièce</f>
        <v>#REF!</v>
      </c>
      <c r="BG193" s="144" t="e">
        <f>Cout_Tour_Pièce</f>
        <v>#REF!</v>
      </c>
      <c r="BH193" s="141"/>
      <c r="BI193" s="142"/>
      <c r="BJ193" s="144" t="e">
        <f>Temps_TT_Soudure_AD</f>
        <v>#REF!</v>
      </c>
      <c r="BK193" s="144" t="e">
        <f>Coût_Soudure_AD</f>
        <v>#REF!</v>
      </c>
      <c r="BL193" s="141"/>
      <c r="BM193" s="144" t="e">
        <f>Coût_Montage_AD</f>
        <v>#REF!</v>
      </c>
      <c r="BN193" s="141"/>
      <c r="BO193" s="144" t="e">
        <f>Temps_TT_Peinture_AD</f>
        <v>#REF!</v>
      </c>
      <c r="BP193" s="144" t="e">
        <f>Coût_Peinture_AD</f>
        <v>#REF!</v>
      </c>
      <c r="BQ193" s="141"/>
      <c r="BR193" s="141" t="e">
        <f>Coût_Achat_TT</f>
        <v>#REF!</v>
      </c>
    </row>
    <row r="194" spans="2:70" x14ac:dyDescent="0.25">
      <c r="B194" s="12"/>
      <c r="K194" s="7"/>
      <c r="T194" s="79" t="str">
        <f>MatDim</f>
        <v/>
      </c>
      <c r="U194" s="147" t="str">
        <f>RéfMat</f>
        <v/>
      </c>
      <c r="V194" s="144" t="str">
        <f>Coeff</f>
        <v/>
      </c>
      <c r="W194" s="144" t="str">
        <f>Poids</f>
        <v/>
      </c>
      <c r="X194" s="145" t="str">
        <f>PoidBrut</f>
        <v/>
      </c>
      <c r="Y194" s="146" t="str">
        <f>Périmètre</f>
        <v/>
      </c>
      <c r="Z194" s="142"/>
      <c r="AA194" s="142"/>
      <c r="AB194" s="146" t="str">
        <f>Temp_Prépa</f>
        <v/>
      </c>
      <c r="AC194" s="146" t="str">
        <f>Temps_Oxy_AD</f>
        <v/>
      </c>
      <c r="AD194" s="145" t="str">
        <f>Vitesse</f>
        <v/>
      </c>
      <c r="AE194" s="144" t="str">
        <f>Temps_coupe_Pièce</f>
        <v/>
      </c>
      <c r="AF194" s="144" t="str">
        <f>temps_amorçage</f>
        <v/>
      </c>
      <c r="AG194" s="146" t="str">
        <f>Temps_TT_Oxy_AD</f>
        <v/>
      </c>
      <c r="AH194" s="146" t="str">
        <f>Coût_Oxy_AD</f>
        <v/>
      </c>
      <c r="AI194" s="107"/>
      <c r="AJ194" s="6" t="str">
        <f>Temps_sciage_pièce</f>
        <v/>
      </c>
      <c r="AK194" s="6" t="str">
        <f>Temps_TT_sciage_AD</f>
        <v/>
      </c>
      <c r="AL194" s="6" t="str">
        <f>Coût_sciage_AD</f>
        <v/>
      </c>
      <c r="AM194" s="148"/>
      <c r="AN194" s="145" t="str">
        <f>Temps_cisaillage_pièce</f>
        <v/>
      </c>
      <c r="AO194" s="145" t="str">
        <f>Temps_TT_cisaillage_AD</f>
        <v/>
      </c>
      <c r="AP194" s="145" t="str">
        <f>Coût_cisaillage_AD</f>
        <v/>
      </c>
      <c r="AQ194" s="141"/>
      <c r="AR194" s="141"/>
      <c r="AS194" s="144" t="e">
        <f>Temps_usinage_pièce</f>
        <v>#REF!</v>
      </c>
      <c r="AT194" s="144" t="e">
        <f>Temps_TT_usinage_AD</f>
        <v>#REF!</v>
      </c>
      <c r="AU194" s="144" t="e">
        <f>Coût_usinage_AD</f>
        <v>#REF!</v>
      </c>
      <c r="AV194" s="141"/>
      <c r="AW194" s="144" t="e">
        <f>Temps_Pliage_pièce</f>
        <v>#REF!</v>
      </c>
      <c r="AX194" s="144" t="e">
        <f>Temps_TT_Pliage_AD</f>
        <v>#REF!</v>
      </c>
      <c r="AY194" s="144" t="e">
        <f>Coût_Pliage_AD</f>
        <v>#REF!</v>
      </c>
      <c r="AZ194" s="141"/>
      <c r="BA194" s="141"/>
      <c r="BB194" s="144" t="e">
        <f>Temps_usinageAp_pièce</f>
        <v>#REF!</v>
      </c>
      <c r="BC194" s="144" t="e">
        <f>Temps_TT_usinageAp_AD</f>
        <v>#REF!</v>
      </c>
      <c r="BD194" s="144" t="e">
        <f>Coût_usinageAp_AD</f>
        <v>#REF!</v>
      </c>
      <c r="BE194" s="141"/>
      <c r="BF194" s="144" t="e">
        <f>Temps_TT_Tour_Pièce</f>
        <v>#REF!</v>
      </c>
      <c r="BG194" s="144" t="e">
        <f>Cout_Tour_Pièce</f>
        <v>#REF!</v>
      </c>
      <c r="BH194" s="141"/>
      <c r="BI194" s="142"/>
      <c r="BJ194" s="144" t="e">
        <f>Temps_TT_Soudure_AD</f>
        <v>#REF!</v>
      </c>
      <c r="BK194" s="144" t="e">
        <f>Coût_Soudure_AD</f>
        <v>#REF!</v>
      </c>
      <c r="BL194" s="141"/>
      <c r="BM194" s="144" t="e">
        <f>Coût_Montage_AD</f>
        <v>#REF!</v>
      </c>
      <c r="BN194" s="141"/>
      <c r="BO194" s="144" t="e">
        <f>Temps_TT_Peinture_AD</f>
        <v>#REF!</v>
      </c>
      <c r="BP194" s="144" t="e">
        <f>Coût_Peinture_AD</f>
        <v>#REF!</v>
      </c>
      <c r="BQ194" s="141"/>
      <c r="BR194" s="141" t="e">
        <f>Coût_Achat_TT</f>
        <v>#REF!</v>
      </c>
    </row>
    <row r="195" spans="2:70" x14ac:dyDescent="0.25">
      <c r="B195" s="12"/>
      <c r="K195" s="7"/>
      <c r="T195" s="79" t="str">
        <f>MatDim</f>
        <v/>
      </c>
      <c r="U195" s="147" t="str">
        <f>RéfMat</f>
        <v/>
      </c>
      <c r="V195" s="144" t="str">
        <f>Coeff</f>
        <v/>
      </c>
      <c r="W195" s="144" t="str">
        <f>Poids</f>
        <v/>
      </c>
      <c r="X195" s="145" t="str">
        <f>PoidBrut</f>
        <v/>
      </c>
      <c r="Y195" s="146" t="str">
        <f>Périmètre</f>
        <v/>
      </c>
      <c r="Z195" s="142"/>
      <c r="AA195" s="142"/>
      <c r="AB195" s="146" t="str">
        <f>Temp_Prépa</f>
        <v/>
      </c>
      <c r="AC195" s="146" t="str">
        <f>Temps_Oxy_AD</f>
        <v/>
      </c>
      <c r="AD195" s="145" t="str">
        <f>Vitesse</f>
        <v/>
      </c>
      <c r="AE195" s="144" t="str">
        <f>Temps_coupe_Pièce</f>
        <v/>
      </c>
      <c r="AF195" s="144" t="str">
        <f>temps_amorçage</f>
        <v/>
      </c>
      <c r="AG195" s="146" t="str">
        <f>Temps_TT_Oxy_AD</f>
        <v/>
      </c>
      <c r="AH195" s="146" t="str">
        <f>Coût_Oxy_AD</f>
        <v/>
      </c>
      <c r="AI195" s="107"/>
      <c r="AJ195" s="6" t="str">
        <f>Temps_sciage_pièce</f>
        <v/>
      </c>
      <c r="AK195" s="6" t="str">
        <f>Temps_TT_sciage_AD</f>
        <v/>
      </c>
      <c r="AL195" s="6" t="str">
        <f>Coût_sciage_AD</f>
        <v/>
      </c>
      <c r="AM195" s="148"/>
      <c r="AN195" s="145" t="str">
        <f>Temps_cisaillage_pièce</f>
        <v/>
      </c>
      <c r="AO195" s="145" t="str">
        <f>Temps_TT_cisaillage_AD</f>
        <v/>
      </c>
      <c r="AP195" s="145" t="str">
        <f>Coût_cisaillage_AD</f>
        <v/>
      </c>
      <c r="AQ195" s="141"/>
      <c r="AR195" s="141"/>
      <c r="AS195" s="144" t="e">
        <f>Temps_usinage_pièce</f>
        <v>#REF!</v>
      </c>
      <c r="AT195" s="144" t="e">
        <f>Temps_TT_usinage_AD</f>
        <v>#REF!</v>
      </c>
      <c r="AU195" s="144" t="e">
        <f>Coût_usinage_AD</f>
        <v>#REF!</v>
      </c>
      <c r="AV195" s="141"/>
      <c r="AW195" s="144" t="e">
        <f>Temps_Pliage_pièce</f>
        <v>#REF!</v>
      </c>
      <c r="AX195" s="144" t="e">
        <f>Temps_TT_Pliage_AD</f>
        <v>#REF!</v>
      </c>
      <c r="AY195" s="144" t="e">
        <f>Coût_Pliage_AD</f>
        <v>#REF!</v>
      </c>
      <c r="AZ195" s="141"/>
      <c r="BA195" s="141"/>
      <c r="BB195" s="144" t="e">
        <f>Temps_usinageAp_pièce</f>
        <v>#REF!</v>
      </c>
      <c r="BC195" s="144" t="e">
        <f>Temps_TT_usinageAp_AD</f>
        <v>#REF!</v>
      </c>
      <c r="BD195" s="144" t="e">
        <f>Coût_usinageAp_AD</f>
        <v>#REF!</v>
      </c>
      <c r="BE195" s="141"/>
      <c r="BF195" s="144" t="e">
        <f>Temps_TT_Tour_Pièce</f>
        <v>#REF!</v>
      </c>
      <c r="BG195" s="144" t="e">
        <f>Cout_Tour_Pièce</f>
        <v>#REF!</v>
      </c>
      <c r="BH195" s="141"/>
      <c r="BI195" s="142"/>
      <c r="BJ195" s="144" t="e">
        <f>Temps_TT_Soudure_AD</f>
        <v>#REF!</v>
      </c>
      <c r="BK195" s="144" t="e">
        <f>Coût_Soudure_AD</f>
        <v>#REF!</v>
      </c>
      <c r="BL195" s="141"/>
      <c r="BM195" s="144" t="e">
        <f>Coût_Montage_AD</f>
        <v>#REF!</v>
      </c>
      <c r="BN195" s="141"/>
      <c r="BO195" s="144" t="e">
        <f>Temps_TT_Peinture_AD</f>
        <v>#REF!</v>
      </c>
      <c r="BP195" s="144" t="e">
        <f>Coût_Peinture_AD</f>
        <v>#REF!</v>
      </c>
      <c r="BQ195" s="141"/>
      <c r="BR195" s="141" t="e">
        <f>Coût_Achat_TT</f>
        <v>#REF!</v>
      </c>
    </row>
    <row r="196" spans="2:70" x14ac:dyDescent="0.25">
      <c r="B196" s="12"/>
      <c r="K196" s="7"/>
      <c r="T196" s="79" t="str">
        <f>MatDim</f>
        <v/>
      </c>
      <c r="U196" s="147" t="str">
        <f>RéfMat</f>
        <v/>
      </c>
      <c r="V196" s="144" t="str">
        <f>Coeff</f>
        <v/>
      </c>
      <c r="W196" s="144" t="str">
        <f>Poids</f>
        <v/>
      </c>
      <c r="X196" s="145" t="str">
        <f>PoidBrut</f>
        <v/>
      </c>
      <c r="Y196" s="146" t="str">
        <f>Périmètre</f>
        <v/>
      </c>
      <c r="Z196" s="142"/>
      <c r="AA196" s="142"/>
      <c r="AB196" s="146" t="str">
        <f>Temp_Prépa</f>
        <v/>
      </c>
      <c r="AC196" s="146" t="str">
        <f>Temps_Oxy_AD</f>
        <v/>
      </c>
      <c r="AD196" s="145" t="str">
        <f>Vitesse</f>
        <v/>
      </c>
      <c r="AE196" s="144" t="str">
        <f>Temps_coupe_Pièce</f>
        <v/>
      </c>
      <c r="AF196" s="144" t="str">
        <f>temps_amorçage</f>
        <v/>
      </c>
      <c r="AG196" s="146" t="str">
        <f>Temps_TT_Oxy_AD</f>
        <v/>
      </c>
      <c r="AH196" s="146" t="str">
        <f>Coût_Oxy_AD</f>
        <v/>
      </c>
      <c r="AI196" s="107"/>
      <c r="AJ196" s="6" t="str">
        <f>Temps_sciage_pièce</f>
        <v/>
      </c>
      <c r="AK196" s="6" t="str">
        <f>Temps_TT_sciage_AD</f>
        <v/>
      </c>
      <c r="AL196" s="6" t="str">
        <f>Coût_sciage_AD</f>
        <v/>
      </c>
      <c r="AM196" s="148"/>
      <c r="AN196" s="145" t="str">
        <f>Temps_cisaillage_pièce</f>
        <v/>
      </c>
      <c r="AO196" s="145" t="str">
        <f>Temps_TT_cisaillage_AD</f>
        <v/>
      </c>
      <c r="AP196" s="145" t="str">
        <f>Coût_cisaillage_AD</f>
        <v/>
      </c>
      <c r="AQ196" s="141"/>
      <c r="AR196" s="141"/>
      <c r="AS196" s="144" t="e">
        <f>Temps_usinage_pièce</f>
        <v>#REF!</v>
      </c>
      <c r="AT196" s="144" t="e">
        <f>Temps_TT_usinage_AD</f>
        <v>#REF!</v>
      </c>
      <c r="AU196" s="144" t="e">
        <f>Coût_usinage_AD</f>
        <v>#REF!</v>
      </c>
      <c r="AV196" s="141"/>
      <c r="AW196" s="144" t="e">
        <f>Temps_Pliage_pièce</f>
        <v>#REF!</v>
      </c>
      <c r="AX196" s="144" t="e">
        <f>Temps_TT_Pliage_AD</f>
        <v>#REF!</v>
      </c>
      <c r="AY196" s="144" t="e">
        <f>Coût_Pliage_AD</f>
        <v>#REF!</v>
      </c>
      <c r="AZ196" s="141"/>
      <c r="BA196" s="141"/>
      <c r="BB196" s="144" t="e">
        <f>Temps_usinageAp_pièce</f>
        <v>#REF!</v>
      </c>
      <c r="BC196" s="144" t="e">
        <f>Temps_TT_usinageAp_AD</f>
        <v>#REF!</v>
      </c>
      <c r="BD196" s="144" t="e">
        <f>Coût_usinageAp_AD</f>
        <v>#REF!</v>
      </c>
      <c r="BE196" s="141"/>
      <c r="BF196" s="144" t="e">
        <f>Temps_TT_Tour_Pièce</f>
        <v>#REF!</v>
      </c>
      <c r="BG196" s="144" t="e">
        <f>Cout_Tour_Pièce</f>
        <v>#REF!</v>
      </c>
      <c r="BH196" s="141"/>
      <c r="BI196" s="142"/>
      <c r="BJ196" s="144" t="e">
        <f>Temps_TT_Soudure_AD</f>
        <v>#REF!</v>
      </c>
      <c r="BK196" s="144" t="e">
        <f>Coût_Soudure_AD</f>
        <v>#REF!</v>
      </c>
      <c r="BL196" s="141"/>
      <c r="BM196" s="144" t="e">
        <f>Coût_Montage_AD</f>
        <v>#REF!</v>
      </c>
      <c r="BN196" s="141"/>
      <c r="BO196" s="144" t="e">
        <f>Temps_TT_Peinture_AD</f>
        <v>#REF!</v>
      </c>
      <c r="BP196" s="144" t="e">
        <f>Coût_Peinture_AD</f>
        <v>#REF!</v>
      </c>
      <c r="BQ196" s="141"/>
      <c r="BR196" s="141" t="e">
        <f>Coût_Achat_TT</f>
        <v>#REF!</v>
      </c>
    </row>
    <row r="197" spans="2:70" x14ac:dyDescent="0.25">
      <c r="B197" s="12"/>
      <c r="K197" s="7"/>
      <c r="T197" s="79" t="str">
        <f>MatDim</f>
        <v/>
      </c>
      <c r="U197" s="147" t="str">
        <f>RéfMat</f>
        <v/>
      </c>
      <c r="V197" s="144" t="str">
        <f>Coeff</f>
        <v/>
      </c>
      <c r="W197" s="144" t="str">
        <f>Poids</f>
        <v/>
      </c>
      <c r="X197" s="145" t="str">
        <f>PoidBrut</f>
        <v/>
      </c>
      <c r="Y197" s="146" t="str">
        <f>Périmètre</f>
        <v/>
      </c>
      <c r="Z197" s="142"/>
      <c r="AA197" s="142"/>
      <c r="AB197" s="146" t="str">
        <f>Temp_Prépa</f>
        <v/>
      </c>
      <c r="AC197" s="146" t="str">
        <f>Temps_Oxy_AD</f>
        <v/>
      </c>
      <c r="AD197" s="145" t="str">
        <f>Vitesse</f>
        <v/>
      </c>
      <c r="AE197" s="144" t="str">
        <f>Temps_coupe_Pièce</f>
        <v/>
      </c>
      <c r="AF197" s="144" t="str">
        <f>temps_amorçage</f>
        <v/>
      </c>
      <c r="AG197" s="146" t="str">
        <f>Temps_TT_Oxy_AD</f>
        <v/>
      </c>
      <c r="AH197" s="146" t="str">
        <f>Coût_Oxy_AD</f>
        <v/>
      </c>
      <c r="AI197" s="107"/>
      <c r="AJ197" s="6" t="str">
        <f>Temps_sciage_pièce</f>
        <v/>
      </c>
      <c r="AK197" s="6" t="str">
        <f>Temps_TT_sciage_AD</f>
        <v/>
      </c>
      <c r="AL197" s="6" t="str">
        <f>Coût_sciage_AD</f>
        <v/>
      </c>
      <c r="AM197" s="148"/>
      <c r="AN197" s="145" t="str">
        <f>Temps_cisaillage_pièce</f>
        <v/>
      </c>
      <c r="AO197" s="145" t="str">
        <f>Temps_TT_cisaillage_AD</f>
        <v/>
      </c>
      <c r="AP197" s="145" t="str">
        <f>Coût_cisaillage_AD</f>
        <v/>
      </c>
      <c r="AQ197" s="141"/>
      <c r="AR197" s="141"/>
      <c r="AS197" s="144" t="e">
        <f>Temps_usinage_pièce</f>
        <v>#REF!</v>
      </c>
      <c r="AT197" s="144" t="e">
        <f>Temps_TT_usinage_AD</f>
        <v>#REF!</v>
      </c>
      <c r="AU197" s="144" t="e">
        <f>Coût_usinage_AD</f>
        <v>#REF!</v>
      </c>
      <c r="AV197" s="141"/>
      <c r="AW197" s="144" t="e">
        <f>Temps_Pliage_pièce</f>
        <v>#REF!</v>
      </c>
      <c r="AX197" s="144" t="e">
        <f>Temps_TT_Pliage_AD</f>
        <v>#REF!</v>
      </c>
      <c r="AY197" s="144" t="e">
        <f>Coût_Pliage_AD</f>
        <v>#REF!</v>
      </c>
      <c r="AZ197" s="141"/>
      <c r="BA197" s="141"/>
      <c r="BB197" s="144" t="e">
        <f>Temps_usinageAp_pièce</f>
        <v>#REF!</v>
      </c>
      <c r="BC197" s="144" t="e">
        <f>Temps_TT_usinageAp_AD</f>
        <v>#REF!</v>
      </c>
      <c r="BD197" s="144" t="e">
        <f>Coût_usinageAp_AD</f>
        <v>#REF!</v>
      </c>
      <c r="BE197" s="141"/>
      <c r="BF197" s="144" t="e">
        <f>Temps_TT_Tour_Pièce</f>
        <v>#REF!</v>
      </c>
      <c r="BG197" s="144" t="e">
        <f>Cout_Tour_Pièce</f>
        <v>#REF!</v>
      </c>
      <c r="BH197" s="141"/>
      <c r="BI197" s="142"/>
      <c r="BJ197" s="144" t="e">
        <f>Temps_TT_Soudure_AD</f>
        <v>#REF!</v>
      </c>
      <c r="BK197" s="144" t="e">
        <f>Coût_Soudure_AD</f>
        <v>#REF!</v>
      </c>
      <c r="BL197" s="141"/>
      <c r="BM197" s="144" t="e">
        <f>Coût_Montage_AD</f>
        <v>#REF!</v>
      </c>
      <c r="BN197" s="141"/>
      <c r="BO197" s="144" t="e">
        <f>Temps_TT_Peinture_AD</f>
        <v>#REF!</v>
      </c>
      <c r="BP197" s="144" t="e">
        <f>Coût_Peinture_AD</f>
        <v>#REF!</v>
      </c>
      <c r="BQ197" s="141"/>
      <c r="BR197" s="141" t="e">
        <f>Coût_Achat_TT</f>
        <v>#REF!</v>
      </c>
    </row>
    <row r="198" spans="2:70" x14ac:dyDescent="0.25">
      <c r="B198" s="12"/>
      <c r="K198" s="7"/>
      <c r="T198" s="79" t="str">
        <f>MatDim</f>
        <v/>
      </c>
      <c r="U198" s="147" t="str">
        <f>RéfMat</f>
        <v/>
      </c>
      <c r="V198" s="144" t="str">
        <f>Coeff</f>
        <v/>
      </c>
      <c r="W198" s="144" t="str">
        <f>Poids</f>
        <v/>
      </c>
      <c r="X198" s="145" t="str">
        <f>PoidBrut</f>
        <v/>
      </c>
      <c r="Y198" s="146" t="str">
        <f>Périmètre</f>
        <v/>
      </c>
      <c r="Z198" s="142"/>
      <c r="AA198" s="142"/>
      <c r="AB198" s="146" t="str">
        <f>Temp_Prépa</f>
        <v/>
      </c>
      <c r="AC198" s="146" t="str">
        <f>Temps_Oxy_AD</f>
        <v/>
      </c>
      <c r="AD198" s="145" t="str">
        <f>Vitesse</f>
        <v/>
      </c>
      <c r="AE198" s="144" t="str">
        <f>Temps_coupe_Pièce</f>
        <v/>
      </c>
      <c r="AF198" s="144" t="str">
        <f>temps_amorçage</f>
        <v/>
      </c>
      <c r="AG198" s="146" t="str">
        <f>Temps_TT_Oxy_AD</f>
        <v/>
      </c>
      <c r="AH198" s="146" t="str">
        <f>Coût_Oxy_AD</f>
        <v/>
      </c>
      <c r="AI198" s="107"/>
      <c r="AJ198" s="6" t="str">
        <f>Temps_sciage_pièce</f>
        <v/>
      </c>
      <c r="AK198" s="6" t="str">
        <f>Temps_TT_sciage_AD</f>
        <v/>
      </c>
      <c r="AL198" s="6" t="str">
        <f>Coût_sciage_AD</f>
        <v/>
      </c>
      <c r="AM198" s="148"/>
      <c r="AN198" s="145" t="str">
        <f>Temps_cisaillage_pièce</f>
        <v/>
      </c>
      <c r="AO198" s="145" t="str">
        <f>Temps_TT_cisaillage_AD</f>
        <v/>
      </c>
      <c r="AP198" s="145" t="str">
        <f>Coût_cisaillage_AD</f>
        <v/>
      </c>
      <c r="AQ198" s="141"/>
      <c r="AR198" s="141"/>
      <c r="AS198" s="144" t="e">
        <f>Temps_usinage_pièce</f>
        <v>#REF!</v>
      </c>
      <c r="AT198" s="144" t="e">
        <f>Temps_TT_usinage_AD</f>
        <v>#REF!</v>
      </c>
      <c r="AU198" s="144" t="e">
        <f>Coût_usinage_AD</f>
        <v>#REF!</v>
      </c>
      <c r="AV198" s="141"/>
      <c r="AW198" s="144" t="e">
        <f>Temps_Pliage_pièce</f>
        <v>#REF!</v>
      </c>
      <c r="AX198" s="144" t="e">
        <f>Temps_TT_Pliage_AD</f>
        <v>#REF!</v>
      </c>
      <c r="AY198" s="144" t="e">
        <f>Coût_Pliage_AD</f>
        <v>#REF!</v>
      </c>
      <c r="AZ198" s="141"/>
      <c r="BA198" s="141"/>
      <c r="BB198" s="144" t="e">
        <f>Temps_usinageAp_pièce</f>
        <v>#REF!</v>
      </c>
      <c r="BC198" s="144" t="e">
        <f>Temps_TT_usinageAp_AD</f>
        <v>#REF!</v>
      </c>
      <c r="BD198" s="144" t="e">
        <f>Coût_usinageAp_AD</f>
        <v>#REF!</v>
      </c>
      <c r="BE198" s="141"/>
      <c r="BF198" s="144" t="e">
        <f>Temps_TT_Tour_Pièce</f>
        <v>#REF!</v>
      </c>
      <c r="BG198" s="144" t="e">
        <f>Cout_Tour_Pièce</f>
        <v>#REF!</v>
      </c>
      <c r="BH198" s="141"/>
      <c r="BI198" s="142"/>
      <c r="BJ198" s="144" t="e">
        <f>Temps_TT_Soudure_AD</f>
        <v>#REF!</v>
      </c>
      <c r="BK198" s="144" t="e">
        <f>Coût_Soudure_AD</f>
        <v>#REF!</v>
      </c>
      <c r="BL198" s="141"/>
      <c r="BM198" s="144" t="e">
        <f>Coût_Montage_AD</f>
        <v>#REF!</v>
      </c>
      <c r="BN198" s="141"/>
      <c r="BO198" s="144" t="e">
        <f>Temps_TT_Peinture_AD</f>
        <v>#REF!</v>
      </c>
      <c r="BP198" s="144" t="e">
        <f>Coût_Peinture_AD</f>
        <v>#REF!</v>
      </c>
      <c r="BQ198" s="141"/>
      <c r="BR198" s="141" t="e">
        <f>Coût_Achat_TT</f>
        <v>#REF!</v>
      </c>
    </row>
    <row r="199" spans="2:70" x14ac:dyDescent="0.25">
      <c r="B199" s="12"/>
      <c r="K199" s="7"/>
      <c r="T199" s="79" t="str">
        <f>MatDim</f>
        <v/>
      </c>
      <c r="U199" s="147" t="str">
        <f>RéfMat</f>
        <v/>
      </c>
      <c r="V199" s="144" t="str">
        <f>Coeff</f>
        <v/>
      </c>
      <c r="W199" s="144" t="str">
        <f>Poids</f>
        <v/>
      </c>
      <c r="X199" s="145" t="str">
        <f>PoidBrut</f>
        <v/>
      </c>
      <c r="Y199" s="146" t="str">
        <f>Périmètre</f>
        <v/>
      </c>
      <c r="Z199" s="142"/>
      <c r="AA199" s="142"/>
      <c r="AB199" s="146" t="str">
        <f>Temp_Prépa</f>
        <v/>
      </c>
      <c r="AC199" s="146" t="str">
        <f>Temps_Oxy_AD</f>
        <v/>
      </c>
      <c r="AD199" s="145" t="str">
        <f>Vitesse</f>
        <v/>
      </c>
      <c r="AE199" s="144" t="str">
        <f>Temps_coupe_Pièce</f>
        <v/>
      </c>
      <c r="AF199" s="144" t="str">
        <f>temps_amorçage</f>
        <v/>
      </c>
      <c r="AG199" s="146" t="str">
        <f>Temps_TT_Oxy_AD</f>
        <v/>
      </c>
      <c r="AH199" s="146" t="str">
        <f>Coût_Oxy_AD</f>
        <v/>
      </c>
      <c r="AI199" s="107"/>
      <c r="AJ199" s="6" t="str">
        <f>Temps_sciage_pièce</f>
        <v/>
      </c>
      <c r="AK199" s="6" t="str">
        <f>Temps_TT_sciage_AD</f>
        <v/>
      </c>
      <c r="AL199" s="6" t="str">
        <f>Coût_sciage_AD</f>
        <v/>
      </c>
      <c r="AM199" s="148"/>
      <c r="AN199" s="145" t="str">
        <f>Temps_cisaillage_pièce</f>
        <v/>
      </c>
      <c r="AO199" s="145" t="str">
        <f>Temps_TT_cisaillage_AD</f>
        <v/>
      </c>
      <c r="AP199" s="145" t="str">
        <f>Coût_cisaillage_AD</f>
        <v/>
      </c>
      <c r="AQ199" s="141"/>
      <c r="AR199" s="141"/>
      <c r="AS199" s="144" t="e">
        <f>Temps_usinage_pièce</f>
        <v>#REF!</v>
      </c>
      <c r="AT199" s="144" t="e">
        <f>Temps_TT_usinage_AD</f>
        <v>#REF!</v>
      </c>
      <c r="AU199" s="144" t="e">
        <f>Coût_usinage_AD</f>
        <v>#REF!</v>
      </c>
      <c r="AV199" s="141"/>
      <c r="AW199" s="144" t="e">
        <f>Temps_Pliage_pièce</f>
        <v>#REF!</v>
      </c>
      <c r="AX199" s="144" t="e">
        <f>Temps_TT_Pliage_AD</f>
        <v>#REF!</v>
      </c>
      <c r="AY199" s="144" t="e">
        <f>Coût_Pliage_AD</f>
        <v>#REF!</v>
      </c>
      <c r="AZ199" s="141"/>
      <c r="BA199" s="141"/>
      <c r="BB199" s="144" t="e">
        <f>Temps_usinageAp_pièce</f>
        <v>#REF!</v>
      </c>
      <c r="BC199" s="144" t="e">
        <f>Temps_TT_usinageAp_AD</f>
        <v>#REF!</v>
      </c>
      <c r="BD199" s="144" t="e">
        <f>Coût_usinageAp_AD</f>
        <v>#REF!</v>
      </c>
      <c r="BE199" s="141"/>
      <c r="BF199" s="144" t="e">
        <f>Temps_TT_Tour_Pièce</f>
        <v>#REF!</v>
      </c>
      <c r="BG199" s="144" t="e">
        <f>Cout_Tour_Pièce</f>
        <v>#REF!</v>
      </c>
      <c r="BH199" s="141"/>
      <c r="BI199" s="142"/>
      <c r="BJ199" s="144" t="e">
        <f>Temps_TT_Soudure_AD</f>
        <v>#REF!</v>
      </c>
      <c r="BK199" s="144" t="e">
        <f>Coût_Soudure_AD</f>
        <v>#REF!</v>
      </c>
      <c r="BL199" s="141"/>
      <c r="BM199" s="144" t="e">
        <f>Coût_Montage_AD</f>
        <v>#REF!</v>
      </c>
      <c r="BN199" s="141"/>
      <c r="BO199" s="144" t="e">
        <f>Temps_TT_Peinture_AD</f>
        <v>#REF!</v>
      </c>
      <c r="BP199" s="144" t="e">
        <f>Coût_Peinture_AD</f>
        <v>#REF!</v>
      </c>
      <c r="BQ199" s="141"/>
      <c r="BR199" s="141" t="e">
        <f>Coût_Achat_TT</f>
        <v>#REF!</v>
      </c>
    </row>
    <row r="200" spans="2:70" x14ac:dyDescent="0.25">
      <c r="B200" s="12"/>
      <c r="K200" s="7"/>
      <c r="T200" s="79" t="str">
        <f>MatDim</f>
        <v/>
      </c>
      <c r="U200" s="147" t="str">
        <f>RéfMat</f>
        <v/>
      </c>
      <c r="V200" s="144" t="str">
        <f>Coeff</f>
        <v/>
      </c>
      <c r="W200" s="144" t="str">
        <f>Poids</f>
        <v/>
      </c>
      <c r="X200" s="145" t="str">
        <f>PoidBrut</f>
        <v/>
      </c>
      <c r="Y200" s="146" t="str">
        <f>Périmètre</f>
        <v/>
      </c>
      <c r="Z200" s="142"/>
      <c r="AA200" s="142"/>
      <c r="AB200" s="146" t="str">
        <f>Temp_Prépa</f>
        <v/>
      </c>
      <c r="AC200" s="146" t="str">
        <f>Temps_Oxy_AD</f>
        <v/>
      </c>
      <c r="AD200" s="145" t="str">
        <f>Vitesse</f>
        <v/>
      </c>
      <c r="AE200" s="144" t="str">
        <f>Temps_coupe_Pièce</f>
        <v/>
      </c>
      <c r="AF200" s="144" t="str">
        <f>temps_amorçage</f>
        <v/>
      </c>
      <c r="AG200" s="146" t="str">
        <f>Temps_TT_Oxy_AD</f>
        <v/>
      </c>
      <c r="AH200" s="146" t="str">
        <f>Coût_Oxy_AD</f>
        <v/>
      </c>
      <c r="AI200" s="107"/>
      <c r="AJ200" s="6" t="str">
        <f>Temps_sciage_pièce</f>
        <v/>
      </c>
      <c r="AK200" s="6" t="str">
        <f>Temps_TT_sciage_AD</f>
        <v/>
      </c>
      <c r="AL200" s="6" t="str">
        <f>Coût_sciage_AD</f>
        <v/>
      </c>
      <c r="AM200" s="148"/>
      <c r="AN200" s="145" t="str">
        <f>Temps_cisaillage_pièce</f>
        <v/>
      </c>
      <c r="AO200" s="145" t="str">
        <f>Temps_TT_cisaillage_AD</f>
        <v/>
      </c>
      <c r="AP200" s="145" t="str">
        <f>Coût_cisaillage_AD</f>
        <v/>
      </c>
      <c r="AQ200" s="141"/>
      <c r="AR200" s="141"/>
      <c r="AS200" s="144" t="e">
        <f>Temps_usinage_pièce</f>
        <v>#REF!</v>
      </c>
      <c r="AT200" s="144" t="e">
        <f>Temps_TT_usinage_AD</f>
        <v>#REF!</v>
      </c>
      <c r="AU200" s="144" t="e">
        <f>Coût_usinage_AD</f>
        <v>#REF!</v>
      </c>
      <c r="AV200" s="141"/>
      <c r="AW200" s="144" t="e">
        <f>Temps_Pliage_pièce</f>
        <v>#REF!</v>
      </c>
      <c r="AX200" s="144" t="e">
        <f>Temps_TT_Pliage_AD</f>
        <v>#REF!</v>
      </c>
      <c r="AY200" s="144" t="e">
        <f>Coût_Pliage_AD</f>
        <v>#REF!</v>
      </c>
      <c r="AZ200" s="141"/>
      <c r="BA200" s="141"/>
      <c r="BB200" s="144" t="e">
        <f>Temps_usinageAp_pièce</f>
        <v>#REF!</v>
      </c>
      <c r="BC200" s="144" t="e">
        <f>Temps_TT_usinageAp_AD</f>
        <v>#REF!</v>
      </c>
      <c r="BD200" s="144" t="e">
        <f>Coût_usinageAp_AD</f>
        <v>#REF!</v>
      </c>
      <c r="BE200" s="141"/>
      <c r="BF200" s="144" t="e">
        <f>Temps_TT_Tour_Pièce</f>
        <v>#REF!</v>
      </c>
      <c r="BG200" s="144" t="e">
        <f>Cout_Tour_Pièce</f>
        <v>#REF!</v>
      </c>
      <c r="BH200" s="141"/>
      <c r="BI200" s="142"/>
      <c r="BJ200" s="144" t="e">
        <f>Temps_TT_Soudure_AD</f>
        <v>#REF!</v>
      </c>
      <c r="BK200" s="144" t="e">
        <f>Coût_Soudure_AD</f>
        <v>#REF!</v>
      </c>
      <c r="BL200" s="141"/>
      <c r="BM200" s="144" t="e">
        <f>Coût_Montage_AD</f>
        <v>#REF!</v>
      </c>
      <c r="BN200" s="141"/>
      <c r="BO200" s="144" t="e">
        <f>Temps_TT_Peinture_AD</f>
        <v>#REF!</v>
      </c>
      <c r="BP200" s="144" t="e">
        <f>Coût_Peinture_AD</f>
        <v>#REF!</v>
      </c>
      <c r="BQ200" s="141"/>
      <c r="BR200" s="141" t="e">
        <f>Coût_Achat_TT</f>
        <v>#REF!</v>
      </c>
    </row>
    <row r="201" spans="2:70" x14ac:dyDescent="0.25">
      <c r="B201" s="12"/>
      <c r="K201" s="7"/>
    </row>
    <row r="202" spans="2:70" x14ac:dyDescent="0.25">
      <c r="B202" s="12"/>
      <c r="K202" s="7"/>
    </row>
    <row r="203" spans="2:70" x14ac:dyDescent="0.25">
      <c r="B203" s="12"/>
      <c r="K203" s="7"/>
    </row>
    <row r="204" spans="2:70" x14ac:dyDescent="0.25">
      <c r="B204" s="12"/>
      <c r="K204" s="7"/>
    </row>
    <row r="205" spans="2:70" x14ac:dyDescent="0.25">
      <c r="B205" s="12"/>
      <c r="K205" s="7"/>
    </row>
    <row r="206" spans="2:70" x14ac:dyDescent="0.25">
      <c r="B206" s="12"/>
      <c r="K206" s="7"/>
    </row>
    <row r="207" spans="2:70" x14ac:dyDescent="0.25">
      <c r="B207" s="12"/>
      <c r="K207" s="7"/>
    </row>
    <row r="208" spans="2:70" x14ac:dyDescent="0.25">
      <c r="B208" s="12"/>
      <c r="K208" s="7"/>
    </row>
    <row r="209" spans="2:11" x14ac:dyDescent="0.25">
      <c r="B209" s="12"/>
      <c r="K209" s="7"/>
    </row>
    <row r="210" spans="2:11" x14ac:dyDescent="0.25">
      <c r="B210" s="12"/>
      <c r="K210" s="7"/>
    </row>
    <row r="211" spans="2:11" x14ac:dyDescent="0.25">
      <c r="B211" s="12"/>
      <c r="K211" s="7"/>
    </row>
    <row r="212" spans="2:11" x14ac:dyDescent="0.25">
      <c r="B212" s="12"/>
      <c r="K212" s="7"/>
    </row>
    <row r="213" spans="2:11" x14ac:dyDescent="0.25">
      <c r="B213" s="12"/>
      <c r="K213" s="7"/>
    </row>
    <row r="214" spans="2:11" x14ac:dyDescent="0.25">
      <c r="B214" s="12"/>
      <c r="K214" s="7"/>
    </row>
    <row r="215" spans="2:11" x14ac:dyDescent="0.25">
      <c r="B215" s="12"/>
      <c r="K215" s="7"/>
    </row>
    <row r="216" spans="2:11" x14ac:dyDescent="0.25">
      <c r="B216" s="12"/>
      <c r="K216" s="7"/>
    </row>
    <row r="217" spans="2:11" x14ac:dyDescent="0.25">
      <c r="B217" s="12"/>
      <c r="K217" s="7"/>
    </row>
    <row r="218" spans="2:11" x14ac:dyDescent="0.25">
      <c r="B218" s="12"/>
      <c r="K218" s="7"/>
    </row>
    <row r="219" spans="2:11" x14ac:dyDescent="0.25">
      <c r="B219" s="12"/>
      <c r="K219" s="7"/>
    </row>
    <row r="220" spans="2:11" x14ac:dyDescent="0.25">
      <c r="B220" s="12"/>
      <c r="K220" s="7"/>
    </row>
    <row r="221" spans="2:11" x14ac:dyDescent="0.25">
      <c r="B221" s="12"/>
      <c r="K221" s="7"/>
    </row>
    <row r="222" spans="2:11" x14ac:dyDescent="0.25">
      <c r="B222" s="12"/>
      <c r="K222" s="7"/>
    </row>
    <row r="223" spans="2:11" x14ac:dyDescent="0.25">
      <c r="B223" s="12"/>
      <c r="K223" s="7"/>
    </row>
    <row r="224" spans="2:11" x14ac:dyDescent="0.25">
      <c r="B224" s="12"/>
      <c r="K224" s="7"/>
    </row>
    <row r="225" spans="2:11" x14ac:dyDescent="0.25">
      <c r="B225" s="12"/>
      <c r="K225" s="7"/>
    </row>
    <row r="226" spans="2:11" x14ac:dyDescent="0.25">
      <c r="B226" s="12"/>
      <c r="K226" s="7"/>
    </row>
    <row r="227" spans="2:11" x14ac:dyDescent="0.25">
      <c r="B227" s="12"/>
      <c r="K227" s="7"/>
    </row>
    <row r="228" spans="2:11" x14ac:dyDescent="0.25">
      <c r="B228" s="12"/>
      <c r="K228" s="7"/>
    </row>
    <row r="229" spans="2:11" x14ac:dyDescent="0.25">
      <c r="B229" s="12"/>
      <c r="K229" s="7"/>
    </row>
    <row r="230" spans="2:11" x14ac:dyDescent="0.25">
      <c r="B230" s="12"/>
      <c r="K230" s="7"/>
    </row>
    <row r="231" spans="2:11" x14ac:dyDescent="0.25">
      <c r="B231" s="12"/>
      <c r="K231" s="7"/>
    </row>
    <row r="232" spans="2:11" x14ac:dyDescent="0.25">
      <c r="B232" s="12"/>
      <c r="K232" s="7"/>
    </row>
    <row r="233" spans="2:11" x14ac:dyDescent="0.25">
      <c r="B233" s="12"/>
      <c r="K233" s="7"/>
    </row>
    <row r="234" spans="2:11" x14ac:dyDescent="0.25">
      <c r="B234" s="12"/>
      <c r="K234" s="7"/>
    </row>
    <row r="235" spans="2:11" x14ac:dyDescent="0.25">
      <c r="B235" s="12"/>
      <c r="K235" s="7"/>
    </row>
    <row r="236" spans="2:11" x14ac:dyDescent="0.25">
      <c r="B236" s="12"/>
      <c r="K236" s="7"/>
    </row>
    <row r="237" spans="2:11" x14ac:dyDescent="0.25">
      <c r="B237" s="12"/>
      <c r="K237" s="7"/>
    </row>
    <row r="238" spans="2:11" x14ac:dyDescent="0.25">
      <c r="B238" s="12"/>
      <c r="K238" s="7"/>
    </row>
    <row r="239" spans="2:11" x14ac:dyDescent="0.25">
      <c r="B239" s="12"/>
      <c r="K239" s="7"/>
    </row>
    <row r="240" spans="2:11" x14ac:dyDescent="0.25">
      <c r="B240" s="12"/>
      <c r="K240" s="7"/>
    </row>
    <row r="241" spans="2:11" x14ac:dyDescent="0.25">
      <c r="B241" s="12"/>
      <c r="K241" s="7"/>
    </row>
    <row r="242" spans="2:11" x14ac:dyDescent="0.25">
      <c r="B242" s="12"/>
      <c r="K242" s="7"/>
    </row>
    <row r="243" spans="2:11" x14ac:dyDescent="0.25">
      <c r="B243" s="12"/>
    </row>
    <row r="244" spans="2:11" x14ac:dyDescent="0.25">
      <c r="B244" s="12"/>
    </row>
    <row r="245" spans="2:11" x14ac:dyDescent="0.25">
      <c r="B245" s="12"/>
    </row>
    <row r="246" spans="2:11" x14ac:dyDescent="0.25">
      <c r="B246" s="11"/>
    </row>
  </sheetData>
  <sheetProtection formatCells="0" formatColumns="0" formatRows="0" insertRows="0" deleteRows="0"/>
  <mergeCells count="16">
    <mergeCell ref="BQ4:BR4"/>
    <mergeCell ref="AZ4:BD4"/>
    <mergeCell ref="BE4:BG4"/>
    <mergeCell ref="BH4:BK4"/>
    <mergeCell ref="BL4:BM4"/>
    <mergeCell ref="BN4:BP4"/>
    <mergeCell ref="Z4:AH4"/>
    <mergeCell ref="AI4:AL4"/>
    <mergeCell ref="AM4:AP4"/>
    <mergeCell ref="AQ4:AU4"/>
    <mergeCell ref="AV4:AY4"/>
    <mergeCell ref="O2:S2"/>
    <mergeCell ref="O3:S3"/>
    <mergeCell ref="L2:N2"/>
    <mergeCell ref="L3:N3"/>
    <mergeCell ref="C3:G3"/>
  </mergeCells>
  <conditionalFormatting sqref="A28:I99 A6:I24 K28:S99">
    <cfRule type="expression" dxfId="48" priority="18">
      <formula>$A6&lt;&gt;""</formula>
    </cfRule>
  </conditionalFormatting>
  <conditionalFormatting sqref="I28:I223 I6:I24">
    <cfRule type="notContainsBlanks" dxfId="47" priority="17">
      <formula>LEN(TRIM(I6))&gt;0</formula>
    </cfRule>
  </conditionalFormatting>
  <conditionalFormatting sqref="AA6:AA200">
    <cfRule type="expression" dxfId="46" priority="15">
      <formula>IF(L6="X",TRUE,FALSE)</formula>
    </cfRule>
  </conditionalFormatting>
  <conditionalFormatting sqref="AV6:AV200">
    <cfRule type="expression" dxfId="45" priority="12">
      <formula>IF(P6="X",TRUE,FALSE)</formula>
    </cfRule>
  </conditionalFormatting>
  <conditionalFormatting sqref="AM6:AM200">
    <cfRule type="expression" dxfId="44" priority="11">
      <formula>IF(K6="X",TRUE,FALSE)</formula>
    </cfRule>
  </conditionalFormatting>
  <conditionalFormatting sqref="Y28:Y200">
    <cfRule type="expression" dxfId="43" priority="10">
      <formula>IF(ISBLANK($A28),FALSE,TRUE)</formula>
    </cfRule>
  </conditionalFormatting>
  <conditionalFormatting sqref="Z6:Z200">
    <cfRule type="expression" dxfId="42" priority="9">
      <formula>IF(L6="X",TRUE,FALSE)</formula>
    </cfRule>
  </conditionalFormatting>
  <conditionalFormatting sqref="Z6:AA200">
    <cfRule type="expression" dxfId="41" priority="8">
      <formula>IF(ISBLANK($Z6),FALSE,TRUE)</formula>
    </cfRule>
  </conditionalFormatting>
  <conditionalFormatting sqref="BH6:BH200">
    <cfRule type="expression" dxfId="40" priority="7">
      <formula>IF(R6="x",TRUE,FALSE)</formula>
    </cfRule>
  </conditionalFormatting>
  <conditionalFormatting sqref="AQ6:AQ200">
    <cfRule type="expression" dxfId="39" priority="13">
      <formula>IF(M6="X",TRUE,FALSE)</formula>
    </cfRule>
  </conditionalFormatting>
  <conditionalFormatting sqref="BI6:BI200">
    <cfRule type="expression" dxfId="38" priority="6">
      <formula>IF($R6="x",TRUE,FALSE)</formula>
    </cfRule>
  </conditionalFormatting>
  <conditionalFormatting sqref="AR6:AR200">
    <cfRule type="expression" dxfId="37" priority="5">
      <formula>IF($M6="x",TRUE,FALSE)</formula>
    </cfRule>
  </conditionalFormatting>
  <conditionalFormatting sqref="BQ28:BQ200">
    <cfRule type="expression" dxfId="36" priority="3">
      <formula>IF($I28="x",TRUE,FALSE)</formula>
    </cfRule>
  </conditionalFormatting>
  <conditionalFormatting sqref="AZ6:AZ200">
    <cfRule type="expression" dxfId="35" priority="2">
      <formula>IF(Q6="x",TRUE,FALSE)</formula>
    </cfRule>
  </conditionalFormatting>
  <conditionalFormatting sqref="BA6:BA200">
    <cfRule type="expression" dxfId="34" priority="4">
      <formula>IF($Q6="x",TRUE,FALSE)</formula>
    </cfRule>
  </conditionalFormatting>
  <conditionalFormatting sqref="BE6:BE200">
    <cfRule type="expression" dxfId="33" priority="1">
      <formula>IF(N6="x",TRUE,FALSE)</formula>
    </cfRule>
  </conditionalFormatting>
  <conditionalFormatting sqref="K9:S27">
    <cfRule type="expression" dxfId="32" priority="179">
      <formula>$A6&lt;&gt;""</formula>
    </cfRule>
  </conditionalFormatting>
  <conditionalFormatting sqref="K6:T6 K7:S8 T7:T200">
    <cfRule type="expression" dxfId="31" priority="180">
      <formula>#REF!&lt;&gt;""</formula>
    </cfRule>
  </conditionalFormatting>
  <conditionalFormatting sqref="AI6:AI200">
    <cfRule type="expression" dxfId="30" priority="185">
      <formula>IF(#REF!="X",TRUE,FALSE)</formula>
    </cfRule>
  </conditionalFormatting>
  <conditionalFormatting sqref="Y9:Y27">
    <cfRule type="expression" dxfId="29" priority="187">
      <formula>IF(ISBLANK($A6),FALSE,TRUE)</formula>
    </cfRule>
  </conditionalFormatting>
  <conditionalFormatting sqref="Y6:Y8">
    <cfRule type="expression" dxfId="28" priority="188">
      <formula>IF(ISBLANK(#REF!),FALSE,TRUE)</formula>
    </cfRule>
  </conditionalFormatting>
  <conditionalFormatting sqref="BQ9:BQ27">
    <cfRule type="expression" dxfId="27" priority="191">
      <formula>IF($I6="x",TRUE,FALSE)</formula>
    </cfRule>
  </conditionalFormatting>
  <conditionalFormatting sqref="BQ6:BQ8">
    <cfRule type="expression" dxfId="26" priority="192">
      <formula>IF(#REF!="x",TRUE,FALSE)</formula>
    </cfRule>
  </conditionalFormatting>
  <dataValidations count="3">
    <dataValidation type="list" allowBlank="1" showInputMessage="1" showErrorMessage="1" sqref="Z6:Z200">
      <formula1>"Plasma,Oxy"</formula1>
    </dataValidation>
    <dataValidation type="list" allowBlank="1" showInputMessage="1" showErrorMessage="1" sqref="AQ6:AQ200 AZ6:AZ200">
      <formula1>"CU,CP,Radial,Taraudage"</formula1>
    </dataValidation>
    <dataValidation type="list" allowBlank="1" showInputMessage="1" showErrorMessage="1" sqref="BH6:BH200">
      <formula1>"Manuelle,Robot"</formula1>
    </dataValidation>
  </dataValidations>
  <printOptions horizontalCentered="1"/>
  <pageMargins left="0.7" right="0.7" top="0.75" bottom="0.75" header="0.3" footer="0.3"/>
  <pageSetup paperSize="9" scale="6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Bouton12_Cliquer">
                <anchor moveWithCells="1" sizeWithCells="1">
                  <from>
                    <xdr:col>9</xdr:col>
                    <xdr:colOff>133350</xdr:colOff>
                    <xdr:row>1</xdr:row>
                    <xdr:rowOff>28575</xdr:rowOff>
                  </from>
                  <to>
                    <xdr:col>9</xdr:col>
                    <xdr:colOff>1123950</xdr:colOff>
                    <xdr:row>3</xdr:row>
                    <xdr:rowOff>0</xdr:rowOff>
                  </to>
                </anchor>
              </controlPr>
            </control>
          </mc:Choice>
        </mc:AlternateContent>
        <mc:AlternateContent xmlns:mc="http://schemas.openxmlformats.org/markup-compatibility/2006">
          <mc:Choice Requires="x14">
            <control shapeId="1037" r:id="rId5" name="Button 13">
              <controlPr defaultSize="0" print="0" autoFill="0" autoPict="0" macro="[0]!Actualiser_Poids_Brut">
                <anchor moveWithCells="1" sizeWithCells="1">
                  <from>
                    <xdr:col>7</xdr:col>
                    <xdr:colOff>828675</xdr:colOff>
                    <xdr:row>1</xdr:row>
                    <xdr:rowOff>104775</xdr:rowOff>
                  </from>
                  <to>
                    <xdr:col>8</xdr:col>
                    <xdr:colOff>990600</xdr:colOff>
                    <xdr:row>3</xdr:row>
                    <xdr:rowOff>180975</xdr:rowOff>
                  </to>
                </anchor>
              </controlPr>
            </control>
          </mc:Choice>
        </mc:AlternateContent>
        <mc:AlternateContent xmlns:mc="http://schemas.openxmlformats.org/markup-compatibility/2006">
          <mc:Choice Requires="x14">
            <control shapeId="1038" r:id="rId6" name="Button 14">
              <controlPr defaultSize="0" print="0" autoFill="0" autoPict="0" macro="[0]!Bouton2_Cliquer">
                <anchor moveWithCells="1" sizeWithCells="1">
                  <from>
                    <xdr:col>24</xdr:col>
                    <xdr:colOff>409575</xdr:colOff>
                    <xdr:row>0</xdr:row>
                    <xdr:rowOff>342900</xdr:rowOff>
                  </from>
                  <to>
                    <xdr:col>26</xdr:col>
                    <xdr:colOff>590550</xdr:colOff>
                    <xdr:row>2</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U240"/>
  <sheetViews>
    <sheetView workbookViewId="0">
      <selection activeCell="O1" sqref="O1"/>
    </sheetView>
  </sheetViews>
  <sheetFormatPr baseColWidth="10" defaultRowHeight="15" x14ac:dyDescent="0.25"/>
  <cols>
    <col min="1" max="1" width="8.7109375" style="6" customWidth="1"/>
    <col min="2" max="2" width="21.28515625" style="6" bestFit="1" customWidth="1"/>
    <col min="3" max="3" width="4.42578125" style="6" bestFit="1" customWidth="1"/>
    <col min="4" max="4" width="5.7109375" style="6" customWidth="1"/>
    <col min="5" max="5" width="35.7109375" style="6" customWidth="1"/>
    <col min="6" max="6" width="8.42578125" style="6" customWidth="1"/>
    <col min="7" max="7" width="14.28515625" style="6" bestFit="1" customWidth="1"/>
    <col min="8" max="8" width="10.5703125" style="6" customWidth="1"/>
    <col min="9" max="9" width="3.7109375" style="197" bestFit="1" customWidth="1"/>
    <col min="10" max="11" width="2.7109375" style="6" customWidth="1"/>
    <col min="12" max="19" width="2.7109375" style="197" customWidth="1"/>
    <col min="20" max="16384" width="11.42578125" style="6"/>
  </cols>
  <sheetData>
    <row r="1" spans="1:21" ht="30" customHeight="1" x14ac:dyDescent="0.4">
      <c r="B1" s="1"/>
      <c r="E1" s="13" t="s">
        <v>194</v>
      </c>
      <c r="J1" s="197"/>
      <c r="K1" s="197"/>
      <c r="L1" s="83" t="s">
        <v>128</v>
      </c>
      <c r="T1" s="8"/>
      <c r="U1" s="20" t="str">
        <f ca="1">O3&amp;"-"&amp;H2</f>
        <v>Bon de Fab - Copie-1</v>
      </c>
    </row>
    <row r="2" spans="1:21" ht="20.100000000000001" customHeight="1" x14ac:dyDescent="0.25">
      <c r="B2" s="2"/>
      <c r="E2" s="19"/>
      <c r="G2" s="96" t="s">
        <v>14</v>
      </c>
      <c r="H2" s="198">
        <v>1</v>
      </c>
      <c r="I2" s="196"/>
      <c r="J2" s="9"/>
      <c r="K2" s="9"/>
      <c r="L2" s="233" t="s">
        <v>17</v>
      </c>
      <c r="M2" s="233"/>
      <c r="N2" s="233"/>
      <c r="O2" s="232">
        <f ca="1">TODAY()</f>
        <v>43720</v>
      </c>
      <c r="P2" s="233"/>
      <c r="Q2" s="233"/>
      <c r="R2" s="233"/>
      <c r="S2" s="233"/>
    </row>
    <row r="3" spans="1:21" ht="20.100000000000001" customHeight="1" x14ac:dyDescent="0.25">
      <c r="B3" s="106" t="s">
        <v>185</v>
      </c>
      <c r="C3" s="268">
        <f>'Bon de Fab'!$C$3:$G$3</f>
        <v>0</v>
      </c>
      <c r="D3" s="268"/>
      <c r="E3" s="268"/>
      <c r="F3" s="268"/>
      <c r="G3" s="268"/>
      <c r="L3" s="235" t="s">
        <v>18</v>
      </c>
      <c r="M3" s="235"/>
      <c r="N3" s="235"/>
      <c r="O3" s="234" t="str">
        <f ca="1">'Bon de Fab'!$O$3:$S$3</f>
        <v>Bon de Fab - Copie</v>
      </c>
      <c r="P3" s="234"/>
      <c r="Q3" s="234"/>
      <c r="R3" s="234"/>
      <c r="S3" s="234"/>
    </row>
    <row r="4" spans="1:21" ht="20.100000000000001" customHeight="1" thickBot="1" x14ac:dyDescent="0.3"/>
    <row r="5" spans="1:21" ht="54.95" customHeight="1" x14ac:dyDescent="0.25">
      <c r="B5" s="100" t="s">
        <v>15</v>
      </c>
      <c r="C5" s="3" t="s">
        <v>0</v>
      </c>
      <c r="D5" s="3" t="s">
        <v>1</v>
      </c>
      <c r="E5" s="3" t="s">
        <v>2</v>
      </c>
      <c r="F5" s="3" t="s">
        <v>3</v>
      </c>
      <c r="G5" s="3" t="s">
        <v>4</v>
      </c>
      <c r="H5" s="199" t="s">
        <v>126</v>
      </c>
      <c r="I5" s="202"/>
      <c r="J5" s="200"/>
      <c r="K5" s="200"/>
      <c r="L5" s="201"/>
      <c r="M5" s="201"/>
      <c r="N5" s="201"/>
      <c r="O5" s="201"/>
      <c r="P5" s="201"/>
      <c r="Q5" s="201"/>
      <c r="R5" s="201"/>
      <c r="S5" s="201"/>
      <c r="T5" s="14"/>
    </row>
    <row r="6" spans="1:21" ht="20.100000000000001" customHeight="1" x14ac:dyDescent="0.25">
      <c r="A6" s="11"/>
      <c r="B6" s="15"/>
      <c r="C6" s="11"/>
      <c r="D6" s="11"/>
      <c r="E6" s="14"/>
      <c r="F6" s="11"/>
      <c r="G6" s="11"/>
      <c r="H6" s="11"/>
      <c r="I6" s="10"/>
      <c r="K6" s="10"/>
      <c r="L6" s="10"/>
      <c r="M6" s="10"/>
      <c r="N6" s="79"/>
      <c r="O6" s="79"/>
      <c r="P6" s="79"/>
      <c r="Q6" s="79"/>
      <c r="R6" s="79"/>
      <c r="S6" s="79"/>
      <c r="T6" s="11"/>
    </row>
    <row r="7" spans="1:21" ht="20.100000000000001" customHeight="1" x14ac:dyDescent="0.25">
      <c r="A7" s="11"/>
      <c r="B7" s="15"/>
      <c r="C7" s="11"/>
      <c r="D7" s="11"/>
      <c r="E7" s="14"/>
      <c r="F7" s="11"/>
      <c r="G7" s="11"/>
      <c r="H7" s="11"/>
      <c r="I7" s="10"/>
      <c r="K7" s="10"/>
      <c r="L7" s="10"/>
      <c r="M7" s="10"/>
      <c r="N7" s="79"/>
      <c r="O7" s="79"/>
      <c r="P7" s="79"/>
      <c r="Q7" s="79"/>
      <c r="R7" s="79"/>
      <c r="S7" s="79"/>
      <c r="T7" s="11"/>
    </row>
    <row r="8" spans="1:21" ht="20.100000000000001" customHeight="1" x14ac:dyDescent="0.25">
      <c r="A8" s="11"/>
      <c r="B8" s="15"/>
      <c r="C8" s="11"/>
      <c r="D8" s="11"/>
      <c r="E8" s="14"/>
      <c r="F8" s="11"/>
      <c r="G8" s="11"/>
      <c r="H8" s="11"/>
      <c r="I8" s="10"/>
      <c r="K8" s="10"/>
      <c r="L8" s="10"/>
      <c r="M8" s="10"/>
      <c r="N8" s="79"/>
      <c r="O8" s="79"/>
      <c r="P8" s="79"/>
      <c r="Q8" s="79"/>
      <c r="R8" s="79"/>
      <c r="S8" s="79"/>
      <c r="T8" s="11"/>
    </row>
    <row r="9" spans="1:21" ht="20.100000000000001" customHeight="1" x14ac:dyDescent="0.25">
      <c r="A9" s="11"/>
      <c r="B9" s="15"/>
      <c r="C9" s="11"/>
      <c r="D9" s="11"/>
      <c r="E9" s="14"/>
      <c r="F9" s="11"/>
      <c r="G9" s="11"/>
      <c r="H9" s="11"/>
      <c r="I9" s="10"/>
      <c r="K9" s="10"/>
      <c r="L9" s="10"/>
      <c r="M9" s="10"/>
      <c r="N9" s="79"/>
      <c r="O9" s="79"/>
      <c r="P9" s="79"/>
      <c r="Q9" s="79"/>
      <c r="R9" s="79"/>
      <c r="S9" s="79"/>
      <c r="T9" s="11"/>
    </row>
    <row r="10" spans="1:21" ht="20.100000000000001" customHeight="1" x14ac:dyDescent="0.25">
      <c r="A10" s="11"/>
      <c r="B10" s="12"/>
      <c r="C10" s="11"/>
      <c r="D10" s="11"/>
      <c r="E10" s="14"/>
      <c r="F10" s="11"/>
      <c r="G10" s="11"/>
      <c r="H10" s="11"/>
      <c r="I10" s="10"/>
      <c r="K10" s="10"/>
      <c r="L10" s="10"/>
      <c r="M10" s="10"/>
      <c r="N10" s="79"/>
      <c r="O10" s="79"/>
      <c r="P10" s="79"/>
      <c r="Q10" s="79"/>
      <c r="R10" s="79"/>
      <c r="S10" s="79"/>
      <c r="T10" s="11"/>
    </row>
    <row r="11" spans="1:21" ht="20.100000000000001" customHeight="1" x14ac:dyDescent="0.25">
      <c r="A11" s="11"/>
      <c r="B11" s="12"/>
      <c r="C11" s="11"/>
      <c r="D11" s="11"/>
      <c r="E11" s="14"/>
      <c r="F11" s="11"/>
      <c r="G11" s="11"/>
      <c r="H11" s="11"/>
      <c r="I11" s="10"/>
      <c r="K11" s="10"/>
      <c r="L11" s="10"/>
      <c r="M11" s="10"/>
      <c r="N11" s="79"/>
      <c r="O11" s="79"/>
      <c r="P11" s="79"/>
      <c r="Q11" s="79"/>
      <c r="R11" s="79"/>
      <c r="S11" s="79"/>
      <c r="T11" s="11"/>
    </row>
    <row r="12" spans="1:21" ht="20.100000000000001" customHeight="1" x14ac:dyDescent="0.25">
      <c r="A12" s="11"/>
      <c r="B12" s="15"/>
      <c r="C12" s="11"/>
      <c r="D12" s="11"/>
      <c r="E12" s="14"/>
      <c r="F12" s="11"/>
      <c r="G12" s="11"/>
      <c r="H12" s="11"/>
      <c r="I12" s="10"/>
      <c r="K12" s="10"/>
      <c r="L12" s="10"/>
      <c r="M12" s="10"/>
      <c r="N12" s="79"/>
      <c r="O12" s="79"/>
      <c r="P12" s="79"/>
      <c r="Q12" s="79"/>
      <c r="R12" s="79"/>
      <c r="S12" s="79"/>
      <c r="T12" s="11"/>
    </row>
    <row r="13" spans="1:21" ht="20.100000000000001" customHeight="1" x14ac:dyDescent="0.25">
      <c r="A13" s="11"/>
      <c r="B13" s="15"/>
      <c r="C13" s="11"/>
      <c r="D13" s="11"/>
      <c r="E13" s="14"/>
      <c r="F13" s="11"/>
      <c r="G13" s="11"/>
      <c r="H13" s="11"/>
      <c r="I13" s="10"/>
      <c r="K13" s="10"/>
      <c r="L13" s="10"/>
      <c r="M13" s="10"/>
      <c r="N13" s="79"/>
      <c r="O13" s="79"/>
      <c r="P13" s="79"/>
      <c r="Q13" s="79"/>
      <c r="R13" s="79"/>
      <c r="S13" s="79"/>
      <c r="T13" s="11"/>
    </row>
    <row r="14" spans="1:21" ht="20.100000000000001" customHeight="1" x14ac:dyDescent="0.25">
      <c r="A14" s="11"/>
      <c r="B14" s="15"/>
      <c r="C14" s="11"/>
      <c r="D14" s="11"/>
      <c r="E14" s="14"/>
      <c r="F14" s="11"/>
      <c r="G14" s="11"/>
      <c r="H14" s="11"/>
      <c r="I14" s="10"/>
      <c r="K14" s="10"/>
      <c r="L14" s="10"/>
      <c r="M14" s="10"/>
      <c r="N14" s="79"/>
      <c r="O14" s="79"/>
      <c r="P14" s="79"/>
      <c r="Q14" s="79"/>
      <c r="R14" s="79"/>
      <c r="S14" s="79"/>
      <c r="T14" s="11"/>
    </row>
    <row r="15" spans="1:21" ht="20.100000000000001" customHeight="1" x14ac:dyDescent="0.25">
      <c r="A15" s="11"/>
      <c r="B15" s="15"/>
      <c r="C15" s="11"/>
      <c r="D15" s="11"/>
      <c r="E15" s="14"/>
      <c r="F15" s="11"/>
      <c r="G15" s="11"/>
      <c r="H15" s="11"/>
      <c r="I15" s="10"/>
      <c r="K15" s="10"/>
      <c r="L15" s="10"/>
      <c r="M15" s="10"/>
      <c r="N15" s="79"/>
      <c r="O15" s="79"/>
      <c r="P15" s="79"/>
      <c r="Q15" s="79"/>
      <c r="R15" s="79"/>
      <c r="S15" s="79"/>
      <c r="T15" s="11"/>
    </row>
    <row r="16" spans="1:21" ht="20.100000000000001" customHeight="1" x14ac:dyDescent="0.25">
      <c r="A16" s="11"/>
      <c r="B16" s="15"/>
      <c r="C16" s="11"/>
      <c r="D16" s="11"/>
      <c r="E16" s="14"/>
      <c r="F16" s="11"/>
      <c r="G16" s="11"/>
      <c r="H16" s="11"/>
      <c r="I16" s="10"/>
      <c r="K16" s="10"/>
      <c r="L16" s="10"/>
      <c r="M16" s="10"/>
      <c r="N16" s="79"/>
      <c r="O16" s="79"/>
      <c r="P16" s="79"/>
      <c r="Q16" s="79"/>
      <c r="R16" s="79"/>
      <c r="S16" s="79"/>
      <c r="T16" s="11"/>
    </row>
    <row r="17" spans="1:20" x14ac:dyDescent="0.25">
      <c r="A17" s="11"/>
      <c r="B17" s="15"/>
      <c r="C17" s="11"/>
      <c r="D17" s="11"/>
      <c r="E17" s="14"/>
      <c r="F17" s="11"/>
      <c r="G17" s="11"/>
      <c r="H17" s="11"/>
      <c r="I17" s="10"/>
      <c r="K17" s="10"/>
      <c r="L17" s="10"/>
      <c r="M17" s="10"/>
      <c r="N17" s="79"/>
      <c r="O17" s="79"/>
      <c r="P17" s="79"/>
      <c r="Q17" s="79"/>
      <c r="R17" s="79"/>
      <c r="S17" s="79"/>
      <c r="T17" s="11"/>
    </row>
    <row r="18" spans="1:20" x14ac:dyDescent="0.25">
      <c r="A18" s="11"/>
      <c r="B18" s="12"/>
      <c r="C18" s="11"/>
      <c r="D18" s="11"/>
      <c r="E18" s="14"/>
      <c r="F18" s="11"/>
      <c r="G18" s="11"/>
      <c r="H18" s="11"/>
      <c r="I18" s="10"/>
      <c r="K18" s="10"/>
      <c r="L18" s="10"/>
      <c r="M18" s="10"/>
      <c r="N18" s="79"/>
      <c r="O18" s="79"/>
      <c r="P18" s="79"/>
      <c r="Q18" s="79"/>
      <c r="R18" s="79"/>
      <c r="S18" s="79"/>
      <c r="T18" s="11"/>
    </row>
    <row r="19" spans="1:20" x14ac:dyDescent="0.25">
      <c r="A19" s="11"/>
      <c r="B19" s="12"/>
      <c r="C19" s="11"/>
      <c r="D19" s="11"/>
      <c r="E19" s="14"/>
      <c r="F19" s="11"/>
      <c r="G19" s="11"/>
      <c r="H19" s="11"/>
      <c r="I19" s="10"/>
      <c r="K19" s="10"/>
      <c r="L19" s="10"/>
      <c r="M19" s="10"/>
      <c r="N19" s="79"/>
      <c r="O19" s="79"/>
      <c r="P19" s="79"/>
      <c r="Q19" s="79"/>
      <c r="R19" s="79"/>
      <c r="S19" s="79"/>
      <c r="T19" s="11"/>
    </row>
    <row r="20" spans="1:20" x14ac:dyDescent="0.25">
      <c r="A20" s="11"/>
      <c r="B20" s="12"/>
      <c r="C20" s="11"/>
      <c r="D20" s="11"/>
      <c r="E20" s="14"/>
      <c r="F20" s="11"/>
      <c r="G20" s="11"/>
      <c r="H20" s="11"/>
      <c r="I20" s="10"/>
      <c r="K20" s="10"/>
      <c r="L20" s="10"/>
      <c r="M20" s="10"/>
      <c r="N20" s="79"/>
      <c r="O20" s="79"/>
      <c r="P20" s="79"/>
      <c r="Q20" s="79"/>
      <c r="R20" s="79"/>
      <c r="S20" s="79"/>
      <c r="T20" s="11"/>
    </row>
    <row r="21" spans="1:20" x14ac:dyDescent="0.25">
      <c r="A21" s="11"/>
      <c r="B21" s="12"/>
      <c r="C21" s="11"/>
      <c r="D21" s="11"/>
      <c r="E21" s="14"/>
      <c r="F21" s="11"/>
      <c r="G21" s="11"/>
      <c r="H21" s="11"/>
      <c r="I21" s="10"/>
      <c r="K21" s="10"/>
      <c r="L21" s="10"/>
      <c r="M21" s="10"/>
      <c r="N21" s="79"/>
      <c r="O21" s="79"/>
      <c r="P21" s="79"/>
      <c r="Q21" s="79"/>
      <c r="R21" s="79"/>
      <c r="S21" s="79"/>
      <c r="T21" s="11"/>
    </row>
    <row r="22" spans="1:20" x14ac:dyDescent="0.25">
      <c r="A22" s="11"/>
      <c r="B22" s="12"/>
      <c r="C22" s="11"/>
      <c r="D22" s="11"/>
      <c r="E22" s="14"/>
      <c r="F22" s="11"/>
      <c r="G22" s="11"/>
      <c r="H22" s="11"/>
      <c r="I22" s="10"/>
      <c r="K22" s="10"/>
      <c r="L22" s="10"/>
      <c r="M22" s="10"/>
      <c r="N22" s="79"/>
      <c r="O22" s="79"/>
      <c r="P22" s="79"/>
      <c r="Q22" s="79"/>
      <c r="R22" s="79"/>
      <c r="S22" s="79"/>
      <c r="T22" s="11"/>
    </row>
    <row r="23" spans="1:20" x14ac:dyDescent="0.25">
      <c r="A23" s="11"/>
      <c r="B23" s="15"/>
      <c r="C23" s="11"/>
      <c r="D23" s="11"/>
      <c r="E23" s="14"/>
      <c r="F23" s="11"/>
      <c r="G23" s="11"/>
      <c r="H23" s="11"/>
      <c r="I23" s="10"/>
      <c r="K23" s="10"/>
      <c r="L23" s="10"/>
      <c r="M23" s="10"/>
      <c r="N23" s="79"/>
      <c r="O23" s="79"/>
      <c r="P23" s="79"/>
      <c r="Q23" s="79"/>
      <c r="R23" s="79"/>
      <c r="S23" s="79"/>
      <c r="T23" s="11"/>
    </row>
    <row r="24" spans="1:20" x14ac:dyDescent="0.25">
      <c r="A24" s="11"/>
      <c r="B24" s="15"/>
      <c r="C24" s="11"/>
      <c r="D24" s="11"/>
      <c r="E24" s="14"/>
      <c r="F24" s="11"/>
      <c r="G24" s="11"/>
      <c r="H24" s="11"/>
      <c r="I24" s="10"/>
      <c r="K24" s="10"/>
      <c r="L24" s="10"/>
      <c r="M24" s="10"/>
      <c r="N24" s="79"/>
      <c r="O24" s="79"/>
      <c r="P24" s="79"/>
      <c r="Q24" s="79"/>
      <c r="R24" s="79"/>
      <c r="S24" s="79"/>
      <c r="T24" s="11"/>
    </row>
    <row r="25" spans="1:20" x14ac:dyDescent="0.25">
      <c r="A25" s="11"/>
      <c r="B25" s="15"/>
      <c r="C25" s="11"/>
      <c r="D25" s="11"/>
      <c r="E25" s="14"/>
      <c r="F25" s="11"/>
      <c r="G25" s="11"/>
      <c r="H25" s="11"/>
      <c r="I25" s="10"/>
      <c r="K25" s="10"/>
      <c r="L25" s="10"/>
      <c r="M25" s="10"/>
      <c r="N25" s="79"/>
      <c r="O25" s="79"/>
      <c r="P25" s="79"/>
      <c r="Q25" s="79"/>
      <c r="R25" s="79"/>
      <c r="S25" s="79"/>
      <c r="T25" s="11"/>
    </row>
    <row r="26" spans="1:20" x14ac:dyDescent="0.25">
      <c r="A26" s="11"/>
      <c r="B26" s="15"/>
      <c r="C26" s="11"/>
      <c r="D26" s="11"/>
      <c r="E26" s="14"/>
      <c r="F26" s="11"/>
      <c r="G26" s="11"/>
      <c r="H26" s="11"/>
      <c r="I26" s="10"/>
      <c r="K26" s="10"/>
      <c r="L26" s="10"/>
      <c r="M26" s="10"/>
      <c r="N26" s="79"/>
      <c r="O26" s="79"/>
      <c r="P26" s="79"/>
      <c r="Q26" s="79"/>
      <c r="R26" s="79"/>
      <c r="S26" s="79"/>
      <c r="T26" s="11"/>
    </row>
    <row r="27" spans="1:20" x14ac:dyDescent="0.25">
      <c r="A27" s="11"/>
      <c r="B27" s="15"/>
      <c r="C27" s="11"/>
      <c r="D27" s="11"/>
      <c r="E27" s="14"/>
      <c r="F27" s="11"/>
      <c r="G27" s="11"/>
      <c r="H27" s="11"/>
      <c r="I27" s="10"/>
      <c r="K27" s="10"/>
      <c r="L27" s="10"/>
      <c r="M27" s="10"/>
      <c r="N27" s="79"/>
      <c r="O27" s="79"/>
      <c r="P27" s="79"/>
      <c r="Q27" s="79"/>
      <c r="R27" s="79"/>
      <c r="S27" s="79"/>
      <c r="T27" s="11"/>
    </row>
    <row r="28" spans="1:20" x14ac:dyDescent="0.25">
      <c r="A28" s="11"/>
      <c r="B28" s="15"/>
      <c r="C28" s="11"/>
      <c r="D28" s="11"/>
      <c r="E28" s="14"/>
      <c r="F28" s="11"/>
      <c r="G28" s="11"/>
      <c r="H28" s="11"/>
      <c r="I28" s="10"/>
      <c r="K28" s="10"/>
      <c r="L28" s="10"/>
      <c r="M28" s="10"/>
      <c r="N28" s="79"/>
      <c r="O28" s="79"/>
      <c r="P28" s="79"/>
      <c r="Q28" s="79"/>
      <c r="R28" s="79"/>
      <c r="S28" s="79"/>
      <c r="T28" s="11"/>
    </row>
    <row r="29" spans="1:20" x14ac:dyDescent="0.25">
      <c r="A29" s="11"/>
      <c r="B29" s="15"/>
      <c r="C29" s="11"/>
      <c r="D29" s="11"/>
      <c r="E29" s="14"/>
      <c r="F29" s="11"/>
      <c r="G29" s="11"/>
      <c r="H29" s="11"/>
      <c r="I29" s="10"/>
      <c r="K29" s="10"/>
      <c r="L29" s="10"/>
      <c r="M29" s="10"/>
      <c r="N29" s="79"/>
      <c r="O29" s="79"/>
      <c r="P29" s="79"/>
      <c r="Q29" s="79"/>
      <c r="R29" s="79"/>
      <c r="S29" s="79"/>
      <c r="T29" s="11"/>
    </row>
    <row r="30" spans="1:20" x14ac:dyDescent="0.25">
      <c r="A30" s="11"/>
      <c r="B30" s="15"/>
      <c r="C30" s="11"/>
      <c r="D30" s="11"/>
      <c r="E30" s="14"/>
      <c r="F30" s="11"/>
      <c r="G30" s="11"/>
      <c r="H30" s="11"/>
      <c r="I30" s="10"/>
      <c r="K30" s="10"/>
      <c r="L30" s="10"/>
      <c r="M30" s="10"/>
      <c r="N30" s="79"/>
      <c r="O30" s="79"/>
      <c r="P30" s="79"/>
      <c r="Q30" s="79"/>
      <c r="R30" s="79"/>
      <c r="S30" s="79"/>
      <c r="T30" s="11"/>
    </row>
    <row r="31" spans="1:20" x14ac:dyDescent="0.25">
      <c r="A31" s="11"/>
      <c r="B31" s="16"/>
      <c r="C31" s="11"/>
      <c r="D31" s="11"/>
      <c r="E31" s="14"/>
      <c r="F31" s="11"/>
      <c r="G31" s="11"/>
      <c r="H31" s="11"/>
      <c r="I31" s="10"/>
      <c r="K31" s="10"/>
      <c r="L31" s="10"/>
      <c r="M31" s="10"/>
      <c r="N31" s="79"/>
      <c r="O31" s="79"/>
      <c r="P31" s="79"/>
      <c r="Q31" s="79"/>
      <c r="R31" s="79"/>
      <c r="S31" s="79"/>
      <c r="T31" s="11"/>
    </row>
    <row r="32" spans="1:20" x14ac:dyDescent="0.25">
      <c r="A32" s="11"/>
      <c r="B32" s="16"/>
      <c r="C32" s="11"/>
      <c r="D32" s="11"/>
      <c r="E32" s="14"/>
      <c r="F32" s="11"/>
      <c r="G32" s="11"/>
      <c r="H32" s="11"/>
      <c r="I32" s="10"/>
      <c r="K32" s="10"/>
      <c r="L32" s="10"/>
      <c r="M32" s="10"/>
      <c r="N32" s="79"/>
      <c r="O32" s="79"/>
      <c r="P32" s="79"/>
      <c r="Q32" s="79"/>
      <c r="R32" s="79"/>
      <c r="S32" s="79"/>
      <c r="T32" s="11"/>
    </row>
    <row r="33" spans="1:20" x14ac:dyDescent="0.25">
      <c r="A33" s="11"/>
      <c r="B33" s="16"/>
      <c r="C33" s="11"/>
      <c r="D33" s="11"/>
      <c r="E33" s="14"/>
      <c r="F33" s="11"/>
      <c r="G33" s="11"/>
      <c r="H33" s="11"/>
      <c r="I33" s="10"/>
      <c r="K33" s="10"/>
      <c r="L33" s="10"/>
      <c r="M33" s="10"/>
      <c r="N33" s="79"/>
      <c r="O33" s="79"/>
      <c r="P33" s="79"/>
      <c r="Q33" s="79"/>
      <c r="R33" s="79"/>
      <c r="S33" s="79"/>
      <c r="T33" s="11"/>
    </row>
    <row r="34" spans="1:20" x14ac:dyDescent="0.25">
      <c r="A34" s="11"/>
      <c r="B34" s="16"/>
      <c r="C34" s="11"/>
      <c r="D34" s="11"/>
      <c r="E34" s="14"/>
      <c r="F34" s="11"/>
      <c r="G34" s="11"/>
      <c r="H34" s="11"/>
      <c r="I34" s="10"/>
      <c r="K34" s="10"/>
      <c r="L34" s="10"/>
      <c r="M34" s="10"/>
      <c r="N34" s="79"/>
      <c r="O34" s="79"/>
      <c r="P34" s="79"/>
      <c r="Q34" s="79"/>
      <c r="R34" s="79"/>
      <c r="S34" s="79"/>
      <c r="T34" s="11"/>
    </row>
    <row r="35" spans="1:20" x14ac:dyDescent="0.25">
      <c r="A35" s="11"/>
      <c r="B35" s="16"/>
      <c r="C35" s="11"/>
      <c r="D35" s="11"/>
      <c r="E35" s="14"/>
      <c r="F35" s="11"/>
      <c r="G35" s="11"/>
      <c r="H35" s="11"/>
      <c r="I35" s="10"/>
      <c r="K35" s="10"/>
      <c r="L35" s="10"/>
      <c r="M35" s="10"/>
      <c r="N35" s="79"/>
      <c r="O35" s="79"/>
      <c r="P35" s="79"/>
      <c r="Q35" s="79"/>
      <c r="R35" s="79"/>
      <c r="S35" s="79"/>
      <c r="T35" s="11"/>
    </row>
    <row r="36" spans="1:20" x14ac:dyDescent="0.25">
      <c r="A36" s="11"/>
      <c r="B36" s="16"/>
      <c r="C36" s="11"/>
      <c r="D36" s="11"/>
      <c r="E36" s="14"/>
      <c r="F36" s="11"/>
      <c r="G36" s="11"/>
      <c r="H36" s="11"/>
      <c r="I36" s="10"/>
      <c r="K36" s="10"/>
      <c r="L36" s="10"/>
      <c r="M36" s="10"/>
      <c r="N36" s="79"/>
      <c r="O36" s="79"/>
      <c r="P36" s="79"/>
      <c r="Q36" s="79"/>
      <c r="R36" s="79"/>
      <c r="S36" s="79"/>
      <c r="T36" s="11"/>
    </row>
    <row r="37" spans="1:20" x14ac:dyDescent="0.25">
      <c r="A37" s="11"/>
      <c r="B37" s="12"/>
      <c r="C37" s="11"/>
      <c r="D37" s="11"/>
      <c r="E37" s="14"/>
      <c r="F37" s="11"/>
      <c r="G37" s="11"/>
      <c r="H37" s="11"/>
      <c r="I37" s="10"/>
      <c r="K37" s="10"/>
      <c r="L37" s="10"/>
      <c r="M37" s="10"/>
      <c r="N37" s="79"/>
      <c r="O37" s="79"/>
      <c r="P37" s="79"/>
      <c r="Q37" s="79"/>
      <c r="R37" s="79"/>
      <c r="S37" s="79"/>
      <c r="T37" s="11"/>
    </row>
    <row r="38" spans="1:20" x14ac:dyDescent="0.25">
      <c r="A38" s="11"/>
      <c r="B38" s="15"/>
      <c r="C38" s="11"/>
      <c r="D38" s="11"/>
      <c r="E38" s="14"/>
      <c r="F38" s="11"/>
      <c r="G38" s="11"/>
      <c r="H38" s="11"/>
      <c r="I38" s="10"/>
      <c r="K38" s="10"/>
      <c r="L38" s="10"/>
      <c r="M38" s="10"/>
      <c r="N38" s="79"/>
      <c r="O38" s="79"/>
      <c r="P38" s="79"/>
      <c r="Q38" s="79"/>
      <c r="R38" s="79"/>
      <c r="S38" s="79"/>
      <c r="T38" s="11"/>
    </row>
    <row r="39" spans="1:20" x14ac:dyDescent="0.25">
      <c r="A39" s="11"/>
      <c r="B39" s="15"/>
      <c r="C39" s="11"/>
      <c r="D39" s="11"/>
      <c r="E39" s="14"/>
      <c r="F39" s="11"/>
      <c r="G39" s="11"/>
      <c r="H39" s="11"/>
      <c r="I39" s="10"/>
      <c r="K39" s="10"/>
      <c r="L39" s="10"/>
      <c r="M39" s="10"/>
      <c r="N39" s="79"/>
      <c r="O39" s="79"/>
      <c r="P39" s="79"/>
      <c r="Q39" s="79"/>
      <c r="R39" s="79"/>
      <c r="S39" s="79"/>
      <c r="T39" s="11"/>
    </row>
    <row r="40" spans="1:20" x14ac:dyDescent="0.25">
      <c r="A40" s="11"/>
      <c r="B40" s="15"/>
      <c r="C40" s="11"/>
      <c r="D40" s="11"/>
      <c r="E40" s="14"/>
      <c r="F40" s="11"/>
      <c r="G40" s="11"/>
      <c r="H40" s="11"/>
      <c r="I40" s="10"/>
      <c r="K40" s="10"/>
      <c r="L40" s="10"/>
      <c r="M40" s="10"/>
      <c r="N40" s="79"/>
      <c r="O40" s="79"/>
      <c r="P40" s="79"/>
      <c r="Q40" s="79"/>
      <c r="R40" s="79"/>
      <c r="S40" s="79"/>
      <c r="T40" s="11"/>
    </row>
    <row r="41" spans="1:20" x14ac:dyDescent="0.25">
      <c r="A41" s="11"/>
      <c r="B41" s="15"/>
      <c r="C41" s="11"/>
      <c r="D41" s="11"/>
      <c r="E41" s="14"/>
      <c r="F41" s="11"/>
      <c r="G41" s="11"/>
      <c r="H41" s="11"/>
      <c r="I41" s="10"/>
      <c r="K41" s="10"/>
      <c r="L41" s="10"/>
      <c r="M41" s="10"/>
      <c r="N41" s="79"/>
      <c r="O41" s="79"/>
      <c r="P41" s="79"/>
      <c r="Q41" s="79"/>
      <c r="R41" s="79"/>
      <c r="S41" s="79"/>
      <c r="T41" s="11"/>
    </row>
    <row r="42" spans="1:20" x14ac:dyDescent="0.25">
      <c r="A42" s="11"/>
      <c r="B42" s="15"/>
      <c r="C42" s="11"/>
      <c r="D42" s="11"/>
      <c r="E42" s="14"/>
      <c r="F42" s="11"/>
      <c r="G42" s="11"/>
      <c r="H42" s="11"/>
      <c r="I42" s="10"/>
      <c r="K42" s="10"/>
      <c r="L42" s="10"/>
      <c r="M42" s="10"/>
      <c r="N42" s="79"/>
      <c r="O42" s="79"/>
      <c r="P42" s="79"/>
      <c r="Q42" s="79"/>
      <c r="R42" s="79"/>
      <c r="S42" s="79"/>
      <c r="T42" s="11"/>
    </row>
    <row r="43" spans="1:20" x14ac:dyDescent="0.25">
      <c r="A43" s="11"/>
      <c r="B43" s="15"/>
      <c r="C43" s="11"/>
      <c r="D43" s="11"/>
      <c r="E43" s="14"/>
      <c r="F43" s="11"/>
      <c r="G43" s="11"/>
      <c r="H43" s="11"/>
      <c r="I43" s="10"/>
      <c r="K43" s="10"/>
      <c r="L43" s="10"/>
      <c r="M43" s="10"/>
      <c r="N43" s="79"/>
      <c r="O43" s="79"/>
      <c r="P43" s="79"/>
      <c r="Q43" s="79"/>
      <c r="R43" s="79"/>
      <c r="S43" s="79"/>
      <c r="T43" s="11"/>
    </row>
    <row r="44" spans="1:20" x14ac:dyDescent="0.25">
      <c r="A44" s="11"/>
      <c r="B44" s="15"/>
      <c r="C44" s="11"/>
      <c r="D44" s="11"/>
      <c r="E44" s="14"/>
      <c r="F44" s="11"/>
      <c r="G44" s="11"/>
      <c r="H44" s="11"/>
      <c r="I44" s="10"/>
      <c r="K44" s="10"/>
      <c r="L44" s="10"/>
      <c r="M44" s="10"/>
      <c r="N44" s="79"/>
      <c r="O44" s="79"/>
      <c r="P44" s="79"/>
      <c r="Q44" s="79"/>
      <c r="R44" s="79"/>
      <c r="S44" s="79"/>
      <c r="T44" s="11"/>
    </row>
    <row r="45" spans="1:20" x14ac:dyDescent="0.25">
      <c r="A45" s="11"/>
      <c r="B45" s="15"/>
      <c r="C45" s="11"/>
      <c r="D45" s="11"/>
      <c r="E45" s="14"/>
      <c r="F45" s="11"/>
      <c r="G45" s="11"/>
      <c r="H45" s="11"/>
      <c r="I45" s="10"/>
      <c r="K45" s="10"/>
      <c r="L45" s="10"/>
      <c r="M45" s="10"/>
      <c r="N45" s="79"/>
      <c r="O45" s="79"/>
      <c r="P45" s="79"/>
      <c r="Q45" s="79"/>
      <c r="R45" s="79"/>
      <c r="S45" s="79"/>
      <c r="T45" s="11"/>
    </row>
    <row r="46" spans="1:20" x14ac:dyDescent="0.25">
      <c r="A46" s="11"/>
      <c r="B46" s="15"/>
      <c r="C46" s="11"/>
      <c r="D46" s="11"/>
      <c r="E46" s="14"/>
      <c r="F46" s="11"/>
      <c r="G46" s="11"/>
      <c r="H46" s="11"/>
      <c r="I46" s="10"/>
      <c r="K46" s="10"/>
      <c r="L46" s="10"/>
      <c r="M46" s="10"/>
      <c r="N46" s="79"/>
      <c r="O46" s="79"/>
      <c r="P46" s="79"/>
      <c r="Q46" s="79"/>
      <c r="R46" s="79"/>
      <c r="S46" s="79"/>
      <c r="T46" s="11"/>
    </row>
    <row r="47" spans="1:20" x14ac:dyDescent="0.25">
      <c r="A47" s="11"/>
      <c r="B47" s="16"/>
      <c r="C47" s="11"/>
      <c r="D47" s="11"/>
      <c r="E47" s="14"/>
      <c r="F47" s="11"/>
      <c r="G47" s="11"/>
      <c r="H47" s="11"/>
      <c r="I47" s="10"/>
      <c r="K47" s="10"/>
      <c r="L47" s="10"/>
      <c r="M47" s="10"/>
      <c r="N47" s="79"/>
      <c r="O47" s="79"/>
      <c r="P47" s="79"/>
      <c r="Q47" s="79"/>
      <c r="R47" s="79"/>
      <c r="S47" s="79"/>
      <c r="T47" s="11"/>
    </row>
    <row r="48" spans="1:20" x14ac:dyDescent="0.25">
      <c r="A48" s="11"/>
      <c r="B48" s="16"/>
      <c r="C48" s="11"/>
      <c r="D48" s="11"/>
      <c r="E48" s="14"/>
      <c r="F48" s="11"/>
      <c r="G48" s="11"/>
      <c r="H48" s="11"/>
      <c r="I48" s="10"/>
      <c r="K48" s="10"/>
      <c r="L48" s="10"/>
      <c r="M48" s="10"/>
      <c r="N48" s="79"/>
      <c r="O48" s="79"/>
      <c r="P48" s="79"/>
      <c r="Q48" s="79"/>
      <c r="R48" s="79"/>
      <c r="S48" s="79"/>
      <c r="T48" s="11"/>
    </row>
    <row r="49" spans="1:20" x14ac:dyDescent="0.25">
      <c r="A49" s="11"/>
      <c r="B49" s="16"/>
      <c r="C49" s="11"/>
      <c r="D49" s="11"/>
      <c r="E49" s="14"/>
      <c r="F49" s="11"/>
      <c r="G49" s="11"/>
      <c r="H49" s="11"/>
      <c r="I49" s="10"/>
      <c r="K49" s="10"/>
      <c r="L49" s="10"/>
      <c r="M49" s="10"/>
      <c r="N49" s="79"/>
      <c r="O49" s="79"/>
      <c r="P49" s="79"/>
      <c r="Q49" s="79"/>
      <c r="R49" s="79"/>
      <c r="S49" s="79"/>
      <c r="T49" s="11"/>
    </row>
    <row r="50" spans="1:20" x14ac:dyDescent="0.25">
      <c r="A50" s="11"/>
      <c r="B50" s="16"/>
      <c r="C50" s="11"/>
      <c r="D50" s="11"/>
      <c r="E50" s="14"/>
      <c r="F50" s="11"/>
      <c r="G50" s="11"/>
      <c r="H50" s="11"/>
      <c r="I50" s="10"/>
      <c r="K50" s="10"/>
      <c r="L50" s="10"/>
      <c r="M50" s="10"/>
      <c r="N50" s="79"/>
      <c r="O50" s="79"/>
      <c r="P50" s="79"/>
      <c r="Q50" s="79"/>
      <c r="R50" s="79"/>
      <c r="S50" s="79"/>
      <c r="T50" s="11"/>
    </row>
    <row r="51" spans="1:20" x14ac:dyDescent="0.25">
      <c r="A51" s="11"/>
      <c r="B51" s="16"/>
      <c r="C51" s="11"/>
      <c r="D51" s="11"/>
      <c r="E51" s="14"/>
      <c r="F51" s="11"/>
      <c r="G51" s="11"/>
      <c r="H51" s="11"/>
      <c r="I51" s="10"/>
      <c r="K51" s="10"/>
      <c r="L51" s="10"/>
      <c r="M51" s="10"/>
      <c r="N51" s="79"/>
      <c r="O51" s="79"/>
      <c r="P51" s="79"/>
      <c r="Q51" s="79"/>
      <c r="R51" s="79"/>
      <c r="S51" s="79"/>
      <c r="T51" s="11"/>
    </row>
    <row r="52" spans="1:20" x14ac:dyDescent="0.25">
      <c r="A52" s="11"/>
      <c r="B52" s="16"/>
      <c r="C52" s="11"/>
      <c r="D52" s="11"/>
      <c r="E52" s="14"/>
      <c r="F52" s="11"/>
      <c r="G52" s="11"/>
      <c r="H52" s="11"/>
      <c r="I52" s="10"/>
      <c r="K52" s="10"/>
      <c r="L52" s="10"/>
      <c r="M52" s="10"/>
      <c r="N52" s="79"/>
      <c r="O52" s="79"/>
      <c r="P52" s="79"/>
      <c r="Q52" s="79"/>
      <c r="R52" s="79"/>
      <c r="S52" s="79"/>
      <c r="T52" s="11"/>
    </row>
    <row r="53" spans="1:20" x14ac:dyDescent="0.25">
      <c r="A53" s="11"/>
      <c r="B53" s="16"/>
      <c r="C53" s="11"/>
      <c r="D53" s="11"/>
      <c r="E53" s="14"/>
      <c r="F53" s="11"/>
      <c r="G53" s="11"/>
      <c r="H53" s="11"/>
      <c r="I53" s="10"/>
      <c r="K53" s="10"/>
      <c r="L53" s="10"/>
      <c r="M53" s="10"/>
      <c r="N53" s="79"/>
      <c r="O53" s="79"/>
      <c r="P53" s="79"/>
      <c r="Q53" s="79"/>
      <c r="R53" s="79"/>
      <c r="S53" s="79"/>
      <c r="T53" s="11"/>
    </row>
    <row r="54" spans="1:20" x14ac:dyDescent="0.25">
      <c r="A54" s="11"/>
      <c r="B54" s="16"/>
      <c r="C54" s="11"/>
      <c r="D54" s="11"/>
      <c r="E54" s="14"/>
      <c r="F54" s="11"/>
      <c r="G54" s="11"/>
      <c r="H54" s="11"/>
      <c r="I54" s="10"/>
      <c r="K54" s="10"/>
      <c r="L54" s="10"/>
      <c r="M54" s="10"/>
      <c r="N54" s="79"/>
      <c r="O54" s="79"/>
      <c r="P54" s="79"/>
      <c r="Q54" s="79"/>
      <c r="R54" s="79"/>
      <c r="S54" s="79"/>
      <c r="T54" s="11"/>
    </row>
    <row r="55" spans="1:20" x14ac:dyDescent="0.25">
      <c r="A55" s="11"/>
      <c r="B55" s="16"/>
      <c r="C55" s="11"/>
      <c r="D55" s="11"/>
      <c r="E55" s="14"/>
      <c r="F55" s="11"/>
      <c r="G55" s="11"/>
      <c r="H55" s="11"/>
      <c r="I55" s="10"/>
      <c r="K55" s="10"/>
      <c r="L55" s="10"/>
      <c r="M55" s="10"/>
      <c r="N55" s="79"/>
      <c r="O55" s="79"/>
      <c r="P55" s="79"/>
      <c r="Q55" s="79"/>
      <c r="R55" s="79"/>
      <c r="S55" s="79"/>
      <c r="T55" s="11"/>
    </row>
    <row r="56" spans="1:20" x14ac:dyDescent="0.25">
      <c r="A56" s="11"/>
      <c r="B56" s="16"/>
      <c r="C56" s="11"/>
      <c r="D56" s="11"/>
      <c r="E56" s="14"/>
      <c r="F56" s="11"/>
      <c r="G56" s="11"/>
      <c r="H56" s="11"/>
      <c r="I56" s="10"/>
      <c r="K56" s="10"/>
      <c r="L56" s="10"/>
      <c r="M56" s="10"/>
      <c r="N56" s="79"/>
      <c r="O56" s="79"/>
      <c r="P56" s="79"/>
      <c r="Q56" s="79"/>
      <c r="R56" s="79"/>
      <c r="S56" s="79"/>
      <c r="T56" s="11"/>
    </row>
    <row r="57" spans="1:20" x14ac:dyDescent="0.25">
      <c r="A57" s="11"/>
      <c r="B57" s="16"/>
      <c r="C57" s="11"/>
      <c r="D57" s="11"/>
      <c r="E57" s="14"/>
      <c r="F57" s="11"/>
      <c r="G57" s="11"/>
      <c r="H57" s="11"/>
      <c r="I57" s="10"/>
      <c r="K57" s="10"/>
      <c r="L57" s="10"/>
      <c r="M57" s="10"/>
      <c r="N57" s="79"/>
      <c r="O57" s="79"/>
      <c r="P57" s="79"/>
      <c r="Q57" s="79"/>
      <c r="R57" s="79"/>
      <c r="S57" s="79"/>
      <c r="T57" s="11"/>
    </row>
    <row r="58" spans="1:20" x14ac:dyDescent="0.25">
      <c r="A58" s="11"/>
      <c r="B58" s="16"/>
      <c r="C58" s="11"/>
      <c r="D58" s="11"/>
      <c r="E58" s="14"/>
      <c r="F58" s="11"/>
      <c r="G58" s="11"/>
      <c r="H58" s="11"/>
      <c r="I58" s="10"/>
      <c r="K58" s="10"/>
      <c r="L58" s="10"/>
      <c r="M58" s="10"/>
      <c r="N58" s="79"/>
      <c r="O58" s="79"/>
      <c r="P58" s="79"/>
      <c r="Q58" s="79"/>
      <c r="R58" s="79"/>
      <c r="S58" s="79"/>
      <c r="T58" s="11"/>
    </row>
    <row r="59" spans="1:20" x14ac:dyDescent="0.25">
      <c r="A59" s="11"/>
      <c r="B59" s="16"/>
      <c r="C59" s="11"/>
      <c r="D59" s="11"/>
      <c r="E59" s="14"/>
      <c r="F59" s="11"/>
      <c r="G59" s="11"/>
      <c r="H59" s="11"/>
      <c r="I59" s="10"/>
      <c r="K59" s="10"/>
      <c r="L59" s="10"/>
      <c r="M59" s="10"/>
      <c r="N59" s="79"/>
      <c r="O59" s="79"/>
      <c r="P59" s="79"/>
      <c r="Q59" s="79"/>
      <c r="R59" s="79"/>
      <c r="S59" s="79"/>
      <c r="T59" s="11"/>
    </row>
    <row r="60" spans="1:20" x14ac:dyDescent="0.25">
      <c r="A60" s="11"/>
      <c r="B60" s="16"/>
      <c r="C60" s="11"/>
      <c r="D60" s="11"/>
      <c r="E60" s="14"/>
      <c r="F60" s="11"/>
      <c r="G60" s="11"/>
      <c r="H60" s="11"/>
      <c r="I60" s="10"/>
      <c r="K60" s="10"/>
      <c r="L60" s="10"/>
      <c r="M60" s="10"/>
      <c r="N60" s="79"/>
      <c r="O60" s="79"/>
      <c r="P60" s="79"/>
      <c r="Q60" s="79"/>
      <c r="R60" s="79"/>
      <c r="S60" s="79"/>
      <c r="T60" s="11"/>
    </row>
    <row r="61" spans="1:20" x14ac:dyDescent="0.25">
      <c r="A61" s="11"/>
      <c r="B61" s="16"/>
      <c r="C61" s="11"/>
      <c r="D61" s="11"/>
      <c r="E61" s="14"/>
      <c r="F61" s="11"/>
      <c r="G61" s="11"/>
      <c r="H61" s="11"/>
      <c r="I61" s="10"/>
      <c r="K61" s="10"/>
      <c r="L61" s="10"/>
      <c r="M61" s="10"/>
      <c r="N61" s="79"/>
      <c r="O61" s="79"/>
      <c r="P61" s="79"/>
      <c r="Q61" s="79"/>
      <c r="R61" s="79"/>
      <c r="S61" s="79"/>
      <c r="T61" s="11"/>
    </row>
    <row r="62" spans="1:20" x14ac:dyDescent="0.25">
      <c r="A62" s="11"/>
      <c r="B62" s="15"/>
      <c r="C62" s="11"/>
      <c r="D62" s="11"/>
      <c r="E62" s="14"/>
      <c r="F62" s="11"/>
      <c r="G62" s="11"/>
      <c r="H62" s="11"/>
      <c r="I62" s="10"/>
      <c r="K62" s="10"/>
      <c r="L62" s="10"/>
      <c r="M62" s="10"/>
      <c r="N62" s="79"/>
      <c r="O62" s="79"/>
      <c r="P62" s="79"/>
      <c r="Q62" s="79"/>
      <c r="R62" s="79"/>
      <c r="S62" s="79"/>
      <c r="T62" s="11"/>
    </row>
    <row r="63" spans="1:20" x14ac:dyDescent="0.25">
      <c r="A63" s="11"/>
      <c r="B63" s="15"/>
      <c r="C63" s="11"/>
      <c r="D63" s="11"/>
      <c r="E63" s="14"/>
      <c r="F63" s="11"/>
      <c r="G63" s="11"/>
      <c r="H63" s="11"/>
      <c r="I63" s="10"/>
      <c r="K63" s="10"/>
      <c r="L63" s="10"/>
      <c r="M63" s="10"/>
      <c r="N63" s="79"/>
      <c r="O63" s="79"/>
      <c r="P63" s="79"/>
      <c r="Q63" s="79"/>
      <c r="R63" s="79"/>
      <c r="S63" s="79"/>
      <c r="T63" s="11"/>
    </row>
    <row r="64" spans="1:20" x14ac:dyDescent="0.25">
      <c r="A64" s="11"/>
      <c r="B64" s="15"/>
      <c r="C64" s="11"/>
      <c r="D64" s="11"/>
      <c r="E64" s="14"/>
      <c r="F64" s="11"/>
      <c r="G64" s="11"/>
      <c r="H64" s="11"/>
      <c r="I64" s="10"/>
      <c r="K64" s="10"/>
      <c r="L64" s="10"/>
      <c r="M64" s="10"/>
      <c r="N64" s="79"/>
      <c r="O64" s="79"/>
      <c r="P64" s="79"/>
      <c r="Q64" s="79"/>
      <c r="R64" s="79"/>
      <c r="S64" s="79"/>
      <c r="T64" s="11"/>
    </row>
    <row r="65" spans="1:20" x14ac:dyDescent="0.25">
      <c r="A65" s="11"/>
      <c r="B65" s="15"/>
      <c r="C65" s="11"/>
      <c r="D65" s="11"/>
      <c r="E65" s="14"/>
      <c r="F65" s="11"/>
      <c r="G65" s="11"/>
      <c r="H65" s="11"/>
      <c r="I65" s="10"/>
      <c r="K65" s="10"/>
      <c r="L65" s="10"/>
      <c r="M65" s="10"/>
      <c r="N65" s="79"/>
      <c r="O65" s="79"/>
      <c r="P65" s="79"/>
      <c r="Q65" s="79"/>
      <c r="R65" s="79"/>
      <c r="S65" s="79"/>
      <c r="T65" s="11"/>
    </row>
    <row r="66" spans="1:20" x14ac:dyDescent="0.25">
      <c r="A66" s="11"/>
      <c r="B66" s="15"/>
      <c r="C66" s="11"/>
      <c r="D66" s="11"/>
      <c r="E66" s="14"/>
      <c r="F66" s="11"/>
      <c r="G66" s="11"/>
      <c r="H66" s="11"/>
      <c r="I66" s="10"/>
      <c r="K66" s="10"/>
      <c r="L66" s="10"/>
      <c r="M66" s="10"/>
      <c r="N66" s="79"/>
      <c r="O66" s="79"/>
      <c r="P66" s="79"/>
      <c r="Q66" s="79"/>
      <c r="R66" s="79"/>
      <c r="S66" s="79"/>
      <c r="T66" s="11"/>
    </row>
    <row r="67" spans="1:20" x14ac:dyDescent="0.25">
      <c r="A67" s="11"/>
      <c r="B67" s="15"/>
      <c r="C67" s="11"/>
      <c r="D67" s="11"/>
      <c r="E67" s="14"/>
      <c r="F67" s="11"/>
      <c r="G67" s="11"/>
      <c r="H67" s="11"/>
      <c r="I67" s="10"/>
      <c r="K67" s="10"/>
      <c r="L67" s="10"/>
      <c r="M67" s="10"/>
      <c r="N67" s="79"/>
      <c r="O67" s="79"/>
      <c r="P67" s="79"/>
      <c r="Q67" s="79"/>
      <c r="R67" s="79"/>
      <c r="S67" s="79"/>
      <c r="T67" s="11"/>
    </row>
    <row r="68" spans="1:20" x14ac:dyDescent="0.25">
      <c r="A68" s="11"/>
      <c r="B68" s="15"/>
      <c r="C68" s="11"/>
      <c r="D68" s="11"/>
      <c r="E68" s="14"/>
      <c r="F68" s="11"/>
      <c r="G68" s="11"/>
      <c r="H68" s="11"/>
      <c r="I68" s="10"/>
      <c r="K68" s="10"/>
      <c r="L68" s="10"/>
      <c r="M68" s="10"/>
      <c r="N68" s="79"/>
      <c r="O68" s="79"/>
      <c r="P68" s="79"/>
      <c r="Q68" s="79"/>
      <c r="R68" s="79"/>
      <c r="S68" s="79"/>
      <c r="T68" s="11"/>
    </row>
    <row r="69" spans="1:20" x14ac:dyDescent="0.25">
      <c r="A69" s="11"/>
      <c r="B69" s="16"/>
      <c r="C69" s="11"/>
      <c r="D69" s="11"/>
      <c r="E69" s="14"/>
      <c r="F69" s="11"/>
      <c r="G69" s="11"/>
      <c r="H69" s="11"/>
      <c r="I69" s="10"/>
      <c r="K69" s="10"/>
      <c r="L69" s="10"/>
      <c r="M69" s="10"/>
      <c r="N69" s="79"/>
      <c r="O69" s="79"/>
      <c r="P69" s="79"/>
      <c r="Q69" s="79"/>
      <c r="R69" s="79"/>
      <c r="S69" s="79"/>
      <c r="T69" s="11"/>
    </row>
    <row r="70" spans="1:20" x14ac:dyDescent="0.25">
      <c r="A70" s="11"/>
      <c r="B70" s="16"/>
      <c r="C70" s="11"/>
      <c r="D70" s="11"/>
      <c r="E70" s="14"/>
      <c r="F70" s="11"/>
      <c r="G70" s="11"/>
      <c r="H70" s="11"/>
      <c r="I70" s="10"/>
      <c r="K70" s="10"/>
      <c r="L70" s="10"/>
      <c r="M70" s="10"/>
      <c r="N70" s="79"/>
      <c r="O70" s="79"/>
      <c r="P70" s="79"/>
      <c r="Q70" s="79"/>
      <c r="R70" s="79"/>
      <c r="S70" s="79"/>
      <c r="T70" s="11"/>
    </row>
    <row r="71" spans="1:20" x14ac:dyDescent="0.25">
      <c r="A71" s="11"/>
      <c r="B71" s="16"/>
      <c r="C71" s="11"/>
      <c r="D71" s="11"/>
      <c r="E71" s="14"/>
      <c r="F71" s="11"/>
      <c r="G71" s="11"/>
      <c r="H71" s="11"/>
      <c r="I71" s="10"/>
      <c r="K71" s="10"/>
      <c r="L71" s="10"/>
      <c r="M71" s="10"/>
      <c r="N71" s="10"/>
      <c r="O71" s="10"/>
      <c r="P71" s="10"/>
      <c r="Q71" s="10"/>
      <c r="R71" s="10"/>
      <c r="S71" s="10"/>
      <c r="T71" s="11"/>
    </row>
    <row r="72" spans="1:20" x14ac:dyDescent="0.25">
      <c r="A72" s="11"/>
      <c r="B72" s="16"/>
      <c r="C72" s="11"/>
      <c r="D72" s="11"/>
      <c r="E72" s="14"/>
      <c r="F72" s="11"/>
      <c r="G72" s="11"/>
      <c r="H72" s="11"/>
      <c r="I72" s="10"/>
      <c r="K72" s="10"/>
      <c r="L72" s="10"/>
      <c r="M72" s="10"/>
      <c r="N72" s="10"/>
      <c r="O72" s="10"/>
      <c r="P72" s="10"/>
      <c r="Q72" s="10"/>
      <c r="R72" s="10"/>
      <c r="S72" s="10"/>
      <c r="T72" s="11"/>
    </row>
    <row r="73" spans="1:20" x14ac:dyDescent="0.25">
      <c r="A73" s="11"/>
      <c r="B73" s="16"/>
      <c r="C73" s="11"/>
      <c r="D73" s="11"/>
      <c r="E73" s="14"/>
      <c r="F73" s="11"/>
      <c r="G73" s="11"/>
      <c r="H73" s="11"/>
      <c r="I73" s="10"/>
      <c r="K73" s="10"/>
      <c r="L73" s="10"/>
      <c r="M73" s="10"/>
      <c r="N73" s="10"/>
      <c r="O73" s="10"/>
      <c r="P73" s="10"/>
      <c r="Q73" s="10"/>
      <c r="R73" s="10"/>
      <c r="S73" s="10"/>
      <c r="T73" s="11"/>
    </row>
    <row r="74" spans="1:20" x14ac:dyDescent="0.25">
      <c r="A74" s="11"/>
      <c r="B74" s="16"/>
      <c r="C74" s="11"/>
      <c r="D74" s="11"/>
      <c r="E74" s="14"/>
      <c r="F74" s="11"/>
      <c r="G74" s="11"/>
      <c r="H74" s="11"/>
      <c r="I74" s="10"/>
      <c r="K74" s="10"/>
      <c r="L74" s="10"/>
      <c r="M74" s="10"/>
      <c r="N74" s="10"/>
      <c r="O74" s="10"/>
      <c r="P74" s="10"/>
      <c r="Q74" s="10"/>
      <c r="R74" s="10"/>
      <c r="S74" s="10"/>
      <c r="T74" s="11"/>
    </row>
    <row r="75" spans="1:20" x14ac:dyDescent="0.25">
      <c r="A75" s="11"/>
      <c r="B75" s="16"/>
      <c r="C75" s="11"/>
      <c r="D75" s="11"/>
      <c r="E75" s="14"/>
      <c r="F75" s="11"/>
      <c r="G75" s="11"/>
      <c r="H75" s="11"/>
      <c r="I75" s="10"/>
      <c r="K75" s="10"/>
      <c r="L75" s="10"/>
      <c r="M75" s="10"/>
      <c r="N75" s="10"/>
      <c r="O75" s="10"/>
      <c r="P75" s="10"/>
      <c r="Q75" s="10"/>
      <c r="R75" s="10"/>
      <c r="S75" s="10"/>
      <c r="T75" s="11"/>
    </row>
    <row r="76" spans="1:20" x14ac:dyDescent="0.25">
      <c r="A76" s="11"/>
      <c r="B76" s="16"/>
      <c r="C76" s="11"/>
      <c r="D76" s="11"/>
      <c r="E76" s="11"/>
      <c r="F76" s="11"/>
      <c r="G76" s="11"/>
      <c r="H76" s="11"/>
      <c r="I76" s="10"/>
      <c r="K76" s="10"/>
      <c r="L76" s="10"/>
      <c r="M76" s="10"/>
      <c r="N76" s="10"/>
      <c r="O76" s="10"/>
      <c r="P76" s="10"/>
      <c r="Q76" s="10"/>
      <c r="R76" s="10"/>
      <c r="S76" s="10"/>
      <c r="T76" s="11"/>
    </row>
    <row r="77" spans="1:20" x14ac:dyDescent="0.25">
      <c r="A77" s="11"/>
      <c r="B77" s="16"/>
      <c r="C77" s="11"/>
      <c r="D77" s="11"/>
      <c r="E77" s="11"/>
      <c r="F77" s="11"/>
      <c r="G77" s="11"/>
      <c r="H77" s="11"/>
      <c r="I77" s="10"/>
      <c r="K77" s="10"/>
      <c r="L77" s="10"/>
      <c r="M77" s="10"/>
      <c r="N77" s="10"/>
      <c r="O77" s="10"/>
      <c r="P77" s="10"/>
      <c r="Q77" s="10"/>
      <c r="R77" s="10"/>
      <c r="S77" s="10"/>
      <c r="T77" s="11"/>
    </row>
    <row r="78" spans="1:20" x14ac:dyDescent="0.25">
      <c r="A78" s="11"/>
      <c r="B78" s="16"/>
      <c r="C78" s="11"/>
      <c r="D78" s="11"/>
      <c r="E78" s="11"/>
      <c r="F78" s="11"/>
      <c r="G78" s="11"/>
      <c r="H78" s="11"/>
      <c r="I78" s="10"/>
      <c r="K78" s="10"/>
      <c r="L78" s="10"/>
      <c r="M78" s="10"/>
      <c r="N78" s="10"/>
      <c r="O78" s="10"/>
      <c r="P78" s="10"/>
      <c r="Q78" s="10"/>
      <c r="R78" s="10"/>
      <c r="S78" s="10"/>
      <c r="T78" s="11"/>
    </row>
    <row r="79" spans="1:20" x14ac:dyDescent="0.25">
      <c r="A79" s="11"/>
      <c r="B79" s="16"/>
      <c r="C79" s="11"/>
      <c r="D79" s="11"/>
      <c r="E79" s="11"/>
      <c r="F79" s="11"/>
      <c r="G79" s="11"/>
      <c r="H79" s="11"/>
      <c r="I79" s="10"/>
      <c r="K79" s="10"/>
      <c r="L79" s="10"/>
      <c r="M79" s="10"/>
      <c r="N79" s="10"/>
      <c r="O79" s="10"/>
      <c r="P79" s="10"/>
      <c r="Q79" s="10"/>
      <c r="R79" s="10"/>
      <c r="S79" s="10"/>
      <c r="T79" s="11"/>
    </row>
    <row r="80" spans="1:20" x14ac:dyDescent="0.25">
      <c r="A80" s="11"/>
      <c r="B80" s="16"/>
      <c r="C80" s="11"/>
      <c r="D80" s="11"/>
      <c r="E80" s="11"/>
      <c r="F80" s="11"/>
      <c r="G80" s="11"/>
      <c r="H80" s="11"/>
      <c r="I80" s="10"/>
      <c r="K80" s="10"/>
      <c r="L80" s="10"/>
      <c r="M80" s="10"/>
      <c r="N80" s="10"/>
      <c r="O80" s="10"/>
      <c r="P80" s="10"/>
      <c r="Q80" s="10"/>
      <c r="R80" s="10"/>
      <c r="S80" s="10"/>
      <c r="T80" s="11"/>
    </row>
    <row r="81" spans="1:20" x14ac:dyDescent="0.25">
      <c r="A81" s="11"/>
      <c r="B81" s="16"/>
      <c r="C81" s="11"/>
      <c r="D81" s="11"/>
      <c r="E81" s="11"/>
      <c r="F81" s="11"/>
      <c r="G81" s="11"/>
      <c r="H81" s="11"/>
      <c r="I81" s="10"/>
      <c r="K81" s="10"/>
      <c r="L81" s="10"/>
      <c r="M81" s="10"/>
      <c r="N81" s="10"/>
      <c r="O81" s="10"/>
      <c r="P81" s="10"/>
      <c r="Q81" s="10"/>
      <c r="R81" s="10"/>
      <c r="S81" s="10"/>
      <c r="T81" s="11"/>
    </row>
    <row r="82" spans="1:20" x14ac:dyDescent="0.25">
      <c r="A82" s="11"/>
      <c r="B82" s="16"/>
      <c r="C82" s="11"/>
      <c r="D82" s="11"/>
      <c r="E82" s="11"/>
      <c r="F82" s="11"/>
      <c r="G82" s="11"/>
      <c r="H82" s="11"/>
      <c r="I82" s="10"/>
      <c r="K82" s="10"/>
      <c r="L82" s="10"/>
      <c r="M82" s="10"/>
      <c r="N82" s="10"/>
      <c r="O82" s="10"/>
      <c r="P82" s="10"/>
      <c r="Q82" s="10"/>
      <c r="R82" s="10"/>
      <c r="S82" s="10"/>
      <c r="T82" s="11"/>
    </row>
    <row r="83" spans="1:20" x14ac:dyDescent="0.25">
      <c r="A83" s="11"/>
      <c r="B83" s="16"/>
      <c r="C83" s="11"/>
      <c r="D83" s="11"/>
      <c r="E83" s="11"/>
      <c r="F83" s="11"/>
      <c r="G83" s="11"/>
      <c r="H83" s="11"/>
      <c r="I83" s="10"/>
      <c r="K83" s="10"/>
      <c r="L83" s="10"/>
      <c r="M83" s="10"/>
      <c r="N83" s="10"/>
      <c r="O83" s="10"/>
      <c r="P83" s="10"/>
      <c r="Q83" s="10"/>
      <c r="R83" s="10"/>
      <c r="S83" s="10"/>
      <c r="T83" s="11"/>
    </row>
    <row r="84" spans="1:20" x14ac:dyDescent="0.25">
      <c r="A84" s="11"/>
      <c r="B84" s="15"/>
      <c r="C84" s="11"/>
      <c r="D84" s="11"/>
      <c r="E84" s="11"/>
      <c r="F84" s="11"/>
      <c r="G84" s="11"/>
      <c r="H84" s="11"/>
      <c r="I84" s="10"/>
      <c r="K84" s="10"/>
      <c r="L84" s="10"/>
      <c r="M84" s="10"/>
      <c r="N84" s="10"/>
      <c r="O84" s="10"/>
      <c r="P84" s="10"/>
      <c r="Q84" s="10"/>
      <c r="R84" s="10"/>
      <c r="S84" s="10"/>
      <c r="T84" s="11"/>
    </row>
    <row r="85" spans="1:20" x14ac:dyDescent="0.25">
      <c r="A85" s="11"/>
      <c r="B85" s="15"/>
      <c r="C85" s="11"/>
      <c r="D85" s="11"/>
      <c r="E85" s="11"/>
      <c r="F85" s="11"/>
      <c r="G85" s="11"/>
      <c r="H85" s="11"/>
      <c r="I85" s="10"/>
      <c r="K85" s="10"/>
      <c r="L85" s="10"/>
      <c r="M85" s="10"/>
      <c r="N85" s="10"/>
      <c r="O85" s="10"/>
      <c r="P85" s="10"/>
      <c r="Q85" s="10"/>
      <c r="R85" s="10"/>
      <c r="S85" s="10"/>
      <c r="T85" s="11"/>
    </row>
    <row r="86" spans="1:20" x14ac:dyDescent="0.25">
      <c r="A86" s="11"/>
      <c r="B86" s="15"/>
      <c r="C86" s="11"/>
      <c r="D86" s="11"/>
      <c r="E86" s="11"/>
      <c r="F86" s="11"/>
      <c r="G86" s="11"/>
      <c r="H86" s="11"/>
      <c r="I86" s="10"/>
      <c r="K86" s="10"/>
      <c r="L86" s="10"/>
      <c r="M86" s="10"/>
      <c r="N86" s="10"/>
      <c r="O86" s="10"/>
      <c r="P86" s="10"/>
      <c r="Q86" s="10"/>
      <c r="R86" s="10"/>
      <c r="S86" s="10"/>
      <c r="T86" s="11"/>
    </row>
    <row r="87" spans="1:20" x14ac:dyDescent="0.25">
      <c r="A87" s="11"/>
      <c r="B87" s="16"/>
      <c r="C87" s="11"/>
      <c r="D87" s="11"/>
      <c r="E87" s="11"/>
      <c r="F87" s="11"/>
      <c r="G87" s="11"/>
      <c r="H87" s="11"/>
      <c r="I87" s="10"/>
      <c r="K87" s="10"/>
      <c r="L87" s="10"/>
      <c r="M87" s="10"/>
      <c r="N87" s="10"/>
      <c r="O87" s="10"/>
      <c r="P87" s="10"/>
      <c r="Q87" s="10"/>
      <c r="R87" s="10"/>
      <c r="S87" s="10"/>
      <c r="T87" s="11"/>
    </row>
    <row r="88" spans="1:20" x14ac:dyDescent="0.25">
      <c r="A88" s="11"/>
      <c r="B88" s="16"/>
      <c r="C88" s="11"/>
      <c r="D88" s="11"/>
      <c r="E88" s="11"/>
      <c r="F88" s="11"/>
      <c r="G88" s="11"/>
      <c r="H88" s="11"/>
      <c r="I88" s="10"/>
      <c r="K88" s="10"/>
      <c r="L88" s="10"/>
      <c r="M88" s="10"/>
      <c r="N88" s="10"/>
      <c r="O88" s="10"/>
      <c r="P88" s="10"/>
      <c r="Q88" s="10"/>
      <c r="R88" s="10"/>
      <c r="S88" s="10"/>
      <c r="T88" s="11"/>
    </row>
    <row r="89" spans="1:20" x14ac:dyDescent="0.25">
      <c r="A89" s="11"/>
      <c r="B89" s="16"/>
      <c r="C89" s="11"/>
      <c r="D89" s="11"/>
      <c r="E89" s="11"/>
      <c r="F89" s="11"/>
      <c r="G89" s="11"/>
      <c r="H89" s="11"/>
      <c r="I89" s="10"/>
      <c r="K89" s="10"/>
      <c r="L89" s="10"/>
      <c r="M89" s="10"/>
      <c r="N89" s="10"/>
      <c r="O89" s="10"/>
      <c r="P89" s="10"/>
      <c r="Q89" s="10"/>
      <c r="R89" s="10"/>
      <c r="S89" s="10"/>
      <c r="T89" s="11"/>
    </row>
    <row r="90" spans="1:20" x14ac:dyDescent="0.25">
      <c r="A90" s="11"/>
      <c r="B90" s="15"/>
      <c r="C90" s="11"/>
      <c r="D90" s="11"/>
      <c r="E90" s="11"/>
      <c r="F90" s="11"/>
      <c r="G90" s="11"/>
      <c r="H90" s="11"/>
      <c r="I90" s="10"/>
      <c r="K90" s="10"/>
      <c r="L90" s="10"/>
      <c r="M90" s="10"/>
      <c r="N90" s="10"/>
      <c r="O90" s="10"/>
      <c r="P90" s="10"/>
      <c r="Q90" s="10"/>
      <c r="R90" s="10"/>
      <c r="S90" s="10"/>
      <c r="T90" s="11"/>
    </row>
    <row r="91" spans="1:20" x14ac:dyDescent="0.25">
      <c r="A91" s="11"/>
      <c r="B91" s="15"/>
      <c r="C91" s="11"/>
      <c r="D91" s="11"/>
      <c r="E91" s="11"/>
      <c r="F91" s="11"/>
      <c r="G91" s="11"/>
      <c r="H91" s="11"/>
      <c r="I91" s="10"/>
      <c r="K91" s="10"/>
      <c r="L91" s="10"/>
      <c r="M91" s="10"/>
      <c r="N91" s="10"/>
      <c r="O91" s="10"/>
      <c r="P91" s="10"/>
      <c r="Q91" s="10"/>
      <c r="R91" s="10"/>
      <c r="S91" s="10"/>
    </row>
    <row r="92" spans="1:20" x14ac:dyDescent="0.25">
      <c r="A92" s="11"/>
      <c r="B92" s="15"/>
      <c r="C92" s="11"/>
      <c r="D92" s="11"/>
      <c r="E92" s="11"/>
      <c r="F92" s="11"/>
      <c r="G92" s="11"/>
      <c r="H92" s="11"/>
      <c r="I92" s="10"/>
      <c r="K92" s="10"/>
      <c r="L92" s="10"/>
      <c r="M92" s="10"/>
      <c r="N92" s="10"/>
      <c r="O92" s="10"/>
      <c r="P92" s="10"/>
      <c r="Q92" s="10"/>
      <c r="R92" s="10"/>
      <c r="S92" s="10"/>
    </row>
    <row r="93" spans="1:20" x14ac:dyDescent="0.25">
      <c r="A93" s="11"/>
      <c r="B93" s="12"/>
      <c r="C93" s="11"/>
      <c r="D93" s="11"/>
      <c r="E93" s="11"/>
      <c r="F93" s="11"/>
      <c r="G93" s="11"/>
      <c r="H93" s="11"/>
      <c r="I93" s="10"/>
      <c r="K93" s="10"/>
      <c r="L93" s="10"/>
      <c r="M93" s="10"/>
      <c r="N93" s="10"/>
      <c r="O93" s="10"/>
      <c r="P93" s="10"/>
      <c r="Q93" s="10"/>
      <c r="R93" s="10"/>
      <c r="S93" s="10"/>
    </row>
    <row r="94" spans="1:20" x14ac:dyDescent="0.25">
      <c r="B94" s="12"/>
      <c r="K94" s="197"/>
    </row>
    <row r="95" spans="1:20" x14ac:dyDescent="0.25">
      <c r="B95" s="12"/>
      <c r="K95" s="197"/>
    </row>
    <row r="96" spans="1:20" x14ac:dyDescent="0.25">
      <c r="B96" s="12"/>
      <c r="K96" s="197"/>
    </row>
    <row r="97" spans="2:11" x14ac:dyDescent="0.25">
      <c r="B97" s="12"/>
      <c r="K97" s="197"/>
    </row>
    <row r="98" spans="2:11" x14ac:dyDescent="0.25">
      <c r="B98" s="12"/>
      <c r="K98" s="197"/>
    </row>
    <row r="99" spans="2:11" x14ac:dyDescent="0.25">
      <c r="B99" s="12"/>
      <c r="K99" s="197"/>
    </row>
    <row r="100" spans="2:11" x14ac:dyDescent="0.25">
      <c r="B100" s="12"/>
      <c r="K100" s="197"/>
    </row>
    <row r="101" spans="2:11" x14ac:dyDescent="0.25">
      <c r="B101" s="12"/>
      <c r="K101" s="197"/>
    </row>
    <row r="102" spans="2:11" x14ac:dyDescent="0.25">
      <c r="B102" s="12"/>
      <c r="K102" s="197"/>
    </row>
    <row r="103" spans="2:11" x14ac:dyDescent="0.25">
      <c r="B103" s="12"/>
      <c r="K103" s="197"/>
    </row>
    <row r="104" spans="2:11" x14ac:dyDescent="0.25">
      <c r="B104" s="12"/>
      <c r="K104" s="197"/>
    </row>
    <row r="105" spans="2:11" x14ac:dyDescent="0.25">
      <c r="B105" s="12"/>
      <c r="K105" s="197"/>
    </row>
    <row r="106" spans="2:11" x14ac:dyDescent="0.25">
      <c r="B106" s="12"/>
      <c r="K106" s="197"/>
    </row>
    <row r="107" spans="2:11" x14ac:dyDescent="0.25">
      <c r="B107" s="12"/>
      <c r="K107" s="197"/>
    </row>
    <row r="108" spans="2:11" x14ac:dyDescent="0.25">
      <c r="B108" s="12"/>
      <c r="K108" s="197"/>
    </row>
    <row r="109" spans="2:11" x14ac:dyDescent="0.25">
      <c r="B109" s="12"/>
      <c r="K109" s="197"/>
    </row>
    <row r="110" spans="2:11" x14ac:dyDescent="0.25">
      <c r="B110" s="12"/>
      <c r="K110" s="197"/>
    </row>
    <row r="111" spans="2:11" x14ac:dyDescent="0.25">
      <c r="B111" s="12"/>
      <c r="K111" s="197"/>
    </row>
    <row r="112" spans="2:11" x14ac:dyDescent="0.25">
      <c r="B112" s="12"/>
      <c r="K112" s="197"/>
    </row>
    <row r="113" spans="2:11" x14ac:dyDescent="0.25">
      <c r="B113" s="12"/>
      <c r="K113" s="197"/>
    </row>
    <row r="114" spans="2:11" x14ac:dyDescent="0.25">
      <c r="B114" s="12"/>
      <c r="K114" s="197"/>
    </row>
    <row r="115" spans="2:11" x14ac:dyDescent="0.25">
      <c r="B115" s="12"/>
      <c r="K115" s="197"/>
    </row>
    <row r="116" spans="2:11" x14ac:dyDescent="0.25">
      <c r="B116" s="12"/>
      <c r="K116" s="197"/>
    </row>
    <row r="117" spans="2:11" x14ac:dyDescent="0.25">
      <c r="B117" s="12"/>
      <c r="K117" s="197"/>
    </row>
    <row r="118" spans="2:11" x14ac:dyDescent="0.25">
      <c r="B118" s="12"/>
      <c r="K118" s="197"/>
    </row>
    <row r="119" spans="2:11" x14ac:dyDescent="0.25">
      <c r="B119" s="12"/>
      <c r="K119" s="197"/>
    </row>
    <row r="120" spans="2:11" x14ac:dyDescent="0.25">
      <c r="B120" s="12"/>
      <c r="K120" s="197"/>
    </row>
    <row r="121" spans="2:11" x14ac:dyDescent="0.25">
      <c r="B121" s="12"/>
      <c r="K121" s="197"/>
    </row>
    <row r="122" spans="2:11" x14ac:dyDescent="0.25">
      <c r="B122" s="12"/>
      <c r="K122" s="197"/>
    </row>
    <row r="123" spans="2:11" x14ac:dyDescent="0.25">
      <c r="B123" s="12"/>
      <c r="K123" s="197"/>
    </row>
    <row r="124" spans="2:11" x14ac:dyDescent="0.25">
      <c r="B124" s="12"/>
      <c r="K124" s="197"/>
    </row>
    <row r="125" spans="2:11" x14ac:dyDescent="0.25">
      <c r="B125" s="12"/>
      <c r="K125" s="197"/>
    </row>
    <row r="126" spans="2:11" x14ac:dyDescent="0.25">
      <c r="B126" s="12"/>
      <c r="K126" s="197"/>
    </row>
    <row r="127" spans="2:11" x14ac:dyDescent="0.25">
      <c r="B127" s="12"/>
      <c r="K127" s="197"/>
    </row>
    <row r="128" spans="2:11" x14ac:dyDescent="0.25">
      <c r="B128" s="12"/>
      <c r="K128" s="197"/>
    </row>
    <row r="129" spans="2:11" x14ac:dyDescent="0.25">
      <c r="B129" s="12"/>
      <c r="K129" s="197"/>
    </row>
    <row r="130" spans="2:11" x14ac:dyDescent="0.25">
      <c r="B130" s="12"/>
      <c r="K130" s="197"/>
    </row>
    <row r="131" spans="2:11" x14ac:dyDescent="0.25">
      <c r="B131" s="12"/>
      <c r="K131" s="197"/>
    </row>
    <row r="132" spans="2:11" x14ac:dyDescent="0.25">
      <c r="B132" s="12"/>
      <c r="K132" s="197"/>
    </row>
    <row r="133" spans="2:11" x14ac:dyDescent="0.25">
      <c r="B133" s="12"/>
      <c r="K133" s="197"/>
    </row>
    <row r="134" spans="2:11" x14ac:dyDescent="0.25">
      <c r="B134" s="12"/>
      <c r="K134" s="197"/>
    </row>
    <row r="135" spans="2:11" x14ac:dyDescent="0.25">
      <c r="B135" s="12"/>
      <c r="K135" s="197"/>
    </row>
    <row r="136" spans="2:11" x14ac:dyDescent="0.25">
      <c r="B136" s="12"/>
      <c r="K136" s="197"/>
    </row>
    <row r="137" spans="2:11" x14ac:dyDescent="0.25">
      <c r="B137" s="12"/>
      <c r="K137" s="197"/>
    </row>
    <row r="138" spans="2:11" x14ac:dyDescent="0.25">
      <c r="B138" s="12"/>
      <c r="K138" s="197"/>
    </row>
    <row r="139" spans="2:11" x14ac:dyDescent="0.25">
      <c r="B139" s="12"/>
      <c r="K139" s="197"/>
    </row>
    <row r="140" spans="2:11" x14ac:dyDescent="0.25">
      <c r="B140" s="12"/>
      <c r="K140" s="197"/>
    </row>
    <row r="141" spans="2:11" x14ac:dyDescent="0.25">
      <c r="B141" s="12"/>
      <c r="K141" s="197"/>
    </row>
    <row r="142" spans="2:11" x14ac:dyDescent="0.25">
      <c r="B142" s="12"/>
      <c r="K142" s="197"/>
    </row>
    <row r="143" spans="2:11" x14ac:dyDescent="0.25">
      <c r="B143" s="12"/>
      <c r="K143" s="197"/>
    </row>
    <row r="144" spans="2:11" x14ac:dyDescent="0.25">
      <c r="B144" s="12"/>
      <c r="K144" s="197"/>
    </row>
    <row r="145" spans="2:11" x14ac:dyDescent="0.25">
      <c r="B145" s="12"/>
      <c r="K145" s="197"/>
    </row>
    <row r="146" spans="2:11" x14ac:dyDescent="0.25">
      <c r="B146" s="12"/>
      <c r="K146" s="197"/>
    </row>
    <row r="147" spans="2:11" x14ac:dyDescent="0.25">
      <c r="B147" s="12"/>
      <c r="K147" s="197"/>
    </row>
    <row r="148" spans="2:11" x14ac:dyDescent="0.25">
      <c r="B148" s="12"/>
      <c r="K148" s="197"/>
    </row>
    <row r="149" spans="2:11" x14ac:dyDescent="0.25">
      <c r="B149" s="12"/>
      <c r="K149" s="197"/>
    </row>
    <row r="150" spans="2:11" x14ac:dyDescent="0.25">
      <c r="B150" s="12"/>
      <c r="K150" s="197"/>
    </row>
    <row r="151" spans="2:11" x14ac:dyDescent="0.25">
      <c r="B151" s="12"/>
      <c r="K151" s="197"/>
    </row>
    <row r="152" spans="2:11" x14ac:dyDescent="0.25">
      <c r="B152" s="12"/>
      <c r="K152" s="197"/>
    </row>
    <row r="153" spans="2:11" x14ac:dyDescent="0.25">
      <c r="B153" s="12"/>
      <c r="K153" s="197"/>
    </row>
    <row r="154" spans="2:11" x14ac:dyDescent="0.25">
      <c r="B154" s="12"/>
      <c r="K154" s="197"/>
    </row>
    <row r="155" spans="2:11" x14ac:dyDescent="0.25">
      <c r="B155" s="12"/>
      <c r="K155" s="197"/>
    </row>
    <row r="156" spans="2:11" x14ac:dyDescent="0.25">
      <c r="B156" s="12"/>
      <c r="K156" s="197"/>
    </row>
    <row r="157" spans="2:11" x14ac:dyDescent="0.25">
      <c r="B157" s="12"/>
      <c r="K157" s="197"/>
    </row>
    <row r="158" spans="2:11" x14ac:dyDescent="0.25">
      <c r="B158" s="12"/>
      <c r="K158" s="197"/>
    </row>
    <row r="159" spans="2:11" x14ac:dyDescent="0.25">
      <c r="B159" s="12"/>
      <c r="K159" s="197"/>
    </row>
    <row r="160" spans="2:11" x14ac:dyDescent="0.25">
      <c r="B160" s="12"/>
      <c r="K160" s="197"/>
    </row>
    <row r="161" spans="2:11" x14ac:dyDescent="0.25">
      <c r="B161" s="12"/>
      <c r="K161" s="197"/>
    </row>
    <row r="162" spans="2:11" x14ac:dyDescent="0.25">
      <c r="B162" s="12"/>
      <c r="K162" s="197"/>
    </row>
    <row r="163" spans="2:11" x14ac:dyDescent="0.25">
      <c r="B163" s="12"/>
      <c r="K163" s="197"/>
    </row>
    <row r="164" spans="2:11" x14ac:dyDescent="0.25">
      <c r="B164" s="12"/>
      <c r="K164" s="197"/>
    </row>
    <row r="165" spans="2:11" x14ac:dyDescent="0.25">
      <c r="B165" s="12"/>
      <c r="K165" s="197"/>
    </row>
    <row r="166" spans="2:11" x14ac:dyDescent="0.25">
      <c r="B166" s="12"/>
      <c r="K166" s="197"/>
    </row>
    <row r="167" spans="2:11" x14ac:dyDescent="0.25">
      <c r="B167" s="12"/>
      <c r="K167" s="197"/>
    </row>
    <row r="168" spans="2:11" x14ac:dyDescent="0.25">
      <c r="B168" s="12"/>
      <c r="K168" s="197"/>
    </row>
    <row r="169" spans="2:11" x14ac:dyDescent="0.25">
      <c r="B169" s="12"/>
      <c r="K169" s="197"/>
    </row>
    <row r="170" spans="2:11" x14ac:dyDescent="0.25">
      <c r="B170" s="12"/>
      <c r="K170" s="197"/>
    </row>
    <row r="171" spans="2:11" x14ac:dyDescent="0.25">
      <c r="B171" s="12"/>
      <c r="K171" s="197"/>
    </row>
    <row r="172" spans="2:11" x14ac:dyDescent="0.25">
      <c r="B172" s="12"/>
      <c r="K172" s="197"/>
    </row>
    <row r="173" spans="2:11" x14ac:dyDescent="0.25">
      <c r="B173" s="12"/>
      <c r="K173" s="197"/>
    </row>
    <row r="174" spans="2:11" x14ac:dyDescent="0.25">
      <c r="B174" s="12"/>
      <c r="K174" s="197"/>
    </row>
    <row r="175" spans="2:11" x14ac:dyDescent="0.25">
      <c r="B175" s="12"/>
      <c r="K175" s="197"/>
    </row>
    <row r="176" spans="2:11" x14ac:dyDescent="0.25">
      <c r="B176" s="12"/>
      <c r="K176" s="197"/>
    </row>
    <row r="177" spans="2:11" x14ac:dyDescent="0.25">
      <c r="B177" s="12"/>
      <c r="K177" s="197"/>
    </row>
    <row r="178" spans="2:11" x14ac:dyDescent="0.25">
      <c r="B178" s="12"/>
      <c r="K178" s="197"/>
    </row>
    <row r="179" spans="2:11" x14ac:dyDescent="0.25">
      <c r="B179" s="12"/>
      <c r="K179" s="197"/>
    </row>
    <row r="180" spans="2:11" x14ac:dyDescent="0.25">
      <c r="B180" s="12"/>
      <c r="K180" s="197"/>
    </row>
    <row r="181" spans="2:11" x14ac:dyDescent="0.25">
      <c r="B181" s="12"/>
      <c r="K181" s="197"/>
    </row>
    <row r="182" spans="2:11" x14ac:dyDescent="0.25">
      <c r="B182" s="12"/>
      <c r="K182" s="197"/>
    </row>
    <row r="183" spans="2:11" x14ac:dyDescent="0.25">
      <c r="B183" s="12"/>
      <c r="K183" s="197"/>
    </row>
    <row r="184" spans="2:11" x14ac:dyDescent="0.25">
      <c r="B184" s="12"/>
      <c r="K184" s="197"/>
    </row>
    <row r="185" spans="2:11" x14ac:dyDescent="0.25">
      <c r="B185" s="12"/>
      <c r="K185" s="197"/>
    </row>
    <row r="186" spans="2:11" x14ac:dyDescent="0.25">
      <c r="B186" s="12"/>
      <c r="K186" s="197"/>
    </row>
    <row r="187" spans="2:11" x14ac:dyDescent="0.25">
      <c r="B187" s="12"/>
      <c r="K187" s="197"/>
    </row>
    <row r="188" spans="2:11" x14ac:dyDescent="0.25">
      <c r="B188" s="12"/>
      <c r="K188" s="197"/>
    </row>
    <row r="189" spans="2:11" x14ac:dyDescent="0.25">
      <c r="B189" s="12"/>
      <c r="K189" s="197"/>
    </row>
    <row r="190" spans="2:11" x14ac:dyDescent="0.25">
      <c r="B190" s="12"/>
      <c r="K190" s="197"/>
    </row>
    <row r="191" spans="2:11" x14ac:dyDescent="0.25">
      <c r="B191" s="12"/>
      <c r="K191" s="197"/>
    </row>
    <row r="192" spans="2:11" x14ac:dyDescent="0.25">
      <c r="B192" s="12"/>
      <c r="K192" s="197"/>
    </row>
    <row r="193" spans="2:11" x14ac:dyDescent="0.25">
      <c r="B193" s="12"/>
      <c r="K193" s="197"/>
    </row>
    <row r="194" spans="2:11" x14ac:dyDescent="0.25">
      <c r="B194" s="12"/>
      <c r="K194" s="197"/>
    </row>
    <row r="195" spans="2:11" x14ac:dyDescent="0.25">
      <c r="B195" s="12"/>
      <c r="K195" s="197"/>
    </row>
    <row r="196" spans="2:11" x14ac:dyDescent="0.25">
      <c r="B196" s="12"/>
      <c r="K196" s="197"/>
    </row>
    <row r="197" spans="2:11" x14ac:dyDescent="0.25">
      <c r="B197" s="12"/>
      <c r="K197" s="197"/>
    </row>
    <row r="198" spans="2:11" x14ac:dyDescent="0.25">
      <c r="B198" s="12"/>
      <c r="K198" s="197"/>
    </row>
    <row r="199" spans="2:11" x14ac:dyDescent="0.25">
      <c r="B199" s="12"/>
      <c r="K199" s="197"/>
    </row>
    <row r="200" spans="2:11" x14ac:dyDescent="0.25">
      <c r="B200" s="12"/>
      <c r="K200" s="197"/>
    </row>
    <row r="201" spans="2:11" x14ac:dyDescent="0.25">
      <c r="B201" s="12"/>
      <c r="K201" s="197"/>
    </row>
    <row r="202" spans="2:11" x14ac:dyDescent="0.25">
      <c r="B202" s="12"/>
      <c r="K202" s="197"/>
    </row>
    <row r="203" spans="2:11" x14ac:dyDescent="0.25">
      <c r="B203" s="12"/>
      <c r="K203" s="197"/>
    </row>
    <row r="204" spans="2:11" x14ac:dyDescent="0.25">
      <c r="B204" s="12"/>
      <c r="K204" s="197"/>
    </row>
    <row r="205" spans="2:11" x14ac:dyDescent="0.25">
      <c r="B205" s="12"/>
      <c r="K205" s="197"/>
    </row>
    <row r="206" spans="2:11" x14ac:dyDescent="0.25">
      <c r="B206" s="12"/>
      <c r="K206" s="197"/>
    </row>
    <row r="207" spans="2:11" x14ac:dyDescent="0.25">
      <c r="B207" s="12"/>
      <c r="K207" s="197"/>
    </row>
    <row r="208" spans="2:11" x14ac:dyDescent="0.25">
      <c r="B208" s="12"/>
      <c r="K208" s="197"/>
    </row>
    <row r="209" spans="2:11" x14ac:dyDescent="0.25">
      <c r="B209" s="12"/>
      <c r="K209" s="197"/>
    </row>
    <row r="210" spans="2:11" x14ac:dyDescent="0.25">
      <c r="B210" s="12"/>
      <c r="K210" s="197"/>
    </row>
    <row r="211" spans="2:11" x14ac:dyDescent="0.25">
      <c r="B211" s="12"/>
      <c r="K211" s="197"/>
    </row>
    <row r="212" spans="2:11" x14ac:dyDescent="0.25">
      <c r="B212" s="12"/>
      <c r="J212" s="197"/>
      <c r="K212" s="197"/>
    </row>
    <row r="213" spans="2:11" x14ac:dyDescent="0.25">
      <c r="B213" s="12"/>
      <c r="J213" s="197"/>
      <c r="K213" s="197"/>
    </row>
    <row r="214" spans="2:11" x14ac:dyDescent="0.25">
      <c r="B214" s="12"/>
      <c r="J214" s="197"/>
      <c r="K214" s="197"/>
    </row>
    <row r="215" spans="2:11" x14ac:dyDescent="0.25">
      <c r="B215" s="12"/>
      <c r="J215" s="197"/>
      <c r="K215" s="197"/>
    </row>
    <row r="216" spans="2:11" x14ac:dyDescent="0.25">
      <c r="B216" s="12"/>
      <c r="J216" s="197"/>
      <c r="K216" s="197"/>
    </row>
    <row r="217" spans="2:11" x14ac:dyDescent="0.25">
      <c r="B217" s="12"/>
      <c r="J217" s="197"/>
      <c r="K217" s="197"/>
    </row>
    <row r="218" spans="2:11" x14ac:dyDescent="0.25">
      <c r="B218" s="12"/>
      <c r="J218" s="197"/>
      <c r="K218" s="197"/>
    </row>
    <row r="219" spans="2:11" x14ac:dyDescent="0.25">
      <c r="B219" s="12"/>
      <c r="J219" s="197"/>
      <c r="K219" s="197"/>
    </row>
    <row r="220" spans="2:11" x14ac:dyDescent="0.25">
      <c r="B220" s="12"/>
      <c r="J220" s="197"/>
      <c r="K220" s="197"/>
    </row>
    <row r="221" spans="2:11" x14ac:dyDescent="0.25">
      <c r="B221" s="12"/>
      <c r="J221" s="197"/>
      <c r="K221" s="197"/>
    </row>
    <row r="222" spans="2:11" x14ac:dyDescent="0.25">
      <c r="B222" s="12"/>
      <c r="J222" s="197"/>
      <c r="K222" s="197"/>
    </row>
    <row r="223" spans="2:11" x14ac:dyDescent="0.25">
      <c r="B223" s="12"/>
      <c r="J223" s="197"/>
      <c r="K223" s="197"/>
    </row>
    <row r="224" spans="2:11" x14ac:dyDescent="0.25">
      <c r="B224" s="12"/>
      <c r="J224" s="197"/>
      <c r="K224" s="197"/>
    </row>
    <row r="225" spans="2:11" x14ac:dyDescent="0.25">
      <c r="B225" s="12"/>
      <c r="J225" s="197"/>
      <c r="K225" s="197"/>
    </row>
    <row r="226" spans="2:11" x14ac:dyDescent="0.25">
      <c r="B226" s="12"/>
      <c r="J226" s="197"/>
      <c r="K226" s="197"/>
    </row>
    <row r="227" spans="2:11" x14ac:dyDescent="0.25">
      <c r="B227" s="12"/>
      <c r="J227" s="197"/>
      <c r="K227" s="197"/>
    </row>
    <row r="228" spans="2:11" x14ac:dyDescent="0.25">
      <c r="B228" s="12"/>
      <c r="J228" s="197"/>
      <c r="K228" s="197"/>
    </row>
    <row r="229" spans="2:11" x14ac:dyDescent="0.25">
      <c r="B229" s="12"/>
      <c r="J229" s="197"/>
      <c r="K229" s="197"/>
    </row>
    <row r="230" spans="2:11" x14ac:dyDescent="0.25">
      <c r="B230" s="12"/>
      <c r="J230" s="197"/>
      <c r="K230" s="197"/>
    </row>
    <row r="231" spans="2:11" x14ac:dyDescent="0.25">
      <c r="B231" s="12"/>
      <c r="J231" s="197"/>
      <c r="K231" s="197"/>
    </row>
    <row r="232" spans="2:11" x14ac:dyDescent="0.25">
      <c r="B232" s="12"/>
      <c r="J232" s="197"/>
      <c r="K232" s="197"/>
    </row>
    <row r="233" spans="2:11" x14ac:dyDescent="0.25">
      <c r="B233" s="12"/>
      <c r="J233" s="197"/>
      <c r="K233" s="197"/>
    </row>
    <row r="234" spans="2:11" x14ac:dyDescent="0.25">
      <c r="B234" s="12"/>
      <c r="J234" s="197"/>
      <c r="K234" s="197"/>
    </row>
    <row r="235" spans="2:11" x14ac:dyDescent="0.25">
      <c r="B235" s="12"/>
      <c r="J235" s="197"/>
      <c r="K235" s="197"/>
    </row>
    <row r="236" spans="2:11" x14ac:dyDescent="0.25">
      <c r="B236" s="12"/>
      <c r="J236" s="197"/>
      <c r="K236" s="197"/>
    </row>
    <row r="237" spans="2:11" x14ac:dyDescent="0.25">
      <c r="B237" s="12"/>
    </row>
    <row r="238" spans="2:11" x14ac:dyDescent="0.25">
      <c r="B238" s="12"/>
    </row>
    <row r="239" spans="2:11" x14ac:dyDescent="0.25">
      <c r="B239" s="12"/>
    </row>
    <row r="240" spans="2:11" x14ac:dyDescent="0.25">
      <c r="B240" s="11"/>
    </row>
  </sheetData>
  <mergeCells count="5">
    <mergeCell ref="C3:G3"/>
    <mergeCell ref="L2:N2"/>
    <mergeCell ref="O2:S2"/>
    <mergeCell ref="L3:N3"/>
    <mergeCell ref="O3:S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70" r:id="rId3" name="Check Box 6">
              <controlPr defaultSize="0" autoFill="0" autoLine="0" autoPict="0">
                <anchor moveWithCells="1">
                  <from>
                    <xdr:col>5</xdr:col>
                    <xdr:colOff>0</xdr:colOff>
                    <xdr:row>0</xdr:row>
                    <xdr:rowOff>190500</xdr:rowOff>
                  </from>
                  <to>
                    <xdr:col>5</xdr:col>
                    <xdr:colOff>0</xdr:colOff>
                    <xdr:row>1</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A1:O207"/>
  <sheetViews>
    <sheetView workbookViewId="0">
      <selection activeCell="K14" sqref="K14"/>
    </sheetView>
  </sheetViews>
  <sheetFormatPr baseColWidth="10" defaultRowHeight="15" x14ac:dyDescent="0.25"/>
  <cols>
    <col min="1" max="1" width="21.7109375" customWidth="1"/>
    <col min="2" max="2" width="6.140625" bestFit="1" customWidth="1"/>
    <col min="3" max="3" width="16" customWidth="1"/>
    <col min="4" max="4" width="36.5703125" customWidth="1"/>
    <col min="5" max="5" width="16.140625" customWidth="1"/>
    <col min="6" max="6" width="12.85546875" bestFit="1" customWidth="1"/>
    <col min="7" max="7" width="12.85546875" customWidth="1"/>
    <col min="8" max="9" width="10.7109375" bestFit="1" customWidth="1"/>
  </cols>
  <sheetData>
    <row r="1" spans="1:15" ht="30" customHeight="1" x14ac:dyDescent="0.35">
      <c r="A1" s="1"/>
      <c r="B1" s="1"/>
      <c r="C1" s="97" t="s">
        <v>135</v>
      </c>
      <c r="E1" s="87" t="s">
        <v>14</v>
      </c>
      <c r="F1" s="98">
        <v>1</v>
      </c>
      <c r="G1" s="90" t="s">
        <v>128</v>
      </c>
      <c r="H1" s="90" t="str">
        <f>'Bon de Fab'!O1</f>
        <v>sguichard</v>
      </c>
      <c r="O1" t="s">
        <v>193</v>
      </c>
    </row>
    <row r="2" spans="1:15" ht="15" customHeight="1" x14ac:dyDescent="0.35">
      <c r="A2" s="1"/>
      <c r="B2" s="1"/>
      <c r="C2" s="1"/>
      <c r="D2" s="92"/>
      <c r="G2" s="89"/>
      <c r="H2" s="93"/>
      <c r="I2" s="93"/>
    </row>
    <row r="3" spans="1:15" ht="20.100000000000001" customHeight="1" x14ac:dyDescent="0.25">
      <c r="A3" s="106" t="s">
        <v>18</v>
      </c>
      <c r="B3" s="269" t="str">
        <f ca="1">'Bon de Fab'!O3</f>
        <v>Bon de Fab - Copie</v>
      </c>
      <c r="C3" s="269"/>
      <c r="D3" s="269"/>
      <c r="E3" s="6"/>
      <c r="G3" s="89" t="s">
        <v>17</v>
      </c>
      <c r="H3" s="88">
        <f ca="1">TODAY()</f>
        <v>43720</v>
      </c>
    </row>
    <row r="4" spans="1:15" ht="20.100000000000001" customHeight="1" x14ac:dyDescent="0.25">
      <c r="A4" s="106" t="s">
        <v>187</v>
      </c>
      <c r="B4" s="270">
        <f>'Bon de Fab'!C3</f>
        <v>0</v>
      </c>
      <c r="C4" s="270"/>
      <c r="D4" s="270"/>
      <c r="E4" s="270"/>
      <c r="F4" s="6"/>
      <c r="G4" s="6"/>
      <c r="H4" s="89"/>
      <c r="I4" s="89"/>
    </row>
    <row r="5" spans="1:15" ht="20.100000000000001" customHeight="1" x14ac:dyDescent="0.3">
      <c r="A5" s="2"/>
      <c r="B5" s="2"/>
      <c r="C5" s="2"/>
      <c r="D5" s="90"/>
      <c r="E5" s="96" t="s">
        <v>188</v>
      </c>
      <c r="F5" s="95">
        <v>1</v>
      </c>
      <c r="G5" s="95"/>
      <c r="H5" s="89"/>
      <c r="I5" s="89"/>
    </row>
    <row r="6" spans="1:15" ht="9.9499999999999993" customHeight="1" thickBot="1" x14ac:dyDescent="0.3"/>
    <row r="7" spans="1:15" ht="21.75" thickBot="1" x14ac:dyDescent="0.3">
      <c r="A7" s="94" t="s">
        <v>136</v>
      </c>
      <c r="B7" s="94" t="s">
        <v>0</v>
      </c>
      <c r="C7" s="94" t="s">
        <v>186</v>
      </c>
      <c r="D7" s="94"/>
      <c r="E7" s="94" t="s">
        <v>3</v>
      </c>
      <c r="F7" s="94" t="s">
        <v>137</v>
      </c>
      <c r="G7" s="94" t="s">
        <v>139</v>
      </c>
      <c r="H7" s="94" t="s">
        <v>138</v>
      </c>
    </row>
    <row r="8" spans="1:15" x14ac:dyDescent="0.25">
      <c r="A8" s="99"/>
      <c r="B8" s="11"/>
      <c r="C8" s="99"/>
      <c r="D8" s="14"/>
      <c r="E8" s="11"/>
      <c r="F8" s="11"/>
      <c r="G8" s="10"/>
      <c r="H8" t="str">
        <f>QtéTT</f>
        <v/>
      </c>
    </row>
    <row r="9" spans="1:15" x14ac:dyDescent="0.25">
      <c r="A9" s="99"/>
      <c r="B9" s="11"/>
      <c r="C9" s="99"/>
      <c r="D9" s="14"/>
      <c r="E9" s="11"/>
      <c r="F9" s="11"/>
      <c r="G9" s="10"/>
      <c r="H9" t="str">
        <f>QtéTT</f>
        <v/>
      </c>
    </row>
    <row r="10" spans="1:15" x14ac:dyDescent="0.25">
      <c r="A10" s="99"/>
      <c r="B10" s="11"/>
      <c r="C10" s="99"/>
      <c r="D10" s="14"/>
      <c r="E10" s="11"/>
      <c r="F10" s="11"/>
      <c r="G10" s="10"/>
      <c r="H10" t="str">
        <f>QtéTT</f>
        <v/>
      </c>
    </row>
    <row r="11" spans="1:15" x14ac:dyDescent="0.25">
      <c r="A11" s="99"/>
      <c r="B11" s="11"/>
      <c r="C11" s="99"/>
      <c r="D11" s="14"/>
      <c r="E11" s="11"/>
      <c r="F11" s="11"/>
      <c r="G11" s="10"/>
      <c r="H11" t="str">
        <f>QtéTT</f>
        <v/>
      </c>
    </row>
    <row r="12" spans="1:15" x14ac:dyDescent="0.25">
      <c r="A12" s="99"/>
      <c r="B12" s="11"/>
      <c r="C12" s="99"/>
      <c r="D12" s="14"/>
      <c r="E12" s="11"/>
      <c r="F12" s="11"/>
      <c r="G12" s="10"/>
      <c r="H12" t="str">
        <f>QtéTT</f>
        <v/>
      </c>
    </row>
    <row r="13" spans="1:15" x14ac:dyDescent="0.25">
      <c r="A13" s="99"/>
      <c r="B13" s="11"/>
      <c r="C13" s="99"/>
      <c r="D13" s="14"/>
      <c r="E13" s="11"/>
      <c r="F13" s="11"/>
      <c r="G13" s="10"/>
      <c r="H13" t="str">
        <f>QtéTT</f>
        <v/>
      </c>
    </row>
    <row r="14" spans="1:15" x14ac:dyDescent="0.25">
      <c r="A14" s="99"/>
      <c r="B14" s="11"/>
      <c r="C14" s="99"/>
      <c r="D14" s="14"/>
      <c r="E14" s="11"/>
      <c r="F14" s="11"/>
      <c r="G14" s="10"/>
      <c r="H14" t="str">
        <f>QtéTT</f>
        <v/>
      </c>
    </row>
    <row r="15" spans="1:15" x14ac:dyDescent="0.25">
      <c r="A15" s="99"/>
      <c r="B15" s="11"/>
      <c r="C15" s="99"/>
      <c r="D15" s="14"/>
      <c r="E15" s="11"/>
      <c r="F15" s="11"/>
      <c r="G15" s="10"/>
      <c r="H15" t="str">
        <f>QtéTT</f>
        <v/>
      </c>
    </row>
    <row r="16" spans="1:15" x14ac:dyDescent="0.25">
      <c r="A16" s="99"/>
      <c r="B16" s="11"/>
      <c r="C16" s="99"/>
      <c r="D16" s="14"/>
      <c r="E16" s="11"/>
      <c r="F16" s="11"/>
      <c r="G16" s="10"/>
      <c r="H16" t="str">
        <f>QtéTT</f>
        <v/>
      </c>
    </row>
    <row r="17" spans="1:8" x14ac:dyDescent="0.25">
      <c r="A17" s="81"/>
      <c r="C17" s="81"/>
      <c r="H17" t="str">
        <f>QtéTT</f>
        <v/>
      </c>
    </row>
    <row r="18" spans="1:8" x14ac:dyDescent="0.25">
      <c r="A18" s="81"/>
      <c r="C18" s="81"/>
      <c r="H18" t="str">
        <f>QtéTT</f>
        <v/>
      </c>
    </row>
    <row r="19" spans="1:8" x14ac:dyDescent="0.25">
      <c r="A19" s="81"/>
      <c r="C19" s="81"/>
      <c r="H19" t="str">
        <f>QtéTT</f>
        <v/>
      </c>
    </row>
    <row r="20" spans="1:8" x14ac:dyDescent="0.25">
      <c r="A20" s="81"/>
      <c r="C20" s="81"/>
      <c r="H20" t="str">
        <f>QtéTT</f>
        <v/>
      </c>
    </row>
    <row r="21" spans="1:8" x14ac:dyDescent="0.25">
      <c r="A21" s="81"/>
      <c r="C21" s="81"/>
      <c r="H21" t="str">
        <f>QtéTT</f>
        <v/>
      </c>
    </row>
    <row r="22" spans="1:8" x14ac:dyDescent="0.25">
      <c r="A22" s="81"/>
      <c r="C22" s="81"/>
      <c r="H22" t="str">
        <f>QtéTT</f>
        <v/>
      </c>
    </row>
    <row r="23" spans="1:8" x14ac:dyDescent="0.25">
      <c r="A23" s="81"/>
      <c r="C23" s="81"/>
      <c r="H23" t="str">
        <f>QtéTT</f>
        <v/>
      </c>
    </row>
    <row r="24" spans="1:8" x14ac:dyDescent="0.25">
      <c r="A24" s="81"/>
      <c r="C24" s="81"/>
      <c r="H24" t="str">
        <f>QtéTT</f>
        <v/>
      </c>
    </row>
    <row r="25" spans="1:8" x14ac:dyDescent="0.25">
      <c r="A25" s="81"/>
      <c r="C25" s="81"/>
      <c r="H25" t="str">
        <f>QtéTT</f>
        <v/>
      </c>
    </row>
    <row r="26" spans="1:8" x14ac:dyDescent="0.25">
      <c r="A26" s="81"/>
      <c r="C26" s="81"/>
      <c r="H26" t="str">
        <f>QtéTT</f>
        <v/>
      </c>
    </row>
    <row r="27" spans="1:8" x14ac:dyDescent="0.25">
      <c r="A27" s="81"/>
      <c r="C27" s="81"/>
      <c r="H27" t="str">
        <f>QtéTT</f>
        <v/>
      </c>
    </row>
    <row r="28" spans="1:8" x14ac:dyDescent="0.25">
      <c r="A28" s="81"/>
      <c r="C28" s="81"/>
      <c r="H28" t="str">
        <f>QtéTT</f>
        <v/>
      </c>
    </row>
    <row r="29" spans="1:8" x14ac:dyDescent="0.25">
      <c r="A29" s="81"/>
      <c r="C29" s="81"/>
      <c r="H29" t="str">
        <f>QtéTT</f>
        <v/>
      </c>
    </row>
    <row r="30" spans="1:8" x14ac:dyDescent="0.25">
      <c r="A30" s="81"/>
      <c r="C30" s="81"/>
      <c r="H30" t="str">
        <f>QtéTT</f>
        <v/>
      </c>
    </row>
    <row r="31" spans="1:8" x14ac:dyDescent="0.25">
      <c r="A31" s="81"/>
      <c r="C31" s="81"/>
      <c r="H31" t="str">
        <f>QtéTT</f>
        <v/>
      </c>
    </row>
    <row r="32" spans="1:8" x14ac:dyDescent="0.25">
      <c r="A32" s="81"/>
      <c r="C32" s="81"/>
      <c r="H32" t="str">
        <f>QtéTT</f>
        <v/>
      </c>
    </row>
    <row r="33" spans="1:8" x14ac:dyDescent="0.25">
      <c r="A33" s="81"/>
      <c r="C33" s="81"/>
      <c r="H33" t="str">
        <f>QtéTT</f>
        <v/>
      </c>
    </row>
    <row r="34" spans="1:8" x14ac:dyDescent="0.25">
      <c r="A34" s="81"/>
      <c r="C34" s="81"/>
      <c r="H34" t="str">
        <f>QtéTT</f>
        <v/>
      </c>
    </row>
    <row r="35" spans="1:8" x14ac:dyDescent="0.25">
      <c r="A35" s="81"/>
      <c r="C35" s="81"/>
      <c r="H35" t="str">
        <f>QtéTT</f>
        <v/>
      </c>
    </row>
    <row r="36" spans="1:8" x14ac:dyDescent="0.25">
      <c r="A36" s="81"/>
      <c r="C36" s="81"/>
      <c r="H36" t="str">
        <f>QtéTT</f>
        <v/>
      </c>
    </row>
    <row r="37" spans="1:8" x14ac:dyDescent="0.25">
      <c r="A37" s="81"/>
      <c r="C37" s="81"/>
      <c r="H37" t="str">
        <f>QtéTT</f>
        <v/>
      </c>
    </row>
    <row r="38" spans="1:8" x14ac:dyDescent="0.25">
      <c r="A38" s="81"/>
      <c r="C38" s="81"/>
      <c r="H38" t="str">
        <f>QtéTT</f>
        <v/>
      </c>
    </row>
    <row r="39" spans="1:8" x14ac:dyDescent="0.25">
      <c r="A39" s="81"/>
      <c r="C39" s="81"/>
      <c r="H39" t="str">
        <f>QtéTT</f>
        <v/>
      </c>
    </row>
    <row r="40" spans="1:8" x14ac:dyDescent="0.25">
      <c r="A40" s="81"/>
      <c r="C40" s="81"/>
      <c r="H40" t="str">
        <f>QtéTT</f>
        <v/>
      </c>
    </row>
    <row r="41" spans="1:8" x14ac:dyDescent="0.25">
      <c r="A41" s="81"/>
      <c r="C41" s="81"/>
      <c r="H41" t="str">
        <f>QtéTT</f>
        <v/>
      </c>
    </row>
    <row r="42" spans="1:8" x14ac:dyDescent="0.25">
      <c r="A42" s="81"/>
      <c r="C42" s="81"/>
      <c r="H42" t="str">
        <f>QtéTT</f>
        <v/>
      </c>
    </row>
    <row r="43" spans="1:8" x14ac:dyDescent="0.25">
      <c r="A43" s="81"/>
      <c r="C43" s="81"/>
      <c r="H43" t="str">
        <f>QtéTT</f>
        <v/>
      </c>
    </row>
    <row r="44" spans="1:8" x14ac:dyDescent="0.25">
      <c r="A44" s="81"/>
      <c r="C44" s="81"/>
      <c r="H44" t="str">
        <f>QtéTT</f>
        <v/>
      </c>
    </row>
    <row r="45" spans="1:8" x14ac:dyDescent="0.25">
      <c r="A45" s="81"/>
      <c r="C45" s="81"/>
      <c r="H45" t="str">
        <f>QtéTT</f>
        <v/>
      </c>
    </row>
    <row r="46" spans="1:8" x14ac:dyDescent="0.25">
      <c r="A46" s="81"/>
      <c r="C46" s="81"/>
      <c r="H46" t="str">
        <f>QtéTT</f>
        <v/>
      </c>
    </row>
    <row r="47" spans="1:8" x14ac:dyDescent="0.25">
      <c r="A47" s="81"/>
      <c r="C47" s="81"/>
      <c r="H47" t="str">
        <f>QtéTT</f>
        <v/>
      </c>
    </row>
    <row r="48" spans="1:8" x14ac:dyDescent="0.25">
      <c r="A48" s="81"/>
      <c r="C48" s="81"/>
      <c r="H48" t="str">
        <f>QtéTT</f>
        <v/>
      </c>
    </row>
    <row r="49" spans="1:8" x14ac:dyDescent="0.25">
      <c r="A49" s="81"/>
      <c r="C49" s="81"/>
      <c r="H49" t="str">
        <f>QtéTT</f>
        <v/>
      </c>
    </row>
    <row r="50" spans="1:8" x14ac:dyDescent="0.25">
      <c r="A50" s="81"/>
      <c r="C50" s="81"/>
      <c r="H50" t="str">
        <f>QtéTT</f>
        <v/>
      </c>
    </row>
    <row r="51" spans="1:8" x14ac:dyDescent="0.25">
      <c r="A51" s="81"/>
      <c r="C51" s="81"/>
      <c r="H51" t="str">
        <f>QtéTT</f>
        <v/>
      </c>
    </row>
    <row r="52" spans="1:8" x14ac:dyDescent="0.25">
      <c r="A52" s="81"/>
      <c r="C52" s="81"/>
      <c r="H52" t="str">
        <f>QtéTT</f>
        <v/>
      </c>
    </row>
    <row r="53" spans="1:8" x14ac:dyDescent="0.25">
      <c r="A53" s="81"/>
      <c r="C53" s="81"/>
      <c r="H53" t="str">
        <f>QtéTT</f>
        <v/>
      </c>
    </row>
    <row r="54" spans="1:8" x14ac:dyDescent="0.25">
      <c r="A54" s="81"/>
      <c r="C54" s="81"/>
      <c r="H54" t="str">
        <f>QtéTT</f>
        <v/>
      </c>
    </row>
    <row r="55" spans="1:8" x14ac:dyDescent="0.25">
      <c r="A55" s="81"/>
      <c r="C55" s="81"/>
      <c r="H55" t="str">
        <f>QtéTT</f>
        <v/>
      </c>
    </row>
    <row r="56" spans="1:8" x14ac:dyDescent="0.25">
      <c r="A56" s="81"/>
      <c r="C56" s="81"/>
      <c r="H56" t="str">
        <f>QtéTT</f>
        <v/>
      </c>
    </row>
    <row r="57" spans="1:8" x14ac:dyDescent="0.25">
      <c r="A57" s="81"/>
      <c r="C57" s="81"/>
      <c r="H57" t="str">
        <f>QtéTT</f>
        <v/>
      </c>
    </row>
    <row r="58" spans="1:8" x14ac:dyDescent="0.25">
      <c r="A58" s="81"/>
      <c r="C58" s="81"/>
      <c r="H58" t="str">
        <f>QtéTT</f>
        <v/>
      </c>
    </row>
    <row r="59" spans="1:8" x14ac:dyDescent="0.25">
      <c r="A59" s="81"/>
      <c r="C59" s="81"/>
      <c r="H59" t="str">
        <f>QtéTT</f>
        <v/>
      </c>
    </row>
    <row r="60" spans="1:8" x14ac:dyDescent="0.25">
      <c r="A60" s="81"/>
      <c r="C60" s="81"/>
      <c r="H60" t="str">
        <f>QtéTT</f>
        <v/>
      </c>
    </row>
    <row r="61" spans="1:8" x14ac:dyDescent="0.25">
      <c r="A61" s="81"/>
      <c r="C61" s="81"/>
      <c r="H61" t="str">
        <f>QtéTT</f>
        <v/>
      </c>
    </row>
    <row r="62" spans="1:8" x14ac:dyDescent="0.25">
      <c r="A62" s="81"/>
      <c r="C62" s="81"/>
      <c r="H62" t="str">
        <f>QtéTT</f>
        <v/>
      </c>
    </row>
    <row r="63" spans="1:8" x14ac:dyDescent="0.25">
      <c r="A63" s="81"/>
      <c r="C63" s="81"/>
      <c r="H63" t="str">
        <f>QtéTT</f>
        <v/>
      </c>
    </row>
    <row r="64" spans="1:8" x14ac:dyDescent="0.25">
      <c r="A64" s="81"/>
      <c r="C64" s="81"/>
      <c r="H64" t="str">
        <f>QtéTT</f>
        <v/>
      </c>
    </row>
    <row r="65" spans="1:8" x14ac:dyDescent="0.25">
      <c r="A65" s="81"/>
      <c r="C65" s="81"/>
      <c r="H65" t="str">
        <f>QtéTT</f>
        <v/>
      </c>
    </row>
    <row r="66" spans="1:8" x14ac:dyDescent="0.25">
      <c r="A66" s="81"/>
      <c r="C66" s="81"/>
      <c r="H66" t="str">
        <f>QtéTT</f>
        <v/>
      </c>
    </row>
    <row r="67" spans="1:8" x14ac:dyDescent="0.25">
      <c r="A67" s="81"/>
      <c r="C67" s="81"/>
      <c r="H67" t="str">
        <f>QtéTT</f>
        <v/>
      </c>
    </row>
    <row r="68" spans="1:8" x14ac:dyDescent="0.25">
      <c r="A68" s="81"/>
      <c r="C68" s="81"/>
      <c r="H68" t="str">
        <f>QtéTT</f>
        <v/>
      </c>
    </row>
    <row r="69" spans="1:8" x14ac:dyDescent="0.25">
      <c r="A69" s="81"/>
      <c r="C69" s="81"/>
      <c r="H69" t="str">
        <f>QtéTT</f>
        <v/>
      </c>
    </row>
    <row r="70" spans="1:8" x14ac:dyDescent="0.25">
      <c r="A70" s="81"/>
      <c r="C70" s="81"/>
      <c r="H70" t="str">
        <f>QtéTT</f>
        <v/>
      </c>
    </row>
    <row r="71" spans="1:8" x14ac:dyDescent="0.25">
      <c r="A71" s="81"/>
      <c r="C71" s="81"/>
      <c r="H71" t="str">
        <f>QtéTT</f>
        <v/>
      </c>
    </row>
    <row r="72" spans="1:8" x14ac:dyDescent="0.25">
      <c r="A72" s="81"/>
      <c r="C72" s="81"/>
      <c r="H72" t="str">
        <f>QtéTT</f>
        <v/>
      </c>
    </row>
    <row r="73" spans="1:8" x14ac:dyDescent="0.25">
      <c r="A73" s="81"/>
      <c r="C73" s="81"/>
      <c r="H73" t="str">
        <f>QtéTT</f>
        <v/>
      </c>
    </row>
    <row r="74" spans="1:8" x14ac:dyDescent="0.25">
      <c r="A74" s="81"/>
      <c r="C74" s="81"/>
      <c r="H74" t="str">
        <f>QtéTT</f>
        <v/>
      </c>
    </row>
    <row r="75" spans="1:8" x14ac:dyDescent="0.25">
      <c r="A75" s="81"/>
      <c r="C75" s="81"/>
      <c r="H75" t="str">
        <f>QtéTT</f>
        <v/>
      </c>
    </row>
    <row r="76" spans="1:8" x14ac:dyDescent="0.25">
      <c r="A76" s="81"/>
      <c r="C76" s="81"/>
      <c r="H76" t="str">
        <f>QtéTT</f>
        <v/>
      </c>
    </row>
    <row r="77" spans="1:8" x14ac:dyDescent="0.25">
      <c r="A77" s="81"/>
      <c r="C77" s="81"/>
      <c r="H77" t="str">
        <f>QtéTT</f>
        <v/>
      </c>
    </row>
    <row r="78" spans="1:8" x14ac:dyDescent="0.25">
      <c r="A78" s="81"/>
      <c r="C78" s="81"/>
      <c r="H78" t="str">
        <f>QtéTT</f>
        <v/>
      </c>
    </row>
    <row r="79" spans="1:8" x14ac:dyDescent="0.25">
      <c r="A79" s="81"/>
      <c r="C79" s="81"/>
      <c r="H79" t="str">
        <f>QtéTT</f>
        <v/>
      </c>
    </row>
    <row r="80" spans="1:8" x14ac:dyDescent="0.25">
      <c r="A80" s="81"/>
      <c r="C80" s="81"/>
      <c r="H80" t="str">
        <f>QtéTT</f>
        <v/>
      </c>
    </row>
    <row r="81" spans="1:8" x14ac:dyDescent="0.25">
      <c r="A81" s="81"/>
      <c r="C81" s="81"/>
      <c r="H81" t="str">
        <f>QtéTT</f>
        <v/>
      </c>
    </row>
    <row r="82" spans="1:8" x14ac:dyDescent="0.25">
      <c r="A82" s="81"/>
      <c r="C82" s="81"/>
      <c r="H82" t="str">
        <f>QtéTT</f>
        <v/>
      </c>
    </row>
    <row r="83" spans="1:8" x14ac:dyDescent="0.25">
      <c r="A83" s="81"/>
      <c r="C83" s="81"/>
      <c r="H83" t="str">
        <f>QtéTT</f>
        <v/>
      </c>
    </row>
    <row r="84" spans="1:8" x14ac:dyDescent="0.25">
      <c r="A84" s="81"/>
      <c r="C84" s="81"/>
      <c r="H84" t="str">
        <f>QtéTT</f>
        <v/>
      </c>
    </row>
    <row r="85" spans="1:8" x14ac:dyDescent="0.25">
      <c r="A85" s="81"/>
      <c r="C85" s="81"/>
      <c r="H85" t="str">
        <f>QtéTT</f>
        <v/>
      </c>
    </row>
    <row r="86" spans="1:8" x14ac:dyDescent="0.25">
      <c r="A86" s="81"/>
      <c r="C86" s="81"/>
      <c r="H86" t="str">
        <f>QtéTT</f>
        <v/>
      </c>
    </row>
    <row r="87" spans="1:8" x14ac:dyDescent="0.25">
      <c r="A87" s="81"/>
      <c r="C87" s="81"/>
      <c r="H87" t="str">
        <f>QtéTT</f>
        <v/>
      </c>
    </row>
    <row r="88" spans="1:8" x14ac:dyDescent="0.25">
      <c r="A88" s="81"/>
      <c r="C88" s="81"/>
      <c r="H88" t="str">
        <f>QtéTT</f>
        <v/>
      </c>
    </row>
    <row r="89" spans="1:8" x14ac:dyDescent="0.25">
      <c r="A89" s="81"/>
      <c r="C89" s="81"/>
      <c r="H89" t="str">
        <f>QtéTT</f>
        <v/>
      </c>
    </row>
    <row r="90" spans="1:8" x14ac:dyDescent="0.25">
      <c r="A90" s="81"/>
      <c r="C90" s="81"/>
      <c r="H90" t="str">
        <f>QtéTT</f>
        <v/>
      </c>
    </row>
    <row r="91" spans="1:8" x14ac:dyDescent="0.25">
      <c r="A91" s="81"/>
      <c r="C91" s="81"/>
      <c r="H91" t="str">
        <f>QtéTT</f>
        <v/>
      </c>
    </row>
    <row r="92" spans="1:8" x14ac:dyDescent="0.25">
      <c r="A92" s="81"/>
      <c r="C92" s="81"/>
      <c r="H92" t="str">
        <f>QtéTT</f>
        <v/>
      </c>
    </row>
    <row r="93" spans="1:8" x14ac:dyDescent="0.25">
      <c r="A93" s="81"/>
      <c r="C93" s="81"/>
      <c r="H93" t="str">
        <f>QtéTT</f>
        <v/>
      </c>
    </row>
    <row r="94" spans="1:8" x14ac:dyDescent="0.25">
      <c r="A94" s="81"/>
      <c r="C94" s="81"/>
      <c r="H94" t="str">
        <f>QtéTT</f>
        <v/>
      </c>
    </row>
    <row r="95" spans="1:8" x14ac:dyDescent="0.25">
      <c r="A95" s="81"/>
      <c r="C95" s="81"/>
      <c r="H95" t="str">
        <f>QtéTT</f>
        <v/>
      </c>
    </row>
    <row r="96" spans="1:8" x14ac:dyDescent="0.25">
      <c r="A96" s="81"/>
      <c r="C96" s="81"/>
      <c r="H96" t="str">
        <f>QtéTT</f>
        <v/>
      </c>
    </row>
    <row r="97" spans="1:8" x14ac:dyDescent="0.25">
      <c r="A97" s="81"/>
      <c r="C97" s="81"/>
      <c r="H97" t="str">
        <f>QtéTT</f>
        <v/>
      </c>
    </row>
    <row r="98" spans="1:8" x14ac:dyDescent="0.25">
      <c r="A98" s="81"/>
      <c r="C98" s="81"/>
      <c r="H98" t="str">
        <f>QtéTT</f>
        <v/>
      </c>
    </row>
    <row r="99" spans="1:8" x14ac:dyDescent="0.25">
      <c r="A99" s="81"/>
      <c r="C99" s="81"/>
      <c r="H99" t="str">
        <f>QtéTT</f>
        <v/>
      </c>
    </row>
    <row r="100" spans="1:8" x14ac:dyDescent="0.25">
      <c r="A100" s="81"/>
      <c r="C100" s="81"/>
      <c r="H100" t="str">
        <f>QtéTT</f>
        <v/>
      </c>
    </row>
    <row r="101" spans="1:8" x14ac:dyDescent="0.25">
      <c r="A101" s="81"/>
      <c r="C101" s="81"/>
      <c r="H101" t="str">
        <f>QtéTT</f>
        <v/>
      </c>
    </row>
    <row r="102" spans="1:8" x14ac:dyDescent="0.25">
      <c r="A102" s="81"/>
      <c r="C102" s="81"/>
      <c r="H102" t="str">
        <f>QtéTT</f>
        <v/>
      </c>
    </row>
    <row r="103" spans="1:8" x14ac:dyDescent="0.25">
      <c r="A103" s="81"/>
      <c r="C103" s="81"/>
      <c r="H103" t="str">
        <f>QtéTT</f>
        <v/>
      </c>
    </row>
    <row r="104" spans="1:8" x14ac:dyDescent="0.25">
      <c r="A104" s="81"/>
      <c r="C104" s="81"/>
      <c r="H104" t="str">
        <f>QtéTT</f>
        <v/>
      </c>
    </row>
    <row r="105" spans="1:8" x14ac:dyDescent="0.25">
      <c r="A105" s="81"/>
      <c r="C105" s="81"/>
      <c r="H105" t="str">
        <f>QtéTT</f>
        <v/>
      </c>
    </row>
    <row r="106" spans="1:8" x14ac:dyDescent="0.25">
      <c r="A106" s="81"/>
      <c r="C106" s="81"/>
      <c r="H106" t="str">
        <f>QtéTT</f>
        <v/>
      </c>
    </row>
    <row r="107" spans="1:8" x14ac:dyDescent="0.25">
      <c r="A107" s="81"/>
      <c r="C107" s="81"/>
      <c r="H107" t="str">
        <f>QtéTT</f>
        <v/>
      </c>
    </row>
    <row r="108" spans="1:8" x14ac:dyDescent="0.25">
      <c r="A108" s="81"/>
      <c r="C108" s="81"/>
      <c r="H108" t="str">
        <f>QtéTT</f>
        <v/>
      </c>
    </row>
    <row r="109" spans="1:8" x14ac:dyDescent="0.25">
      <c r="A109" s="81"/>
      <c r="C109" s="81"/>
      <c r="H109" t="str">
        <f>QtéTT</f>
        <v/>
      </c>
    </row>
    <row r="110" spans="1:8" x14ac:dyDescent="0.25">
      <c r="A110" s="81"/>
      <c r="C110" s="81"/>
      <c r="H110" t="str">
        <f>QtéTT</f>
        <v/>
      </c>
    </row>
    <row r="111" spans="1:8" x14ac:dyDescent="0.25">
      <c r="A111" s="81"/>
      <c r="C111" s="81"/>
      <c r="H111" t="str">
        <f>QtéTT</f>
        <v/>
      </c>
    </row>
    <row r="112" spans="1:8" x14ac:dyDescent="0.25">
      <c r="A112" s="81"/>
      <c r="C112" s="81"/>
      <c r="H112" t="str">
        <f>QtéTT</f>
        <v/>
      </c>
    </row>
    <row r="113" spans="1:8" x14ac:dyDescent="0.25">
      <c r="A113" s="81"/>
      <c r="C113" s="81"/>
      <c r="H113" t="str">
        <f>QtéTT</f>
        <v/>
      </c>
    </row>
    <row r="114" spans="1:8" x14ac:dyDescent="0.25">
      <c r="A114" s="81"/>
      <c r="C114" s="81"/>
      <c r="H114" t="str">
        <f>QtéTT</f>
        <v/>
      </c>
    </row>
    <row r="115" spans="1:8" x14ac:dyDescent="0.25">
      <c r="A115" s="81"/>
      <c r="C115" s="81"/>
      <c r="H115" t="str">
        <f>QtéTT</f>
        <v/>
      </c>
    </row>
    <row r="116" spans="1:8" x14ac:dyDescent="0.25">
      <c r="A116" s="81"/>
      <c r="C116" s="81"/>
      <c r="H116" t="str">
        <f>QtéTT</f>
        <v/>
      </c>
    </row>
    <row r="117" spans="1:8" x14ac:dyDescent="0.25">
      <c r="A117" s="81"/>
      <c r="C117" s="81"/>
      <c r="H117" t="str">
        <f>QtéTT</f>
        <v/>
      </c>
    </row>
    <row r="118" spans="1:8" x14ac:dyDescent="0.25">
      <c r="A118" s="81"/>
      <c r="C118" s="81"/>
      <c r="H118" t="str">
        <f>QtéTT</f>
        <v/>
      </c>
    </row>
    <row r="119" spans="1:8" x14ac:dyDescent="0.25">
      <c r="A119" s="81"/>
      <c r="C119" s="81"/>
      <c r="H119" t="str">
        <f>QtéTT</f>
        <v/>
      </c>
    </row>
    <row r="120" spans="1:8" x14ac:dyDescent="0.25">
      <c r="A120" s="81"/>
      <c r="C120" s="81"/>
      <c r="H120" t="str">
        <f>QtéTT</f>
        <v/>
      </c>
    </row>
    <row r="121" spans="1:8" x14ac:dyDescent="0.25">
      <c r="A121" s="81"/>
      <c r="C121" s="81"/>
      <c r="H121" t="str">
        <f>QtéTT</f>
        <v/>
      </c>
    </row>
    <row r="122" spans="1:8" x14ac:dyDescent="0.25">
      <c r="A122" s="81"/>
      <c r="C122" s="81"/>
      <c r="H122" t="str">
        <f>QtéTT</f>
        <v/>
      </c>
    </row>
    <row r="123" spans="1:8" x14ac:dyDescent="0.25">
      <c r="A123" s="81"/>
      <c r="C123" s="81"/>
      <c r="H123" t="str">
        <f>QtéTT</f>
        <v/>
      </c>
    </row>
    <row r="124" spans="1:8" x14ac:dyDescent="0.25">
      <c r="A124" s="81"/>
      <c r="C124" s="81"/>
      <c r="H124" t="str">
        <f>QtéTT</f>
        <v/>
      </c>
    </row>
    <row r="125" spans="1:8" x14ac:dyDescent="0.25">
      <c r="A125" s="81"/>
      <c r="C125" s="81"/>
      <c r="H125" t="str">
        <f>QtéTT</f>
        <v/>
      </c>
    </row>
    <row r="126" spans="1:8" x14ac:dyDescent="0.25">
      <c r="A126" s="81"/>
      <c r="C126" s="81"/>
      <c r="H126" t="str">
        <f>QtéTT</f>
        <v/>
      </c>
    </row>
    <row r="127" spans="1:8" x14ac:dyDescent="0.25">
      <c r="A127" s="81"/>
      <c r="C127" s="81"/>
      <c r="H127" t="str">
        <f>QtéTT</f>
        <v/>
      </c>
    </row>
    <row r="128" spans="1:8" x14ac:dyDescent="0.25">
      <c r="A128" s="81"/>
      <c r="C128" s="81"/>
      <c r="H128" t="str">
        <f>QtéTT</f>
        <v/>
      </c>
    </row>
    <row r="129" spans="1:8" x14ac:dyDescent="0.25">
      <c r="A129" s="81"/>
      <c r="C129" s="81"/>
      <c r="H129" t="str">
        <f>QtéTT</f>
        <v/>
      </c>
    </row>
    <row r="130" spans="1:8" x14ac:dyDescent="0.25">
      <c r="A130" s="81"/>
      <c r="C130" s="81"/>
      <c r="H130" t="str">
        <f>QtéTT</f>
        <v/>
      </c>
    </row>
    <row r="131" spans="1:8" x14ac:dyDescent="0.25">
      <c r="A131" s="81"/>
      <c r="C131" s="81"/>
      <c r="H131" t="str">
        <f>QtéTT</f>
        <v/>
      </c>
    </row>
    <row r="132" spans="1:8" x14ac:dyDescent="0.25">
      <c r="A132" s="81"/>
      <c r="C132" s="81"/>
      <c r="H132" t="str">
        <f>QtéTT</f>
        <v/>
      </c>
    </row>
    <row r="133" spans="1:8" x14ac:dyDescent="0.25">
      <c r="A133" s="81"/>
      <c r="C133" s="81"/>
      <c r="H133" t="str">
        <f>QtéTT</f>
        <v/>
      </c>
    </row>
    <row r="134" spans="1:8" x14ac:dyDescent="0.25">
      <c r="A134" s="81"/>
      <c r="C134" s="81"/>
      <c r="H134" t="str">
        <f>QtéTT</f>
        <v/>
      </c>
    </row>
    <row r="135" spans="1:8" x14ac:dyDescent="0.25">
      <c r="A135" s="81"/>
      <c r="C135" s="81"/>
      <c r="H135" t="str">
        <f>QtéTT</f>
        <v/>
      </c>
    </row>
    <row r="136" spans="1:8" x14ac:dyDescent="0.25">
      <c r="A136" s="81"/>
      <c r="C136" s="81"/>
      <c r="H136" t="str">
        <f>QtéTT</f>
        <v/>
      </c>
    </row>
    <row r="137" spans="1:8" x14ac:dyDescent="0.25">
      <c r="A137" s="81"/>
      <c r="C137" s="81"/>
      <c r="H137" t="str">
        <f>QtéTT</f>
        <v/>
      </c>
    </row>
    <row r="138" spans="1:8" x14ac:dyDescent="0.25">
      <c r="A138" s="81"/>
      <c r="C138" s="81"/>
      <c r="H138" t="str">
        <f>QtéTT</f>
        <v/>
      </c>
    </row>
    <row r="139" spans="1:8" x14ac:dyDescent="0.25">
      <c r="A139" s="81"/>
      <c r="C139" s="81"/>
      <c r="H139" t="str">
        <f>QtéTT</f>
        <v/>
      </c>
    </row>
    <row r="140" spans="1:8" x14ac:dyDescent="0.25">
      <c r="A140" s="81"/>
      <c r="C140" s="81"/>
      <c r="H140" t="str">
        <f>QtéTT</f>
        <v/>
      </c>
    </row>
    <row r="141" spans="1:8" x14ac:dyDescent="0.25">
      <c r="A141" s="81"/>
      <c r="C141" s="81"/>
      <c r="H141" t="str">
        <f>QtéTT</f>
        <v/>
      </c>
    </row>
    <row r="142" spans="1:8" x14ac:dyDescent="0.25">
      <c r="A142" s="81"/>
      <c r="C142" s="81"/>
      <c r="H142" t="str">
        <f>QtéTT</f>
        <v/>
      </c>
    </row>
    <row r="143" spans="1:8" x14ac:dyDescent="0.25">
      <c r="A143" s="81"/>
      <c r="C143" s="81"/>
      <c r="H143" t="str">
        <f>QtéTT</f>
        <v/>
      </c>
    </row>
    <row r="144" spans="1:8" x14ac:dyDescent="0.25">
      <c r="A144" s="81"/>
      <c r="C144" s="81"/>
      <c r="H144" t="str">
        <f>QtéTT</f>
        <v/>
      </c>
    </row>
    <row r="145" spans="1:8" x14ac:dyDescent="0.25">
      <c r="A145" s="81"/>
      <c r="C145" s="81"/>
      <c r="H145" t="str">
        <f>QtéTT</f>
        <v/>
      </c>
    </row>
    <row r="146" spans="1:8" x14ac:dyDescent="0.25">
      <c r="A146" s="81"/>
      <c r="C146" s="81"/>
      <c r="H146" t="str">
        <f>QtéTT</f>
        <v/>
      </c>
    </row>
    <row r="147" spans="1:8" x14ac:dyDescent="0.25">
      <c r="A147" s="81"/>
      <c r="C147" s="81"/>
      <c r="H147" t="str">
        <f>QtéTT</f>
        <v/>
      </c>
    </row>
    <row r="148" spans="1:8" x14ac:dyDescent="0.25">
      <c r="A148" s="81"/>
      <c r="C148" s="81"/>
      <c r="H148" t="str">
        <f>QtéTT</f>
        <v/>
      </c>
    </row>
    <row r="149" spans="1:8" x14ac:dyDescent="0.25">
      <c r="A149" s="81"/>
      <c r="C149" s="81"/>
      <c r="H149" t="str">
        <f>QtéTT</f>
        <v/>
      </c>
    </row>
    <row r="150" spans="1:8" x14ac:dyDescent="0.25">
      <c r="A150" s="81"/>
      <c r="C150" s="81"/>
      <c r="H150" t="str">
        <f>QtéTT</f>
        <v/>
      </c>
    </row>
    <row r="151" spans="1:8" x14ac:dyDescent="0.25">
      <c r="A151" s="81"/>
      <c r="C151" s="81"/>
      <c r="H151" t="str">
        <f>QtéTT</f>
        <v/>
      </c>
    </row>
    <row r="152" spans="1:8" x14ac:dyDescent="0.25">
      <c r="A152" s="81"/>
      <c r="C152" s="81"/>
      <c r="H152" t="str">
        <f>QtéTT</f>
        <v/>
      </c>
    </row>
    <row r="153" spans="1:8" x14ac:dyDescent="0.25">
      <c r="A153" s="81"/>
      <c r="C153" s="81"/>
      <c r="H153" t="str">
        <f>QtéTT</f>
        <v/>
      </c>
    </row>
    <row r="154" spans="1:8" x14ac:dyDescent="0.25">
      <c r="A154" s="81"/>
      <c r="C154" s="81"/>
      <c r="H154" t="str">
        <f>QtéTT</f>
        <v/>
      </c>
    </row>
    <row r="155" spans="1:8" x14ac:dyDescent="0.25">
      <c r="A155" s="81"/>
      <c r="C155" s="81"/>
      <c r="H155" t="str">
        <f>QtéTT</f>
        <v/>
      </c>
    </row>
    <row r="156" spans="1:8" x14ac:dyDescent="0.25">
      <c r="A156" s="81"/>
      <c r="C156" s="81"/>
      <c r="H156" t="str">
        <f>QtéTT</f>
        <v/>
      </c>
    </row>
    <row r="157" spans="1:8" x14ac:dyDescent="0.25">
      <c r="A157" s="81"/>
      <c r="C157" s="81"/>
      <c r="H157" t="str">
        <f>QtéTT</f>
        <v/>
      </c>
    </row>
    <row r="158" spans="1:8" x14ac:dyDescent="0.25">
      <c r="A158" s="81"/>
      <c r="C158" s="81"/>
      <c r="H158" t="str">
        <f>QtéTT</f>
        <v/>
      </c>
    </row>
    <row r="159" spans="1:8" x14ac:dyDescent="0.25">
      <c r="A159" s="81"/>
      <c r="C159" s="81"/>
      <c r="H159" t="str">
        <f>QtéTT</f>
        <v/>
      </c>
    </row>
    <row r="160" spans="1:8" x14ac:dyDescent="0.25">
      <c r="A160" s="81"/>
      <c r="C160" s="81"/>
      <c r="H160" t="str">
        <f>QtéTT</f>
        <v/>
      </c>
    </row>
    <row r="161" spans="1:8" x14ac:dyDescent="0.25">
      <c r="A161" s="81"/>
      <c r="C161" s="81"/>
      <c r="H161" t="str">
        <f>QtéTT</f>
        <v/>
      </c>
    </row>
    <row r="162" spans="1:8" x14ac:dyDescent="0.25">
      <c r="A162" s="81"/>
      <c r="C162" s="81"/>
      <c r="H162" t="str">
        <f>QtéTT</f>
        <v/>
      </c>
    </row>
    <row r="163" spans="1:8" x14ac:dyDescent="0.25">
      <c r="A163" s="81"/>
      <c r="C163" s="81"/>
      <c r="H163" t="str">
        <f>QtéTT</f>
        <v/>
      </c>
    </row>
    <row r="164" spans="1:8" x14ac:dyDescent="0.25">
      <c r="A164" s="81"/>
      <c r="C164" s="81"/>
      <c r="H164" t="str">
        <f>QtéTT</f>
        <v/>
      </c>
    </row>
    <row r="165" spans="1:8" x14ac:dyDescent="0.25">
      <c r="A165" s="81"/>
      <c r="C165" s="81"/>
      <c r="H165" t="str">
        <f>QtéTT</f>
        <v/>
      </c>
    </row>
    <row r="166" spans="1:8" x14ac:dyDescent="0.25">
      <c r="A166" s="81"/>
      <c r="C166" s="81"/>
      <c r="H166" t="str">
        <f>QtéTT</f>
        <v/>
      </c>
    </row>
    <row r="167" spans="1:8" x14ac:dyDescent="0.25">
      <c r="A167" s="81"/>
      <c r="C167" s="81"/>
      <c r="H167" t="str">
        <f>QtéTT</f>
        <v/>
      </c>
    </row>
    <row r="168" spans="1:8" x14ac:dyDescent="0.25">
      <c r="A168" s="81"/>
      <c r="C168" s="81"/>
      <c r="H168" t="str">
        <f>QtéTT</f>
        <v/>
      </c>
    </row>
    <row r="169" spans="1:8" x14ac:dyDescent="0.25">
      <c r="A169" s="81"/>
      <c r="C169" s="81"/>
      <c r="H169" t="str">
        <f>QtéTT</f>
        <v/>
      </c>
    </row>
    <row r="170" spans="1:8" x14ac:dyDescent="0.25">
      <c r="A170" s="81"/>
      <c r="C170" s="81"/>
      <c r="H170" t="str">
        <f>QtéTT</f>
        <v/>
      </c>
    </row>
    <row r="171" spans="1:8" x14ac:dyDescent="0.25">
      <c r="A171" s="81"/>
      <c r="C171" s="81"/>
      <c r="H171" t="str">
        <f>QtéTT</f>
        <v/>
      </c>
    </row>
    <row r="172" spans="1:8" x14ac:dyDescent="0.25">
      <c r="A172" s="81"/>
      <c r="C172" s="81"/>
      <c r="H172" t="str">
        <f>QtéTT</f>
        <v/>
      </c>
    </row>
    <row r="173" spans="1:8" x14ac:dyDescent="0.25">
      <c r="A173" s="81"/>
      <c r="C173" s="81"/>
      <c r="H173" t="str">
        <f>QtéTT</f>
        <v/>
      </c>
    </row>
    <row r="174" spans="1:8" x14ac:dyDescent="0.25">
      <c r="A174" s="81"/>
      <c r="C174" s="81"/>
      <c r="H174" t="str">
        <f>QtéTT</f>
        <v/>
      </c>
    </row>
    <row r="175" spans="1:8" x14ac:dyDescent="0.25">
      <c r="A175" s="81"/>
      <c r="C175" s="81"/>
      <c r="H175" t="str">
        <f>QtéTT</f>
        <v/>
      </c>
    </row>
    <row r="176" spans="1:8" x14ac:dyDescent="0.25">
      <c r="A176" s="81"/>
      <c r="C176" s="81"/>
      <c r="H176" t="str">
        <f>QtéTT</f>
        <v/>
      </c>
    </row>
    <row r="177" spans="1:8" x14ac:dyDescent="0.25">
      <c r="A177" s="81"/>
      <c r="C177" s="81"/>
      <c r="H177" t="str">
        <f>QtéTT</f>
        <v/>
      </c>
    </row>
    <row r="178" spans="1:8" x14ac:dyDescent="0.25">
      <c r="A178" s="81"/>
      <c r="C178" s="81"/>
      <c r="H178" t="str">
        <f>QtéTT</f>
        <v/>
      </c>
    </row>
    <row r="179" spans="1:8" x14ac:dyDescent="0.25">
      <c r="A179" s="81"/>
      <c r="C179" s="81"/>
      <c r="H179" t="str">
        <f>QtéTT</f>
        <v/>
      </c>
    </row>
    <row r="180" spans="1:8" x14ac:dyDescent="0.25">
      <c r="A180" s="81"/>
      <c r="C180" s="81"/>
      <c r="H180" t="str">
        <f>QtéTT</f>
        <v/>
      </c>
    </row>
    <row r="181" spans="1:8" x14ac:dyDescent="0.25">
      <c r="A181" s="81"/>
      <c r="C181" s="81"/>
      <c r="H181" t="str">
        <f>QtéTT</f>
        <v/>
      </c>
    </row>
    <row r="182" spans="1:8" x14ac:dyDescent="0.25">
      <c r="A182" s="81"/>
      <c r="C182" s="81"/>
      <c r="H182" t="str">
        <f>QtéTT</f>
        <v/>
      </c>
    </row>
    <row r="183" spans="1:8" x14ac:dyDescent="0.25">
      <c r="A183" s="81"/>
      <c r="C183" s="81"/>
      <c r="H183" t="str">
        <f>QtéTT</f>
        <v/>
      </c>
    </row>
    <row r="184" spans="1:8" x14ac:dyDescent="0.25">
      <c r="A184" s="81"/>
      <c r="C184" s="81"/>
      <c r="H184" t="str">
        <f>QtéTT</f>
        <v/>
      </c>
    </row>
    <row r="185" spans="1:8" x14ac:dyDescent="0.25">
      <c r="A185" s="81"/>
      <c r="C185" s="81"/>
      <c r="H185" t="str">
        <f>QtéTT</f>
        <v/>
      </c>
    </row>
    <row r="186" spans="1:8" x14ac:dyDescent="0.25">
      <c r="A186" s="81"/>
      <c r="C186" s="81"/>
      <c r="H186" t="str">
        <f>QtéTT</f>
        <v/>
      </c>
    </row>
    <row r="187" spans="1:8" x14ac:dyDescent="0.25">
      <c r="A187" s="81"/>
      <c r="C187" s="81"/>
      <c r="H187" t="str">
        <f>QtéTT</f>
        <v/>
      </c>
    </row>
    <row r="188" spans="1:8" x14ac:dyDescent="0.25">
      <c r="A188" s="81"/>
      <c r="C188" s="81"/>
      <c r="H188" t="str">
        <f>QtéTT</f>
        <v/>
      </c>
    </row>
    <row r="189" spans="1:8" x14ac:dyDescent="0.25">
      <c r="A189" s="81"/>
      <c r="C189" s="81"/>
      <c r="H189" t="str">
        <f>QtéTT</f>
        <v/>
      </c>
    </row>
    <row r="190" spans="1:8" x14ac:dyDescent="0.25">
      <c r="A190" s="81"/>
      <c r="C190" s="81"/>
      <c r="H190" t="str">
        <f>QtéTT</f>
        <v/>
      </c>
    </row>
    <row r="191" spans="1:8" x14ac:dyDescent="0.25">
      <c r="A191" s="81"/>
      <c r="C191" s="81"/>
      <c r="H191" t="str">
        <f>QtéTT</f>
        <v/>
      </c>
    </row>
    <row r="192" spans="1:8" x14ac:dyDescent="0.25">
      <c r="A192" s="81"/>
      <c r="C192" s="81"/>
      <c r="H192" t="str">
        <f>QtéTT</f>
        <v/>
      </c>
    </row>
    <row r="193" spans="1:8" x14ac:dyDescent="0.25">
      <c r="A193" s="81"/>
      <c r="C193" s="81"/>
      <c r="H193" t="str">
        <f>QtéTT</f>
        <v/>
      </c>
    </row>
    <row r="194" spans="1:8" x14ac:dyDescent="0.25">
      <c r="A194" s="81"/>
      <c r="C194" s="81"/>
      <c r="H194" t="str">
        <f>QtéTT</f>
        <v/>
      </c>
    </row>
    <row r="195" spans="1:8" x14ac:dyDescent="0.25">
      <c r="A195" s="81"/>
      <c r="C195" s="81"/>
      <c r="H195" t="str">
        <f>QtéTT</f>
        <v/>
      </c>
    </row>
    <row r="196" spans="1:8" x14ac:dyDescent="0.25">
      <c r="A196" s="81"/>
      <c r="C196" s="81"/>
      <c r="H196" t="str">
        <f>QtéTT</f>
        <v/>
      </c>
    </row>
    <row r="197" spans="1:8" x14ac:dyDescent="0.25">
      <c r="A197" s="81"/>
      <c r="C197" s="81"/>
      <c r="H197" t="str">
        <f>QtéTT</f>
        <v/>
      </c>
    </row>
    <row r="198" spans="1:8" x14ac:dyDescent="0.25">
      <c r="A198" s="81"/>
      <c r="C198" s="81"/>
      <c r="H198" t="str">
        <f>QtéTT</f>
        <v/>
      </c>
    </row>
    <row r="199" spans="1:8" x14ac:dyDescent="0.25">
      <c r="A199" s="81"/>
      <c r="C199" s="81"/>
      <c r="H199" t="str">
        <f>QtéTT</f>
        <v/>
      </c>
    </row>
    <row r="200" spans="1:8" x14ac:dyDescent="0.25">
      <c r="A200" s="81"/>
      <c r="C200" s="81"/>
      <c r="H200" t="str">
        <f>QtéTT</f>
        <v/>
      </c>
    </row>
    <row r="201" spans="1:8" x14ac:dyDescent="0.25">
      <c r="A201" s="81"/>
      <c r="C201" s="81"/>
    </row>
    <row r="202" spans="1:8" x14ac:dyDescent="0.25">
      <c r="A202" s="81"/>
      <c r="C202" s="81"/>
    </row>
    <row r="203" spans="1:8" x14ac:dyDescent="0.25">
      <c r="A203" s="81"/>
      <c r="C203" s="81"/>
    </row>
    <row r="204" spans="1:8" x14ac:dyDescent="0.25">
      <c r="A204" s="81"/>
      <c r="C204" s="81"/>
    </row>
    <row r="205" spans="1:8" x14ac:dyDescent="0.25">
      <c r="A205" s="81"/>
      <c r="C205" s="81"/>
    </row>
    <row r="206" spans="1:8" x14ac:dyDescent="0.25">
      <c r="A206" s="81"/>
      <c r="C206" s="81"/>
    </row>
    <row r="207" spans="1:8" x14ac:dyDescent="0.25">
      <c r="A207" s="81"/>
      <c r="C207" s="81"/>
    </row>
  </sheetData>
  <mergeCells count="2">
    <mergeCell ref="B3:D3"/>
    <mergeCell ref="B4:E4"/>
  </mergeCells>
  <conditionalFormatting sqref="H8:H200">
    <cfRule type="expression" dxfId="25" priority="174">
      <formula>$A8&lt;&gt;""</formula>
    </cfRule>
  </conditionalFormatting>
  <conditionalFormatting sqref="A8:G16">
    <cfRule type="expression" dxfId="24" priority="8">
      <formula>$A8&lt;&gt;""</formula>
    </cfRule>
  </conditionalFormatting>
  <conditionalFormatting sqref="G8:G9">
    <cfRule type="notContainsBlanks" dxfId="23" priority="7">
      <formula>LEN(TRIM(G8))&gt;0</formula>
    </cfRule>
  </conditionalFormatting>
  <conditionalFormatting sqref="G10">
    <cfRule type="notContainsBlanks" dxfId="22" priority="6">
      <formula>LEN(TRIM(G10))&gt;0</formula>
    </cfRule>
  </conditionalFormatting>
  <conditionalFormatting sqref="G11">
    <cfRule type="notContainsBlanks" dxfId="21" priority="5">
      <formula>LEN(TRIM(G11))&gt;0</formula>
    </cfRule>
  </conditionalFormatting>
  <conditionalFormatting sqref="G12">
    <cfRule type="notContainsBlanks" dxfId="20" priority="4">
      <formula>LEN(TRIM(G12))&gt;0</formula>
    </cfRule>
  </conditionalFormatting>
  <conditionalFormatting sqref="G13:G14">
    <cfRule type="notContainsBlanks" dxfId="19" priority="3">
      <formula>LEN(TRIM(G13))&gt;0</formula>
    </cfRule>
  </conditionalFormatting>
  <conditionalFormatting sqref="G15">
    <cfRule type="notContainsBlanks" dxfId="18" priority="2">
      <formula>LEN(TRIM(G15))&gt;0</formula>
    </cfRule>
  </conditionalFormatting>
  <conditionalFormatting sqref="G16">
    <cfRule type="notContainsBlanks" dxfId="17" priority="1">
      <formula>LEN(TRIM(G16))&gt;0</formula>
    </cfRule>
  </conditionalFormatting>
  <printOptions horizontalCentered="1"/>
  <pageMargins left="0.70866141732283472" right="0.70866141732283472" top="0.74803149606299213" bottom="0.74803149606299213" header="0.31496062992125984" footer="0.31496062992125984"/>
  <pageSetup paperSize="9" scale="68"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filterMode="1">
    <pageSetUpPr fitToPage="1"/>
  </sheetPr>
  <dimension ref="A1:X191"/>
  <sheetViews>
    <sheetView workbookViewId="0">
      <selection activeCell="D6" sqref="D6"/>
    </sheetView>
  </sheetViews>
  <sheetFormatPr baseColWidth="10" defaultRowHeight="15" x14ac:dyDescent="0.25"/>
  <cols>
    <col min="1" max="1" width="32.7109375" style="107" customWidth="1"/>
    <col min="2" max="2" width="14" style="107" bestFit="1" customWidth="1"/>
    <col min="3" max="3" width="11.42578125" style="107" bestFit="1" customWidth="1"/>
    <col min="4" max="4" width="8.5703125" style="108" customWidth="1"/>
    <col min="5" max="5" width="10" style="107" bestFit="1" customWidth="1"/>
    <col min="6" max="6" width="7" style="107" bestFit="1" customWidth="1"/>
    <col min="7" max="7" width="10" style="107" bestFit="1" customWidth="1"/>
    <col min="8" max="8" width="7" style="107" bestFit="1" customWidth="1"/>
    <col min="9" max="9" width="10" style="107" bestFit="1" customWidth="1"/>
    <col min="10" max="10" width="7" style="107" bestFit="1" customWidth="1"/>
    <col min="11" max="11" width="10" style="107" bestFit="1" customWidth="1"/>
    <col min="12" max="12" width="7" style="107" bestFit="1" customWidth="1"/>
    <col min="13" max="13" width="10" style="107" bestFit="1" customWidth="1"/>
    <col min="14" max="17" width="10" style="107" customWidth="1"/>
    <col min="18" max="18" width="7" style="107" bestFit="1" customWidth="1"/>
    <col min="19" max="19" width="10" style="107" bestFit="1" customWidth="1"/>
    <col min="20" max="20" width="7" style="107" bestFit="1" customWidth="1"/>
    <col min="21" max="22" width="10" style="107" bestFit="1" customWidth="1"/>
    <col min="23" max="23" width="10" style="107" customWidth="1"/>
    <col min="24" max="24" width="11.42578125" style="143"/>
    <col min="25" max="16384" width="11.42578125" style="107"/>
  </cols>
  <sheetData>
    <row r="1" spans="1:24" ht="15.75" thickBot="1" x14ac:dyDescent="0.3">
      <c r="D1" s="275" t="s">
        <v>153</v>
      </c>
      <c r="E1" s="276"/>
      <c r="F1" s="277" t="s">
        <v>5</v>
      </c>
      <c r="G1" s="278"/>
      <c r="H1" s="279" t="s">
        <v>154</v>
      </c>
      <c r="I1" s="280"/>
      <c r="J1" s="281" t="s">
        <v>13</v>
      </c>
      <c r="K1" s="282"/>
      <c r="L1" s="283" t="s">
        <v>9</v>
      </c>
      <c r="M1" s="284"/>
      <c r="N1" s="286" t="s">
        <v>12</v>
      </c>
      <c r="O1" s="287"/>
      <c r="P1" s="288" t="s">
        <v>7</v>
      </c>
      <c r="Q1" s="289"/>
      <c r="R1" s="285" t="s">
        <v>10</v>
      </c>
      <c r="S1" s="285"/>
      <c r="T1" s="273" t="s">
        <v>166</v>
      </c>
      <c r="U1" s="274"/>
      <c r="V1" s="271" t="s">
        <v>125</v>
      </c>
      <c r="W1" s="272"/>
      <c r="X1" s="149" t="s">
        <v>179</v>
      </c>
    </row>
    <row r="2" spans="1:24" ht="34.5" thickBot="1" x14ac:dyDescent="0.3">
      <c r="D2" s="150" t="s">
        <v>175</v>
      </c>
      <c r="E2" s="151" t="s">
        <v>176</v>
      </c>
      <c r="F2" s="152" t="s">
        <v>175</v>
      </c>
      <c r="G2" s="153" t="s">
        <v>176</v>
      </c>
      <c r="H2" s="154" t="s">
        <v>175</v>
      </c>
      <c r="I2" s="155" t="s">
        <v>176</v>
      </c>
      <c r="J2" s="156" t="s">
        <v>175</v>
      </c>
      <c r="K2" s="157" t="s">
        <v>176</v>
      </c>
      <c r="L2" s="158" t="s">
        <v>175</v>
      </c>
      <c r="M2" s="159" t="s">
        <v>176</v>
      </c>
      <c r="N2" s="160" t="s">
        <v>175</v>
      </c>
      <c r="O2" s="190" t="s">
        <v>176</v>
      </c>
      <c r="P2" s="194" t="s">
        <v>175</v>
      </c>
      <c r="Q2" s="195" t="s">
        <v>176</v>
      </c>
      <c r="R2" s="161" t="s">
        <v>175</v>
      </c>
      <c r="S2" s="162" t="s">
        <v>176</v>
      </c>
      <c r="T2" s="163" t="s">
        <v>175</v>
      </c>
      <c r="U2" s="164" t="s">
        <v>176</v>
      </c>
      <c r="V2" s="165" t="s">
        <v>175</v>
      </c>
      <c r="W2" s="165" t="s">
        <v>176</v>
      </c>
      <c r="X2" s="112" t="s">
        <v>181</v>
      </c>
    </row>
    <row r="3" spans="1:24" ht="15.75" thickBot="1" x14ac:dyDescent="0.3">
      <c r="D3" s="170">
        <f>SUM('Bon de Fab'!$AG$6:$AG$200)</f>
        <v>0</v>
      </c>
      <c r="E3" s="171">
        <f>SUM('Bon de Fab'!AH6:AH200)</f>
        <v>0</v>
      </c>
      <c r="F3" s="172">
        <f>SUM('Bon de Fab'!AK6:AK200)</f>
        <v>0</v>
      </c>
      <c r="G3" s="173">
        <f>SUM('Bon de Fab'!AL6:AL200)</f>
        <v>0</v>
      </c>
      <c r="H3" s="174">
        <f>SUM('Bon de Fab'!AO6:AO200)</f>
        <v>0</v>
      </c>
      <c r="I3" s="175">
        <f>SUM('Bon de Fab'!AP6:AP200)</f>
        <v>0</v>
      </c>
      <c r="J3" s="176" t="e">
        <f>SUM('Bon de Fab'!AT6:AT200)</f>
        <v>#REF!</v>
      </c>
      <c r="K3" s="177" t="e">
        <f>SUM('Bon de Fab'!AU6:AU200)</f>
        <v>#REF!</v>
      </c>
      <c r="L3" s="178" t="e">
        <f>SUM('Bon de Fab'!AX6:AX200)</f>
        <v>#REF!</v>
      </c>
      <c r="M3" s="179" t="e">
        <f>SUM('Bon de Fab'!AY6:AY200)</f>
        <v>#REF!</v>
      </c>
      <c r="N3" s="180" t="e">
        <f>SUM('Bon de Fab'!BC6:BC200)</f>
        <v>#REF!</v>
      </c>
      <c r="O3" s="191" t="e">
        <f>SUM('Bon de Fab'!BD6:BD200)</f>
        <v>#REF!</v>
      </c>
      <c r="P3" s="192" t="e">
        <f>SUM('Bon de Fab'!BF6:BF200)</f>
        <v>#REF!</v>
      </c>
      <c r="Q3" s="193" t="e">
        <f>SUM('Bon de Fab'!BG6:BG200)</f>
        <v>#REF!</v>
      </c>
      <c r="R3" s="181" t="e">
        <f>SUM('Bon de Fab'!BJ6:BJ200)</f>
        <v>#REF!</v>
      </c>
      <c r="S3" s="182" t="e">
        <f>SUM('Bon de Fab'!BK6:BK200)</f>
        <v>#REF!</v>
      </c>
      <c r="T3" s="183">
        <f>SUM('Bon de Fab'!BL6:BL200)</f>
        <v>0</v>
      </c>
      <c r="U3" s="184" t="e">
        <f>SUM('Bon de Fab'!BM6:BM200)</f>
        <v>#REF!</v>
      </c>
      <c r="V3" s="185" t="e">
        <f>SUM('Bon de Fab'!BO6:BO200)</f>
        <v>#REF!</v>
      </c>
      <c r="W3" s="185" t="e">
        <f>SUM('Bon de Fab'!BP6:BP200)</f>
        <v>#REF!</v>
      </c>
      <c r="X3" s="186" t="e">
        <f>SUM('Bon de Fab'!BR6:BR200)</f>
        <v>#REF!</v>
      </c>
    </row>
    <row r="4" spans="1:24" ht="15.75" thickBot="1" x14ac:dyDescent="0.3">
      <c r="A4" s="166" t="s">
        <v>183</v>
      </c>
      <c r="B4" s="187" t="e">
        <f>D3+F3+H3+J3+L3+R3+T3+V3</f>
        <v>#REF!</v>
      </c>
      <c r="D4" s="109"/>
      <c r="E4" s="109"/>
      <c r="F4" s="109"/>
      <c r="G4" s="109"/>
      <c r="H4" s="109"/>
      <c r="I4" s="109"/>
      <c r="J4" s="109"/>
      <c r="K4" s="109"/>
      <c r="L4" s="109"/>
      <c r="M4" s="109"/>
      <c r="N4" s="109"/>
      <c r="O4" s="109"/>
      <c r="P4" s="109"/>
      <c r="Q4" s="109"/>
      <c r="R4" s="109"/>
      <c r="S4" s="109"/>
      <c r="T4" s="109"/>
      <c r="U4" s="109"/>
      <c r="V4" s="109"/>
      <c r="W4" s="109"/>
      <c r="X4" s="109"/>
    </row>
    <row r="5" spans="1:24" ht="15.75" thickBot="1" x14ac:dyDescent="0.3">
      <c r="A5" s="167" t="s">
        <v>184</v>
      </c>
      <c r="B5" s="188" t="e">
        <f>E3+G3+I3+K3+M3+S3+U3+W3+X3+O3+Q3</f>
        <v>#REF!</v>
      </c>
      <c r="D5" s="109"/>
      <c r="E5" s="109"/>
      <c r="F5" s="109"/>
      <c r="G5" s="109"/>
      <c r="H5" s="109"/>
      <c r="I5" s="109"/>
      <c r="J5" s="109"/>
      <c r="K5" s="109"/>
      <c r="L5" s="109"/>
      <c r="M5" s="109"/>
      <c r="N5" s="109"/>
      <c r="O5" s="109"/>
      <c r="P5" s="109"/>
      <c r="Q5" s="109"/>
      <c r="R5" s="109"/>
      <c r="S5" s="109"/>
      <c r="T5" s="109"/>
      <c r="U5" s="109"/>
      <c r="V5" s="109"/>
      <c r="W5" s="109"/>
      <c r="X5" s="109"/>
    </row>
    <row r="6" spans="1:24" ht="15.75" thickBot="1" x14ac:dyDescent="0.3">
      <c r="A6" s="224" t="s">
        <v>198</v>
      </c>
      <c r="B6" s="225" t="e">
        <f>SUM(E10:E200)</f>
        <v>#REF!</v>
      </c>
      <c r="D6" s="109"/>
      <c r="E6" s="109"/>
      <c r="F6" s="109"/>
      <c r="G6" s="109"/>
      <c r="H6" s="109"/>
      <c r="I6" s="109"/>
      <c r="J6" s="109"/>
      <c r="K6" s="109"/>
      <c r="L6" s="109"/>
      <c r="M6" s="109"/>
      <c r="N6" s="109"/>
      <c r="O6" s="109"/>
      <c r="P6" s="109"/>
      <c r="Q6" s="109"/>
      <c r="R6" s="109"/>
      <c r="S6" s="109"/>
      <c r="T6" s="109"/>
      <c r="U6" s="109"/>
      <c r="V6" s="109"/>
      <c r="W6" s="109"/>
      <c r="X6" s="109"/>
    </row>
    <row r="7" spans="1:24" ht="15.75" thickBot="1" x14ac:dyDescent="0.3">
      <c r="A7" s="224" t="s">
        <v>199</v>
      </c>
      <c r="B7" s="226" t="e">
        <f>B5+B6</f>
        <v>#REF!</v>
      </c>
      <c r="D7" s="109"/>
      <c r="E7" s="109"/>
      <c r="F7" s="109"/>
      <c r="G7" s="109"/>
      <c r="H7" s="109"/>
      <c r="I7" s="109"/>
      <c r="J7" s="109"/>
      <c r="K7" s="109"/>
      <c r="L7" s="109"/>
      <c r="M7" s="109"/>
      <c r="N7" s="109"/>
      <c r="O7" s="109"/>
      <c r="P7" s="109"/>
      <c r="Q7" s="109"/>
      <c r="R7" s="109"/>
      <c r="S7" s="109"/>
      <c r="T7" s="109"/>
      <c r="U7" s="109"/>
      <c r="V7" s="109"/>
      <c r="W7" s="109"/>
      <c r="X7" s="109"/>
    </row>
    <row r="8" spans="1:24" ht="15.75" thickBot="1" x14ac:dyDescent="0.3">
      <c r="D8" s="109"/>
      <c r="E8" s="109"/>
      <c r="F8" s="109"/>
      <c r="G8" s="109"/>
      <c r="H8" s="109"/>
      <c r="I8" s="109"/>
      <c r="J8" s="109"/>
      <c r="K8" s="109"/>
      <c r="L8" s="109"/>
      <c r="M8" s="109"/>
      <c r="N8" s="109"/>
      <c r="O8" s="109"/>
      <c r="P8" s="109"/>
      <c r="Q8" s="109"/>
      <c r="R8" s="109"/>
      <c r="S8" s="109"/>
      <c r="T8" s="109"/>
      <c r="U8" s="109"/>
      <c r="V8" s="109"/>
      <c r="W8" s="109"/>
      <c r="X8" s="109"/>
    </row>
    <row r="9" spans="1:24" ht="15.75" thickBot="1" x14ac:dyDescent="0.3">
      <c r="A9" s="168" t="s">
        <v>164</v>
      </c>
      <c r="B9" s="211" t="s">
        <v>165</v>
      </c>
      <c r="C9" s="169" t="s">
        <v>129</v>
      </c>
      <c r="D9" s="215" t="s">
        <v>196</v>
      </c>
      <c r="E9" s="219" t="s">
        <v>197</v>
      </c>
    </row>
    <row r="10" spans="1:24" customFormat="1" ht="15.75" hidden="1" thickBot="1" x14ac:dyDescent="0.3">
      <c r="A10" s="102" t="str">
        <f>[1]Matière!$C3</f>
        <v>S235_3.00 mm</v>
      </c>
      <c r="B10" s="205" t="e">
        <f>SUMIFS(#REF!,#REF!,$A10)</f>
        <v>#REF!</v>
      </c>
      <c r="C10" s="223">
        <f>VLOOKUP(A10,[1]Matière!$C$3:$D$200,2,FALSE)</f>
        <v>7007302</v>
      </c>
      <c r="D10" s="216">
        <f t="shared" ref="D10:D41" si="0">eurokg</f>
        <v>0.714588</v>
      </c>
      <c r="E10" s="220" t="e">
        <f>PrixKg</f>
        <v>#REF!</v>
      </c>
    </row>
    <row r="11" spans="1:24" customFormat="1" ht="16.5" hidden="1" thickTop="1" thickBot="1" x14ac:dyDescent="0.3">
      <c r="A11" s="101" t="str">
        <f>[1]Matière!$C4</f>
        <v>S235_4.00 mm</v>
      </c>
      <c r="B11" s="205" t="e">
        <f>SUMIFS(#REF!,#REF!,$A11)</f>
        <v>#REF!</v>
      </c>
      <c r="C11" s="213">
        <f>VLOOKUP(A11,[1]Matière!$C$3:$D$200,2,FALSE)</f>
        <v>8070103</v>
      </c>
      <c r="D11" s="217">
        <f t="shared" si="0"/>
        <v>0.575573</v>
      </c>
      <c r="E11" s="221" t="e">
        <f>PrixKg</f>
        <v>#REF!</v>
      </c>
    </row>
    <row r="12" spans="1:24" customFormat="1" ht="16.5" hidden="1" thickTop="1" thickBot="1" x14ac:dyDescent="0.3">
      <c r="A12" s="101" t="str">
        <f>[1]Matière!$C5</f>
        <v>S235_5.00 mm</v>
      </c>
      <c r="B12" s="205" t="e">
        <f>SUMIFS(#REF!,#REF!,$A12)</f>
        <v>#REF!</v>
      </c>
      <c r="C12" s="213">
        <f>VLOOKUP(A12,[1]Matière!$C$3:$D$200,2,FALSE)</f>
        <v>7007508</v>
      </c>
      <c r="D12" s="217">
        <f t="shared" si="0"/>
        <v>0.56995499999999999</v>
      </c>
      <c r="E12" s="221" t="e">
        <f>PrixKg</f>
        <v>#REF!</v>
      </c>
    </row>
    <row r="13" spans="1:24" customFormat="1" ht="16.5" hidden="1" thickTop="1" thickBot="1" x14ac:dyDescent="0.3">
      <c r="A13" s="101" t="str">
        <f>[1]Matière!$C6</f>
        <v>S235_6.00 mm</v>
      </c>
      <c r="B13" s="205" t="e">
        <f>SUMIFS(#REF!,#REF!,$A13)</f>
        <v>#REF!</v>
      </c>
      <c r="C13" s="213">
        <f>VLOOKUP(A13,[1]Matière!$C$3:$D$200,2,FALSE)</f>
        <v>7007608</v>
      </c>
      <c r="D13" s="217">
        <f t="shared" si="0"/>
        <v>0.58850199999999997</v>
      </c>
      <c r="E13" s="221" t="e">
        <f>PrixKg</f>
        <v>#REF!</v>
      </c>
    </row>
    <row r="14" spans="1:24" customFormat="1" ht="16.5" hidden="1" thickTop="1" thickBot="1" x14ac:dyDescent="0.3">
      <c r="A14" s="101" t="str">
        <f>[1]Matière!$C7</f>
        <v>S355_8.00 mm</v>
      </c>
      <c r="B14" s="205" t="e">
        <f>SUMIFS(#REF!,#REF!,$A14)</f>
        <v>#REF!</v>
      </c>
      <c r="C14" s="213">
        <f>VLOOKUP(A14,[1]Matière!$C$3:$D$200,2,FALSE)</f>
        <v>7000808</v>
      </c>
      <c r="D14" s="217">
        <f t="shared" si="0"/>
        <v>0.61995999999999996</v>
      </c>
      <c r="E14" s="221" t="e">
        <f>PrixKg</f>
        <v>#REF!</v>
      </c>
      <c r="X14" s="104"/>
    </row>
    <row r="15" spans="1:24" customFormat="1" ht="16.5" hidden="1" thickTop="1" thickBot="1" x14ac:dyDescent="0.3">
      <c r="A15" s="101" t="str">
        <f>[1]Matière!$C8</f>
        <v>S355_10.00 mm</v>
      </c>
      <c r="B15" s="205" t="e">
        <f>SUMIFS(#REF!,#REF!,$A15)</f>
        <v>#REF!</v>
      </c>
      <c r="C15" s="213">
        <f>VLOOKUP(A15,[1]Matière!$C$3:$D$200,2,FALSE)</f>
        <v>7500108</v>
      </c>
      <c r="D15" s="217">
        <f t="shared" si="0"/>
        <v>0.61679700000000004</v>
      </c>
      <c r="E15" s="221" t="e">
        <f>PrixKg</f>
        <v>#REF!</v>
      </c>
    </row>
    <row r="16" spans="1:24" customFormat="1" ht="16.5" hidden="1" thickTop="1" thickBot="1" x14ac:dyDescent="0.3">
      <c r="A16" s="101" t="str">
        <f>[1]Matière!$C9</f>
        <v>S235_12.00 mm</v>
      </c>
      <c r="B16" s="205" t="e">
        <f>SUMIFS(#REF!,#REF!,$A16)</f>
        <v>#REF!</v>
      </c>
      <c r="C16" s="213">
        <f>VLOOKUP(A16,[1]Matière!$C$3:$D$200,2,FALSE)</f>
        <v>7502122</v>
      </c>
      <c r="D16" s="217">
        <f t="shared" si="0"/>
        <v>0.58127300000000004</v>
      </c>
      <c r="E16" s="221" t="e">
        <f>PrixKg</f>
        <v>#REF!</v>
      </c>
    </row>
    <row r="17" spans="1:5" customFormat="1" ht="16.5" hidden="1" thickTop="1" thickBot="1" x14ac:dyDescent="0.3">
      <c r="A17" s="101" t="str">
        <f>[1]Matière!$C10</f>
        <v>S235_15.00 mm</v>
      </c>
      <c r="B17" s="205" t="e">
        <f>SUMIFS(#REF!,#REF!,$A17)</f>
        <v>#REF!</v>
      </c>
      <c r="C17" s="213">
        <f>VLOOKUP(A17,[1]Matière!$C$3:$D$200,2,FALSE)</f>
        <v>7502158</v>
      </c>
      <c r="D17" s="217">
        <f t="shared" si="0"/>
        <v>0.60612500000000002</v>
      </c>
      <c r="E17" s="221" t="e">
        <f>PrixKg</f>
        <v>#REF!</v>
      </c>
    </row>
    <row r="18" spans="1:5" customFormat="1" ht="16.5" hidden="1" thickTop="1" thickBot="1" x14ac:dyDescent="0.3">
      <c r="A18" s="101" t="str">
        <f>[1]Matière!$C11</f>
        <v>S235_20.00 mm</v>
      </c>
      <c r="B18" s="205" t="e">
        <f>SUMIFS(#REF!,#REF!,$A18)</f>
        <v>#REF!</v>
      </c>
      <c r="C18" s="213">
        <f>VLOOKUP(A18,[1]Matière!$C$3:$D$200,2,FALSE)</f>
        <v>7502207</v>
      </c>
      <c r="D18" s="217">
        <f t="shared" si="0"/>
        <v>0.62252099999999999</v>
      </c>
      <c r="E18" s="221" t="e">
        <f>PrixKg</f>
        <v>#REF!</v>
      </c>
    </row>
    <row r="19" spans="1:5" customFormat="1" ht="16.5" hidden="1" thickTop="1" thickBot="1" x14ac:dyDescent="0.3">
      <c r="A19" s="101" t="str">
        <f>[1]Matière!$C12</f>
        <v>S355_20.00 mm</v>
      </c>
      <c r="B19" s="205" t="e">
        <f>SUMIFS(#REF!,#REF!,$A19)</f>
        <v>#REF!</v>
      </c>
      <c r="C19" s="213">
        <f>VLOOKUP(A19,[1]Matière!$C$3:$D$200,2,FALSE)</f>
        <v>7500206</v>
      </c>
      <c r="D19" s="217">
        <f t="shared" si="0"/>
        <v>0.76005199999999995</v>
      </c>
      <c r="E19" s="221" t="e">
        <f>PrixKg</f>
        <v>#REF!</v>
      </c>
    </row>
    <row r="20" spans="1:5" customFormat="1" ht="16.5" hidden="1" thickTop="1" thickBot="1" x14ac:dyDescent="0.3">
      <c r="A20" s="101" t="str">
        <f>[1]Matière!$C13</f>
        <v>S235_25.00 mm</v>
      </c>
      <c r="B20" s="205" t="e">
        <f>SUMIFS(#REF!,#REF!,$A20)</f>
        <v>#REF!</v>
      </c>
      <c r="C20" s="213">
        <f>VLOOKUP(A20,[1]Matière!$C$3:$D$200,2,FALSE)</f>
        <v>7502254</v>
      </c>
      <c r="D20" s="217">
        <f t="shared" si="0"/>
        <v>0.63260799999999995</v>
      </c>
      <c r="E20" s="221" t="e">
        <f>PrixKg</f>
        <v>#REF!</v>
      </c>
    </row>
    <row r="21" spans="1:5" customFormat="1" ht="16.5" hidden="1" thickTop="1" thickBot="1" x14ac:dyDescent="0.3">
      <c r="A21" s="101" t="str">
        <f>[1]Matière!$C14</f>
        <v>S355_25.00 mm</v>
      </c>
      <c r="B21" s="205" t="e">
        <f>SUMIFS(#REF!,#REF!,$A21)</f>
        <v>#REF!</v>
      </c>
      <c r="C21" s="213">
        <f>VLOOKUP(A21,[1]Matière!$C$3:$D$200,2,FALSE)</f>
        <v>7500259</v>
      </c>
      <c r="D21" s="217">
        <f t="shared" si="0"/>
        <v>0.76008299999999995</v>
      </c>
      <c r="E21" s="221" t="e">
        <f>PrixKg</f>
        <v>#REF!</v>
      </c>
    </row>
    <row r="22" spans="1:5" customFormat="1" ht="16.5" hidden="1" thickTop="1" thickBot="1" x14ac:dyDescent="0.3">
      <c r="A22" s="101" t="str">
        <f>[1]Matière!$C15</f>
        <v>S355_30.00 mm</v>
      </c>
      <c r="B22" s="205" t="e">
        <f>SUMIFS(#REF!,#REF!,$A22)</f>
        <v>#REF!</v>
      </c>
      <c r="C22" s="213">
        <f>VLOOKUP(A22,[1]Matière!$C$3:$D$200,2,FALSE)</f>
        <v>7500308</v>
      </c>
      <c r="D22" s="217">
        <f t="shared" si="0"/>
        <v>0.71544399999999997</v>
      </c>
      <c r="E22" s="221" t="e">
        <f>PrixKg</f>
        <v>#REF!</v>
      </c>
    </row>
    <row r="23" spans="1:5" customFormat="1" ht="16.5" hidden="1" thickTop="1" thickBot="1" x14ac:dyDescent="0.3">
      <c r="A23" s="101" t="str">
        <f>[1]Matière!$C16</f>
        <v>S235_35.00 mm</v>
      </c>
      <c r="B23" s="205" t="e">
        <f>SUMIFS(#REF!,#REF!,$A23)</f>
        <v>#REF!</v>
      </c>
      <c r="C23" s="213">
        <f>VLOOKUP(A23,[1]Matière!$C$3:$D$200,2,FALSE)</f>
        <v>7502352</v>
      </c>
      <c r="D23" s="217">
        <f t="shared" si="0"/>
        <v>0.73018000000000005</v>
      </c>
      <c r="E23" s="221" t="e">
        <f>PrixKg</f>
        <v>#REF!</v>
      </c>
    </row>
    <row r="24" spans="1:5" customFormat="1" ht="16.5" hidden="1" thickTop="1" thickBot="1" x14ac:dyDescent="0.3">
      <c r="A24" s="101" t="str">
        <f>[1]Matière!$C17</f>
        <v>S355_40.00 mm</v>
      </c>
      <c r="B24" s="205" t="e">
        <f>SUMIFS(#REF!,#REF!,$A24)</f>
        <v>#REF!</v>
      </c>
      <c r="C24" s="213">
        <f>VLOOKUP(A24,[1]Matière!$C$3:$D$200,2,FALSE)</f>
        <v>7500402</v>
      </c>
      <c r="D24" s="217">
        <f t="shared" si="0"/>
        <v>0.78498000000000001</v>
      </c>
      <c r="E24" s="221" t="e">
        <f>PrixKg</f>
        <v>#REF!</v>
      </c>
    </row>
    <row r="25" spans="1:5" customFormat="1" ht="16.5" hidden="1" thickTop="1" thickBot="1" x14ac:dyDescent="0.3">
      <c r="A25" s="101" t="str">
        <f>[1]Matière!$C18</f>
        <v>S235_Ø6</v>
      </c>
      <c r="B25" s="205" t="e">
        <f>SUMIFS(#REF!,#REF!,$A25)</f>
        <v>#REF!</v>
      </c>
      <c r="C25" s="213">
        <f>VLOOKUP(A25,[1]Matière!$C$3:$D$200,2,FALSE)</f>
        <v>3002006</v>
      </c>
      <c r="D25" s="217">
        <f t="shared" si="0"/>
        <v>1.05</v>
      </c>
      <c r="E25" s="221" t="e">
        <f>PrixKg</f>
        <v>#REF!</v>
      </c>
    </row>
    <row r="26" spans="1:5" customFormat="1" ht="16.5" hidden="1" thickTop="1" thickBot="1" x14ac:dyDescent="0.3">
      <c r="A26" s="101" t="str">
        <f>[1]Matière!$C19</f>
        <v>S235_Ø8</v>
      </c>
      <c r="B26" s="205" t="e">
        <f>SUMIFS(#REF!,#REF!,$A26)</f>
        <v>#REF!</v>
      </c>
      <c r="C26" s="213">
        <f>VLOOKUP(A26,[1]Matière!$C$3:$D$200,2,FALSE)</f>
        <v>3002008</v>
      </c>
      <c r="D26" s="217">
        <f t="shared" si="0"/>
        <v>0.98178900000000002</v>
      </c>
      <c r="E26" s="221" t="e">
        <f>PrixKg</f>
        <v>#REF!</v>
      </c>
    </row>
    <row r="27" spans="1:5" customFormat="1" ht="16.5" hidden="1" thickTop="1" thickBot="1" x14ac:dyDescent="0.3">
      <c r="A27" s="101" t="str">
        <f>[1]Matière!$C20</f>
        <v>S235_Ø10</v>
      </c>
      <c r="B27" s="205" t="e">
        <f>SUMIFS(#REF!,#REF!,$A27)</f>
        <v>#REF!</v>
      </c>
      <c r="C27" s="213">
        <f>VLOOKUP(A27,[1]Matière!$C$3:$D$200,2,FALSE)</f>
        <v>3002010</v>
      </c>
      <c r="D27" s="217">
        <f t="shared" si="0"/>
        <v>1.03</v>
      </c>
      <c r="E27" s="221" t="e">
        <f>PrixKg</f>
        <v>#REF!</v>
      </c>
    </row>
    <row r="28" spans="1:5" customFormat="1" ht="16.5" hidden="1" thickTop="1" thickBot="1" x14ac:dyDescent="0.3">
      <c r="A28" s="101" t="str">
        <f>[1]Matière!$C21</f>
        <v>S235_Ø12</v>
      </c>
      <c r="B28" s="205" t="e">
        <f>SUMIFS(#REF!,#REF!,$A28)</f>
        <v>#REF!</v>
      </c>
      <c r="C28" s="213">
        <f>VLOOKUP(A28,[1]Matière!$C$3:$D$200,2,FALSE)</f>
        <v>3002012</v>
      </c>
      <c r="D28" s="217">
        <f t="shared" si="0"/>
        <v>1.08</v>
      </c>
      <c r="E28" s="221" t="e">
        <f>PrixKg</f>
        <v>#REF!</v>
      </c>
    </row>
    <row r="29" spans="1:5" customFormat="1" ht="16.5" hidden="1" thickTop="1" thickBot="1" x14ac:dyDescent="0.3">
      <c r="A29" s="101" t="str">
        <f>[1]Matière!$C22</f>
        <v>S235_Ø16</v>
      </c>
      <c r="B29" s="205" t="e">
        <f>SUMIFS(#REF!,#REF!,$A29)</f>
        <v>#REF!</v>
      </c>
      <c r="C29" s="213">
        <f>VLOOKUP(A29,[1]Matière!$C$3:$D$200,2,FALSE)</f>
        <v>3002016</v>
      </c>
      <c r="D29" s="217">
        <f t="shared" si="0"/>
        <v>0.80732099999999996</v>
      </c>
      <c r="E29" s="221" t="e">
        <f>PrixKg</f>
        <v>#REF!</v>
      </c>
    </row>
    <row r="30" spans="1:5" customFormat="1" ht="16.5" hidden="1" thickTop="1" thickBot="1" x14ac:dyDescent="0.3">
      <c r="A30" s="101" t="str">
        <f>[1]Matière!$C23</f>
        <v>S235_Ø20</v>
      </c>
      <c r="B30" s="205" t="e">
        <f>SUMIFS(#REF!,#REF!,$A30)</f>
        <v>#REF!</v>
      </c>
      <c r="C30" s="213">
        <f>VLOOKUP(A30,[1]Matière!$C$3:$D$200,2,FALSE)</f>
        <v>3002020</v>
      </c>
      <c r="D30" s="217">
        <f t="shared" si="0"/>
        <v>0.88185100000000005</v>
      </c>
      <c r="E30" s="221" t="e">
        <f>PrixKg</f>
        <v>#REF!</v>
      </c>
    </row>
    <row r="31" spans="1:5" customFormat="1" ht="16.5" hidden="1" thickTop="1" thickBot="1" x14ac:dyDescent="0.3">
      <c r="A31" s="101" t="str">
        <f>[1]Matière!$C24</f>
        <v>S355_Ø25</v>
      </c>
      <c r="B31" s="205" t="e">
        <f>SUMIFS(#REF!,#REF!,$A31)</f>
        <v>#REF!</v>
      </c>
      <c r="C31" s="213">
        <f>VLOOKUP(A31,[1]Matière!$C$3:$D$200,2,FALSE)</f>
        <v>3002025</v>
      </c>
      <c r="D31" s="217">
        <f t="shared" si="0"/>
        <v>1.0211380000000001</v>
      </c>
      <c r="E31" s="221" t="e">
        <f>PrixKg</f>
        <v>#REF!</v>
      </c>
    </row>
    <row r="32" spans="1:5" customFormat="1" ht="16.5" hidden="1" thickTop="1" thickBot="1" x14ac:dyDescent="0.3">
      <c r="A32" s="101" t="str">
        <f>[1]Matière!$C25</f>
        <v>S235_Ø30</v>
      </c>
      <c r="B32" s="205" t="e">
        <f>SUMIFS(#REF!,#REF!,$A32)</f>
        <v>#REF!</v>
      </c>
      <c r="C32" s="213">
        <f>VLOOKUP(A32,[1]Matière!$C$3:$D$200,2,FALSE)</f>
        <v>3002030</v>
      </c>
      <c r="D32" s="217">
        <f t="shared" si="0"/>
        <v>1.079337</v>
      </c>
      <c r="E32" s="221" t="e">
        <f>PrixKg</f>
        <v>#REF!</v>
      </c>
    </row>
    <row r="33" spans="1:5" customFormat="1" ht="16.5" hidden="1" thickTop="1" thickBot="1" x14ac:dyDescent="0.3">
      <c r="A33" s="101" t="str">
        <f>[1]Matière!$C26</f>
        <v>S235_Ø35</v>
      </c>
      <c r="B33" s="205" t="e">
        <f>SUMIFS(#REF!,#REF!,$A33)</f>
        <v>#REF!</v>
      </c>
      <c r="C33" s="213">
        <f>VLOOKUP(A33,[1]Matière!$C$3:$D$200,2,FALSE)</f>
        <v>3002035</v>
      </c>
      <c r="D33" s="217">
        <f t="shared" si="0"/>
        <v>0.69793899999999998</v>
      </c>
      <c r="E33" s="221" t="e">
        <f>PrixKg</f>
        <v>#REF!</v>
      </c>
    </row>
    <row r="34" spans="1:5" customFormat="1" ht="16.5" hidden="1" thickTop="1" thickBot="1" x14ac:dyDescent="0.3">
      <c r="A34" s="101" t="str">
        <f>[1]Matière!$C27</f>
        <v>S355_Ø40</v>
      </c>
      <c r="B34" s="205" t="e">
        <f>SUMIFS(#REF!,#REF!,$A34)</f>
        <v>#REF!</v>
      </c>
      <c r="C34" s="213">
        <f>VLOOKUP(A34,[1]Matière!$C$3:$D$200,2,FALSE)</f>
        <v>3002040</v>
      </c>
      <c r="D34" s="217">
        <f t="shared" si="0"/>
        <v>0.87948099999999996</v>
      </c>
      <c r="E34" s="221" t="e">
        <f>PrixKg</f>
        <v>#REF!</v>
      </c>
    </row>
    <row r="35" spans="1:5" customFormat="1" ht="16.5" hidden="1" thickTop="1" thickBot="1" x14ac:dyDescent="0.3">
      <c r="A35" s="101" t="str">
        <f>[1]Matière!$C28</f>
        <v>S355_Ø50</v>
      </c>
      <c r="B35" s="205" t="e">
        <f>SUMIFS(#REF!,#REF!,$A35)</f>
        <v>#REF!</v>
      </c>
      <c r="C35" s="213">
        <f>VLOOKUP(A35,[1]Matière!$C$3:$D$200,2,FALSE)</f>
        <v>3002050</v>
      </c>
      <c r="D35" s="217">
        <f t="shared" si="0"/>
        <v>1.08</v>
      </c>
      <c r="E35" s="221" t="e">
        <f>PrixKg</f>
        <v>#REF!</v>
      </c>
    </row>
    <row r="36" spans="1:5" customFormat="1" ht="16.5" hidden="1" thickTop="1" thickBot="1" x14ac:dyDescent="0.3">
      <c r="A36" s="101" t="str">
        <f>[1]Matière!$C29</f>
        <v>S355_Ø60</v>
      </c>
      <c r="B36" s="205" t="e">
        <f>SUMIFS(#REF!,#REF!,$A36)</f>
        <v>#REF!</v>
      </c>
      <c r="C36" s="213">
        <f>VLOOKUP(A36,[1]Matière!$C$3:$D$200,2,FALSE)</f>
        <v>3002060</v>
      </c>
      <c r="D36" s="217">
        <f t="shared" si="0"/>
        <v>0.68435900000000005</v>
      </c>
      <c r="E36" s="221" t="e">
        <f>PrixKg</f>
        <v>#REF!</v>
      </c>
    </row>
    <row r="37" spans="1:5" customFormat="1" ht="16.5" hidden="1" thickTop="1" thickBot="1" x14ac:dyDescent="0.3">
      <c r="A37" s="101" t="str">
        <f>[1]Matière!$C30</f>
        <v>S355_Ø70</v>
      </c>
      <c r="B37" s="205" t="e">
        <f>SUMIFS(#REF!,#REF!,$A37)</f>
        <v>#REF!</v>
      </c>
      <c r="C37" s="213">
        <f>VLOOKUP(A37,[1]Matière!$C$3:$D$200,2,FALSE)</f>
        <v>3002070</v>
      </c>
      <c r="D37" s="217">
        <f t="shared" si="0"/>
        <v>0.91</v>
      </c>
      <c r="E37" s="221" t="e">
        <f>PrixKg</f>
        <v>#REF!</v>
      </c>
    </row>
    <row r="38" spans="1:5" customFormat="1" ht="16.5" hidden="1" thickTop="1" thickBot="1" x14ac:dyDescent="0.3">
      <c r="A38" s="101" t="str">
        <f>[1]Matière!$C31</f>
        <v>S355_Ø80</v>
      </c>
      <c r="B38" s="205" t="e">
        <f>SUMIFS(#REF!,#REF!,$A38)</f>
        <v>#REF!</v>
      </c>
      <c r="C38" s="213">
        <f>VLOOKUP(A38,[1]Matière!$C$3:$D$200,2,FALSE)</f>
        <v>3002080</v>
      </c>
      <c r="D38" s="217">
        <f t="shared" si="0"/>
        <v>0.72</v>
      </c>
      <c r="E38" s="221" t="e">
        <f>PrixKg</f>
        <v>#REF!</v>
      </c>
    </row>
    <row r="39" spans="1:5" customFormat="1" ht="16.5" hidden="1" thickTop="1" thickBot="1" x14ac:dyDescent="0.3">
      <c r="A39" s="101" t="str">
        <f>[1]Matière!$C32</f>
        <v>S300_Ø14</v>
      </c>
      <c r="B39" s="205" t="e">
        <f>SUMIFS(#REF!,#REF!,$A39)</f>
        <v>#REF!</v>
      </c>
      <c r="C39" s="213">
        <f>VLOOKUP(A39,[1]Matière!$C$3:$D$200,2,FALSE)</f>
        <v>3500014</v>
      </c>
      <c r="D39" s="217">
        <f t="shared" si="0"/>
        <v>1.3660859999999999</v>
      </c>
      <c r="E39" s="221" t="e">
        <f>PrixKg</f>
        <v>#REF!</v>
      </c>
    </row>
    <row r="40" spans="1:5" customFormat="1" ht="16.5" hidden="1" thickTop="1" thickBot="1" x14ac:dyDescent="0.3">
      <c r="A40" s="101" t="str">
        <f>[1]Matière!$C33</f>
        <v>S300_Ø16</v>
      </c>
      <c r="B40" s="205" t="e">
        <f>SUMIFS(#REF!,#REF!,$A40)</f>
        <v>#REF!</v>
      </c>
      <c r="C40" s="213">
        <f>VLOOKUP(A40,[1]Matière!$C$3:$D$200,2,FALSE)</f>
        <v>3500016</v>
      </c>
      <c r="D40" s="217">
        <f t="shared" si="0"/>
        <v>1.058039</v>
      </c>
      <c r="E40" s="221" t="e">
        <f>PrixKg</f>
        <v>#REF!</v>
      </c>
    </row>
    <row r="41" spans="1:5" customFormat="1" ht="16.5" hidden="1" thickTop="1" thickBot="1" x14ac:dyDescent="0.3">
      <c r="A41" s="101" t="str">
        <f>[1]Matière!$C34</f>
        <v>S300_Ø18</v>
      </c>
      <c r="B41" s="205" t="e">
        <f>SUMIFS(#REF!,#REF!,$A41)</f>
        <v>#REF!</v>
      </c>
      <c r="C41" s="213">
        <f>VLOOKUP(A41,[1]Matière!$C$3:$D$200,2,FALSE)</f>
        <v>3500018</v>
      </c>
      <c r="D41" s="217">
        <f t="shared" si="0"/>
        <v>1.275455</v>
      </c>
      <c r="E41" s="221" t="e">
        <f>PrixKg</f>
        <v>#REF!</v>
      </c>
    </row>
    <row r="42" spans="1:5" customFormat="1" ht="16.5" hidden="1" thickTop="1" thickBot="1" x14ac:dyDescent="0.3">
      <c r="A42" s="101" t="str">
        <f>[1]Matière!$C35</f>
        <v>S300_Ø20</v>
      </c>
      <c r="B42" s="205" t="e">
        <f>SUMIFS(#REF!,#REF!,$A42)</f>
        <v>#REF!</v>
      </c>
      <c r="C42" s="213">
        <f>VLOOKUP(A42,[1]Matière!$C$3:$D$200,2,FALSE)</f>
        <v>3500020</v>
      </c>
      <c r="D42" s="217">
        <f t="shared" ref="D42:D73" si="1">eurokg</f>
        <v>1.1000000000000001</v>
      </c>
      <c r="E42" s="221" t="e">
        <f>PrixKg</f>
        <v>#REF!</v>
      </c>
    </row>
    <row r="43" spans="1:5" customFormat="1" ht="16.5" hidden="1" thickTop="1" thickBot="1" x14ac:dyDescent="0.3">
      <c r="A43" s="101" t="str">
        <f>[1]Matière!$C36</f>
        <v>S300_Ø24</v>
      </c>
      <c r="B43" s="205" t="e">
        <f>SUMIFS(#REF!,#REF!,$A43)</f>
        <v>#REF!</v>
      </c>
      <c r="C43" s="213">
        <f>VLOOKUP(A43,[1]Matière!$C$3:$D$200,2,FALSE)</f>
        <v>3500024</v>
      </c>
      <c r="D43" s="217">
        <f t="shared" si="1"/>
        <v>1.3</v>
      </c>
      <c r="E43" s="221" t="e">
        <f>PrixKg</f>
        <v>#REF!</v>
      </c>
    </row>
    <row r="44" spans="1:5" customFormat="1" ht="16.5" hidden="1" thickTop="1" thickBot="1" x14ac:dyDescent="0.3">
      <c r="A44" s="101" t="str">
        <f>[1]Matière!$C37</f>
        <v>25CD4S_Ø35</v>
      </c>
      <c r="B44" s="205" t="e">
        <f>SUMIFS(#REF!,#REF!,$A44)</f>
        <v>#REF!</v>
      </c>
      <c r="C44" s="213">
        <f>VLOOKUP(A44,[1]Matière!$C$3:$D$200,2,FALSE)</f>
        <v>3500510</v>
      </c>
      <c r="D44" s="217">
        <f t="shared" si="1"/>
        <v>1.5</v>
      </c>
      <c r="E44" s="221" t="e">
        <f>PrixKg</f>
        <v>#REF!</v>
      </c>
    </row>
    <row r="45" spans="1:5" customFormat="1" ht="16.5" hidden="1" thickTop="1" thickBot="1" x14ac:dyDescent="0.3">
      <c r="A45" s="101" t="str">
        <f>[1]Matière!$C38</f>
        <v>25CD4_Ø40</v>
      </c>
      <c r="B45" s="205" t="e">
        <f>SUMIFS(#REF!,#REF!,$A45)</f>
        <v>#REF!</v>
      </c>
      <c r="C45" s="213">
        <f>VLOOKUP(A45,[1]Matière!$C$3:$D$200,2,FALSE)</f>
        <v>3500540</v>
      </c>
      <c r="D45" s="217">
        <f t="shared" si="1"/>
        <v>1.365812</v>
      </c>
      <c r="E45" s="221" t="e">
        <f>PrixKg</f>
        <v>#REF!</v>
      </c>
    </row>
    <row r="46" spans="1:5" customFormat="1" ht="16.5" hidden="1" thickTop="1" thickBot="1" x14ac:dyDescent="0.3">
      <c r="A46" s="101" t="str">
        <f>[1]Matière!$C39</f>
        <v>35CD4S_Ø50</v>
      </c>
      <c r="B46" s="206" t="e">
        <f>SUMIFS(#REF!,#REF!,$A46)</f>
        <v>#REF!</v>
      </c>
      <c r="C46" s="213">
        <f>VLOOKUP(A46,[1]Matière!$C$3:$D$200,2,FALSE)</f>
        <v>3500520</v>
      </c>
      <c r="D46" s="217">
        <f t="shared" si="1"/>
        <v>1.7</v>
      </c>
      <c r="E46" s="221" t="e">
        <f>PrixKg</f>
        <v>#REF!</v>
      </c>
    </row>
    <row r="47" spans="1:5" customFormat="1" ht="16.5" hidden="1" thickTop="1" thickBot="1" x14ac:dyDescent="0.3">
      <c r="A47" s="101" t="str">
        <f>[1]Matière!$C40</f>
        <v>S235_Plat étiré 70x20.00 mm</v>
      </c>
      <c r="B47" s="207" t="e">
        <f>SUMIFS(#REF!,#REF!,$A47)</f>
        <v>#REF!</v>
      </c>
      <c r="C47" s="213">
        <f>VLOOKUP(A47,[1]Matière!$C$3:$D$200,2,FALSE)</f>
        <v>1001438</v>
      </c>
      <c r="D47" s="217">
        <f t="shared" si="1"/>
        <v>1.2</v>
      </c>
      <c r="E47" s="221" t="e">
        <f>PrixKg</f>
        <v>#REF!</v>
      </c>
    </row>
    <row r="48" spans="1:5" customFormat="1" ht="16.5" hidden="1" thickTop="1" thickBot="1" x14ac:dyDescent="0.3">
      <c r="A48" s="101" t="str">
        <f>[1]Matière!$C41</f>
        <v>S235_Plat étiré 90x40.00 mm</v>
      </c>
      <c r="B48" s="208" t="e">
        <f>SUMIFS(#REF!,#REF!,$A48)</f>
        <v>#REF!</v>
      </c>
      <c r="C48" s="213">
        <f>VLOOKUP(A48,[1]Matière!$C$3:$D$200,2,FALSE)</f>
        <v>1001518</v>
      </c>
      <c r="D48" s="217">
        <f t="shared" si="1"/>
        <v>1.3689210000000001</v>
      </c>
      <c r="E48" s="221" t="e">
        <f>PrixKg</f>
        <v>#REF!</v>
      </c>
    </row>
    <row r="49" spans="1:5" customFormat="1" ht="16.5" hidden="1" thickTop="1" thickBot="1" x14ac:dyDescent="0.3">
      <c r="A49" s="101" t="str">
        <f>[1]Matière!$C42</f>
        <v>S355_Plat étiré 80x30.00 mm</v>
      </c>
      <c r="B49" s="207" t="e">
        <f>SUMIFS(#REF!,#REF!,$A49)</f>
        <v>#REF!</v>
      </c>
      <c r="C49" s="213">
        <f>VLOOKUP(A49,[1]Matière!$C$3:$D$200,2,FALSE)</f>
        <v>1002491</v>
      </c>
      <c r="D49" s="217">
        <f t="shared" si="1"/>
        <v>1.2</v>
      </c>
      <c r="E49" s="221" t="e">
        <f>PrixKg</f>
        <v>#REF!</v>
      </c>
    </row>
    <row r="50" spans="1:5" customFormat="1" ht="16.5" hidden="1" thickTop="1" thickBot="1" x14ac:dyDescent="0.3">
      <c r="A50" s="101" t="str">
        <f>[1]Matière!$C43</f>
        <v>S355_Plat étiré 90x25.00 mm</v>
      </c>
      <c r="B50" s="207" t="e">
        <f>SUMIFS(#REF!,#REF!,$A50)</f>
        <v>#REF!</v>
      </c>
      <c r="C50" s="213">
        <f>VLOOKUP(A50,[1]Matière!$C$3:$D$200,2,FALSE)</f>
        <v>1002515</v>
      </c>
      <c r="D50" s="217">
        <f t="shared" si="1"/>
        <v>1.2</v>
      </c>
      <c r="E50" s="221" t="e">
        <f>PrixKg</f>
        <v>#REF!</v>
      </c>
    </row>
    <row r="51" spans="1:5" customFormat="1" ht="16.5" hidden="1" thickTop="1" thickBot="1" x14ac:dyDescent="0.3">
      <c r="A51" s="101" t="str">
        <f>[1]Matière!$C44</f>
        <v>S355_Plat étiré 60x40.00 mm</v>
      </c>
      <c r="B51" s="207" t="e">
        <f>SUMIFS(#REF!,#REF!,$A51)</f>
        <v>#REF!</v>
      </c>
      <c r="C51" s="213">
        <f>VLOOKUP(A51,[1]Matière!$C$3:$D$200,2,FALSE)</f>
        <v>1003393</v>
      </c>
      <c r="D51" s="217">
        <f t="shared" si="1"/>
        <v>1.4160060000000001</v>
      </c>
      <c r="E51" s="221" t="e">
        <f>PrixKg</f>
        <v>#REF!</v>
      </c>
    </row>
    <row r="52" spans="1:5" customFormat="1" ht="16.5" hidden="1" thickTop="1" thickBot="1" x14ac:dyDescent="0.3">
      <c r="A52" s="101" t="str">
        <f>[1]Matière!$C45</f>
        <v>S355_Plat étiré 100x15.00 mm</v>
      </c>
      <c r="B52" s="207" t="e">
        <f>SUMIFS(#REF!,#REF!,$A52)</f>
        <v>#REF!</v>
      </c>
      <c r="C52" s="213">
        <f>VLOOKUP(A52,[1]Matière!$C$3:$D$200,2,FALSE)</f>
        <v>1003510</v>
      </c>
      <c r="D52" s="217">
        <f t="shared" si="1"/>
        <v>1</v>
      </c>
      <c r="E52" s="221" t="e">
        <f>PrixKg</f>
        <v>#REF!</v>
      </c>
    </row>
    <row r="53" spans="1:5" customFormat="1" ht="16.5" hidden="1" thickTop="1" thickBot="1" x14ac:dyDescent="0.3">
      <c r="A53" s="101" t="str">
        <f>[1]Matière!$C46</f>
        <v>S355_Plat 150x20.00 mm</v>
      </c>
      <c r="B53" s="207" t="e">
        <f>SUMIFS(#REF!,#REF!,$A53)</f>
        <v>#REF!</v>
      </c>
      <c r="C53" s="213">
        <f>VLOOKUP(A53,[1]Matière!$C$3:$D$200,2,FALSE)</f>
        <v>1007663</v>
      </c>
      <c r="D53" s="217">
        <f t="shared" si="1"/>
        <v>0.82847000000000004</v>
      </c>
      <c r="E53" s="221" t="e">
        <f>PrixKg</f>
        <v>#REF!</v>
      </c>
    </row>
    <row r="54" spans="1:5" customFormat="1" ht="16.5" hidden="1" thickTop="1" thickBot="1" x14ac:dyDescent="0.3">
      <c r="A54" s="101" t="str">
        <f>[1]Matière!$C47</f>
        <v>S235_Plat 20x4.00 mm</v>
      </c>
      <c r="B54" s="207" t="e">
        <f>SUMIFS(#REF!,#REF!,$A54)</f>
        <v>#REF!</v>
      </c>
      <c r="C54" s="213">
        <f>VLOOKUP(A54,[1]Matière!$C$3:$D$200,2,FALSE)</f>
        <v>1008152</v>
      </c>
      <c r="D54" s="217">
        <f t="shared" si="1"/>
        <v>0.68882200000000005</v>
      </c>
      <c r="E54" s="221" t="e">
        <f>PrixKg</f>
        <v>#REF!</v>
      </c>
    </row>
    <row r="55" spans="1:5" customFormat="1" ht="16.5" hidden="1" thickTop="1" thickBot="1" x14ac:dyDescent="0.3">
      <c r="A55" s="101" t="str">
        <f>[1]Matière!$C48</f>
        <v>S235_Plat 20x6.00 mm</v>
      </c>
      <c r="B55" s="207" t="e">
        <f>SUMIFS(#REF!,#REF!,$A55)</f>
        <v>#REF!</v>
      </c>
      <c r="C55" s="213">
        <f>VLOOKUP(A55,[1]Matière!$C$3:$D$200,2,FALSE)</f>
        <v>1008154</v>
      </c>
      <c r="D55" s="217">
        <f t="shared" si="1"/>
        <v>0.60500100000000001</v>
      </c>
      <c r="E55" s="221" t="e">
        <f>PrixKg</f>
        <v>#REF!</v>
      </c>
    </row>
    <row r="56" spans="1:5" customFormat="1" ht="16.5" hidden="1" thickTop="1" thickBot="1" x14ac:dyDescent="0.3">
      <c r="A56" s="101" t="str">
        <f>[1]Matière!$C49</f>
        <v>S235_Plat 25x4.00 mm</v>
      </c>
      <c r="B56" s="207" t="e">
        <f>SUMIFS(#REF!,#REF!,$A56)</f>
        <v>#REF!</v>
      </c>
      <c r="C56" s="213">
        <f>VLOOKUP(A56,[1]Matière!$C$3:$D$200,2,FALSE)</f>
        <v>1008177</v>
      </c>
      <c r="D56" s="217">
        <f t="shared" si="1"/>
        <v>0.76207899999999995</v>
      </c>
      <c r="E56" s="221" t="e">
        <f>PrixKg</f>
        <v>#REF!</v>
      </c>
    </row>
    <row r="57" spans="1:5" customFormat="1" ht="16.5" hidden="1" thickTop="1" thickBot="1" x14ac:dyDescent="0.3">
      <c r="A57" s="101" t="str">
        <f>[1]Matière!$C50</f>
        <v>S235_Plat 25x6.00 mm</v>
      </c>
      <c r="B57" s="207" t="e">
        <f>SUMIFS(#REF!,#REF!,$A57)</f>
        <v>#REF!</v>
      </c>
      <c r="C57" s="213">
        <f>VLOOKUP(A57,[1]Matière!$C$3:$D$200,2,FALSE)</f>
        <v>1008179</v>
      </c>
      <c r="D57" s="217">
        <f t="shared" si="1"/>
        <v>0.56699999999999995</v>
      </c>
      <c r="E57" s="221" t="e">
        <f>PrixKg</f>
        <v>#REF!</v>
      </c>
    </row>
    <row r="58" spans="1:5" customFormat="1" ht="16.5" hidden="1" thickTop="1" thickBot="1" x14ac:dyDescent="0.3">
      <c r="A58" s="101" t="str">
        <f>[1]Matière!$C51</f>
        <v>S235_Plat 30x5.00 mm</v>
      </c>
      <c r="B58" s="207" t="e">
        <f>SUMIFS(#REF!,#REF!,$A58)</f>
        <v>#REF!</v>
      </c>
      <c r="C58" s="213">
        <f>VLOOKUP(A58,[1]Matière!$C$3:$D$200,2,FALSE)</f>
        <v>1008203</v>
      </c>
      <c r="D58" s="217">
        <f t="shared" si="1"/>
        <v>0.64</v>
      </c>
      <c r="E58" s="221" t="e">
        <f>PrixKg</f>
        <v>#REF!</v>
      </c>
    </row>
    <row r="59" spans="1:5" customFormat="1" ht="16.5" hidden="1" thickTop="1" thickBot="1" x14ac:dyDescent="0.3">
      <c r="A59" s="101" t="str">
        <f>[1]Matière!$C52</f>
        <v>S235_Plat 30x6.00 mm</v>
      </c>
      <c r="B59" s="207" t="e">
        <f>SUMIFS(#REF!,#REF!,$A59)</f>
        <v>#REF!</v>
      </c>
      <c r="C59" s="213">
        <f>VLOOKUP(A59,[1]Matière!$C$3:$D$200,2,FALSE)</f>
        <v>1008204</v>
      </c>
      <c r="D59" s="217">
        <f t="shared" si="1"/>
        <v>0.69916999999999996</v>
      </c>
      <c r="E59" s="221" t="e">
        <f>PrixKg</f>
        <v>#REF!</v>
      </c>
    </row>
    <row r="60" spans="1:5" customFormat="1" ht="16.5" hidden="1" thickTop="1" thickBot="1" x14ac:dyDescent="0.3">
      <c r="A60" s="101" t="str">
        <f>[1]Matière!$C53</f>
        <v>S235_Plat 30x8.00 mm</v>
      </c>
      <c r="B60" s="207" t="e">
        <f>SUMIFS(#REF!,#REF!,$A60)</f>
        <v>#REF!</v>
      </c>
      <c r="C60" s="213">
        <f>VLOOKUP(A60,[1]Matière!$C$3:$D$200,2,FALSE)</f>
        <v>1008206</v>
      </c>
      <c r="D60" s="217">
        <f t="shared" si="1"/>
        <v>0.609344</v>
      </c>
      <c r="E60" s="221" t="e">
        <f>PrixKg</f>
        <v>#REF!</v>
      </c>
    </row>
    <row r="61" spans="1:5" customFormat="1" ht="16.5" hidden="1" thickTop="1" thickBot="1" x14ac:dyDescent="0.3">
      <c r="A61" s="101" t="str">
        <f>[1]Matière!$C54</f>
        <v>S235_Plat 30x10.00 mm</v>
      </c>
      <c r="B61" s="207" t="e">
        <f>SUMIFS(#REF!,#REF!,$A61)</f>
        <v>#REF!</v>
      </c>
      <c r="C61" s="213">
        <f>VLOOKUP(A61,[1]Matière!$C$3:$D$200,2,FALSE)</f>
        <v>1008207</v>
      </c>
      <c r="D61" s="217">
        <f t="shared" si="1"/>
        <v>0.63680000000000003</v>
      </c>
      <c r="E61" s="221" t="e">
        <f>PrixKg</f>
        <v>#REF!</v>
      </c>
    </row>
    <row r="62" spans="1:5" customFormat="1" ht="16.5" hidden="1" thickTop="1" thickBot="1" x14ac:dyDescent="0.3">
      <c r="A62" s="101" t="str">
        <f>[1]Matière!$C55</f>
        <v>S235_Plat 30x20.00 mm</v>
      </c>
      <c r="B62" s="207" t="e">
        <f>SUMIFS(#REF!,#REF!,$A62)</f>
        <v>#REF!</v>
      </c>
      <c r="C62" s="213">
        <f>VLOOKUP(A62,[1]Matière!$C$3:$D$200,2,FALSE)</f>
        <v>1008213</v>
      </c>
      <c r="D62" s="217">
        <f t="shared" si="1"/>
        <v>0.57742599999999999</v>
      </c>
      <c r="E62" s="221" t="e">
        <f>PrixKg</f>
        <v>#REF!</v>
      </c>
    </row>
    <row r="63" spans="1:5" customFormat="1" ht="16.5" hidden="1" thickTop="1" thickBot="1" x14ac:dyDescent="0.3">
      <c r="A63" s="101" t="str">
        <f>[1]Matière!$C56</f>
        <v>S235_Plat 35x 4.00 mm</v>
      </c>
      <c r="B63" s="207" t="e">
        <f>SUMIFS(#REF!,#REF!,$A63)</f>
        <v>#REF!</v>
      </c>
      <c r="C63" s="213">
        <f>VLOOKUP(A63,[1]Matière!$C$3:$D$200,2,FALSE)</f>
        <v>1008252</v>
      </c>
      <c r="D63" s="217">
        <f t="shared" si="1"/>
        <v>0.58004500000000003</v>
      </c>
      <c r="E63" s="221" t="e">
        <f>PrixKg</f>
        <v>#REF!</v>
      </c>
    </row>
    <row r="64" spans="1:5" customFormat="1" ht="16.5" hidden="1" thickTop="1" thickBot="1" x14ac:dyDescent="0.3">
      <c r="A64" s="101" t="str">
        <f>[1]Matière!$C57</f>
        <v>S235_Plat 35x6.00 mm</v>
      </c>
      <c r="B64" s="207" t="e">
        <f>SUMIFS(#REF!,#REF!,$A64)</f>
        <v>#REF!</v>
      </c>
      <c r="C64" s="213">
        <f>VLOOKUP(A64,[1]Matière!$C$3:$D$200,2,FALSE)</f>
        <v>1008254</v>
      </c>
      <c r="D64" s="217">
        <f t="shared" si="1"/>
        <v>0.64587099999999997</v>
      </c>
      <c r="E64" s="221" t="e">
        <f>PrixKg</f>
        <v>#REF!</v>
      </c>
    </row>
    <row r="65" spans="1:5" customFormat="1" ht="16.5" hidden="1" thickTop="1" thickBot="1" x14ac:dyDescent="0.3">
      <c r="A65" s="101" t="str">
        <f>[1]Matière!$C58</f>
        <v>S235_Plat 35x8.00 mm</v>
      </c>
      <c r="B65" s="207" t="e">
        <f>SUMIFS(#REF!,#REF!,$A65)</f>
        <v>#REF!</v>
      </c>
      <c r="C65" s="213">
        <f>VLOOKUP(A65,[1]Matière!$C$3:$D$200,2,FALSE)</f>
        <v>1008256</v>
      </c>
      <c r="D65" s="217">
        <f t="shared" si="1"/>
        <v>0.69640000000000002</v>
      </c>
      <c r="E65" s="221" t="e">
        <f>PrixKg</f>
        <v>#REF!</v>
      </c>
    </row>
    <row r="66" spans="1:5" customFormat="1" ht="16.5" hidden="1" thickTop="1" thickBot="1" x14ac:dyDescent="0.3">
      <c r="A66" s="101" t="str">
        <f>[1]Matière!$C59</f>
        <v>S235_Plat 40x6.00 mm</v>
      </c>
      <c r="B66" s="207" t="e">
        <f>SUMIFS(#REF!,#REF!,$A66)</f>
        <v>#REF!</v>
      </c>
      <c r="C66" s="213">
        <f>VLOOKUP(A66,[1]Matière!$C$3:$D$200,2,FALSE)</f>
        <v>1008279</v>
      </c>
      <c r="D66" s="217">
        <f t="shared" si="1"/>
        <v>0.64</v>
      </c>
      <c r="E66" s="221" t="e">
        <f>PrixKg</f>
        <v>#REF!</v>
      </c>
    </row>
    <row r="67" spans="1:5" customFormat="1" ht="16.5" hidden="1" thickTop="1" thickBot="1" x14ac:dyDescent="0.3">
      <c r="A67" s="101" t="str">
        <f>[1]Matière!$C60</f>
        <v>S235_Plat 40x8.00 mm</v>
      </c>
      <c r="B67" s="207" t="e">
        <f>SUMIFS(#REF!,#REF!,$A67)</f>
        <v>#REF!</v>
      </c>
      <c r="C67" s="213">
        <f>VLOOKUP(A67,[1]Matière!$C$3:$D$200,2,FALSE)</f>
        <v>1008281</v>
      </c>
      <c r="D67" s="217">
        <f t="shared" si="1"/>
        <v>0.46</v>
      </c>
      <c r="E67" s="221" t="e">
        <f>PrixKg</f>
        <v>#REF!</v>
      </c>
    </row>
    <row r="68" spans="1:5" customFormat="1" ht="16.5" hidden="1" thickTop="1" thickBot="1" x14ac:dyDescent="0.3">
      <c r="A68" s="101" t="str">
        <f>[1]Matière!$C61</f>
        <v>S235_Plat 40x10.00 mm</v>
      </c>
      <c r="B68" s="207" t="e">
        <f>SUMIFS(#REF!,#REF!,$A68)</f>
        <v>#REF!</v>
      </c>
      <c r="C68" s="213">
        <f>VLOOKUP(A68,[1]Matière!$C$3:$D$200,2,FALSE)</f>
        <v>1008282</v>
      </c>
      <c r="D68" s="217">
        <f t="shared" si="1"/>
        <v>0.64005599999999996</v>
      </c>
      <c r="E68" s="221" t="e">
        <f>PrixKg</f>
        <v>#REF!</v>
      </c>
    </row>
    <row r="69" spans="1:5" customFormat="1" ht="16.5" hidden="1" thickTop="1" thickBot="1" x14ac:dyDescent="0.3">
      <c r="A69" s="101" t="str">
        <f>[1]Matière!$C62</f>
        <v>S235_Plat 40x12.00 mm</v>
      </c>
      <c r="B69" s="207" t="e">
        <f>SUMIFS(#REF!,#REF!,$A69)</f>
        <v>#REF!</v>
      </c>
      <c r="C69" s="213">
        <f>VLOOKUP(A69,[1]Matière!$C$3:$D$200,2,FALSE)</f>
        <v>1008283</v>
      </c>
      <c r="D69" s="217">
        <f t="shared" si="1"/>
        <v>0.543458</v>
      </c>
      <c r="E69" s="221" t="e">
        <f>PrixKg</f>
        <v>#REF!</v>
      </c>
    </row>
    <row r="70" spans="1:5" customFormat="1" ht="16.5" hidden="1" thickTop="1" thickBot="1" x14ac:dyDescent="0.3">
      <c r="A70" s="101" t="str">
        <f>[1]Matière!$C63</f>
        <v>S235_Plat 40x15.00 mm</v>
      </c>
      <c r="B70" s="207" t="e">
        <f>SUMIFS(#REF!,#REF!,$A70)</f>
        <v>#REF!</v>
      </c>
      <c r="C70" s="213">
        <f>VLOOKUP(A70,[1]Matière!$C$3:$D$200,2,FALSE)</f>
        <v>1008285</v>
      </c>
      <c r="D70" s="217">
        <f t="shared" si="1"/>
        <v>0.63976599999999995</v>
      </c>
      <c r="E70" s="221" t="e">
        <f>PrixKg</f>
        <v>#REF!</v>
      </c>
    </row>
    <row r="71" spans="1:5" customFormat="1" ht="16.5" hidden="1" thickTop="1" thickBot="1" x14ac:dyDescent="0.3">
      <c r="A71" s="101" t="str">
        <f>[1]Matière!$C64</f>
        <v>S235_Plat 40x20.00 mm</v>
      </c>
      <c r="B71" s="207" t="e">
        <f>SUMIFS(#REF!,#REF!,$A71)</f>
        <v>#REF!</v>
      </c>
      <c r="C71" s="213">
        <f>VLOOKUP(A71,[1]Matière!$C$3:$D$200,2,FALSE)</f>
        <v>1008288</v>
      </c>
      <c r="D71" s="217">
        <f t="shared" si="1"/>
        <v>0.63352600000000003</v>
      </c>
      <c r="E71" s="221" t="e">
        <f>PrixKg</f>
        <v>#REF!</v>
      </c>
    </row>
    <row r="72" spans="1:5" customFormat="1" ht="16.5" hidden="1" thickTop="1" thickBot="1" x14ac:dyDescent="0.3">
      <c r="A72" s="101" t="str">
        <f>[1]Matière!$C65</f>
        <v>S235_Plat 50x5.00 mm</v>
      </c>
      <c r="B72" s="207" t="e">
        <f>SUMIFS(#REF!,#REF!,$A72)</f>
        <v>#REF!</v>
      </c>
      <c r="C72" s="213">
        <f>VLOOKUP(A72,[1]Matière!$C$3:$D$200,2,FALSE)</f>
        <v>1008328</v>
      </c>
      <c r="D72" s="217">
        <f t="shared" si="1"/>
        <v>0.64005000000000001</v>
      </c>
      <c r="E72" s="221" t="e">
        <f>PrixKg</f>
        <v>#REF!</v>
      </c>
    </row>
    <row r="73" spans="1:5" customFormat="1" ht="16.5" hidden="1" thickTop="1" thickBot="1" x14ac:dyDescent="0.3">
      <c r="A73" s="101" t="str">
        <f>[1]Matière!$C66</f>
        <v>S235_Plat 50x8.00 mm</v>
      </c>
      <c r="B73" s="207" t="e">
        <f>SUMIFS(#REF!,#REF!,$A73)</f>
        <v>#REF!</v>
      </c>
      <c r="C73" s="213">
        <f>VLOOKUP(A73,[1]Matière!$C$3:$D$200,2,FALSE)</f>
        <v>1008331</v>
      </c>
      <c r="D73" s="217">
        <f t="shared" si="1"/>
        <v>0.59423099999999995</v>
      </c>
      <c r="E73" s="221" t="e">
        <f>PrixKg</f>
        <v>#REF!</v>
      </c>
    </row>
    <row r="74" spans="1:5" customFormat="1" ht="16.5" hidden="1" thickTop="1" thickBot="1" x14ac:dyDescent="0.3">
      <c r="A74" s="101" t="str">
        <f>[1]Matière!$C67</f>
        <v>S235_Plat 50x10.00 mm</v>
      </c>
      <c r="B74" s="207" t="e">
        <f>SUMIFS(#REF!,#REF!,$A74)</f>
        <v>#REF!</v>
      </c>
      <c r="C74" s="213">
        <f>VLOOKUP(A74,[1]Matière!$C$3:$D$200,2,FALSE)</f>
        <v>1008332</v>
      </c>
      <c r="D74" s="217">
        <f t="shared" ref="D74:D105" si="2">eurokg</f>
        <v>0.63057099999999999</v>
      </c>
      <c r="E74" s="221" t="e">
        <f>PrixKg</f>
        <v>#REF!</v>
      </c>
    </row>
    <row r="75" spans="1:5" customFormat="1" ht="16.5" hidden="1" thickTop="1" thickBot="1" x14ac:dyDescent="0.3">
      <c r="A75" s="101" t="str">
        <f>[1]Matière!$C68</f>
        <v>S235_Plat 50x12.00 mm</v>
      </c>
      <c r="B75" s="207" t="e">
        <f>SUMIFS(#REF!,#REF!,$A75)</f>
        <v>#REF!</v>
      </c>
      <c r="C75" s="213">
        <f>VLOOKUP(A75,[1]Matière!$C$3:$D$200,2,FALSE)</f>
        <v>1008333</v>
      </c>
      <c r="D75" s="217">
        <f t="shared" si="2"/>
        <v>0.53332999999999997</v>
      </c>
      <c r="E75" s="221" t="e">
        <f>PrixKg</f>
        <v>#REF!</v>
      </c>
    </row>
    <row r="76" spans="1:5" customFormat="1" ht="16.5" hidden="1" thickTop="1" thickBot="1" x14ac:dyDescent="0.3">
      <c r="A76" s="101" t="str">
        <f>[1]Matière!$C69</f>
        <v>S235_Plat 50x15.00 mm</v>
      </c>
      <c r="B76" s="207" t="e">
        <f>SUMIFS(#REF!,#REF!,$A76)</f>
        <v>#REF!</v>
      </c>
      <c r="C76" s="213">
        <f>VLOOKUP(A76,[1]Matière!$C$3:$D$200,2,FALSE)</f>
        <v>1008334</v>
      </c>
      <c r="D76" s="217">
        <f t="shared" si="2"/>
        <v>0.64002099999999995</v>
      </c>
      <c r="E76" s="221" t="e">
        <f>PrixKg</f>
        <v>#REF!</v>
      </c>
    </row>
    <row r="77" spans="1:5" customFormat="1" ht="16.5" hidden="1" thickTop="1" thickBot="1" x14ac:dyDescent="0.3">
      <c r="A77" s="101" t="str">
        <f>[1]Matière!$C70</f>
        <v>S235_Plat 50x20.00 mm</v>
      </c>
      <c r="B77" s="207" t="e">
        <f>SUMIFS(#REF!,#REF!,$A77)</f>
        <v>#REF!</v>
      </c>
      <c r="C77" s="213">
        <f>VLOOKUP(A77,[1]Matière!$C$3:$D$200,2,FALSE)</f>
        <v>1008338</v>
      </c>
      <c r="D77" s="217">
        <f t="shared" si="2"/>
        <v>0.63999399999999995</v>
      </c>
      <c r="E77" s="221" t="e">
        <f>PrixKg</f>
        <v>#REF!</v>
      </c>
    </row>
    <row r="78" spans="1:5" customFormat="1" ht="16.5" hidden="1" thickTop="1" thickBot="1" x14ac:dyDescent="0.3">
      <c r="A78" s="101" t="str">
        <f>[1]Matière!$C71</f>
        <v>S235_Plat 50x25.00 mm</v>
      </c>
      <c r="B78" s="207" t="e">
        <f>SUMIFS(#REF!,#REF!,$A78)</f>
        <v>#REF!</v>
      </c>
      <c r="C78" s="213">
        <f>VLOOKUP(A78,[1]Matière!$C$3:$D$200,2,FALSE)</f>
        <v>1008340</v>
      </c>
      <c r="D78" s="217">
        <f t="shared" si="2"/>
        <v>0.64</v>
      </c>
      <c r="E78" s="221" t="e">
        <f>PrixKg</f>
        <v>#REF!</v>
      </c>
    </row>
    <row r="79" spans="1:5" customFormat="1" ht="16.5" hidden="1" thickTop="1" thickBot="1" x14ac:dyDescent="0.3">
      <c r="A79" s="101" t="str">
        <f>[1]Matière!$C72</f>
        <v>S235_Plat 60x6.00 mm</v>
      </c>
      <c r="B79" s="207" t="e">
        <f>SUMIFS(#REF!,#REF!,$A79)</f>
        <v>#REF!</v>
      </c>
      <c r="C79" s="213">
        <f>VLOOKUP(A79,[1]Matière!$C$3:$D$200,2,FALSE)</f>
        <v>1008379</v>
      </c>
      <c r="D79" s="217">
        <f t="shared" si="2"/>
        <v>0.63127599999999995</v>
      </c>
      <c r="E79" s="221" t="e">
        <f>PrixKg</f>
        <v>#REF!</v>
      </c>
    </row>
    <row r="80" spans="1:5" customFormat="1" ht="16.5" hidden="1" thickTop="1" thickBot="1" x14ac:dyDescent="0.3">
      <c r="A80" s="101" t="str">
        <f>[1]Matière!$C73</f>
        <v>S235_Plat 60x8.00 mm</v>
      </c>
      <c r="B80" s="207" t="e">
        <f>SUMIFS(#REF!,#REF!,$A80)</f>
        <v>#REF!</v>
      </c>
      <c r="C80" s="213">
        <f>VLOOKUP(A80,[1]Matière!$C$3:$D$200,2,FALSE)</f>
        <v>1008381</v>
      </c>
      <c r="D80" s="217">
        <f t="shared" si="2"/>
        <v>0.54072699999999996</v>
      </c>
      <c r="E80" s="221" t="e">
        <f>PrixKg</f>
        <v>#REF!</v>
      </c>
    </row>
    <row r="81" spans="1:5" customFormat="1" ht="16.5" hidden="1" thickTop="1" thickBot="1" x14ac:dyDescent="0.3">
      <c r="A81" s="101" t="str">
        <f>[1]Matière!$C74</f>
        <v>S235_Plat 60x10.00 mm</v>
      </c>
      <c r="B81" s="207" t="e">
        <f>SUMIFS(#REF!,#REF!,$A81)</f>
        <v>#REF!</v>
      </c>
      <c r="C81" s="213">
        <f>VLOOKUP(A81,[1]Matière!$C$3:$D$200,2,FALSE)</f>
        <v>1008382</v>
      </c>
      <c r="D81" s="217">
        <f t="shared" si="2"/>
        <v>0.63983599999999996</v>
      </c>
      <c r="E81" s="221" t="e">
        <f>PrixKg</f>
        <v>#REF!</v>
      </c>
    </row>
    <row r="82" spans="1:5" customFormat="1" ht="16.5" hidden="1" thickTop="1" thickBot="1" x14ac:dyDescent="0.3">
      <c r="A82" s="101" t="str">
        <f>[1]Matière!$C75</f>
        <v>S235_Plat 60x12.00 mm</v>
      </c>
      <c r="B82" s="207" t="e">
        <f>SUMIFS(#REF!,#REF!,$A82)</f>
        <v>#REF!</v>
      </c>
      <c r="C82" s="213">
        <f>VLOOKUP(A82,[1]Matière!$C$3:$D$200,2,FALSE)</f>
        <v>1008383</v>
      </c>
      <c r="D82" s="217">
        <f t="shared" si="2"/>
        <v>0.53923399999999999</v>
      </c>
      <c r="E82" s="221" t="e">
        <f>PrixKg</f>
        <v>#REF!</v>
      </c>
    </row>
    <row r="83" spans="1:5" customFormat="1" ht="16.5" hidden="1" thickTop="1" thickBot="1" x14ac:dyDescent="0.3">
      <c r="A83" s="101" t="str">
        <f>[1]Matière!$C76</f>
        <v>S235_Plat 60x15.00 mm</v>
      </c>
      <c r="B83" s="205" t="e">
        <f>SUMIFS(#REF!,#REF!,$A83)</f>
        <v>#REF!</v>
      </c>
      <c r="C83" s="213">
        <f>VLOOKUP(A83,[1]Matière!$C$3:$D$200,2,FALSE)</f>
        <v>1008385</v>
      </c>
      <c r="D83" s="217">
        <f t="shared" si="2"/>
        <v>0.63055499999999998</v>
      </c>
      <c r="E83" s="221" t="e">
        <f>PrixKg</f>
        <v>#REF!</v>
      </c>
    </row>
    <row r="84" spans="1:5" customFormat="1" ht="16.5" hidden="1" thickTop="1" thickBot="1" x14ac:dyDescent="0.3">
      <c r="A84" s="101" t="str">
        <f>[1]Matière!$C77</f>
        <v>S235_Plat 60x20.00 mm</v>
      </c>
      <c r="B84" s="207" t="e">
        <f>SUMIFS(#REF!,#REF!,$A84)</f>
        <v>#REF!</v>
      </c>
      <c r="C84" s="213">
        <f>VLOOKUP(A84,[1]Matière!$C$3:$D$200,2,FALSE)</f>
        <v>1008388</v>
      </c>
      <c r="D84" s="217">
        <f t="shared" si="2"/>
        <v>0.53574500000000003</v>
      </c>
      <c r="E84" s="221" t="e">
        <f>PrixKg</f>
        <v>#REF!</v>
      </c>
    </row>
    <row r="85" spans="1:5" customFormat="1" ht="16.5" hidden="1" thickTop="1" thickBot="1" x14ac:dyDescent="0.3">
      <c r="A85" s="101" t="str">
        <f>[1]Matière!$C78</f>
        <v>S235_Plat 70x8.00 mm</v>
      </c>
      <c r="B85" s="207" t="e">
        <f>SUMIFS(#REF!,#REF!,$A85)</f>
        <v>#REF!</v>
      </c>
      <c r="C85" s="213">
        <f>VLOOKUP(A85,[1]Matière!$C$3:$D$200,2,FALSE)</f>
        <v>1008431</v>
      </c>
      <c r="D85" s="217">
        <f t="shared" si="2"/>
        <v>0.540157</v>
      </c>
      <c r="E85" s="221" t="e">
        <f>PrixKg</f>
        <v>#REF!</v>
      </c>
    </row>
    <row r="86" spans="1:5" customFormat="1" ht="16.5" hidden="1" thickTop="1" thickBot="1" x14ac:dyDescent="0.3">
      <c r="A86" s="101" t="str">
        <f>[1]Matière!$C79</f>
        <v>S235_Plat 70x10.00 mm</v>
      </c>
      <c r="B86" s="207" t="e">
        <f>SUMIFS(#REF!,#REF!,$A86)</f>
        <v>#REF!</v>
      </c>
      <c r="C86" s="213">
        <f>VLOOKUP(A86,[1]Matière!$C$3:$D$200,2,FALSE)</f>
        <v>1008432</v>
      </c>
      <c r="D86" s="217">
        <f t="shared" si="2"/>
        <v>0.63045700000000005</v>
      </c>
      <c r="E86" s="221" t="e">
        <f>PrixKg</f>
        <v>#REF!</v>
      </c>
    </row>
    <row r="87" spans="1:5" customFormat="1" ht="16.5" hidden="1" thickTop="1" thickBot="1" x14ac:dyDescent="0.3">
      <c r="A87" s="101" t="str">
        <f>[1]Matière!$C80</f>
        <v>S235_Plat 70x15.00 mm</v>
      </c>
      <c r="B87" s="207" t="e">
        <f>SUMIFS(#REF!,#REF!,$A87)</f>
        <v>#REF!</v>
      </c>
      <c r="C87" s="213">
        <f>VLOOKUP(A87,[1]Matière!$C$3:$D$200,2,FALSE)</f>
        <v>1008435</v>
      </c>
      <c r="D87" s="217">
        <f t="shared" si="2"/>
        <v>0.63772499999999999</v>
      </c>
      <c r="E87" s="221" t="e">
        <f>PrixKg</f>
        <v>#REF!</v>
      </c>
    </row>
    <row r="88" spans="1:5" customFormat="1" ht="16.5" hidden="1" thickTop="1" thickBot="1" x14ac:dyDescent="0.3">
      <c r="A88" s="101" t="str">
        <f>[1]Matière!$C81</f>
        <v>S235_Plat 70x20.00 mm</v>
      </c>
      <c r="B88" s="207" t="e">
        <f>SUMIFS(#REF!,#REF!,$A88)</f>
        <v>#REF!</v>
      </c>
      <c r="C88" s="213">
        <f>VLOOKUP(A88,[1]Matière!$C$3:$D$200,2,FALSE)</f>
        <v>1008438</v>
      </c>
      <c r="D88" s="217">
        <f t="shared" si="2"/>
        <v>0.57499999999999996</v>
      </c>
      <c r="E88" s="221" t="e">
        <f>PrixKg</f>
        <v>#REF!</v>
      </c>
    </row>
    <row r="89" spans="1:5" customFormat="1" ht="16.5" hidden="1" thickTop="1" thickBot="1" x14ac:dyDescent="0.3">
      <c r="A89" s="101" t="str">
        <f>[1]Matière!$C82</f>
        <v>S235_Plat 80x6.00 mm</v>
      </c>
      <c r="B89" s="207" t="e">
        <f>SUMIFS(#REF!,#REF!,$A89)</f>
        <v>#REF!</v>
      </c>
      <c r="C89" s="213">
        <f>VLOOKUP(A89,[1]Matière!$C$3:$D$200,2,FALSE)</f>
        <v>1008479</v>
      </c>
      <c r="D89" s="217">
        <f t="shared" si="2"/>
        <v>0.64021399999999995</v>
      </c>
      <c r="E89" s="221" t="e">
        <f>PrixKg</f>
        <v>#REF!</v>
      </c>
    </row>
    <row r="90" spans="1:5" customFormat="1" ht="16.5" hidden="1" thickTop="1" thickBot="1" x14ac:dyDescent="0.3">
      <c r="A90" s="101" t="str">
        <f>[1]Matière!$C83</f>
        <v>S235_Plat 80x8.00 mm</v>
      </c>
      <c r="B90" s="207" t="e">
        <f>SUMIFS(#REF!,#REF!,$A90)</f>
        <v>#REF!</v>
      </c>
      <c r="C90" s="213">
        <f>VLOOKUP(A90,[1]Matière!$C$3:$D$200,2,FALSE)</f>
        <v>1008481</v>
      </c>
      <c r="D90" s="217">
        <f t="shared" si="2"/>
        <v>0.634741</v>
      </c>
      <c r="E90" s="221" t="e">
        <f>PrixKg</f>
        <v>#REF!</v>
      </c>
    </row>
    <row r="91" spans="1:5" customFormat="1" ht="16.5" hidden="1" thickTop="1" thickBot="1" x14ac:dyDescent="0.3">
      <c r="A91" s="101" t="str">
        <f>[1]Matière!$C84</f>
        <v>S235_Plat 80x10.00 mm</v>
      </c>
      <c r="B91" s="207" t="e">
        <f>SUMIFS(#REF!,#REF!,$A91)</f>
        <v>#REF!</v>
      </c>
      <c r="C91" s="213">
        <f>VLOOKUP(A91,[1]Matière!$C$3:$D$200,2,FALSE)</f>
        <v>1008482</v>
      </c>
      <c r="D91" s="217">
        <f t="shared" si="2"/>
        <v>0.63944699999999999</v>
      </c>
      <c r="E91" s="221" t="e">
        <f>PrixKg</f>
        <v>#REF!</v>
      </c>
    </row>
    <row r="92" spans="1:5" customFormat="1" ht="16.5" hidden="1" thickTop="1" thickBot="1" x14ac:dyDescent="0.3">
      <c r="A92" s="101" t="str">
        <f>[1]Matière!$C85</f>
        <v>S235_Plat 80x12.00 mm</v>
      </c>
      <c r="B92" s="207" t="e">
        <f>SUMIFS(#REF!,#REF!,$A92)</f>
        <v>#REF!</v>
      </c>
      <c r="C92" s="213">
        <f>VLOOKUP(A92,[1]Matière!$C$3:$D$200,2,FALSE)</f>
        <v>1008483</v>
      </c>
      <c r="D92" s="217">
        <f t="shared" si="2"/>
        <v>0.63003600000000004</v>
      </c>
      <c r="E92" s="221" t="e">
        <f>PrixKg</f>
        <v>#REF!</v>
      </c>
    </row>
    <row r="93" spans="1:5" customFormat="1" ht="16.5" hidden="1" thickTop="1" thickBot="1" x14ac:dyDescent="0.3">
      <c r="A93" s="101" t="str">
        <f>[1]Matière!$C86</f>
        <v>S235_Plat 80x15.00 mm</v>
      </c>
      <c r="B93" s="207" t="e">
        <f>SUMIFS(#REF!,#REF!,$A93)</f>
        <v>#REF!</v>
      </c>
      <c r="C93" s="213">
        <f>VLOOKUP(A93,[1]Matière!$C$3:$D$200,2,FALSE)</f>
        <v>1008485</v>
      </c>
      <c r="D93" s="217">
        <f t="shared" si="2"/>
        <v>0.64</v>
      </c>
      <c r="E93" s="221" t="e">
        <f>PrixKg</f>
        <v>#REF!</v>
      </c>
    </row>
    <row r="94" spans="1:5" customFormat="1" ht="16.5" hidden="1" thickTop="1" thickBot="1" x14ac:dyDescent="0.3">
      <c r="A94" s="101" t="str">
        <f>[1]Matière!$C87</f>
        <v>S235_Plat 80x20.00 mm</v>
      </c>
      <c r="B94" s="207" t="e">
        <f>SUMIFS(#REF!,#REF!,$A94)</f>
        <v>#REF!</v>
      </c>
      <c r="C94" s="213">
        <f>VLOOKUP(A94,[1]Matière!$C$3:$D$200,2,FALSE)</f>
        <v>1008488</v>
      </c>
      <c r="D94" s="217">
        <f t="shared" si="2"/>
        <v>0.60011499999999995</v>
      </c>
      <c r="E94" s="221" t="e">
        <f>PrixKg</f>
        <v>#REF!</v>
      </c>
    </row>
    <row r="95" spans="1:5" customFormat="1" ht="16.5" hidden="1" thickTop="1" thickBot="1" x14ac:dyDescent="0.3">
      <c r="A95" s="101" t="str">
        <f>[1]Matière!$C88</f>
        <v>S235_Plat 80x25.00 mm</v>
      </c>
      <c r="B95" s="207" t="e">
        <f>SUMIFS(#REF!,#REF!,$A95)</f>
        <v>#REF!</v>
      </c>
      <c r="C95" s="213">
        <f>VLOOKUP(A95,[1]Matière!$C$3:$D$200,2,FALSE)</f>
        <v>1008490</v>
      </c>
      <c r="D95" s="217">
        <f t="shared" si="2"/>
        <v>0.63992800000000005</v>
      </c>
      <c r="E95" s="221" t="e">
        <f>PrixKg</f>
        <v>#REF!</v>
      </c>
    </row>
    <row r="96" spans="1:5" customFormat="1" ht="16.5" hidden="1" thickTop="1" thickBot="1" x14ac:dyDescent="0.3">
      <c r="A96" s="101" t="str">
        <f>[1]Matière!$C89</f>
        <v>S235_Plat 80x30.00 mm</v>
      </c>
      <c r="B96" s="207" t="e">
        <f>SUMIFS(#REF!,#REF!,$A96)</f>
        <v>#REF!</v>
      </c>
      <c r="C96" s="213">
        <f>VLOOKUP(A96,[1]Matière!$C$3:$D$200,2,FALSE)</f>
        <v>1008491</v>
      </c>
      <c r="D96" s="217">
        <f t="shared" si="2"/>
        <v>0.63763199999999998</v>
      </c>
      <c r="E96" s="221" t="e">
        <f>PrixKg</f>
        <v>#REF!</v>
      </c>
    </row>
    <row r="97" spans="1:5" customFormat="1" ht="16.5" hidden="1" thickTop="1" thickBot="1" x14ac:dyDescent="0.3">
      <c r="A97" s="101" t="str">
        <f>[1]Matière!$C90</f>
        <v>S235_Plat 80x40.00 mm</v>
      </c>
      <c r="B97" s="207" t="e">
        <f>SUMIFS(#REF!,#REF!,$A97)</f>
        <v>#REF!</v>
      </c>
      <c r="C97" s="213">
        <f>VLOOKUP(A97,[1]Matière!$C$3:$D$200,2,FALSE)</f>
        <v>1008493</v>
      </c>
      <c r="D97" s="217">
        <f t="shared" si="2"/>
        <v>0.67</v>
      </c>
      <c r="E97" s="221" t="e">
        <f>PrixKg</f>
        <v>#REF!</v>
      </c>
    </row>
    <row r="98" spans="1:5" customFormat="1" ht="16.5" hidden="1" thickTop="1" thickBot="1" x14ac:dyDescent="0.3">
      <c r="A98" s="101" t="str">
        <f>[1]Matière!$C91</f>
        <v>S235_Plat 100x8.00 mm</v>
      </c>
      <c r="B98" s="207" t="e">
        <f>SUMIFS(#REF!,#REF!,$A98)</f>
        <v>#REF!</v>
      </c>
      <c r="C98" s="213">
        <f>VLOOKUP(A98,[1]Matière!$C$3:$D$200,2,FALSE)</f>
        <v>1008531</v>
      </c>
      <c r="D98" s="217">
        <f t="shared" si="2"/>
        <v>0.63271599999999995</v>
      </c>
      <c r="E98" s="221" t="e">
        <f>PrixKg</f>
        <v>#REF!</v>
      </c>
    </row>
    <row r="99" spans="1:5" customFormat="1" ht="16.5" hidden="1" thickTop="1" thickBot="1" x14ac:dyDescent="0.3">
      <c r="A99" s="101" t="str">
        <f>[1]Matière!$C92</f>
        <v>S235_Plat 100x10.00 mm</v>
      </c>
      <c r="B99" s="207" t="e">
        <f>SUMIFS(#REF!,#REF!,$A99)</f>
        <v>#REF!</v>
      </c>
      <c r="C99" s="213">
        <f>VLOOKUP(A99,[1]Matière!$C$3:$D$200,2,FALSE)</f>
        <v>1008532</v>
      </c>
      <c r="D99" s="217">
        <f t="shared" si="2"/>
        <v>0.650621</v>
      </c>
      <c r="E99" s="221" t="e">
        <f>PrixKg</f>
        <v>#REF!</v>
      </c>
    </row>
    <row r="100" spans="1:5" customFormat="1" ht="16.5" hidden="1" thickTop="1" thickBot="1" x14ac:dyDescent="0.3">
      <c r="A100" s="101" t="str">
        <f>[1]Matière!$C93</f>
        <v>S235_Plat 100x12.00 mm</v>
      </c>
      <c r="B100" s="207" t="e">
        <f>SUMIFS(#REF!,#REF!,$A100)</f>
        <v>#REF!</v>
      </c>
      <c r="C100" s="213">
        <f>VLOOKUP(A100,[1]Matière!$C$3:$D$200,2,FALSE)</f>
        <v>1008533</v>
      </c>
      <c r="D100" s="217">
        <f t="shared" si="2"/>
        <v>0.63005500000000003</v>
      </c>
      <c r="E100" s="221" t="e">
        <f>PrixKg</f>
        <v>#REF!</v>
      </c>
    </row>
    <row r="101" spans="1:5" customFormat="1" ht="16.5" hidden="1" thickTop="1" thickBot="1" x14ac:dyDescent="0.3">
      <c r="A101" s="101" t="str">
        <f>[1]Matière!$C94</f>
        <v>S235_Plat 100x15.00 mm</v>
      </c>
      <c r="B101" s="207" t="e">
        <f>SUMIFS(#REF!,#REF!,$A101)</f>
        <v>#REF!</v>
      </c>
      <c r="C101" s="213">
        <f>VLOOKUP(A101,[1]Matière!$C$3:$D$200,2,FALSE)</f>
        <v>1008535</v>
      </c>
      <c r="D101" s="217">
        <f t="shared" si="2"/>
        <v>0.60002800000000001</v>
      </c>
      <c r="E101" s="221" t="e">
        <f>PrixKg</f>
        <v>#REF!</v>
      </c>
    </row>
    <row r="102" spans="1:5" customFormat="1" ht="16.5" hidden="1" thickTop="1" thickBot="1" x14ac:dyDescent="0.3">
      <c r="A102" s="101" t="str">
        <f>[1]Matière!$C95</f>
        <v>S235_Plat 100x20.00 mm</v>
      </c>
      <c r="B102" s="207" t="e">
        <f>SUMIFS(#REF!,#REF!,$A102)</f>
        <v>#REF!</v>
      </c>
      <c r="C102" s="213">
        <f>VLOOKUP(A102,[1]Matière!$C$3:$D$200,2,FALSE)</f>
        <v>1008538</v>
      </c>
      <c r="D102" s="217">
        <f t="shared" si="2"/>
        <v>0.6</v>
      </c>
      <c r="E102" s="221" t="e">
        <f>PrixKg</f>
        <v>#REF!</v>
      </c>
    </row>
    <row r="103" spans="1:5" customFormat="1" ht="16.5" hidden="1" thickTop="1" thickBot="1" x14ac:dyDescent="0.3">
      <c r="A103" s="101" t="str">
        <f>[1]Matière!$C96</f>
        <v>S235_Plat 100x25.00 mm</v>
      </c>
      <c r="B103" s="207" t="e">
        <f>SUMIFS(#REF!,#REF!,$A103)</f>
        <v>#REF!</v>
      </c>
      <c r="C103" s="213">
        <f>VLOOKUP(A103,[1]Matière!$C$3:$D$200,2,FALSE)</f>
        <v>1008540</v>
      </c>
      <c r="D103" s="217">
        <f t="shared" si="2"/>
        <v>0.63946400000000003</v>
      </c>
      <c r="E103" s="221" t="e">
        <f>PrixKg</f>
        <v>#REF!</v>
      </c>
    </row>
    <row r="104" spans="1:5" customFormat="1" ht="16.5" hidden="1" thickTop="1" thickBot="1" x14ac:dyDescent="0.3">
      <c r="A104" s="101" t="str">
        <f>[1]Matière!$C97</f>
        <v>S235_Plat 100x40.00 mm</v>
      </c>
      <c r="B104" s="207" t="e">
        <f>SUMIFS(#REF!,#REF!,$A104)</f>
        <v>#REF!</v>
      </c>
      <c r="C104" s="213">
        <f>VLOOKUP(A104,[1]Matière!$C$3:$D$200,2,FALSE)</f>
        <v>1008543</v>
      </c>
      <c r="D104" s="217">
        <f t="shared" si="2"/>
        <v>0.623</v>
      </c>
      <c r="E104" s="221" t="e">
        <f>PrixKg</f>
        <v>#REF!</v>
      </c>
    </row>
    <row r="105" spans="1:5" customFormat="1" ht="16.5" hidden="1" thickTop="1" thickBot="1" x14ac:dyDescent="0.3">
      <c r="A105" s="101" t="str">
        <f>[1]Matière!$C98</f>
        <v>S235_Plat 120x8.00 mm</v>
      </c>
      <c r="B105" s="207" t="e">
        <f>SUMIFS(#REF!,#REF!,$A105)</f>
        <v>#REF!</v>
      </c>
      <c r="C105" s="213">
        <f>VLOOKUP(A105,[1]Matière!$C$3:$D$200,2,FALSE)</f>
        <v>1008581</v>
      </c>
      <c r="D105" s="217">
        <f t="shared" si="2"/>
        <v>0.62</v>
      </c>
      <c r="E105" s="221" t="e">
        <f>PrixKg</f>
        <v>#REF!</v>
      </c>
    </row>
    <row r="106" spans="1:5" customFormat="1" ht="16.5" hidden="1" thickTop="1" thickBot="1" x14ac:dyDescent="0.3">
      <c r="A106" s="101" t="str">
        <f>[1]Matière!$C99</f>
        <v>S235_Plat 120x10.00 mm</v>
      </c>
      <c r="B106" s="207" t="e">
        <f>SUMIFS(#REF!,#REF!,$A106)</f>
        <v>#REF!</v>
      </c>
      <c r="C106" s="213">
        <f>VLOOKUP(A106,[1]Matière!$C$3:$D$200,2,FALSE)</f>
        <v>1008582</v>
      </c>
      <c r="D106" s="217">
        <f t="shared" ref="D106:D137" si="3">eurokg</f>
        <v>0.63678199999999996</v>
      </c>
      <c r="E106" s="221" t="e">
        <f>PrixKg</f>
        <v>#REF!</v>
      </c>
    </row>
    <row r="107" spans="1:5" customFormat="1" ht="16.5" hidden="1" thickTop="1" thickBot="1" x14ac:dyDescent="0.3">
      <c r="A107" s="101" t="str">
        <f>[1]Matière!$C100</f>
        <v>S235_Plat 120x12.00 mm</v>
      </c>
      <c r="B107" s="207" t="e">
        <f>SUMIFS(#REF!,#REF!,$A107)</f>
        <v>#REF!</v>
      </c>
      <c r="C107" s="213">
        <f>VLOOKUP(A107,[1]Matière!$C$3:$D$200,2,FALSE)</f>
        <v>1008583</v>
      </c>
      <c r="D107" s="217">
        <f t="shared" si="3"/>
        <v>0.63769399999999998</v>
      </c>
      <c r="E107" s="221" t="e">
        <f>PrixKg</f>
        <v>#REF!</v>
      </c>
    </row>
    <row r="108" spans="1:5" customFormat="1" ht="16.5" hidden="1" thickTop="1" thickBot="1" x14ac:dyDescent="0.3">
      <c r="A108" s="101" t="str">
        <f>[1]Matière!$C101</f>
        <v>S235_Plat 120x15.00 mm</v>
      </c>
      <c r="B108" s="207" t="e">
        <f>SUMIFS(#REF!,#REF!,$A108)</f>
        <v>#REF!</v>
      </c>
      <c r="C108" s="213">
        <f>VLOOKUP(A108,[1]Matière!$C$3:$D$200,2,FALSE)</f>
        <v>1008585</v>
      </c>
      <c r="D108" s="217">
        <f t="shared" si="3"/>
        <v>0.51820999999999995</v>
      </c>
      <c r="E108" s="221" t="e">
        <f>PrixKg</f>
        <v>#REF!</v>
      </c>
    </row>
    <row r="109" spans="1:5" customFormat="1" ht="16.5" hidden="1" thickTop="1" thickBot="1" x14ac:dyDescent="0.3">
      <c r="A109" s="101" t="str">
        <f>[1]Matière!$C102</f>
        <v>S235_Plat 120x20.00 mm</v>
      </c>
      <c r="B109" s="207" t="e">
        <f>SUMIFS(#REF!,#REF!,$A109)</f>
        <v>#REF!</v>
      </c>
      <c r="C109" s="213">
        <f>VLOOKUP(A109,[1]Matière!$C$3:$D$200,2,FALSE)</f>
        <v>1008588</v>
      </c>
      <c r="D109" s="217">
        <f t="shared" si="3"/>
        <v>0.6</v>
      </c>
      <c r="E109" s="221" t="e">
        <f>PrixKg</f>
        <v>#REF!</v>
      </c>
    </row>
    <row r="110" spans="1:5" customFormat="1" ht="16.5" hidden="1" thickTop="1" thickBot="1" x14ac:dyDescent="0.3">
      <c r="A110" s="101" t="str">
        <f>[1]Matière!$C103</f>
        <v>S235_Plat 120x25.00 mm</v>
      </c>
      <c r="B110" s="207" t="e">
        <f>SUMIFS(#REF!,#REF!,$A110)</f>
        <v>#REF!</v>
      </c>
      <c r="C110" s="213">
        <f>VLOOKUP(A110,[1]Matière!$C$3:$D$200,2,FALSE)</f>
        <v>1008590</v>
      </c>
      <c r="D110" s="217">
        <f t="shared" si="3"/>
        <v>0.63709300000000002</v>
      </c>
      <c r="E110" s="221" t="e">
        <f>PrixKg</f>
        <v>#REF!</v>
      </c>
    </row>
    <row r="111" spans="1:5" customFormat="1" ht="16.5" hidden="1" thickTop="1" thickBot="1" x14ac:dyDescent="0.3">
      <c r="A111" s="101" t="str">
        <f>[1]Matière!$C104</f>
        <v>S235_Plat 130x15.00 mm</v>
      </c>
      <c r="B111" s="207" t="e">
        <f>SUMIFS(#REF!,#REF!,$A111)</f>
        <v>#REF!</v>
      </c>
      <c r="C111" s="213">
        <f>VLOOKUP(A111,[1]Matière!$C$3:$D$200,2,FALSE)</f>
        <v>1008610</v>
      </c>
      <c r="D111" s="217">
        <f t="shared" si="3"/>
        <v>0.63087099999999996</v>
      </c>
      <c r="E111" s="221" t="e">
        <f>PrixKg</f>
        <v>#REF!</v>
      </c>
    </row>
    <row r="112" spans="1:5" customFormat="1" ht="16.5" hidden="1" thickTop="1" thickBot="1" x14ac:dyDescent="0.3">
      <c r="A112" s="101" t="str">
        <f>[1]Matière!$C105</f>
        <v>S235_Plat 140x12.00 mm</v>
      </c>
      <c r="B112" s="207" t="e">
        <f>SUMIFS(#REF!,#REF!,$A112)</f>
        <v>#REF!</v>
      </c>
      <c r="C112" s="213">
        <f>VLOOKUP(A112,[1]Matière!$C$3:$D$200,2,FALSE)</f>
        <v>1008633</v>
      </c>
      <c r="D112" s="217">
        <f t="shared" si="3"/>
        <v>0.64</v>
      </c>
      <c r="E112" s="221" t="e">
        <f>PrixKg</f>
        <v>#REF!</v>
      </c>
    </row>
    <row r="113" spans="1:5" customFormat="1" ht="16.5" hidden="1" thickTop="1" thickBot="1" x14ac:dyDescent="0.3">
      <c r="A113" s="101" t="str">
        <f>[1]Matière!$C106</f>
        <v>S235_Plat 140x15.00 mm</v>
      </c>
      <c r="B113" s="207" t="e">
        <f>SUMIFS(#REF!,#REF!,$A113)</f>
        <v>#REF!</v>
      </c>
      <c r="C113" s="213">
        <f>VLOOKUP(A113,[1]Matière!$C$3:$D$200,2,FALSE)</f>
        <v>1008635</v>
      </c>
      <c r="D113" s="217">
        <f t="shared" si="3"/>
        <v>0.63422599999999996</v>
      </c>
      <c r="E113" s="221" t="e">
        <f>PrixKg</f>
        <v>#REF!</v>
      </c>
    </row>
    <row r="114" spans="1:5" customFormat="1" ht="16.5" hidden="1" thickTop="1" thickBot="1" x14ac:dyDescent="0.3">
      <c r="A114" s="101" t="str">
        <f>[1]Matière!$C107</f>
        <v>S235_Plat 150x12.00 mm</v>
      </c>
      <c r="B114" s="207" t="e">
        <f>SUMIFS(#REF!,#REF!,$A114)</f>
        <v>#REF!</v>
      </c>
      <c r="C114" s="213">
        <f>VLOOKUP(A114,[1]Matière!$C$3:$D$200,2,FALSE)</f>
        <v>1008658</v>
      </c>
      <c r="D114" s="217">
        <f t="shared" si="3"/>
        <v>0.52679399999999998</v>
      </c>
      <c r="E114" s="221" t="e">
        <f>PrixKg</f>
        <v>#REF!</v>
      </c>
    </row>
    <row r="115" spans="1:5" customFormat="1" ht="16.5" hidden="1" thickTop="1" thickBot="1" x14ac:dyDescent="0.3">
      <c r="A115" s="101" t="str">
        <f>[1]Matière!$C108</f>
        <v>S235_Plat 150x15.00 mm</v>
      </c>
      <c r="B115" s="207" t="e">
        <f>SUMIFS(#REF!,#REF!,$A115)</f>
        <v>#REF!</v>
      </c>
      <c r="C115" s="213">
        <f>VLOOKUP(A115,[1]Matière!$C$3:$D$200,2,FALSE)</f>
        <v>1008660</v>
      </c>
      <c r="D115" s="217">
        <f t="shared" si="3"/>
        <v>0.61009000000000002</v>
      </c>
      <c r="E115" s="221" t="e">
        <f>PrixKg</f>
        <v>#REF!</v>
      </c>
    </row>
    <row r="116" spans="1:5" customFormat="1" ht="16.5" hidden="1" thickTop="1" thickBot="1" x14ac:dyDescent="0.3">
      <c r="A116" s="101" t="str">
        <f>[1]Matière!$C109</f>
        <v>S235_Plat 160x15.00 mm</v>
      </c>
      <c r="B116" s="207" t="e">
        <f>SUMIFS(#REF!,#REF!,$A116)</f>
        <v>#REF!</v>
      </c>
      <c r="C116" s="213">
        <f>VLOOKUP(A116,[1]Matière!$C$3:$D$200,2,FALSE)</f>
        <v>1008685</v>
      </c>
      <c r="D116" s="217">
        <f t="shared" si="3"/>
        <v>0.62509700000000001</v>
      </c>
      <c r="E116" s="221" t="e">
        <f>PrixKg</f>
        <v>#REF!</v>
      </c>
    </row>
    <row r="117" spans="1:5" customFormat="1" ht="16.5" hidden="1" thickTop="1" thickBot="1" x14ac:dyDescent="0.3">
      <c r="A117" s="101" t="str">
        <f>[1]Matière!$C110</f>
        <v>S235_Plat 180x12.00 mm</v>
      </c>
      <c r="B117" s="207" t="e">
        <f>SUMIFS(#REF!,#REF!,$A117)</f>
        <v>#REF!</v>
      </c>
      <c r="C117" s="213">
        <f>VLOOKUP(A117,[1]Matière!$C$3:$D$200,2,FALSE)</f>
        <v>1008708</v>
      </c>
      <c r="D117" s="217">
        <f t="shared" si="3"/>
        <v>0.63049200000000005</v>
      </c>
      <c r="E117" s="221" t="e">
        <f>PrixKg</f>
        <v>#REF!</v>
      </c>
    </row>
    <row r="118" spans="1:5" customFormat="1" ht="16.5" hidden="1" thickTop="1" thickBot="1" x14ac:dyDescent="0.3">
      <c r="A118" s="101" t="str">
        <f>[1]Matière!$C111</f>
        <v>S235_Plat 180x15.00 mm</v>
      </c>
      <c r="B118" s="207" t="e">
        <f>SUMIFS(#REF!,#REF!,$A118)</f>
        <v>#REF!</v>
      </c>
      <c r="C118" s="213">
        <f>VLOOKUP(A118,[1]Matière!$C$3:$D$200,2,FALSE)</f>
        <v>1008710</v>
      </c>
      <c r="D118" s="217">
        <f t="shared" si="3"/>
        <v>0.63973899999999995</v>
      </c>
      <c r="E118" s="221" t="e">
        <f>PrixKg</f>
        <v>#REF!</v>
      </c>
    </row>
    <row r="119" spans="1:5" customFormat="1" ht="16.5" hidden="1" thickTop="1" thickBot="1" x14ac:dyDescent="0.3">
      <c r="A119" s="101" t="str">
        <f>[1]Matière!$C112</f>
        <v>S235_Carré étiré 10x10</v>
      </c>
      <c r="B119" s="205" t="e">
        <f>SUMIFS(#REF!,#REF!,$A119)</f>
        <v>#REF!</v>
      </c>
      <c r="C119" s="213">
        <f>VLOOKUP(A119,[1]Matière!$C$3:$D$200,2,FALSE)</f>
        <v>2002010</v>
      </c>
      <c r="D119" s="217">
        <f t="shared" si="3"/>
        <v>2.0841880000000002</v>
      </c>
      <c r="E119" s="221" t="e">
        <f>PrixKg</f>
        <v>#REF!</v>
      </c>
    </row>
    <row r="120" spans="1:5" customFormat="1" ht="16.5" hidden="1" thickTop="1" thickBot="1" x14ac:dyDescent="0.3">
      <c r="A120" s="101" t="str">
        <f>[1]Matière!$C113</f>
        <v>S235_Carré étiré 12x12</v>
      </c>
      <c r="B120" s="207" t="e">
        <f>SUMIFS(#REF!,#REF!,$A120)</f>
        <v>#REF!</v>
      </c>
      <c r="C120" s="213">
        <f>VLOOKUP(A120,[1]Matière!$C$3:$D$200,2,FALSE)</f>
        <v>2002012</v>
      </c>
      <c r="D120" s="217">
        <f t="shared" si="3"/>
        <v>1.3</v>
      </c>
      <c r="E120" s="221" t="e">
        <f>PrixKg</f>
        <v>#REF!</v>
      </c>
    </row>
    <row r="121" spans="1:5" customFormat="1" ht="16.5" hidden="1" thickTop="1" thickBot="1" x14ac:dyDescent="0.3">
      <c r="A121" s="101" t="str">
        <f>[1]Matière!$C114</f>
        <v>S235_Carré étiré 15x15</v>
      </c>
      <c r="B121" s="207" t="e">
        <f>SUMIFS(#REF!,#REF!,$A121)</f>
        <v>#REF!</v>
      </c>
      <c r="C121" s="213">
        <f>VLOOKUP(A121,[1]Matière!$C$3:$D$200,2,FALSE)</f>
        <v>2002015</v>
      </c>
      <c r="D121" s="217">
        <f t="shared" si="3"/>
        <v>1.6667000000000001</v>
      </c>
      <c r="E121" s="221" t="e">
        <f>PrixKg</f>
        <v>#REF!</v>
      </c>
    </row>
    <row r="122" spans="1:5" customFormat="1" ht="16.5" hidden="1" thickTop="1" thickBot="1" x14ac:dyDescent="0.3">
      <c r="A122" s="101" t="str">
        <f>[1]Matière!$C115</f>
        <v>S235_Carré étiré 16x16</v>
      </c>
      <c r="B122" s="207" t="e">
        <f>SUMIFS(#REF!,#REF!,$A122)</f>
        <v>#REF!</v>
      </c>
      <c r="C122" s="213">
        <f>VLOOKUP(A122,[1]Matière!$C$3:$D$200,2,FALSE)</f>
        <v>2002016</v>
      </c>
      <c r="D122" s="217">
        <f t="shared" si="3"/>
        <v>1.478575</v>
      </c>
      <c r="E122" s="221" t="e">
        <f>PrixKg</f>
        <v>#REF!</v>
      </c>
    </row>
    <row r="123" spans="1:5" customFormat="1" ht="16.5" hidden="1" thickTop="1" thickBot="1" x14ac:dyDescent="0.3">
      <c r="A123" s="101" t="str">
        <f>[1]Matière!$C116</f>
        <v>S235_Carré étiré 20x20</v>
      </c>
      <c r="B123" s="207" t="e">
        <f>SUMIFS(#REF!,#REF!,$A123)</f>
        <v>#REF!</v>
      </c>
      <c r="C123" s="213">
        <f>VLOOKUP(A123,[1]Matière!$C$3:$D$200,2,FALSE)</f>
        <v>2002020</v>
      </c>
      <c r="D123" s="217">
        <f t="shared" si="3"/>
        <v>1.2975840000000001</v>
      </c>
      <c r="E123" s="221" t="e">
        <f>PrixKg</f>
        <v>#REF!</v>
      </c>
    </row>
    <row r="124" spans="1:5" customFormat="1" ht="16.5" hidden="1" thickTop="1" thickBot="1" x14ac:dyDescent="0.3">
      <c r="A124" s="101" t="str">
        <f>[1]Matière!$C117</f>
        <v>S235_Carré étiré 25x25</v>
      </c>
      <c r="B124" s="207" t="e">
        <f>SUMIFS(#REF!,#REF!,$A124)</f>
        <v>#REF!</v>
      </c>
      <c r="C124" s="213">
        <f>VLOOKUP(A124,[1]Matière!$C$3:$D$200,2,FALSE)</f>
        <v>2002025</v>
      </c>
      <c r="D124" s="217">
        <f t="shared" si="3"/>
        <v>1.3</v>
      </c>
      <c r="E124" s="221" t="e">
        <f>PrixKg</f>
        <v>#REF!</v>
      </c>
    </row>
    <row r="125" spans="1:5" customFormat="1" ht="16.5" hidden="1" thickTop="1" thickBot="1" x14ac:dyDescent="0.3">
      <c r="A125" s="101" t="str">
        <f>[1]Matière!$C118</f>
        <v>S235_Carré étiré 30x30</v>
      </c>
      <c r="B125" s="207" t="e">
        <f>SUMIFS(#REF!,#REF!,$A125)</f>
        <v>#REF!</v>
      </c>
      <c r="C125" s="213">
        <f>VLOOKUP(A125,[1]Matière!$C$3:$D$200,2,FALSE)</f>
        <v>2002030</v>
      </c>
      <c r="D125" s="217">
        <f t="shared" si="3"/>
        <v>1.3</v>
      </c>
      <c r="E125" s="221" t="e">
        <f>PrixKg</f>
        <v>#REF!</v>
      </c>
    </row>
    <row r="126" spans="1:5" customFormat="1" ht="16.5" hidden="1" thickTop="1" thickBot="1" x14ac:dyDescent="0.3">
      <c r="A126" s="101" t="str">
        <f>[1]Matière!$C119</f>
        <v>S235_Carré étiré 40x40</v>
      </c>
      <c r="B126" s="207" t="e">
        <f>SUMIFS(#REF!,#REF!,$A126)</f>
        <v>#REF!</v>
      </c>
      <c r="C126" s="213">
        <f>VLOOKUP(A126,[1]Matière!$C$3:$D$200,2,FALSE)</f>
        <v>2002040</v>
      </c>
      <c r="D126" s="217">
        <f t="shared" si="3"/>
        <v>1.17</v>
      </c>
      <c r="E126" s="221" t="e">
        <f>PrixKg</f>
        <v>#REF!</v>
      </c>
    </row>
    <row r="127" spans="1:5" customFormat="1" ht="16.5" hidden="1" thickTop="1" thickBot="1" x14ac:dyDescent="0.3">
      <c r="A127" s="101" t="str">
        <f>[1]Matière!$C120</f>
        <v>S235_Carré étiré 50x50</v>
      </c>
      <c r="B127" s="207" t="e">
        <f>SUMIFS(#REF!,#REF!,$A127)</f>
        <v>#REF!</v>
      </c>
      <c r="C127" s="213">
        <f>VLOOKUP(A127,[1]Matière!$C$3:$D$200,2,FALSE)</f>
        <v>2002050</v>
      </c>
      <c r="D127" s="217">
        <f t="shared" si="3"/>
        <v>0.98687499999999995</v>
      </c>
      <c r="E127" s="221" t="e">
        <f>PrixKg</f>
        <v>#REF!</v>
      </c>
    </row>
    <row r="128" spans="1:5" customFormat="1" ht="16.5" hidden="1" thickTop="1" thickBot="1" x14ac:dyDescent="0.3">
      <c r="A128" s="101" t="str">
        <f>[1]Matière!$C121</f>
        <v>S235_Tube rect 80x40x5.00 mm</v>
      </c>
      <c r="B128" s="207" t="e">
        <f>SUMIFS(#REF!,#REF!,$A128)</f>
        <v>#REF!</v>
      </c>
      <c r="C128" s="213">
        <f>VLOOKUP(A128,[1]Matière!$C$3:$D$200,2,FALSE)</f>
        <v>4000150</v>
      </c>
      <c r="D128" s="217">
        <f t="shared" si="3"/>
        <v>0.892544</v>
      </c>
      <c r="E128" s="221" t="e">
        <f>PrixKg</f>
        <v>#REF!</v>
      </c>
    </row>
    <row r="129" spans="1:5" customFormat="1" ht="16.5" hidden="1" thickTop="1" thickBot="1" x14ac:dyDescent="0.3">
      <c r="A129" s="101" t="str">
        <f>[1]Matière!$C122</f>
        <v>S235_Tube rect 80x50x5.00 mm</v>
      </c>
      <c r="B129" s="207" t="e">
        <f>SUMIFS(#REF!,#REF!,$A129)</f>
        <v>#REF!</v>
      </c>
      <c r="C129" s="213">
        <f>VLOOKUP(A129,[1]Matière!$C$3:$D$200,2,FALSE)</f>
        <v>4000151</v>
      </c>
      <c r="D129" s="217">
        <f t="shared" si="3"/>
        <v>0.76774299999999995</v>
      </c>
      <c r="E129" s="221" t="e">
        <f>PrixKg</f>
        <v>#REF!</v>
      </c>
    </row>
    <row r="130" spans="1:5" customFormat="1" ht="16.5" hidden="1" thickTop="1" thickBot="1" x14ac:dyDescent="0.3">
      <c r="A130" s="101" t="str">
        <f>[1]Matière!$C123</f>
        <v>S235_Tube rect 100x80x5.00 mm</v>
      </c>
      <c r="B130" s="207" t="e">
        <f>SUMIFS(#REF!,#REF!,$A130)</f>
        <v>#REF!</v>
      </c>
      <c r="C130" s="213">
        <f>VLOOKUP(A130,[1]Matière!$C$3:$D$200,2,FALSE)</f>
        <v>4000189</v>
      </c>
      <c r="D130" s="217">
        <f t="shared" si="3"/>
        <v>0.551122</v>
      </c>
      <c r="E130" s="221" t="e">
        <f>PrixKg</f>
        <v>#REF!</v>
      </c>
    </row>
    <row r="131" spans="1:5" customFormat="1" ht="16.5" hidden="1" thickTop="1" thickBot="1" x14ac:dyDescent="0.3">
      <c r="A131" s="101" t="str">
        <f>[1]Matière!$C124</f>
        <v>S235_Tube rect 100x50x5.00 mm</v>
      </c>
      <c r="B131" s="207" t="e">
        <f>SUMIFS(#REF!,#REF!,$A131)</f>
        <v>#REF!</v>
      </c>
      <c r="C131" s="213">
        <f>VLOOKUP(A131,[1]Matière!$C$3:$D$200,2,FALSE)</f>
        <v>4000190</v>
      </c>
      <c r="D131" s="217">
        <f t="shared" si="3"/>
        <v>0.683029</v>
      </c>
      <c r="E131" s="221" t="e">
        <f>PrixKg</f>
        <v>#REF!</v>
      </c>
    </row>
    <row r="132" spans="1:5" customFormat="1" ht="16.5" hidden="1" thickTop="1" thickBot="1" x14ac:dyDescent="0.3">
      <c r="A132" s="101" t="str">
        <f>[1]Matière!$C125</f>
        <v>S235_Tube rect 120x60x6.00 mm</v>
      </c>
      <c r="B132" s="207" t="e">
        <f>SUMIFS(#REF!,#REF!,$A132)</f>
        <v>#REF!</v>
      </c>
      <c r="C132" s="213">
        <f>VLOOKUP(A132,[1]Matière!$C$3:$D$200,2,FALSE)</f>
        <v>4000228</v>
      </c>
      <c r="D132" s="217">
        <f t="shared" si="3"/>
        <v>0.65088500000000005</v>
      </c>
      <c r="E132" s="221" t="e">
        <f>PrixKg</f>
        <v>#REF!</v>
      </c>
    </row>
    <row r="133" spans="1:5" customFormat="1" ht="16.5" hidden="1" thickTop="1" thickBot="1" x14ac:dyDescent="0.3">
      <c r="A133" s="101" t="str">
        <f>[1]Matière!$C126</f>
        <v>S235_Tube rect 120x80x5.00 mm</v>
      </c>
      <c r="B133" s="207" t="e">
        <f>SUMIFS(#REF!,#REF!,$A133)</f>
        <v>#REF!</v>
      </c>
      <c r="C133" s="213">
        <f>VLOOKUP(A133,[1]Matière!$C$3:$D$200,2,FALSE)</f>
        <v>4000230</v>
      </c>
      <c r="D133" s="217">
        <f t="shared" si="3"/>
        <v>0.70072199999999996</v>
      </c>
      <c r="E133" s="221" t="e">
        <f>PrixKg</f>
        <v>#REF!</v>
      </c>
    </row>
    <row r="134" spans="1:5" customFormat="1" ht="16.5" hidden="1" thickTop="1" thickBot="1" x14ac:dyDescent="0.3">
      <c r="A134" s="101" t="str">
        <f>[1]Matière!$C127</f>
        <v>S235_Tube rect 140x80x5.00 mm</v>
      </c>
      <c r="B134" s="207" t="e">
        <f>SUMIFS(#REF!,#REF!,$A134)</f>
        <v>#REF!</v>
      </c>
      <c r="C134" s="213">
        <f>VLOOKUP(A134,[1]Matière!$C$3:$D$200,2,FALSE)</f>
        <v>4000270</v>
      </c>
      <c r="D134" s="217">
        <f t="shared" si="3"/>
        <v>0.83237399999999995</v>
      </c>
      <c r="E134" s="221" t="e">
        <f>PrixKg</f>
        <v>#REF!</v>
      </c>
    </row>
    <row r="135" spans="1:5" customFormat="1" ht="16.5" hidden="1" thickTop="1" thickBot="1" x14ac:dyDescent="0.3">
      <c r="A135" s="101" t="str">
        <f>[1]Matière!$C128</f>
        <v>S355_Tube rect 150x50x5.00 mm</v>
      </c>
      <c r="B135" s="207" t="e">
        <f>SUMIFS(#REF!,#REF!,$A135)</f>
        <v>#REF!</v>
      </c>
      <c r="C135" s="213">
        <f>VLOOKUP(A135,[1]Matière!$C$3:$D$200,2,FALSE)</f>
        <v>4002290</v>
      </c>
      <c r="D135" s="217">
        <f t="shared" si="3"/>
        <v>0.66180600000000001</v>
      </c>
      <c r="E135" s="221" t="e">
        <f>PrixKg</f>
        <v>#REF!</v>
      </c>
    </row>
    <row r="136" spans="1:5" customFormat="1" ht="16.5" hidden="1" thickTop="1" thickBot="1" x14ac:dyDescent="0.3">
      <c r="A136" s="101" t="str">
        <f>[1]Matière!$C129</f>
        <v>S235_Tube carré 40x40x4.00 mm</v>
      </c>
      <c r="B136" s="207" t="e">
        <f>SUMIFS(#REF!,#REF!,$A136)</f>
        <v>#REF!</v>
      </c>
      <c r="C136" s="213">
        <f>VLOOKUP(A136,[1]Matière!$C$3:$D$200,2,FALSE)</f>
        <v>5000072</v>
      </c>
      <c r="D136" s="217">
        <f t="shared" si="3"/>
        <v>0.67561400000000005</v>
      </c>
      <c r="E136" s="221" t="e">
        <f>PrixKg</f>
        <v>#REF!</v>
      </c>
    </row>
    <row r="137" spans="1:5" customFormat="1" ht="16.5" hidden="1" thickTop="1" thickBot="1" x14ac:dyDescent="0.3">
      <c r="A137" s="101" t="str">
        <f>[1]Matière!$C130</f>
        <v>S235_Tube carré 45x45x4.00 mm</v>
      </c>
      <c r="B137" s="207" t="e">
        <f>SUMIFS(#REF!,#REF!,$A137)</f>
        <v>#REF!</v>
      </c>
      <c r="C137" s="213">
        <f>VLOOKUP(A137,[1]Matière!$C$3:$D$200,2,FALSE)</f>
        <v>5000082</v>
      </c>
      <c r="D137" s="217">
        <f t="shared" si="3"/>
        <v>0.687442</v>
      </c>
      <c r="E137" s="221" t="e">
        <f>PrixKg</f>
        <v>#REF!</v>
      </c>
    </row>
    <row r="138" spans="1:5" customFormat="1" ht="16.5" hidden="1" thickTop="1" thickBot="1" x14ac:dyDescent="0.3">
      <c r="A138" s="101" t="str">
        <f>[1]Matière!$C131</f>
        <v>S235_Tube carré 50x50x5.00 mm</v>
      </c>
      <c r="B138" s="207" t="e">
        <f>SUMIFS(#REF!,#REF!,$A138)</f>
        <v>#REF!</v>
      </c>
      <c r="C138" s="213">
        <f>VLOOKUP(A138,[1]Matière!$C$3:$D$200,2,FALSE)</f>
        <v>5000090</v>
      </c>
      <c r="D138" s="217">
        <f t="shared" ref="D138:D169" si="4">eurokg</f>
        <v>0.752301</v>
      </c>
      <c r="E138" s="221" t="e">
        <f>PrixKg</f>
        <v>#REF!</v>
      </c>
    </row>
    <row r="139" spans="1:5" customFormat="1" ht="16.5" hidden="1" thickTop="1" thickBot="1" x14ac:dyDescent="0.3">
      <c r="A139" s="101" t="str">
        <f>[1]Matière!$C132</f>
        <v>S235_Tube carré 50x50x4.00 mm</v>
      </c>
      <c r="B139" s="207" t="e">
        <f>SUMIFS(#REF!,#REF!,$A139)</f>
        <v>#REF!</v>
      </c>
      <c r="C139" s="213">
        <f>VLOOKUP(A139,[1]Matière!$C$3:$D$200,2,FALSE)</f>
        <v>5000092</v>
      </c>
      <c r="D139" s="217">
        <f t="shared" si="4"/>
        <v>0.67044899999999996</v>
      </c>
      <c r="E139" s="221" t="e">
        <f>PrixKg</f>
        <v>#REF!</v>
      </c>
    </row>
    <row r="140" spans="1:5" customFormat="1" ht="16.5" hidden="1" thickTop="1" thickBot="1" x14ac:dyDescent="0.3">
      <c r="A140" s="101" t="str">
        <f>[1]Matière!$C133</f>
        <v>S235_Tube carré 60x60x6.00 mm</v>
      </c>
      <c r="B140" s="207" t="e">
        <f>SUMIFS(#REF!,#REF!,$A140)</f>
        <v>#REF!</v>
      </c>
      <c r="C140" s="213">
        <f>VLOOKUP(A140,[1]Matière!$C$3:$D$200,2,FALSE)</f>
        <v>5000108</v>
      </c>
      <c r="D140" s="217">
        <f t="shared" si="4"/>
        <v>0.68611900000000003</v>
      </c>
      <c r="E140" s="221" t="e">
        <f>PrixKg</f>
        <v>#REF!</v>
      </c>
    </row>
    <row r="141" spans="1:5" customFormat="1" ht="16.5" hidden="1" thickTop="1" thickBot="1" x14ac:dyDescent="0.3">
      <c r="A141" s="101" t="str">
        <f>[1]Matière!$C134</f>
        <v>S235_Tube carré 60x60x4.00 mm</v>
      </c>
      <c r="B141" s="207" t="e">
        <f>SUMIFS(#REF!,#REF!,$A141)</f>
        <v>#REF!</v>
      </c>
      <c r="C141" s="213">
        <f>VLOOKUP(A141,[1]Matière!$C$3:$D$200,2,FALSE)</f>
        <v>5000112</v>
      </c>
      <c r="D141" s="217">
        <f t="shared" si="4"/>
        <v>0.66452199999999995</v>
      </c>
      <c r="E141" s="221" t="e">
        <f>PrixKg</f>
        <v>#REF!</v>
      </c>
    </row>
    <row r="142" spans="1:5" customFormat="1" ht="16.5" hidden="1" thickTop="1" thickBot="1" x14ac:dyDescent="0.3">
      <c r="A142" s="101" t="str">
        <f>[1]Matière!$C135</f>
        <v>S235_Tube carré 70x70x6.00 mm</v>
      </c>
      <c r="B142" s="207" t="e">
        <f>SUMIFS(#REF!,#REF!,$A142)</f>
        <v>#REF!</v>
      </c>
      <c r="C142" s="213">
        <f>VLOOKUP(A142,[1]Matière!$C$3:$D$200,2,FALSE)</f>
        <v>5000128</v>
      </c>
      <c r="D142" s="217">
        <f t="shared" si="4"/>
        <v>0.72309999999999997</v>
      </c>
      <c r="E142" s="221" t="e">
        <f>PrixKg</f>
        <v>#REF!</v>
      </c>
    </row>
    <row r="143" spans="1:5" customFormat="1" ht="16.5" hidden="1" thickTop="1" thickBot="1" x14ac:dyDescent="0.3">
      <c r="A143" s="101" t="str">
        <f>[1]Matière!$C136</f>
        <v>S235_Tube carré 80x80x5.00 mm</v>
      </c>
      <c r="B143" s="207" t="e">
        <f>SUMIFS(#REF!,#REF!,$A143)</f>
        <v>#REF!</v>
      </c>
      <c r="C143" s="213">
        <f>VLOOKUP(A143,[1]Matière!$C$3:$D$200,2,FALSE)</f>
        <v>5000150</v>
      </c>
      <c r="D143" s="217">
        <f t="shared" si="4"/>
        <v>0.69731299999999996</v>
      </c>
      <c r="E143" s="221" t="e">
        <f>PrixKg</f>
        <v>#REF!</v>
      </c>
    </row>
    <row r="144" spans="1:5" customFormat="1" ht="16.5" hidden="1" thickTop="1" thickBot="1" x14ac:dyDescent="0.3">
      <c r="A144" s="101" t="str">
        <f>[1]Matière!$C137</f>
        <v>S355_Tube carré 100x100x8.00 mm</v>
      </c>
      <c r="B144" s="207" t="e">
        <f>SUMIFS(#REF!,#REF!,$A144)</f>
        <v>#REF!</v>
      </c>
      <c r="C144" s="213">
        <f>VLOOKUP(A144,[1]Matière!$C$3:$D$200,2,FALSE)</f>
        <v>5000184</v>
      </c>
      <c r="D144" s="217">
        <f t="shared" si="4"/>
        <v>0.75822299999999998</v>
      </c>
      <c r="E144" s="221" t="e">
        <f>PrixKg</f>
        <v>#REF!</v>
      </c>
    </row>
    <row r="145" spans="1:5" customFormat="1" ht="16.5" hidden="1" thickTop="1" thickBot="1" x14ac:dyDescent="0.3">
      <c r="A145" s="101" t="str">
        <f>[1]Matière!$C138</f>
        <v>S235_Tube rond 20x4.00 mm</v>
      </c>
      <c r="B145" s="207" t="e">
        <f>SUMIFS(#REF!,#REF!,$A145)</f>
        <v>#REF!</v>
      </c>
      <c r="C145" s="213">
        <f>VLOOKUP(A145,[1]Matière!$C$3:$D$200,2,FALSE)</f>
        <v>6003032</v>
      </c>
      <c r="D145" s="217">
        <f t="shared" si="4"/>
        <v>3.5952039999999998</v>
      </c>
      <c r="E145" s="221" t="e">
        <f>PrixKg</f>
        <v>#REF!</v>
      </c>
    </row>
    <row r="146" spans="1:5" customFormat="1" ht="16.5" hidden="1" thickTop="1" thickBot="1" x14ac:dyDescent="0.3">
      <c r="A146" s="101" t="str">
        <f>[1]Matière!$C139</f>
        <v>S235_Tube rond 28x5.00 mm</v>
      </c>
      <c r="B146" s="207" t="e">
        <f>SUMIFS(#REF!,#REF!,$A146)</f>
        <v>#REF!</v>
      </c>
      <c r="C146" s="213">
        <f>VLOOKUP(A146,[1]Matière!$C$3:$D$200,2,FALSE)</f>
        <v>6003046</v>
      </c>
      <c r="D146" s="217">
        <f t="shared" si="4"/>
        <v>3.1635900000000001</v>
      </c>
      <c r="E146" s="221" t="e">
        <f>PrixKg</f>
        <v>#REF!</v>
      </c>
    </row>
    <row r="147" spans="1:5" customFormat="1" ht="16.5" hidden="1" thickTop="1" thickBot="1" x14ac:dyDescent="0.3">
      <c r="A147" s="101" t="str">
        <f>[1]Matière!$C140</f>
        <v>S235_Tube rond 32x7.00 mm</v>
      </c>
      <c r="B147" s="207" t="e">
        <f>SUMIFS(#REF!,#REF!,$A147)</f>
        <v>#REF!</v>
      </c>
      <c r="C147" s="213">
        <f>VLOOKUP(A147,[1]Matière!$C$3:$D$200,2,FALSE)</f>
        <v>6003052</v>
      </c>
      <c r="D147" s="217">
        <f t="shared" si="4"/>
        <v>1.8</v>
      </c>
      <c r="E147" s="221" t="e">
        <f>PrixKg</f>
        <v>#REF!</v>
      </c>
    </row>
    <row r="148" spans="1:5" customFormat="1" ht="16.5" hidden="1" thickTop="1" thickBot="1" x14ac:dyDescent="0.3">
      <c r="A148" s="101" t="str">
        <f>[1]Matière!$C141</f>
        <v>S235_Tube rond 50x12.50 mm</v>
      </c>
      <c r="B148" s="207" t="e">
        <f>SUMIFS(#REF!,#REF!,$A148)</f>
        <v>#REF!</v>
      </c>
      <c r="C148" s="213">
        <f>VLOOKUP(A148,[1]Matière!$C$3:$D$200,2,FALSE)</f>
        <v>6003077</v>
      </c>
      <c r="D148" s="217">
        <f t="shared" si="4"/>
        <v>1.5796600000000001</v>
      </c>
      <c r="E148" s="221" t="e">
        <f>PrixKg</f>
        <v>#REF!</v>
      </c>
    </row>
    <row r="149" spans="1:5" customFormat="1" ht="16.5" hidden="1" thickTop="1" thickBot="1" x14ac:dyDescent="0.3">
      <c r="A149" s="101" t="str">
        <f>[1]Matière!$C142</f>
        <v>S235_Tube rond 42.4x3.25 mm</v>
      </c>
      <c r="B149" s="207" t="e">
        <f>SUMIFS(#REF!,#REF!,$A149)</f>
        <v>#REF!</v>
      </c>
      <c r="C149" s="213">
        <f>VLOOKUP(A149,[1]Matière!$C$3:$D$200,2,FALSE)</f>
        <v>6003078</v>
      </c>
      <c r="D149" s="217">
        <f t="shared" si="4"/>
        <v>1.1082669999999999</v>
      </c>
      <c r="E149" s="221" t="e">
        <f>PrixKg</f>
        <v>#REF!</v>
      </c>
    </row>
    <row r="150" spans="1:5" customFormat="1" ht="16.5" hidden="1" thickTop="1" thickBot="1" x14ac:dyDescent="0.3">
      <c r="A150" s="101" t="str">
        <f>[1]Matière!$C143</f>
        <v>S235_Tube rond 48x36.00 mm</v>
      </c>
      <c r="B150" s="207" t="e">
        <f>SUMIFS(#REF!,#REF!,$A150)</f>
        <v>#REF!</v>
      </c>
      <c r="C150" s="213">
        <f>VLOOKUP(A150,[1]Matière!$C$3:$D$200,2,FALSE)</f>
        <v>6003085</v>
      </c>
      <c r="D150" s="217">
        <f t="shared" si="4"/>
        <v>1.806187</v>
      </c>
      <c r="E150" s="221" t="e">
        <f>PrixKg</f>
        <v>#REF!</v>
      </c>
    </row>
    <row r="151" spans="1:5" customFormat="1" ht="16.5" hidden="1" thickTop="1" thickBot="1" x14ac:dyDescent="0.3">
      <c r="A151" s="101" t="str">
        <f>[1]Matière!$C144</f>
        <v>S235_Tube rond 50x7.00 mm</v>
      </c>
      <c r="B151" s="207" t="e">
        <f>SUMIFS(#REF!,#REF!,$A151)</f>
        <v>#REF!</v>
      </c>
      <c r="C151" s="213">
        <f>VLOOKUP(A151,[1]Matière!$C$3:$D$200,2,FALSE)</f>
        <v>6003086</v>
      </c>
      <c r="D151" s="217">
        <f t="shared" si="4"/>
        <v>1.7967010000000001</v>
      </c>
      <c r="E151" s="221" t="e">
        <f>PrixKg</f>
        <v>#REF!</v>
      </c>
    </row>
    <row r="152" spans="1:5" customFormat="1" ht="16.5" hidden="1" thickTop="1" thickBot="1" x14ac:dyDescent="0.3">
      <c r="A152" s="101" t="str">
        <f>[1]Matière!$C145</f>
        <v>S235_Tube rond 54x8.00 mm</v>
      </c>
      <c r="B152" s="207" t="e">
        <f>SUMIFS(#REF!,#REF!,$A152)</f>
        <v>#REF!</v>
      </c>
      <c r="C152" s="213">
        <f>VLOOKUP(A152,[1]Matière!$C$3:$D$200,2,FALSE)</f>
        <v>6003092</v>
      </c>
      <c r="D152" s="217">
        <f t="shared" si="4"/>
        <v>1.0670999999999999</v>
      </c>
      <c r="E152" s="221" t="e">
        <f>PrixKg</f>
        <v>#REF!</v>
      </c>
    </row>
    <row r="153" spans="1:5" customFormat="1" ht="16.5" hidden="1" thickTop="1" thickBot="1" x14ac:dyDescent="0.3">
      <c r="A153" s="101" t="str">
        <f>[1]Matière!$C146</f>
        <v>S235_Tube rond 54x5.00 mm</v>
      </c>
      <c r="B153" s="207" t="e">
        <f>SUMIFS(#REF!,#REF!,$A153)</f>
        <v>#REF!</v>
      </c>
      <c r="C153" s="213">
        <f>VLOOKUP(A153,[1]Matière!$C$3:$D$200,2,FALSE)</f>
        <v>6003098</v>
      </c>
      <c r="D153" s="217">
        <f t="shared" si="4"/>
        <v>1.5728</v>
      </c>
      <c r="E153" s="221" t="e">
        <f>PrixKg</f>
        <v>#REF!</v>
      </c>
    </row>
    <row r="154" spans="1:5" customFormat="1" ht="16.5" hidden="1" thickTop="1" thickBot="1" x14ac:dyDescent="0.3">
      <c r="A154" s="101" t="str">
        <f>[1]Matière!$C147</f>
        <v>S235_Tube rond 65x50.00 mm</v>
      </c>
      <c r="B154" s="207" t="e">
        <f>SUMIFS(#REF!,#REF!,$A154)</f>
        <v>#REF!</v>
      </c>
      <c r="C154" s="213">
        <f>VLOOKUP(A154,[1]Matière!$C$3:$D$200,2,FALSE)</f>
        <v>6003108</v>
      </c>
      <c r="D154" s="217">
        <f t="shared" si="4"/>
        <v>1.5009490000000001</v>
      </c>
      <c r="E154" s="221" t="e">
        <f>PrixKg</f>
        <v>#REF!</v>
      </c>
    </row>
    <row r="155" spans="1:5" customFormat="1" ht="16.5" hidden="1" thickTop="1" thickBot="1" x14ac:dyDescent="0.3">
      <c r="A155" s="101" t="str">
        <f>[1]Matière!$C148</f>
        <v>S235_Tube rond 60.3x3.25 mm</v>
      </c>
      <c r="B155" s="209" t="e">
        <f>SUMIFS(#REF!,#REF!,$A155)</f>
        <v>#REF!</v>
      </c>
      <c r="C155" s="213">
        <f>VLOOKUP(A155,[1]Matière!$C$3:$D$200,2,FALSE)</f>
        <v>6003114</v>
      </c>
      <c r="D155" s="217">
        <f t="shared" si="4"/>
        <v>0.913412</v>
      </c>
      <c r="E155" s="221" t="e">
        <f>PrixKg</f>
        <v>#REF!</v>
      </c>
    </row>
    <row r="156" spans="1:5" customFormat="1" ht="16.5" hidden="1" thickTop="1" thickBot="1" x14ac:dyDescent="0.3">
      <c r="A156" s="101" t="str">
        <f>[1]Matière!$C149</f>
        <v>S235_Tube rond 70x8.00 mm</v>
      </c>
      <c r="B156" s="207" t="e">
        <f>SUMIFS(#REF!,#REF!,$A156)</f>
        <v>#REF!</v>
      </c>
      <c r="C156" s="213">
        <f>VLOOKUP(A156,[1]Matière!$C$3:$D$200,2,FALSE)</f>
        <v>6003124</v>
      </c>
      <c r="D156" s="217">
        <f t="shared" si="4"/>
        <v>1.42</v>
      </c>
      <c r="E156" s="221" t="e">
        <f>PrixKg</f>
        <v>#REF!</v>
      </c>
    </row>
    <row r="157" spans="1:5" customFormat="1" ht="16.5" hidden="1" thickTop="1" thickBot="1" x14ac:dyDescent="0.3">
      <c r="A157" s="101" t="str">
        <f>[1]Matière!$C150</f>
        <v>S235_Tube rond 69.8x3.25 mm</v>
      </c>
      <c r="B157" s="207" t="e">
        <f>SUMIFS(#REF!,#REF!,$A157)</f>
        <v>#REF!</v>
      </c>
      <c r="C157" s="213">
        <f>VLOOKUP(A157,[1]Matière!$C$3:$D$200,2,FALSE)</f>
        <v>6003133</v>
      </c>
      <c r="D157" s="217">
        <f t="shared" si="4"/>
        <v>0.97688399999999997</v>
      </c>
      <c r="E157" s="221" t="e">
        <f>PrixKg</f>
        <v>#REF!</v>
      </c>
    </row>
    <row r="158" spans="1:5" customFormat="1" ht="16.5" hidden="1" thickTop="1" thickBot="1" x14ac:dyDescent="0.3">
      <c r="A158" s="101" t="str">
        <f>[1]Matière!$C151</f>
        <v>S355_Tube rond 80x8.50 mm</v>
      </c>
      <c r="B158" s="207" t="e">
        <f>SUMIFS(#REF!,#REF!,$A158)</f>
        <v>#REF!</v>
      </c>
      <c r="C158" s="213">
        <f>VLOOKUP(A158,[1]Matière!$C$3:$D$200,2,FALSE)</f>
        <v>6003139</v>
      </c>
      <c r="D158" s="217">
        <f t="shared" si="4"/>
        <v>1.88</v>
      </c>
      <c r="E158" s="221" t="e">
        <f>PrixKg</f>
        <v>#REF!</v>
      </c>
    </row>
    <row r="159" spans="1:5" customFormat="1" ht="16.5" hidden="1" thickTop="1" thickBot="1" x14ac:dyDescent="0.3">
      <c r="A159" s="101" t="str">
        <f>[1]Matière!$C152</f>
        <v>S355_Tube rond 76.1x6.30 mm</v>
      </c>
      <c r="B159" s="207" t="e">
        <f>SUMIFS(#REF!,#REF!,$A159)</f>
        <v>#REF!</v>
      </c>
      <c r="C159" s="213">
        <f>VLOOKUP(A159,[1]Matière!$C$3:$D$200,2,FALSE)</f>
        <v>6003142</v>
      </c>
      <c r="D159" s="217">
        <f t="shared" si="4"/>
        <v>1.8000160000000001</v>
      </c>
      <c r="E159" s="221" t="e">
        <f>PrixKg</f>
        <v>#REF!</v>
      </c>
    </row>
    <row r="160" spans="1:5" customFormat="1" ht="16.5" hidden="1" thickTop="1" thickBot="1" x14ac:dyDescent="0.3">
      <c r="A160" s="101" t="str">
        <f>[1]Matière!$C153</f>
        <v>S235_Tube rond 76.1x2.90 mm</v>
      </c>
      <c r="B160" s="207" t="e">
        <f>SUMIFS(#REF!,#REF!,$A160)</f>
        <v>#REF!</v>
      </c>
      <c r="C160" s="213">
        <f>VLOOKUP(A160,[1]Matière!$C$3:$D$200,2,FALSE)</f>
        <v>6003146</v>
      </c>
      <c r="D160" s="217">
        <f t="shared" si="4"/>
        <v>1.5556000000000001</v>
      </c>
      <c r="E160" s="221" t="e">
        <f>PrixKg</f>
        <v>#REF!</v>
      </c>
    </row>
    <row r="161" spans="1:5" customFormat="1" ht="16.5" hidden="1" thickTop="1" thickBot="1" x14ac:dyDescent="0.3">
      <c r="A161" s="101" t="str">
        <f>[1]Matière!$C154</f>
        <v>S235_Tube rond 88.9x8.00 mm</v>
      </c>
      <c r="B161" s="207" t="e">
        <f>SUMIFS(#REF!,#REF!,$A161)</f>
        <v>#REF!</v>
      </c>
      <c r="C161" s="213">
        <f>VLOOKUP(A161,[1]Matière!$C$3:$D$200,2,FALSE)</f>
        <v>6003162</v>
      </c>
      <c r="D161" s="217">
        <f t="shared" si="4"/>
        <v>1.18</v>
      </c>
      <c r="E161" s="221" t="e">
        <f>PrixKg</f>
        <v>#REF!</v>
      </c>
    </row>
    <row r="162" spans="1:5" customFormat="1" ht="16.5" hidden="1" thickTop="1" thickBot="1" x14ac:dyDescent="0.3">
      <c r="A162" s="101" t="str">
        <f>[1]Matière!$C155</f>
        <v>S235_Tube rond 101.6x10.00 mm</v>
      </c>
      <c r="B162" s="207" t="e">
        <f>SUMIFS(#REF!,#REF!,$A162)</f>
        <v>#REF!</v>
      </c>
      <c r="C162" s="213">
        <f>VLOOKUP(A162,[1]Matière!$C$3:$D$200,2,FALSE)</f>
        <v>6003183</v>
      </c>
      <c r="D162" s="217">
        <f t="shared" si="4"/>
        <v>0.76</v>
      </c>
      <c r="E162" s="221" t="e">
        <f>PrixKg</f>
        <v>#REF!</v>
      </c>
    </row>
    <row r="163" spans="1:5" customFormat="1" ht="16.5" hidden="1" thickTop="1" thickBot="1" x14ac:dyDescent="0.3">
      <c r="A163" s="101" t="str">
        <f>[1]Matière!$C156</f>
        <v>S235_Tube rond 114.3x10.00 mm</v>
      </c>
      <c r="B163" s="207" t="e">
        <f>SUMIFS(#REF!,#REF!,$A163)</f>
        <v>#REF!</v>
      </c>
      <c r="C163" s="213">
        <f>VLOOKUP(A163,[1]Matière!$C$3:$D$200,2,FALSE)</f>
        <v>6003209</v>
      </c>
      <c r="D163" s="217">
        <f t="shared" si="4"/>
        <v>1.2987599999999999</v>
      </c>
      <c r="E163" s="221" t="e">
        <f>PrixKg</f>
        <v>#REF!</v>
      </c>
    </row>
    <row r="164" spans="1:5" customFormat="1" ht="16.5" hidden="1" thickTop="1" thickBot="1" x14ac:dyDescent="0.3">
      <c r="A164" s="101" t="str">
        <f>[1]Matière!$C157</f>
        <v>S235_Tube rond 114.3x3.00 mm</v>
      </c>
      <c r="B164" s="207" t="e">
        <f>SUMIFS(#REF!,#REF!,$A164)</f>
        <v>#REF!</v>
      </c>
      <c r="C164" s="213">
        <f>VLOOKUP(A164,[1]Matière!$C$3:$D$200,2,FALSE)</f>
        <v>6003223</v>
      </c>
      <c r="D164" s="217">
        <f t="shared" si="4"/>
        <v>0.85</v>
      </c>
      <c r="E164" s="221" t="e">
        <f>PrixKg</f>
        <v>#REF!</v>
      </c>
    </row>
    <row r="165" spans="1:5" customFormat="1" ht="16.5" hidden="1" thickTop="1" thickBot="1" x14ac:dyDescent="0.3">
      <c r="A165" s="101" t="str">
        <f>[1]Matière!$C158</f>
        <v>S355_Tube rond 133x10.00 mm</v>
      </c>
      <c r="B165" s="207" t="e">
        <f>SUMIFS(#REF!,#REF!,$A165)</f>
        <v>#REF!</v>
      </c>
      <c r="C165" s="213">
        <f>VLOOKUP(A165,[1]Matière!$C$3:$D$200,2,FALSE)</f>
        <v>6003246</v>
      </c>
      <c r="D165" s="217">
        <f t="shared" si="4"/>
        <v>0.87561199999999995</v>
      </c>
      <c r="E165" s="221" t="e">
        <f>PrixKg</f>
        <v>#REF!</v>
      </c>
    </row>
    <row r="166" spans="1:5" customFormat="1" ht="16.5" hidden="1" thickTop="1" thickBot="1" x14ac:dyDescent="0.3">
      <c r="A166" s="101" t="str">
        <f>[1]Matière!$C159</f>
        <v>S355_Tube rond 152.4x10.00 mm</v>
      </c>
      <c r="B166" s="207" t="e">
        <f>SUMIFS(#REF!,#REF!,$A166)</f>
        <v>#REF!</v>
      </c>
      <c r="C166" s="213">
        <f>VLOOKUP(A166,[1]Matière!$C$3:$D$200,2,FALSE)</f>
        <v>6003285</v>
      </c>
      <c r="D166" s="217">
        <f t="shared" si="4"/>
        <v>1.5489820000000001</v>
      </c>
      <c r="E166" s="221" t="e">
        <f>PrixKg</f>
        <v>#REF!</v>
      </c>
    </row>
    <row r="167" spans="1:5" customFormat="1" ht="16.5" hidden="1" thickTop="1" thickBot="1" x14ac:dyDescent="0.3">
      <c r="A167" s="101" t="str">
        <f>[1]Matière!$C160</f>
        <v>20MV6_Tube rond 168.3x10.00 mm</v>
      </c>
      <c r="B167" s="207" t="e">
        <f>SUMIFS(#REF!,#REF!,$A167)</f>
        <v>#REF!</v>
      </c>
      <c r="C167" s="213">
        <f>VLOOKUP(A167,[1]Matière!$C$3:$D$200,2,FALSE)</f>
        <v>6003317</v>
      </c>
      <c r="D167" s="217">
        <f t="shared" si="4"/>
        <v>0.70079599999999997</v>
      </c>
      <c r="E167" s="221" t="e">
        <f>PrixKg</f>
        <v>#REF!</v>
      </c>
    </row>
    <row r="168" spans="1:5" customFormat="1" ht="16.5" hidden="1" thickTop="1" thickBot="1" x14ac:dyDescent="0.3">
      <c r="A168" s="101" t="str">
        <f>[1]Matière!$C161</f>
        <v>S355_Tube rond 40x10.00 mm</v>
      </c>
      <c r="B168" s="207" t="e">
        <f>SUMIFS(#REF!,#REF!,$A168)</f>
        <v>#REF!</v>
      </c>
      <c r="C168" s="213">
        <f>VLOOKUP(A168,[1]Matière!$C$3:$D$200,2,FALSE)</f>
        <v>6004060</v>
      </c>
      <c r="D168" s="217">
        <f t="shared" si="4"/>
        <v>2.2735259999999999</v>
      </c>
      <c r="E168" s="221" t="e">
        <f>PrixKg</f>
        <v>#REF!</v>
      </c>
    </row>
    <row r="169" spans="1:5" customFormat="1" ht="16.5" hidden="1" thickTop="1" thickBot="1" x14ac:dyDescent="0.3">
      <c r="A169" s="101" t="str">
        <f>[1]Matière!$C162</f>
        <v>S355_Tube rond 45x12.50 mm</v>
      </c>
      <c r="B169" s="207" t="e">
        <f>SUMIFS(#REF!,#REF!,$A169)</f>
        <v>#REF!</v>
      </c>
      <c r="C169" s="213">
        <f>VLOOKUP(A169,[1]Matière!$C$3:$D$200,2,FALSE)</f>
        <v>6004065</v>
      </c>
      <c r="D169" s="217">
        <f t="shared" si="4"/>
        <v>1.5993999999999999</v>
      </c>
      <c r="E169" s="221" t="e">
        <f>PrixKg</f>
        <v>#REF!</v>
      </c>
    </row>
    <row r="170" spans="1:5" customFormat="1" ht="16.5" hidden="1" thickTop="1" thickBot="1" x14ac:dyDescent="0.3">
      <c r="A170" s="101" t="str">
        <f>[1]Matière!$C163</f>
        <v>S355_Tube rond 63.5x16.00 mm</v>
      </c>
      <c r="B170" s="207" t="e">
        <f>SUMIFS(#REF!,#REF!,$A170)</f>
        <v>#REF!</v>
      </c>
      <c r="C170" s="213">
        <f>VLOOKUP(A170,[1]Matière!$C$3:$D$200,2,FALSE)</f>
        <v>6004095</v>
      </c>
      <c r="D170" s="217">
        <f t="shared" ref="D170:D190" si="5">eurokg</f>
        <v>1.497495</v>
      </c>
      <c r="E170" s="221" t="e">
        <f>PrixKg</f>
        <v>#REF!</v>
      </c>
    </row>
    <row r="171" spans="1:5" customFormat="1" ht="16.5" hidden="1" thickTop="1" thickBot="1" x14ac:dyDescent="0.3">
      <c r="A171" s="101" t="str">
        <f>[1]Matière!$C164</f>
        <v>S355_Tube rond 60.3x6.3 mm</v>
      </c>
      <c r="B171" s="207" t="e">
        <f>SUMIFS(#REF!,#REF!,$A171)</f>
        <v>#REF!</v>
      </c>
      <c r="C171" s="213">
        <f>VLOOKUP(A171,[1]Matière!$C$3:$D$200,2,FALSE)</f>
        <v>6003109</v>
      </c>
      <c r="D171" s="217">
        <f t="shared" si="5"/>
        <v>1.35</v>
      </c>
      <c r="E171" s="221" t="e">
        <f>PrixKg</f>
        <v>#REF!</v>
      </c>
    </row>
    <row r="172" spans="1:5" customFormat="1" ht="16.5" hidden="1" thickTop="1" thickBot="1" x14ac:dyDescent="0.3">
      <c r="A172" s="101" t="str">
        <f>[1]Matière!$C165</f>
        <v>_Tige Filetée M6x1000</v>
      </c>
      <c r="B172" s="207" t="e">
        <f>SUMIFS(#REF!,#REF!,$A172)</f>
        <v>#REF!</v>
      </c>
      <c r="C172" s="213">
        <f>VLOOKUP(A172,[1]Matière!$C$3:$D$200,2,FALSE)</f>
        <v>19630500</v>
      </c>
      <c r="D172" s="217">
        <f t="shared" si="5"/>
        <v>1.2447140000000001</v>
      </c>
      <c r="E172" s="221" t="e">
        <f>PrixKg</f>
        <v>#REF!</v>
      </c>
    </row>
    <row r="173" spans="1:5" customFormat="1" ht="16.5" hidden="1" thickTop="1" thickBot="1" x14ac:dyDescent="0.3">
      <c r="A173" s="101" t="str">
        <f>[1]Matière!$C166</f>
        <v>_Tige Filetée M8x1000</v>
      </c>
      <c r="B173" s="207" t="e">
        <f>SUMIFS(#REF!,#REF!,$A173)</f>
        <v>#REF!</v>
      </c>
      <c r="C173" s="213">
        <f>VLOOKUP(A173,[1]Matière!$C$3:$D$200,2,FALSE)</f>
        <v>19630000</v>
      </c>
      <c r="D173" s="217">
        <f t="shared" si="5"/>
        <v>1.2892999999999999</v>
      </c>
      <c r="E173" s="221" t="e">
        <f>PrixKg</f>
        <v>#REF!</v>
      </c>
    </row>
    <row r="174" spans="1:5" customFormat="1" ht="16.5" hidden="1" thickTop="1" thickBot="1" x14ac:dyDescent="0.3">
      <c r="A174" s="101" t="str">
        <f>[1]Matière!$C167</f>
        <v>_Tige Filetée M10x1000</v>
      </c>
      <c r="B174" s="207" t="e">
        <f>SUMIFS(#REF!,#REF!,$A174)</f>
        <v>#REF!</v>
      </c>
      <c r="C174" s="213">
        <f>VLOOKUP(A174,[1]Matière!$C$3:$D$200,2,FALSE)</f>
        <v>19631000</v>
      </c>
      <c r="D174" s="217">
        <f t="shared" si="5"/>
        <v>1.8096000000000001</v>
      </c>
      <c r="E174" s="221" t="e">
        <f>PrixKg</f>
        <v>#REF!</v>
      </c>
    </row>
    <row r="175" spans="1:5" customFormat="1" ht="16.5" hidden="1" thickTop="1" thickBot="1" x14ac:dyDescent="0.3">
      <c r="A175" s="101" t="str">
        <f>[1]Matière!$C168</f>
        <v>_Tige Filetée M12x1000</v>
      </c>
      <c r="B175" s="207" t="e">
        <f>SUMIFS(#REF!,#REF!,$A175)</f>
        <v>#REF!</v>
      </c>
      <c r="C175" s="213">
        <f>VLOOKUP(A175,[1]Matière!$C$3:$D$200,2,FALSE)</f>
        <v>19632000</v>
      </c>
      <c r="D175" s="217">
        <f t="shared" si="5"/>
        <v>2.2999999999999998</v>
      </c>
      <c r="E175" s="221" t="e">
        <f>PrixKg</f>
        <v>#REF!</v>
      </c>
    </row>
    <row r="176" spans="1:5" customFormat="1" ht="16.5" hidden="1" thickTop="1" thickBot="1" x14ac:dyDescent="0.3">
      <c r="A176" s="101" t="str">
        <f>[1]Matière!$C169</f>
        <v>_Tige Filetée M14x1000</v>
      </c>
      <c r="B176" s="207" t="e">
        <f>SUMIFS(#REF!,#REF!,$A176)</f>
        <v>#REF!</v>
      </c>
      <c r="C176" s="213">
        <f>VLOOKUP(A176,[1]Matière!$C$3:$D$200,2,FALSE)</f>
        <v>19633000</v>
      </c>
      <c r="D176" s="217">
        <f t="shared" si="5"/>
        <v>2.8662000000000001</v>
      </c>
      <c r="E176" s="221" t="e">
        <f>PrixKg</f>
        <v>#REF!</v>
      </c>
    </row>
    <row r="177" spans="1:5" customFormat="1" ht="16.5" hidden="1" thickTop="1" thickBot="1" x14ac:dyDescent="0.3">
      <c r="A177" s="101" t="str">
        <f>[1]Matière!$C170</f>
        <v>_Tige Filetée M16x1000</v>
      </c>
      <c r="B177" s="207" t="e">
        <f>SUMIFS(#REF!,#REF!,$A177)</f>
        <v>#REF!</v>
      </c>
      <c r="C177" s="213">
        <f>VLOOKUP(A177,[1]Matière!$C$3:$D$200,2,FALSE)</f>
        <v>19634000</v>
      </c>
      <c r="D177" s="217">
        <f t="shared" si="5"/>
        <v>3.5676000000000001</v>
      </c>
      <c r="E177" s="221" t="e">
        <f>PrixKg</f>
        <v>#REF!</v>
      </c>
    </row>
    <row r="178" spans="1:5" customFormat="1" ht="16.5" hidden="1" thickTop="1" thickBot="1" x14ac:dyDescent="0.3">
      <c r="A178" s="101" t="str">
        <f>[1]Matière!$C171</f>
        <v>_Tige Filetée M18x1000</v>
      </c>
      <c r="B178" s="207" t="e">
        <f>SUMIFS(#REF!,#REF!,$A178)</f>
        <v>#REF!</v>
      </c>
      <c r="C178" s="213">
        <f>VLOOKUP(A178,[1]Matière!$C$3:$D$200,2,FALSE)</f>
        <v>19635000</v>
      </c>
      <c r="D178" s="217">
        <f t="shared" si="5"/>
        <v>5.0555000000000003</v>
      </c>
      <c r="E178" s="221" t="e">
        <f>PrixKg</f>
        <v>#REF!</v>
      </c>
    </row>
    <row r="179" spans="1:5" customFormat="1" ht="16.5" hidden="1" thickTop="1" thickBot="1" x14ac:dyDescent="0.3">
      <c r="A179" s="101" t="str">
        <f>[1]Matière!$C172</f>
        <v>_Tige Filetée M20x1000</v>
      </c>
      <c r="B179" s="207" t="e">
        <f>SUMIFS(#REF!,#REF!,$A179)</f>
        <v>#REF!</v>
      </c>
      <c r="C179" s="213">
        <f>VLOOKUP(A179,[1]Matière!$C$3:$D$200,2,FALSE)</f>
        <v>19636000</v>
      </c>
      <c r="D179" s="217">
        <f t="shared" si="5"/>
        <v>6.7476000000000003</v>
      </c>
      <c r="E179" s="221" t="e">
        <f>PrixKg</f>
        <v>#REF!</v>
      </c>
    </row>
    <row r="180" spans="1:5" customFormat="1" ht="16.5" hidden="1" thickTop="1" thickBot="1" x14ac:dyDescent="0.3">
      <c r="A180" s="101" t="str">
        <f>[1]Matière!$C173</f>
        <v>_Tige Filetée M22x1000</v>
      </c>
      <c r="B180" s="207" t="e">
        <f>SUMIFS(#REF!,#REF!,$A180)</f>
        <v>#REF!</v>
      </c>
      <c r="C180" s="213">
        <f>VLOOKUP(A180,[1]Matière!$C$3:$D$200,2,FALSE)</f>
        <v>19636500</v>
      </c>
      <c r="D180" s="217">
        <f t="shared" si="5"/>
        <v>8.1646090000000004</v>
      </c>
      <c r="E180" s="221" t="e">
        <f>PrixKg</f>
        <v>#REF!</v>
      </c>
    </row>
    <row r="181" spans="1:5" customFormat="1" ht="16.5" hidden="1" thickTop="1" thickBot="1" x14ac:dyDescent="0.3">
      <c r="A181" s="101" t="str">
        <f>[1]Matière!$C174</f>
        <v>_Tige Filetée M24x1000</v>
      </c>
      <c r="B181" s="207" t="e">
        <f>SUMIFS(#REF!,#REF!,$A181)</f>
        <v>#REF!</v>
      </c>
      <c r="C181" s="213">
        <f>VLOOKUP(A181,[1]Matière!$C$3:$D$200,2,FALSE)</f>
        <v>19637000</v>
      </c>
      <c r="D181" s="217">
        <f t="shared" si="5"/>
        <v>9.6685999999999996</v>
      </c>
      <c r="E181" s="221" t="e">
        <f>PrixKg</f>
        <v>#REF!</v>
      </c>
    </row>
    <row r="182" spans="1:5" customFormat="1" ht="16.5" hidden="1" thickTop="1" thickBot="1" x14ac:dyDescent="0.3">
      <c r="A182" s="101" t="str">
        <f>[1]Matière!$C175</f>
        <v>_Tige Filetée M16/200 x110</v>
      </c>
      <c r="B182" s="207" t="e">
        <f>SUMIFS(#REF!,#REF!,$A182)</f>
        <v>#REF!</v>
      </c>
      <c r="C182" s="213">
        <f>VLOOKUP(A182,[1]Matière!$C$3:$D$200,2,FALSE)</f>
        <v>19634001</v>
      </c>
      <c r="D182" s="217" t="str">
        <f t="shared" si="5"/>
        <v>0</v>
      </c>
      <c r="E182" s="221" t="e">
        <f>PrixKg</f>
        <v>#REF!</v>
      </c>
    </row>
    <row r="183" spans="1:5" customFormat="1" ht="16.5" hidden="1" thickTop="1" thickBot="1" x14ac:dyDescent="0.3">
      <c r="A183" s="101" t="str">
        <f>[1]Matière!$C176</f>
        <v>_Goujons M20x120</v>
      </c>
      <c r="B183" s="207" t="e">
        <f>SUMIFS(#REF!,#REF!,$A183)</f>
        <v>#REF!</v>
      </c>
      <c r="C183" s="213">
        <f>VLOOKUP(A183,[1]Matière!$C$3:$D$200,2,FALSE)</f>
        <v>19636001</v>
      </c>
      <c r="D183" s="217" t="str">
        <f t="shared" si="5"/>
        <v>0</v>
      </c>
      <c r="E183" s="221" t="e">
        <f>PrixKg</f>
        <v>#REF!</v>
      </c>
    </row>
    <row r="184" spans="1:5" customFormat="1" ht="16.5" hidden="1" thickTop="1" thickBot="1" x14ac:dyDescent="0.3">
      <c r="A184" s="101" t="str">
        <f>[1]Matière!$C177</f>
        <v>_VIDE</v>
      </c>
      <c r="B184" s="207" t="e">
        <f>SUMIFS(#REF!,#REF!,$A184)</f>
        <v>#REF!</v>
      </c>
      <c r="C184" s="213">
        <f>VLOOKUP(A184,[1]Matière!$C$3:$D$200,2,FALSE)</f>
        <v>0</v>
      </c>
      <c r="D184" s="217" t="str">
        <f t="shared" si="5"/>
        <v/>
      </c>
      <c r="E184" s="221" t="str">
        <f>PrixKg</f>
        <v/>
      </c>
    </row>
    <row r="185" spans="1:5" customFormat="1" ht="16.5" hidden="1" thickTop="1" thickBot="1" x14ac:dyDescent="0.3">
      <c r="A185" s="101" t="str">
        <f>[1]Matière!$C178</f>
        <v>_VIDE</v>
      </c>
      <c r="B185" s="207" t="e">
        <f>SUMIFS(#REF!,#REF!,$A185)</f>
        <v>#REF!</v>
      </c>
      <c r="C185" s="213">
        <f>VLOOKUP(A185,[1]Matière!$C$3:$D$200,2,FALSE)</f>
        <v>0</v>
      </c>
      <c r="D185" s="217" t="str">
        <f t="shared" si="5"/>
        <v/>
      </c>
      <c r="E185" s="221" t="str">
        <f>PrixKg</f>
        <v/>
      </c>
    </row>
    <row r="186" spans="1:5" customFormat="1" ht="16.5" hidden="1" thickTop="1" thickBot="1" x14ac:dyDescent="0.3">
      <c r="A186" s="101" t="str">
        <f>[1]Matière!$C179</f>
        <v>_VIDE</v>
      </c>
      <c r="B186" s="207" t="e">
        <f>SUMIFS(#REF!,#REF!,$A186)</f>
        <v>#REF!</v>
      </c>
      <c r="C186" s="213">
        <f>VLOOKUP(A186,[1]Matière!$C$3:$D$200,2,FALSE)</f>
        <v>0</v>
      </c>
      <c r="D186" s="217" t="str">
        <f t="shared" si="5"/>
        <v/>
      </c>
      <c r="E186" s="221" t="str">
        <f>PrixKg</f>
        <v/>
      </c>
    </row>
    <row r="187" spans="1:5" customFormat="1" ht="16.5" hidden="1" thickTop="1" thickBot="1" x14ac:dyDescent="0.3">
      <c r="A187" s="101" t="str">
        <f>[1]Matière!$C180</f>
        <v>_VIDE</v>
      </c>
      <c r="B187" s="207" t="e">
        <f>SUMIFS(#REF!,#REF!,$A187)</f>
        <v>#REF!</v>
      </c>
      <c r="C187" s="213">
        <f>VLOOKUP(A187,[1]Matière!$C$3:$D$200,2,FALSE)</f>
        <v>0</v>
      </c>
      <c r="D187" s="217" t="str">
        <f t="shared" si="5"/>
        <v/>
      </c>
      <c r="E187" s="221" t="str">
        <f>PrixKg</f>
        <v/>
      </c>
    </row>
    <row r="188" spans="1:5" customFormat="1" ht="16.5" hidden="1" thickTop="1" thickBot="1" x14ac:dyDescent="0.3">
      <c r="A188" s="101" t="str">
        <f>[1]Matière!$C181</f>
        <v>_VIDE</v>
      </c>
      <c r="B188" s="207" t="e">
        <f>SUMIFS(#REF!,#REF!,$A188)</f>
        <v>#REF!</v>
      </c>
      <c r="C188" s="213">
        <f>VLOOKUP(A188,[1]Matière!$C$3:$D$200,2,FALSE)</f>
        <v>0</v>
      </c>
      <c r="D188" s="217" t="str">
        <f t="shared" si="5"/>
        <v/>
      </c>
      <c r="E188" s="221" t="str">
        <f>PrixKg</f>
        <v/>
      </c>
    </row>
    <row r="189" spans="1:5" customFormat="1" ht="16.5" hidden="1" thickTop="1" thickBot="1" x14ac:dyDescent="0.3">
      <c r="A189" s="101" t="str">
        <f>[1]Matière!$C182</f>
        <v>_VIDE</v>
      </c>
      <c r="B189" s="207" t="e">
        <f>SUMIFS(#REF!,#REF!,$A189)</f>
        <v>#REF!</v>
      </c>
      <c r="C189" s="213">
        <f>VLOOKUP(A189,[1]Matière!$C$3:$D$200,2,FALSE)</f>
        <v>0</v>
      </c>
      <c r="D189" s="217" t="str">
        <f t="shared" si="5"/>
        <v/>
      </c>
      <c r="E189" s="221" t="str">
        <f>PrixKg</f>
        <v/>
      </c>
    </row>
    <row r="190" spans="1:5" customFormat="1" ht="16.5" hidden="1" thickTop="1" thickBot="1" x14ac:dyDescent="0.3">
      <c r="A190" s="103" t="str">
        <f>[1]Matière!$C183</f>
        <v>_VIDE</v>
      </c>
      <c r="B190" s="210" t="e">
        <f>SUMIFS(#REF!,#REF!,$A190)</f>
        <v>#REF!</v>
      </c>
      <c r="C190" s="214">
        <f>VLOOKUP(A190,[1]Matière!$C$3:$D$200,2,FALSE)</f>
        <v>0</v>
      </c>
      <c r="D190" s="218" t="str">
        <f t="shared" si="5"/>
        <v/>
      </c>
      <c r="E190" s="222" t="str">
        <f>PrixKg</f>
        <v/>
      </c>
    </row>
    <row r="191" spans="1:5" hidden="1" x14ac:dyDescent="0.25"/>
  </sheetData>
  <autoFilter ref="A9:B191">
    <filterColumn colId="1">
      <customFilters>
        <customFilter operator="greaterThan" val="0"/>
      </customFilters>
    </filterColumn>
  </autoFilter>
  <mergeCells count="10">
    <mergeCell ref="V1:W1"/>
    <mergeCell ref="T1:U1"/>
    <mergeCell ref="D1:E1"/>
    <mergeCell ref="F1:G1"/>
    <mergeCell ref="H1:I1"/>
    <mergeCell ref="J1:K1"/>
    <mergeCell ref="L1:M1"/>
    <mergeCell ref="R1:S1"/>
    <mergeCell ref="N1:O1"/>
    <mergeCell ref="P1:Q1"/>
  </mergeCells>
  <conditionalFormatting sqref="A10:A208">
    <cfRule type="expression" dxfId="16" priority="10">
      <formula>IF($B10=0,FALSE,TRUE)</formula>
    </cfRule>
  </conditionalFormatting>
  <conditionalFormatting sqref="B10:B208 C10:C190">
    <cfRule type="expression" dxfId="15" priority="9">
      <formula>IF(B10=0,FALSE,TRUE)</formula>
    </cfRule>
  </conditionalFormatting>
  <printOptions horizontalCentered="1"/>
  <pageMargins left="0.7" right="0.7" top="0.75" bottom="0.75" header="0.3" footer="0.3"/>
  <pageSetup paperSize="9" scale="67"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Actualiser_Poids_Brut">
                <anchor moveWithCells="1" sizeWithCells="1">
                  <from>
                    <xdr:col>0</xdr:col>
                    <xdr:colOff>114300</xdr:colOff>
                    <xdr:row>0</xdr:row>
                    <xdr:rowOff>76200</xdr:rowOff>
                  </from>
                  <to>
                    <xdr:col>0</xdr:col>
                    <xdr:colOff>1114425</xdr:colOff>
                    <xdr:row>1</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47:K278"/>
  <sheetViews>
    <sheetView workbookViewId="0">
      <selection activeCell="J10" sqref="J10"/>
    </sheetView>
  </sheetViews>
  <sheetFormatPr baseColWidth="10" defaultRowHeight="15" x14ac:dyDescent="0.25"/>
  <sheetData>
    <row r="147" spans="1:1" x14ac:dyDescent="0.25">
      <c r="A147" s="78" t="s">
        <v>22</v>
      </c>
    </row>
    <row r="181" spans="1:1" x14ac:dyDescent="0.25">
      <c r="A181" s="78" t="s">
        <v>23</v>
      </c>
    </row>
    <row r="230" spans="1:11" ht="15.75" thickBot="1" x14ac:dyDescent="0.3"/>
    <row r="231" spans="1:11" x14ac:dyDescent="0.25">
      <c r="A231" s="291" t="s">
        <v>24</v>
      </c>
      <c r="B231" s="292"/>
      <c r="C231" s="292"/>
      <c r="D231" s="293"/>
      <c r="E231" s="21"/>
      <c r="F231" s="297" t="s">
        <v>26</v>
      </c>
      <c r="G231" s="297" t="s">
        <v>27</v>
      </c>
      <c r="H231" s="297" t="s">
        <v>28</v>
      </c>
      <c r="I231" s="23"/>
      <c r="J231" s="23"/>
      <c r="K231" s="23"/>
    </row>
    <row r="232" spans="1:11" ht="18.75" thickBot="1" x14ac:dyDescent="0.3">
      <c r="A232" s="294"/>
      <c r="B232" s="295"/>
      <c r="C232" s="295"/>
      <c r="D232" s="296"/>
      <c r="E232" s="22" t="s">
        <v>25</v>
      </c>
      <c r="F232" s="298"/>
      <c r="G232" s="298"/>
      <c r="H232" s="298"/>
      <c r="I232" s="22" t="s">
        <v>2</v>
      </c>
      <c r="J232" s="22" t="s">
        <v>29</v>
      </c>
      <c r="K232" s="24" t="s">
        <v>30</v>
      </c>
    </row>
    <row r="233" spans="1:11" ht="18.75" thickBot="1" x14ac:dyDescent="0.3">
      <c r="A233" s="25"/>
      <c r="B233" s="26"/>
      <c r="C233" s="26"/>
      <c r="D233" s="26"/>
      <c r="E233" s="27"/>
      <c r="F233" s="28">
        <v>657</v>
      </c>
      <c r="G233" s="26"/>
      <c r="H233" s="29"/>
      <c r="I233" s="29" t="s">
        <v>19</v>
      </c>
      <c r="J233" s="29" t="s">
        <v>20</v>
      </c>
      <c r="K233" s="29" t="s">
        <v>21</v>
      </c>
    </row>
    <row r="234" spans="1:11" ht="27.75" thickBot="1" x14ac:dyDescent="0.3">
      <c r="A234" s="30"/>
      <c r="B234" s="31"/>
      <c r="C234" s="31"/>
      <c r="D234" s="31"/>
      <c r="E234" s="32" t="s">
        <v>31</v>
      </c>
      <c r="F234" s="33"/>
      <c r="G234" s="34"/>
      <c r="H234" s="35"/>
      <c r="I234" s="36" t="s">
        <v>32</v>
      </c>
      <c r="J234" s="36" t="s">
        <v>33</v>
      </c>
      <c r="K234" s="36" t="s">
        <v>34</v>
      </c>
    </row>
    <row r="235" spans="1:11" ht="18.75" thickBot="1" x14ac:dyDescent="0.3">
      <c r="A235" s="25"/>
      <c r="B235" s="37">
        <v>211</v>
      </c>
      <c r="C235" s="38"/>
      <c r="D235" s="38"/>
      <c r="E235" s="39" t="s">
        <v>31</v>
      </c>
      <c r="F235" s="40"/>
      <c r="G235" s="41"/>
      <c r="H235" s="38"/>
      <c r="I235" s="42" t="s">
        <v>35</v>
      </c>
      <c r="J235" s="42" t="s">
        <v>36</v>
      </c>
      <c r="K235" s="42" t="s">
        <v>37</v>
      </c>
    </row>
    <row r="236" spans="1:11" ht="18.75" thickBot="1" x14ac:dyDescent="0.3">
      <c r="A236" s="25"/>
      <c r="B236" s="43">
        <v>212</v>
      </c>
      <c r="C236" s="44"/>
      <c r="D236" s="38"/>
      <c r="E236" s="39" t="s">
        <v>31</v>
      </c>
      <c r="F236" s="40"/>
      <c r="G236" s="41"/>
      <c r="H236" s="45"/>
      <c r="I236" s="42" t="s">
        <v>38</v>
      </c>
      <c r="J236" s="42" t="s">
        <v>39</v>
      </c>
      <c r="K236" s="42" t="s">
        <v>40</v>
      </c>
    </row>
    <row r="237" spans="1:11" ht="27.75" thickBot="1" x14ac:dyDescent="0.3">
      <c r="A237" s="46"/>
      <c r="B237" s="31"/>
      <c r="C237" s="37"/>
      <c r="D237" s="47"/>
      <c r="E237" s="32" t="s">
        <v>25</v>
      </c>
      <c r="F237" s="32" t="s">
        <v>41</v>
      </c>
      <c r="G237" s="48"/>
      <c r="H237" s="49"/>
      <c r="I237" s="36" t="s">
        <v>42</v>
      </c>
      <c r="J237" s="36" t="s">
        <v>43</v>
      </c>
      <c r="K237" s="36" t="s">
        <v>44</v>
      </c>
    </row>
    <row r="238" spans="1:11" ht="27.75" thickBot="1" x14ac:dyDescent="0.3">
      <c r="A238" s="25"/>
      <c r="B238" s="43">
        <v>214</v>
      </c>
      <c r="C238" s="50"/>
      <c r="D238" s="51"/>
      <c r="E238" s="52" t="s">
        <v>25</v>
      </c>
      <c r="F238" s="53" t="s">
        <v>45</v>
      </c>
      <c r="G238" s="41"/>
      <c r="H238" s="38"/>
      <c r="I238" s="42" t="s">
        <v>46</v>
      </c>
      <c r="J238" s="42" t="s">
        <v>47</v>
      </c>
      <c r="K238" s="42" t="s">
        <v>48</v>
      </c>
    </row>
    <row r="239" spans="1:11" ht="18.75" thickBot="1" x14ac:dyDescent="0.3">
      <c r="A239" s="25"/>
      <c r="B239" s="43">
        <v>215</v>
      </c>
      <c r="C239" s="38"/>
      <c r="D239" s="51"/>
      <c r="E239" s="52" t="s">
        <v>25</v>
      </c>
      <c r="F239" s="53"/>
      <c r="G239" s="41"/>
      <c r="H239" s="38"/>
      <c r="I239" s="42" t="s">
        <v>49</v>
      </c>
      <c r="J239" s="42" t="s">
        <v>50</v>
      </c>
      <c r="K239" s="42" t="s">
        <v>51</v>
      </c>
    </row>
    <row r="240" spans="1:11" ht="18.75" thickBot="1" x14ac:dyDescent="0.3">
      <c r="A240" s="25"/>
      <c r="B240" s="43">
        <v>216</v>
      </c>
      <c r="C240" s="38"/>
      <c r="D240" s="51"/>
      <c r="E240" s="52" t="s">
        <v>25</v>
      </c>
      <c r="F240" s="53"/>
      <c r="G240" s="54"/>
      <c r="H240" s="55"/>
      <c r="I240" s="42" t="s">
        <v>52</v>
      </c>
      <c r="J240" s="42" t="s">
        <v>50</v>
      </c>
      <c r="K240" s="42" t="s">
        <v>51</v>
      </c>
    </row>
    <row r="241" spans="1:11" ht="27.75" thickBot="1" x14ac:dyDescent="0.3">
      <c r="A241" s="25"/>
      <c r="B241" s="43">
        <v>217</v>
      </c>
      <c r="C241" s="38"/>
      <c r="D241" s="56"/>
      <c r="E241" s="52" t="s">
        <v>25</v>
      </c>
      <c r="F241" s="53" t="s">
        <v>53</v>
      </c>
      <c r="G241" s="54"/>
      <c r="H241" s="57" t="s">
        <v>54</v>
      </c>
      <c r="I241" s="42" t="s">
        <v>55</v>
      </c>
      <c r="J241" s="42" t="s">
        <v>56</v>
      </c>
      <c r="K241" s="42" t="s">
        <v>57</v>
      </c>
    </row>
    <row r="242" spans="1:11" ht="18.75" thickBot="1" x14ac:dyDescent="0.3">
      <c r="A242" s="25"/>
      <c r="B242" s="43">
        <v>218</v>
      </c>
      <c r="C242" s="38"/>
      <c r="D242" s="56"/>
      <c r="E242" s="52" t="s">
        <v>25</v>
      </c>
      <c r="F242" s="53">
        <v>19509506</v>
      </c>
      <c r="G242" s="54"/>
      <c r="H242" s="57" t="s">
        <v>58</v>
      </c>
      <c r="I242" s="42" t="s">
        <v>59</v>
      </c>
      <c r="J242" s="42" t="s">
        <v>60</v>
      </c>
      <c r="K242" s="42" t="s">
        <v>61</v>
      </c>
    </row>
    <row r="243" spans="1:11" ht="18.75" thickBot="1" x14ac:dyDescent="0.3">
      <c r="A243" s="25"/>
      <c r="B243" s="43">
        <v>219</v>
      </c>
      <c r="C243" s="38"/>
      <c r="D243" s="56"/>
      <c r="E243" s="52" t="s">
        <v>25</v>
      </c>
      <c r="F243" s="53">
        <v>10602022</v>
      </c>
      <c r="G243" s="54"/>
      <c r="H243" s="57" t="s">
        <v>62</v>
      </c>
      <c r="I243" s="42" t="s">
        <v>63</v>
      </c>
      <c r="J243" s="42" t="s">
        <v>64</v>
      </c>
      <c r="K243" s="42" t="s">
        <v>65</v>
      </c>
    </row>
    <row r="244" spans="1:11" ht="18.75" thickBot="1" x14ac:dyDescent="0.3">
      <c r="A244" s="25"/>
      <c r="B244" s="43">
        <v>220</v>
      </c>
      <c r="C244" s="38"/>
      <c r="D244" s="56"/>
      <c r="E244" s="52" t="s">
        <v>25</v>
      </c>
      <c r="F244" s="53" t="s">
        <v>66</v>
      </c>
      <c r="G244" s="54"/>
      <c r="H244" s="57" t="s">
        <v>67</v>
      </c>
      <c r="I244" s="42" t="s">
        <v>68</v>
      </c>
      <c r="J244" s="42" t="s">
        <v>69</v>
      </c>
      <c r="K244" s="42" t="s">
        <v>70</v>
      </c>
    </row>
    <row r="245" spans="1:11" ht="18.75" thickBot="1" x14ac:dyDescent="0.3">
      <c r="A245" s="25"/>
      <c r="B245" s="37"/>
      <c r="C245" s="31"/>
      <c r="D245" s="58"/>
      <c r="E245" s="32"/>
      <c r="F245" s="59"/>
      <c r="G245" s="60"/>
      <c r="H245" s="61"/>
      <c r="I245" s="36" t="s">
        <v>71</v>
      </c>
      <c r="J245" s="36" t="s">
        <v>72</v>
      </c>
      <c r="K245" s="36" t="s">
        <v>73</v>
      </c>
    </row>
    <row r="246" spans="1:11" ht="18.75" thickBot="1" x14ac:dyDescent="0.3">
      <c r="A246" s="25"/>
      <c r="B246" s="37">
        <v>224</v>
      </c>
      <c r="C246" s="299"/>
      <c r="D246" s="299"/>
      <c r="E246" s="52" t="s">
        <v>31</v>
      </c>
      <c r="F246" s="53">
        <v>68715394</v>
      </c>
      <c r="G246" s="53"/>
      <c r="H246" s="55"/>
      <c r="I246" s="42" t="s">
        <v>74</v>
      </c>
      <c r="J246" s="42" t="s">
        <v>75</v>
      </c>
      <c r="K246" s="42" t="s">
        <v>76</v>
      </c>
    </row>
    <row r="247" spans="1:11" ht="27.75" thickBot="1" x14ac:dyDescent="0.3">
      <c r="A247" s="25"/>
      <c r="B247" s="37">
        <v>221</v>
      </c>
      <c r="C247" s="299"/>
      <c r="D247" s="299"/>
      <c r="E247" s="52" t="s">
        <v>31</v>
      </c>
      <c r="F247" s="53">
        <v>68715364</v>
      </c>
      <c r="G247" s="53"/>
      <c r="H247" s="55"/>
      <c r="I247" s="42" t="s">
        <v>77</v>
      </c>
      <c r="J247" s="42" t="s">
        <v>78</v>
      </c>
      <c r="K247" s="42" t="s">
        <v>79</v>
      </c>
    </row>
    <row r="248" spans="1:11" ht="27.75" thickBot="1" x14ac:dyDescent="0.3">
      <c r="A248" s="25"/>
      <c r="B248" s="37">
        <v>222</v>
      </c>
      <c r="C248" s="299"/>
      <c r="D248" s="299"/>
      <c r="E248" s="52" t="s">
        <v>31</v>
      </c>
      <c r="F248" s="53">
        <v>68715365</v>
      </c>
      <c r="G248" s="53"/>
      <c r="H248" s="57"/>
      <c r="I248" s="42" t="s">
        <v>80</v>
      </c>
      <c r="J248" s="42" t="s">
        <v>81</v>
      </c>
      <c r="K248" s="42" t="s">
        <v>82</v>
      </c>
    </row>
    <row r="249" spans="1:11" ht="27.75" thickBot="1" x14ac:dyDescent="0.3">
      <c r="A249" s="25"/>
      <c r="B249" s="37">
        <v>223</v>
      </c>
      <c r="C249" s="299"/>
      <c r="D249" s="299"/>
      <c r="E249" s="52" t="s">
        <v>31</v>
      </c>
      <c r="F249" s="53">
        <v>68715537</v>
      </c>
      <c r="G249" s="53"/>
      <c r="H249" s="57" t="s">
        <v>83</v>
      </c>
      <c r="I249" s="42" t="s">
        <v>84</v>
      </c>
      <c r="J249" s="42" t="s">
        <v>85</v>
      </c>
      <c r="K249" s="42" t="s">
        <v>86</v>
      </c>
    </row>
    <row r="250" spans="1:11" ht="15.75" thickBot="1" x14ac:dyDescent="0.3">
      <c r="A250" s="25"/>
      <c r="B250" s="37">
        <v>247</v>
      </c>
      <c r="C250" s="299"/>
      <c r="D250" s="299"/>
      <c r="E250" s="52" t="s">
        <v>25</v>
      </c>
      <c r="F250" s="54"/>
      <c r="G250" s="53"/>
      <c r="H250" s="57"/>
      <c r="I250" s="42" t="s">
        <v>59</v>
      </c>
      <c r="J250" s="42" t="s">
        <v>60</v>
      </c>
      <c r="K250" s="42" t="s">
        <v>61</v>
      </c>
    </row>
    <row r="251" spans="1:11" ht="15.75" thickBot="1" x14ac:dyDescent="0.3">
      <c r="A251" s="25"/>
      <c r="B251" s="37">
        <v>248</v>
      </c>
      <c r="C251" s="299"/>
      <c r="D251" s="299"/>
      <c r="E251" s="39" t="s">
        <v>25</v>
      </c>
      <c r="F251" s="53"/>
      <c r="G251" s="53"/>
      <c r="H251" s="57"/>
      <c r="I251" s="42" t="s">
        <v>87</v>
      </c>
      <c r="J251" s="42" t="s">
        <v>88</v>
      </c>
      <c r="K251" s="42" t="s">
        <v>89</v>
      </c>
    </row>
    <row r="252" spans="1:11" ht="18.75" thickBot="1" x14ac:dyDescent="0.3">
      <c r="A252" s="25"/>
      <c r="B252" s="37">
        <v>249</v>
      </c>
      <c r="C252" s="299"/>
      <c r="D252" s="299"/>
      <c r="E252" s="52" t="s">
        <v>25</v>
      </c>
      <c r="F252" s="53"/>
      <c r="G252" s="53"/>
      <c r="H252" s="57"/>
      <c r="I252" s="42" t="s">
        <v>90</v>
      </c>
      <c r="J252" s="42" t="s">
        <v>91</v>
      </c>
      <c r="K252" s="42" t="s">
        <v>92</v>
      </c>
    </row>
    <row r="253" spans="1:11" ht="15.75" thickBot="1" x14ac:dyDescent="0.3">
      <c r="A253" s="25"/>
      <c r="B253" s="37">
        <v>250</v>
      </c>
      <c r="C253" s="299"/>
      <c r="D253" s="299"/>
      <c r="E253" s="52" t="s">
        <v>25</v>
      </c>
      <c r="F253" s="54"/>
      <c r="G253" s="53"/>
      <c r="H253" s="57"/>
      <c r="I253" s="42" t="s">
        <v>59</v>
      </c>
      <c r="J253" s="42" t="s">
        <v>60</v>
      </c>
      <c r="K253" s="42" t="s">
        <v>61</v>
      </c>
    </row>
    <row r="254" spans="1:11" ht="15.75" thickBot="1" x14ac:dyDescent="0.3">
      <c r="A254" s="25"/>
      <c r="B254" s="37">
        <v>251</v>
      </c>
      <c r="C254" s="299"/>
      <c r="D254" s="299"/>
      <c r="E254" s="52" t="s">
        <v>25</v>
      </c>
      <c r="F254" s="54"/>
      <c r="G254" s="53"/>
      <c r="H254" s="57"/>
      <c r="I254" s="42" t="s">
        <v>59</v>
      </c>
      <c r="J254" s="42" t="s">
        <v>60</v>
      </c>
      <c r="K254" s="42" t="s">
        <v>61</v>
      </c>
    </row>
    <row r="255" spans="1:11" ht="15.75" thickBot="1" x14ac:dyDescent="0.3">
      <c r="A255" s="25"/>
      <c r="B255" s="37">
        <v>252</v>
      </c>
      <c r="C255" s="299"/>
      <c r="D255" s="299"/>
      <c r="E255" s="52" t="s">
        <v>25</v>
      </c>
      <c r="F255" s="54"/>
      <c r="G255" s="53"/>
      <c r="H255" s="57"/>
      <c r="I255" s="42" t="s">
        <v>59</v>
      </c>
      <c r="J255" s="42" t="s">
        <v>60</v>
      </c>
      <c r="K255" s="42" t="s">
        <v>61</v>
      </c>
    </row>
    <row r="256" spans="1:11" ht="15.75" thickBot="1" x14ac:dyDescent="0.3">
      <c r="A256" s="25"/>
      <c r="B256" s="37">
        <v>253</v>
      </c>
      <c r="C256" s="299"/>
      <c r="D256" s="299"/>
      <c r="E256" s="39" t="s">
        <v>25</v>
      </c>
      <c r="F256" s="53"/>
      <c r="G256" s="53"/>
      <c r="H256" s="57"/>
      <c r="I256" s="42" t="s">
        <v>87</v>
      </c>
      <c r="J256" s="42" t="s">
        <v>88</v>
      </c>
      <c r="K256" s="42" t="s">
        <v>89</v>
      </c>
    </row>
    <row r="257" spans="1:11" ht="18.75" thickBot="1" x14ac:dyDescent="0.3">
      <c r="A257" s="25"/>
      <c r="B257" s="37">
        <v>254</v>
      </c>
      <c r="C257" s="299"/>
      <c r="D257" s="299"/>
      <c r="E257" s="52" t="s">
        <v>25</v>
      </c>
      <c r="F257" s="53"/>
      <c r="G257" s="53"/>
      <c r="H257" s="57"/>
      <c r="I257" s="42" t="s">
        <v>90</v>
      </c>
      <c r="J257" s="42" t="s">
        <v>91</v>
      </c>
      <c r="K257" s="42" t="s">
        <v>92</v>
      </c>
    </row>
    <row r="258" spans="1:11" ht="18.75" thickBot="1" x14ac:dyDescent="0.3">
      <c r="A258" s="62">
        <v>300</v>
      </c>
      <c r="B258" s="31"/>
      <c r="C258" s="300"/>
      <c r="D258" s="63"/>
      <c r="E258" s="64" t="s">
        <v>31</v>
      </c>
      <c r="F258" s="65"/>
      <c r="G258" s="65"/>
      <c r="H258" s="66"/>
      <c r="I258" s="67" t="s">
        <v>93</v>
      </c>
      <c r="J258" s="67" t="s">
        <v>94</v>
      </c>
      <c r="K258" s="67" t="s">
        <v>95</v>
      </c>
    </row>
    <row r="259" spans="1:11" ht="18.75" thickBot="1" x14ac:dyDescent="0.3">
      <c r="A259" s="25"/>
      <c r="B259" s="37">
        <v>301</v>
      </c>
      <c r="C259" s="300"/>
      <c r="D259" s="299"/>
      <c r="E259" s="68" t="s">
        <v>31</v>
      </c>
      <c r="F259" s="53"/>
      <c r="G259" s="53"/>
      <c r="H259" s="57"/>
      <c r="I259" s="42" t="s">
        <v>96</v>
      </c>
      <c r="J259" s="42" t="s">
        <v>97</v>
      </c>
      <c r="K259" s="42" t="s">
        <v>98</v>
      </c>
    </row>
    <row r="260" spans="1:11" ht="18.75" thickBot="1" x14ac:dyDescent="0.3">
      <c r="A260" s="25"/>
      <c r="B260" s="37">
        <v>302</v>
      </c>
      <c r="C260" s="300"/>
      <c r="D260" s="299"/>
      <c r="E260" s="68" t="s">
        <v>31</v>
      </c>
      <c r="F260" s="53"/>
      <c r="G260" s="53"/>
      <c r="H260" s="69"/>
      <c r="I260" s="42" t="s">
        <v>99</v>
      </c>
      <c r="J260" s="42" t="s">
        <v>100</v>
      </c>
      <c r="K260" s="42" t="s">
        <v>101</v>
      </c>
    </row>
    <row r="261" spans="1:11" ht="15.75" thickBot="1" x14ac:dyDescent="0.3">
      <c r="A261" s="25"/>
      <c r="B261" s="37">
        <v>303</v>
      </c>
      <c r="C261" s="300"/>
      <c r="D261" s="299"/>
      <c r="E261" s="68" t="s">
        <v>31</v>
      </c>
      <c r="F261" s="53"/>
      <c r="G261" s="53"/>
      <c r="H261" s="57"/>
      <c r="I261" s="42" t="s">
        <v>102</v>
      </c>
      <c r="J261" s="42" t="s">
        <v>103</v>
      </c>
      <c r="K261" s="42" t="s">
        <v>104</v>
      </c>
    </row>
    <row r="262" spans="1:11" ht="27.75" thickBot="1" x14ac:dyDescent="0.3">
      <c r="A262" s="25"/>
      <c r="B262" s="37">
        <v>380</v>
      </c>
      <c r="C262" s="300"/>
      <c r="D262" s="301"/>
      <c r="E262" s="70" t="s">
        <v>25</v>
      </c>
      <c r="F262" s="71"/>
      <c r="G262" s="71"/>
      <c r="H262" s="72"/>
      <c r="I262" s="73" t="s">
        <v>105</v>
      </c>
      <c r="J262" s="73" t="s">
        <v>106</v>
      </c>
      <c r="K262" s="73" t="s">
        <v>107</v>
      </c>
    </row>
    <row r="263" spans="1:11" ht="15.75" thickBot="1" x14ac:dyDescent="0.3">
      <c r="A263" s="25"/>
      <c r="B263" s="37">
        <v>381</v>
      </c>
      <c r="C263" s="300"/>
      <c r="D263" s="301"/>
      <c r="E263" s="52" t="s">
        <v>25</v>
      </c>
      <c r="F263" s="53"/>
      <c r="G263" s="53"/>
      <c r="H263" s="57"/>
      <c r="I263" s="42" t="s">
        <v>59</v>
      </c>
      <c r="J263" s="42" t="s">
        <v>60</v>
      </c>
      <c r="K263" s="42" t="s">
        <v>61</v>
      </c>
    </row>
    <row r="264" spans="1:11" ht="15.75" thickBot="1" x14ac:dyDescent="0.3">
      <c r="A264" s="25"/>
      <c r="B264" s="37">
        <v>382</v>
      </c>
      <c r="C264" s="300"/>
      <c r="D264" s="301"/>
      <c r="E264" s="52" t="s">
        <v>25</v>
      </c>
      <c r="F264" s="54"/>
      <c r="G264" s="53"/>
      <c r="H264" s="57"/>
      <c r="I264" s="42" t="s">
        <v>59</v>
      </c>
      <c r="J264" s="42" t="s">
        <v>60</v>
      </c>
      <c r="K264" s="42" t="s">
        <v>61</v>
      </c>
    </row>
    <row r="265" spans="1:11" ht="18.75" thickBot="1" x14ac:dyDescent="0.3">
      <c r="A265" s="25"/>
      <c r="B265" s="37">
        <v>249</v>
      </c>
      <c r="C265" s="300"/>
      <c r="D265" s="301"/>
      <c r="E265" s="39" t="s">
        <v>25</v>
      </c>
      <c r="F265" s="53"/>
      <c r="G265" s="53"/>
      <c r="H265" s="57"/>
      <c r="I265" s="42" t="s">
        <v>90</v>
      </c>
      <c r="J265" s="42" t="s">
        <v>91</v>
      </c>
      <c r="K265" s="42" t="s">
        <v>92</v>
      </c>
    </row>
    <row r="266" spans="1:11" ht="18.75" thickBot="1" x14ac:dyDescent="0.3">
      <c r="A266" s="25"/>
      <c r="B266" s="37">
        <v>254</v>
      </c>
      <c r="C266" s="300"/>
      <c r="D266" s="301"/>
      <c r="E266" s="39" t="s">
        <v>25</v>
      </c>
      <c r="F266" s="53"/>
      <c r="G266" s="53"/>
      <c r="H266" s="57"/>
      <c r="I266" s="42" t="s">
        <v>90</v>
      </c>
      <c r="J266" s="42" t="s">
        <v>91</v>
      </c>
      <c r="K266" s="42" t="s">
        <v>92</v>
      </c>
    </row>
    <row r="267" spans="1:11" ht="27.75" thickBot="1" x14ac:dyDescent="0.3">
      <c r="A267" s="62">
        <v>500</v>
      </c>
      <c r="B267" s="37"/>
      <c r="C267" s="63"/>
      <c r="D267" s="74"/>
      <c r="E267" s="75" t="s">
        <v>31</v>
      </c>
      <c r="F267" s="65"/>
      <c r="G267" s="65"/>
      <c r="H267" s="66"/>
      <c r="I267" s="67" t="s">
        <v>108</v>
      </c>
      <c r="J267" s="67" t="s">
        <v>109</v>
      </c>
      <c r="K267" s="67" t="s">
        <v>110</v>
      </c>
    </row>
    <row r="268" spans="1:11" ht="18.75" thickBot="1" x14ac:dyDescent="0.3">
      <c r="A268" s="25"/>
      <c r="B268" s="37">
        <v>501</v>
      </c>
      <c r="C268" s="300"/>
      <c r="D268" s="299"/>
      <c r="E268" s="76" t="s">
        <v>31</v>
      </c>
      <c r="F268" s="53"/>
      <c r="G268" s="53"/>
      <c r="H268" s="290"/>
      <c r="I268" s="42" t="s">
        <v>111</v>
      </c>
      <c r="J268" s="42" t="s">
        <v>112</v>
      </c>
      <c r="K268" s="42" t="s">
        <v>113</v>
      </c>
    </row>
    <row r="269" spans="1:11" ht="27.75" thickBot="1" x14ac:dyDescent="0.3">
      <c r="A269" s="25"/>
      <c r="B269" s="37">
        <v>502</v>
      </c>
      <c r="C269" s="300"/>
      <c r="D269" s="299"/>
      <c r="E269" s="76" t="s">
        <v>31</v>
      </c>
      <c r="F269" s="53"/>
      <c r="G269" s="53"/>
      <c r="H269" s="290"/>
      <c r="I269" s="42" t="s">
        <v>114</v>
      </c>
      <c r="J269" s="42" t="s">
        <v>115</v>
      </c>
      <c r="K269" s="42" t="s">
        <v>116</v>
      </c>
    </row>
    <row r="270" spans="1:11" ht="18.75" thickBot="1" x14ac:dyDescent="0.3">
      <c r="A270" s="25"/>
      <c r="B270" s="37">
        <v>503</v>
      </c>
      <c r="C270" s="300"/>
      <c r="D270" s="299"/>
      <c r="E270" s="68" t="s">
        <v>31</v>
      </c>
      <c r="F270" s="53"/>
      <c r="G270" s="53"/>
      <c r="H270" s="290"/>
      <c r="I270" s="42" t="s">
        <v>117</v>
      </c>
      <c r="J270" s="42" t="s">
        <v>118</v>
      </c>
      <c r="K270" s="42" t="s">
        <v>119</v>
      </c>
    </row>
    <row r="271" spans="1:11" ht="27" x14ac:dyDescent="0.25">
      <c r="A271" s="305"/>
      <c r="B271" s="307"/>
      <c r="C271" s="308"/>
      <c r="D271" s="309"/>
      <c r="E271" s="310" t="s">
        <v>25</v>
      </c>
      <c r="F271" s="302"/>
      <c r="G271" s="302"/>
      <c r="H271" s="303"/>
      <c r="I271" s="77" t="s">
        <v>120</v>
      </c>
      <c r="J271" s="304" t="s">
        <v>122</v>
      </c>
      <c r="K271" s="77" t="s">
        <v>123</v>
      </c>
    </row>
    <row r="272" spans="1:11" ht="18.75" thickBot="1" x14ac:dyDescent="0.3">
      <c r="A272" s="306"/>
      <c r="B272" s="307"/>
      <c r="C272" s="308"/>
      <c r="D272" s="309"/>
      <c r="E272" s="310"/>
      <c r="F272" s="302"/>
      <c r="G272" s="302"/>
      <c r="H272" s="303"/>
      <c r="I272" s="77" t="s">
        <v>121</v>
      </c>
      <c r="J272" s="304"/>
      <c r="K272" s="77" t="s">
        <v>124</v>
      </c>
    </row>
    <row r="273" spans="1:11" ht="15.75" thickBot="1" x14ac:dyDescent="0.3">
      <c r="A273" s="25"/>
      <c r="B273" s="37">
        <v>512</v>
      </c>
      <c r="C273" s="308"/>
      <c r="D273" s="309"/>
      <c r="E273" s="52" t="s">
        <v>25</v>
      </c>
      <c r="F273" s="53"/>
      <c r="G273" s="53"/>
      <c r="H273" s="57"/>
      <c r="I273" s="42" t="s">
        <v>59</v>
      </c>
      <c r="J273" s="42" t="s">
        <v>60</v>
      </c>
      <c r="K273" s="42" t="s">
        <v>61</v>
      </c>
    </row>
    <row r="274" spans="1:11" ht="18.75" thickBot="1" x14ac:dyDescent="0.3">
      <c r="A274" s="25"/>
      <c r="B274" s="37">
        <v>513</v>
      </c>
      <c r="C274" s="308"/>
      <c r="D274" s="309"/>
      <c r="E274" s="52" t="s">
        <v>25</v>
      </c>
      <c r="F274" s="53"/>
      <c r="G274" s="53"/>
      <c r="H274" s="57"/>
      <c r="I274" s="42" t="s">
        <v>90</v>
      </c>
      <c r="J274" s="42" t="s">
        <v>91</v>
      </c>
      <c r="K274" s="42" t="s">
        <v>92</v>
      </c>
    </row>
    <row r="275" spans="1:11" ht="15.75" thickBot="1" x14ac:dyDescent="0.3">
      <c r="A275" s="25"/>
      <c r="B275" s="37">
        <v>514</v>
      </c>
      <c r="C275" s="308"/>
      <c r="D275" s="309"/>
      <c r="E275" s="39" t="s">
        <v>25</v>
      </c>
      <c r="F275" s="54"/>
      <c r="G275" s="53"/>
      <c r="H275" s="57"/>
      <c r="I275" s="42" t="s">
        <v>59</v>
      </c>
      <c r="J275" s="42" t="s">
        <v>60</v>
      </c>
      <c r="K275" s="42" t="s">
        <v>61</v>
      </c>
    </row>
    <row r="276" spans="1:11" ht="15.75" thickBot="1" x14ac:dyDescent="0.3">
      <c r="A276" s="25"/>
      <c r="B276" s="37">
        <v>515</v>
      </c>
      <c r="C276" s="308"/>
      <c r="D276" s="309"/>
      <c r="E276" s="52" t="s">
        <v>25</v>
      </c>
      <c r="F276" s="54"/>
      <c r="G276" s="53"/>
      <c r="H276" s="57"/>
      <c r="I276" s="42" t="s">
        <v>59</v>
      </c>
      <c r="J276" s="42" t="s">
        <v>60</v>
      </c>
      <c r="K276" s="42" t="s">
        <v>61</v>
      </c>
    </row>
    <row r="277" spans="1:11" ht="15.75" thickBot="1" x14ac:dyDescent="0.3">
      <c r="A277" s="25"/>
      <c r="B277" s="37">
        <v>248</v>
      </c>
      <c r="C277" s="308"/>
      <c r="D277" s="309"/>
      <c r="E277" s="68" t="s">
        <v>25</v>
      </c>
      <c r="F277" s="53"/>
      <c r="G277" s="53"/>
      <c r="H277" s="57"/>
      <c r="I277" s="42" t="s">
        <v>87</v>
      </c>
      <c r="J277" s="42" t="s">
        <v>88</v>
      </c>
      <c r="K277" s="42" t="s">
        <v>89</v>
      </c>
    </row>
    <row r="278" spans="1:11" ht="18.75" thickBot="1" x14ac:dyDescent="0.3">
      <c r="A278" s="25"/>
      <c r="B278" s="37">
        <v>249</v>
      </c>
      <c r="C278" s="308"/>
      <c r="D278" s="309"/>
      <c r="E278" s="68" t="s">
        <v>25</v>
      </c>
      <c r="F278" s="53"/>
      <c r="G278" s="53"/>
      <c r="H278" s="57"/>
      <c r="I278" s="42" t="s">
        <v>90</v>
      </c>
      <c r="J278" s="42" t="s">
        <v>91</v>
      </c>
      <c r="K278" s="42" t="s">
        <v>92</v>
      </c>
    </row>
  </sheetData>
  <mergeCells count="21">
    <mergeCell ref="G271:G272"/>
    <mergeCell ref="H271:H272"/>
    <mergeCell ref="J271:J272"/>
    <mergeCell ref="A271:A272"/>
    <mergeCell ref="B271:B272"/>
    <mergeCell ref="C271:C278"/>
    <mergeCell ref="D271:D278"/>
    <mergeCell ref="E271:E272"/>
    <mergeCell ref="F271:F272"/>
    <mergeCell ref="H268:H270"/>
    <mergeCell ref="A231:D232"/>
    <mergeCell ref="F231:F232"/>
    <mergeCell ref="G231:G232"/>
    <mergeCell ref="H231:H232"/>
    <mergeCell ref="C246:C257"/>
    <mergeCell ref="D246:D257"/>
    <mergeCell ref="C258:C266"/>
    <mergeCell ref="D259:D261"/>
    <mergeCell ref="D262:D266"/>
    <mergeCell ref="C268:C270"/>
    <mergeCell ref="D268:D270"/>
  </mergeCells>
  <pageMargins left="0.27559055118110237" right="0.27559055118110237" top="0.27559055118110237" bottom="0.27559055118110237" header="0.31496062992125984" footer="0.31496062992125984"/>
  <pageSetup paperSize="9" fitToHeight="0"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T9"/>
  <sheetViews>
    <sheetView workbookViewId="0"/>
  </sheetViews>
  <sheetFormatPr baseColWidth="10" defaultColWidth="7.5703125" defaultRowHeight="15" x14ac:dyDescent="0.25"/>
  <cols>
    <col min="2" max="2" width="7.5703125" style="81"/>
    <col min="4" max="4" width="7.5703125" style="81"/>
  </cols>
  <sheetData>
    <row r="1" spans="1:20" x14ac:dyDescent="0.25">
      <c r="A1" s="11"/>
      <c r="B1" s="99"/>
      <c r="C1" s="11"/>
      <c r="D1" s="99"/>
      <c r="E1" s="14"/>
      <c r="F1" s="11"/>
      <c r="G1" s="11"/>
      <c r="H1" s="10"/>
      <c r="I1" s="6"/>
      <c r="J1" s="10"/>
      <c r="K1" s="10"/>
      <c r="L1" s="10"/>
      <c r="M1" s="79"/>
      <c r="N1" s="79"/>
      <c r="O1" s="79"/>
      <c r="P1" s="79"/>
      <c r="Q1" s="79"/>
      <c r="R1" s="79"/>
      <c r="S1" s="11"/>
      <c r="T1" s="6"/>
    </row>
    <row r="2" spans="1:20" x14ac:dyDescent="0.25">
      <c r="A2" s="11"/>
      <c r="B2" s="99"/>
      <c r="C2" s="11"/>
      <c r="D2" s="99"/>
      <c r="E2" s="14"/>
      <c r="F2" s="11"/>
      <c r="G2" s="11"/>
      <c r="H2" s="10"/>
      <c r="I2" s="6"/>
      <c r="J2" s="10"/>
      <c r="K2" s="10"/>
      <c r="L2" s="10"/>
      <c r="M2" s="79"/>
      <c r="N2" s="79"/>
      <c r="O2" s="79"/>
      <c r="P2" s="79"/>
      <c r="Q2" s="79"/>
      <c r="R2" s="79"/>
      <c r="S2" s="11"/>
      <c r="T2" s="6"/>
    </row>
    <row r="3" spans="1:20" x14ac:dyDescent="0.25">
      <c r="A3" s="11"/>
      <c r="B3" s="99"/>
      <c r="C3" s="11"/>
      <c r="D3" s="99"/>
      <c r="E3" s="14"/>
      <c r="F3" s="11"/>
      <c r="G3" s="11"/>
      <c r="H3" s="10"/>
      <c r="I3" s="6"/>
      <c r="J3" s="10"/>
      <c r="K3" s="10"/>
      <c r="L3" s="10"/>
      <c r="M3" s="79"/>
      <c r="N3" s="79"/>
      <c r="O3" s="79"/>
      <c r="P3" s="79"/>
      <c r="Q3" s="79"/>
      <c r="R3" s="79"/>
      <c r="S3" s="11"/>
      <c r="T3" s="6"/>
    </row>
    <row r="4" spans="1:20" x14ac:dyDescent="0.25">
      <c r="A4" s="11"/>
      <c r="B4" s="99"/>
      <c r="C4" s="11"/>
      <c r="D4" s="99"/>
      <c r="E4" s="14"/>
      <c r="F4" s="11"/>
      <c r="G4" s="11"/>
      <c r="H4" s="10"/>
      <c r="I4" s="6"/>
      <c r="J4" s="10"/>
      <c r="K4" s="10"/>
      <c r="L4" s="10"/>
      <c r="M4" s="79"/>
      <c r="N4" s="79"/>
      <c r="O4" s="79"/>
      <c r="P4" s="79"/>
      <c r="Q4" s="79"/>
      <c r="R4" s="79"/>
      <c r="S4" s="11"/>
      <c r="T4" s="6"/>
    </row>
    <row r="5" spans="1:20" x14ac:dyDescent="0.25">
      <c r="A5" s="11"/>
      <c r="B5" s="99"/>
      <c r="C5" s="11"/>
      <c r="D5" s="99"/>
      <c r="E5" s="14"/>
      <c r="F5" s="11"/>
      <c r="G5" s="11"/>
      <c r="H5" s="10"/>
      <c r="I5" s="6"/>
      <c r="J5" s="10"/>
      <c r="K5" s="10"/>
      <c r="L5" s="10"/>
      <c r="M5" s="79"/>
      <c r="N5" s="79"/>
      <c r="O5" s="79"/>
      <c r="P5" s="79"/>
      <c r="Q5" s="79"/>
      <c r="R5" s="79"/>
      <c r="S5" s="11"/>
      <c r="T5" s="6"/>
    </row>
    <row r="6" spans="1:20" x14ac:dyDescent="0.25">
      <c r="A6" s="11"/>
      <c r="B6" s="99"/>
      <c r="C6" s="11"/>
      <c r="D6" s="99"/>
      <c r="E6" s="14"/>
      <c r="F6" s="11"/>
      <c r="G6" s="11"/>
      <c r="H6" s="10"/>
      <c r="I6" s="6"/>
      <c r="J6" s="10"/>
      <c r="K6" s="10"/>
      <c r="L6" s="10"/>
      <c r="M6" s="79"/>
      <c r="N6" s="79"/>
      <c r="O6" s="79"/>
      <c r="P6" s="79"/>
      <c r="Q6" s="79"/>
      <c r="R6" s="79"/>
      <c r="S6" s="11"/>
      <c r="T6" s="6"/>
    </row>
    <row r="7" spans="1:20" x14ac:dyDescent="0.25">
      <c r="A7" s="11"/>
      <c r="B7" s="99"/>
      <c r="C7" s="11"/>
      <c r="D7" s="99"/>
      <c r="E7" s="14"/>
      <c r="F7" s="11"/>
      <c r="G7" s="11"/>
      <c r="H7" s="10"/>
      <c r="I7" s="6"/>
      <c r="J7" s="10"/>
      <c r="K7" s="10"/>
      <c r="L7" s="10"/>
      <c r="M7" s="79"/>
      <c r="N7" s="79"/>
      <c r="O7" s="79"/>
      <c r="P7" s="79"/>
      <c r="Q7" s="79"/>
      <c r="R7" s="79"/>
      <c r="S7" s="11"/>
      <c r="T7" s="6"/>
    </row>
    <row r="8" spans="1:20" x14ac:dyDescent="0.25">
      <c r="A8" s="11"/>
      <c r="B8" s="99"/>
      <c r="C8" s="11"/>
      <c r="D8" s="99"/>
      <c r="E8" s="14"/>
      <c r="F8" s="11"/>
      <c r="G8" s="11"/>
      <c r="H8" s="10"/>
      <c r="I8" s="6"/>
      <c r="J8" s="10"/>
      <c r="K8" s="10"/>
      <c r="L8" s="10"/>
      <c r="M8" s="79"/>
      <c r="N8" s="79"/>
      <c r="O8" s="79"/>
      <c r="P8" s="79"/>
      <c r="Q8" s="79"/>
      <c r="R8" s="79"/>
      <c r="S8" s="11"/>
      <c r="T8" s="6"/>
    </row>
    <row r="9" spans="1:20" x14ac:dyDescent="0.25">
      <c r="A9" s="11"/>
      <c r="B9" s="99"/>
      <c r="C9" s="11"/>
      <c r="D9" s="99"/>
      <c r="E9" s="14"/>
      <c r="F9" s="11"/>
      <c r="G9" s="11"/>
      <c r="H9" s="10"/>
      <c r="I9" s="6"/>
      <c r="J9" s="10"/>
      <c r="K9" s="10"/>
      <c r="L9" s="10"/>
      <c r="M9" s="79"/>
      <c r="N9" s="79"/>
      <c r="O9" s="79"/>
      <c r="P9" s="79"/>
      <c r="Q9" s="79"/>
      <c r="R9" s="79"/>
      <c r="S9" s="11"/>
      <c r="T9" s="6"/>
    </row>
  </sheetData>
  <conditionalFormatting sqref="J1:R2 A1:H9">
    <cfRule type="expression" dxfId="14" priority="20">
      <formula>$A1&lt;&gt;""</formula>
    </cfRule>
  </conditionalFormatting>
  <conditionalFormatting sqref="H1:H2">
    <cfRule type="notContainsBlanks" dxfId="13" priority="19">
      <formula>LEN(TRIM(H1))&gt;0</formula>
    </cfRule>
  </conditionalFormatting>
  <conditionalFormatting sqref="J3:R3">
    <cfRule type="expression" dxfId="12" priority="16">
      <formula>$A3&lt;&gt;""</formula>
    </cfRule>
  </conditionalFormatting>
  <conditionalFormatting sqref="H3">
    <cfRule type="notContainsBlanks" dxfId="11" priority="15">
      <formula>LEN(TRIM(H3))&gt;0</formula>
    </cfRule>
  </conditionalFormatting>
  <conditionalFormatting sqref="J4:R4">
    <cfRule type="expression" dxfId="10" priority="12">
      <formula>$A4&lt;&gt;""</formula>
    </cfRule>
  </conditionalFormatting>
  <conditionalFormatting sqref="H4">
    <cfRule type="notContainsBlanks" dxfId="9" priority="11">
      <formula>LEN(TRIM(H4))&gt;0</formula>
    </cfRule>
  </conditionalFormatting>
  <conditionalFormatting sqref="J5:R5">
    <cfRule type="expression" dxfId="8" priority="8">
      <formula>$A5&lt;&gt;""</formula>
    </cfRule>
  </conditionalFormatting>
  <conditionalFormatting sqref="H5">
    <cfRule type="notContainsBlanks" dxfId="7" priority="7">
      <formula>LEN(TRIM(H5))&gt;0</formula>
    </cfRule>
  </conditionalFormatting>
  <conditionalFormatting sqref="J6:R7">
    <cfRule type="expression" dxfId="6" priority="6">
      <formula>$A6&lt;&gt;""</formula>
    </cfRule>
  </conditionalFormatting>
  <conditionalFormatting sqref="H6:H7">
    <cfRule type="notContainsBlanks" dxfId="5" priority="5">
      <formula>LEN(TRIM(H6))&gt;0</formula>
    </cfRule>
  </conditionalFormatting>
  <conditionalFormatting sqref="J8:R8">
    <cfRule type="expression" dxfId="4" priority="4">
      <formula>$A8&lt;&gt;""</formula>
    </cfRule>
  </conditionalFormatting>
  <conditionalFormatting sqref="H8">
    <cfRule type="notContainsBlanks" dxfId="3" priority="3">
      <formula>LEN(TRIM(H8))&gt;0</formula>
    </cfRule>
  </conditionalFormatting>
  <conditionalFormatting sqref="J9:R9">
    <cfRule type="expression" dxfId="2" priority="2">
      <formula>$A9&lt;&gt;""</formula>
    </cfRule>
  </conditionalFormatting>
  <conditionalFormatting sqref="H9">
    <cfRule type="notContainsBlanks" dxfId="1" priority="1">
      <formula>LEN(TRIM(H9))&gt;0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D195"/>
  <sheetViews>
    <sheetView workbookViewId="0">
      <selection activeCell="E16" sqref="E16"/>
    </sheetView>
  </sheetViews>
  <sheetFormatPr baseColWidth="10" defaultRowHeight="15" x14ac:dyDescent="0.25"/>
  <cols>
    <col min="1" max="1" width="23.85546875" style="105" customWidth="1"/>
    <col min="2" max="2" width="21.5703125" style="82" customWidth="1"/>
  </cols>
  <sheetData>
    <row r="1" spans="1:4" x14ac:dyDescent="0.25">
      <c r="A1" s="15"/>
      <c r="B1" s="6"/>
      <c r="D1" s="87"/>
    </row>
    <row r="2" spans="1:4" x14ac:dyDescent="0.25">
      <c r="A2" s="15"/>
      <c r="B2" s="6"/>
    </row>
    <row r="3" spans="1:4" x14ac:dyDescent="0.25">
      <c r="A3" s="15"/>
      <c r="B3" s="6"/>
    </row>
    <row r="4" spans="1:4" x14ac:dyDescent="0.25">
      <c r="A4" s="15"/>
      <c r="B4" s="6"/>
    </row>
    <row r="5" spans="1:4" x14ac:dyDescent="0.25">
      <c r="A5" s="12"/>
      <c r="B5" s="6"/>
    </row>
    <row r="6" spans="1:4" x14ac:dyDescent="0.25">
      <c r="A6" s="12"/>
      <c r="B6" s="6"/>
    </row>
    <row r="7" spans="1:4" x14ac:dyDescent="0.25">
      <c r="A7" s="15"/>
      <c r="B7" s="6"/>
    </row>
    <row r="8" spans="1:4" x14ac:dyDescent="0.25">
      <c r="A8" s="15"/>
      <c r="B8" s="6"/>
    </row>
    <row r="9" spans="1:4" x14ac:dyDescent="0.25">
      <c r="A9" s="15"/>
      <c r="B9" s="6"/>
    </row>
    <row r="10" spans="1:4" x14ac:dyDescent="0.25">
      <c r="A10" s="15"/>
      <c r="B10" s="6"/>
    </row>
    <row r="11" spans="1:4" x14ac:dyDescent="0.25">
      <c r="A11" s="15"/>
      <c r="B11" s="6"/>
    </row>
    <row r="12" spans="1:4" x14ac:dyDescent="0.25">
      <c r="A12" s="15"/>
      <c r="B12" s="6"/>
    </row>
    <row r="13" spans="1:4" x14ac:dyDescent="0.25">
      <c r="A13" s="12"/>
      <c r="B13" s="6"/>
    </row>
    <row r="14" spans="1:4" x14ac:dyDescent="0.25">
      <c r="A14" s="12"/>
      <c r="B14" s="6"/>
    </row>
    <row r="15" spans="1:4" x14ac:dyDescent="0.25">
      <c r="A15" s="12"/>
      <c r="B15" s="6"/>
    </row>
    <row r="16" spans="1:4" x14ac:dyDescent="0.25">
      <c r="A16" s="12"/>
      <c r="B16" s="6"/>
    </row>
    <row r="17" spans="1:2" x14ac:dyDescent="0.25">
      <c r="A17" s="12"/>
      <c r="B17" s="6"/>
    </row>
    <row r="18" spans="1:2" x14ac:dyDescent="0.25">
      <c r="A18" s="15"/>
      <c r="B18" s="6"/>
    </row>
    <row r="19" spans="1:2" x14ac:dyDescent="0.25">
      <c r="A19" s="15"/>
      <c r="B19" s="6"/>
    </row>
    <row r="20" spans="1:2" x14ac:dyDescent="0.25">
      <c r="A20" s="15"/>
      <c r="B20" s="6"/>
    </row>
    <row r="21" spans="1:2" x14ac:dyDescent="0.25">
      <c r="A21" s="15"/>
      <c r="B21" s="6"/>
    </row>
    <row r="22" spans="1:2" x14ac:dyDescent="0.25">
      <c r="A22" s="15"/>
      <c r="B22" s="6"/>
    </row>
    <row r="23" spans="1:2" x14ac:dyDescent="0.25">
      <c r="A23" s="15"/>
      <c r="B23" s="6"/>
    </row>
    <row r="24" spans="1:2" x14ac:dyDescent="0.25">
      <c r="A24" s="15"/>
      <c r="B24" s="6"/>
    </row>
    <row r="25" spans="1:2" x14ac:dyDescent="0.25">
      <c r="A25" s="16"/>
      <c r="B25" s="6"/>
    </row>
    <row r="26" spans="1:2" x14ac:dyDescent="0.25">
      <c r="A26" s="16"/>
      <c r="B26" s="6"/>
    </row>
    <row r="27" spans="1:2" x14ac:dyDescent="0.25">
      <c r="A27" s="16"/>
      <c r="B27" s="6"/>
    </row>
    <row r="28" spans="1:2" x14ac:dyDescent="0.25">
      <c r="A28" s="16"/>
      <c r="B28" s="6"/>
    </row>
    <row r="29" spans="1:2" x14ac:dyDescent="0.25">
      <c r="A29" s="16"/>
      <c r="B29" s="6"/>
    </row>
    <row r="30" spans="1:2" x14ac:dyDescent="0.25">
      <c r="A30" s="16"/>
      <c r="B30" s="6"/>
    </row>
    <row r="31" spans="1:2" x14ac:dyDescent="0.25">
      <c r="A31" s="12"/>
      <c r="B31" s="6"/>
    </row>
    <row r="32" spans="1:2" x14ac:dyDescent="0.25">
      <c r="A32" s="15"/>
      <c r="B32" s="6"/>
    </row>
    <row r="33" spans="1:2" x14ac:dyDescent="0.25">
      <c r="A33" s="15"/>
      <c r="B33" s="6"/>
    </row>
    <row r="34" spans="1:2" x14ac:dyDescent="0.25">
      <c r="A34" s="15"/>
      <c r="B34" s="6"/>
    </row>
    <row r="35" spans="1:2" x14ac:dyDescent="0.25">
      <c r="A35" s="15"/>
      <c r="B35" s="6"/>
    </row>
    <row r="36" spans="1:2" x14ac:dyDescent="0.25">
      <c r="A36" s="15"/>
      <c r="B36" s="6"/>
    </row>
    <row r="37" spans="1:2" x14ac:dyDescent="0.25">
      <c r="A37" s="15"/>
      <c r="B37" s="6"/>
    </row>
    <row r="38" spans="1:2" x14ac:dyDescent="0.25">
      <c r="A38" s="15"/>
      <c r="B38" s="6"/>
    </row>
    <row r="39" spans="1:2" x14ac:dyDescent="0.25">
      <c r="A39" s="15"/>
      <c r="B39" s="6"/>
    </row>
    <row r="40" spans="1:2" x14ac:dyDescent="0.25">
      <c r="A40" s="15"/>
      <c r="B40" s="6"/>
    </row>
    <row r="41" spans="1:2" x14ac:dyDescent="0.25">
      <c r="A41" s="16"/>
      <c r="B41" s="6"/>
    </row>
    <row r="42" spans="1:2" x14ac:dyDescent="0.25">
      <c r="A42" s="16"/>
      <c r="B42" s="6"/>
    </row>
    <row r="43" spans="1:2" x14ac:dyDescent="0.25">
      <c r="A43" s="16"/>
      <c r="B43" s="6"/>
    </row>
    <row r="44" spans="1:2" x14ac:dyDescent="0.25">
      <c r="A44" s="16"/>
      <c r="B44" s="6"/>
    </row>
    <row r="45" spans="1:2" x14ac:dyDescent="0.25">
      <c r="A45" s="16"/>
      <c r="B45" s="6"/>
    </row>
    <row r="46" spans="1:2" x14ac:dyDescent="0.25">
      <c r="A46" s="16"/>
      <c r="B46" s="6"/>
    </row>
    <row r="47" spans="1:2" x14ac:dyDescent="0.25">
      <c r="A47" s="16"/>
      <c r="B47" s="6"/>
    </row>
    <row r="48" spans="1:2" x14ac:dyDescent="0.25">
      <c r="A48" s="16"/>
      <c r="B48" s="6"/>
    </row>
    <row r="49" spans="1:2" x14ac:dyDescent="0.25">
      <c r="A49" s="16"/>
      <c r="B49" s="6"/>
    </row>
    <row r="50" spans="1:2" x14ac:dyDescent="0.25">
      <c r="A50" s="16"/>
      <c r="B50" s="6"/>
    </row>
    <row r="51" spans="1:2" x14ac:dyDescent="0.25">
      <c r="A51" s="16"/>
      <c r="B51" s="6"/>
    </row>
    <row r="52" spans="1:2" x14ac:dyDescent="0.25">
      <c r="A52" s="16"/>
      <c r="B52" s="6"/>
    </row>
    <row r="53" spans="1:2" x14ac:dyDescent="0.25">
      <c r="A53" s="16"/>
      <c r="B53" s="6"/>
    </row>
    <row r="54" spans="1:2" x14ac:dyDescent="0.25">
      <c r="A54" s="16"/>
      <c r="B54" s="6"/>
    </row>
    <row r="55" spans="1:2" x14ac:dyDescent="0.25">
      <c r="A55" s="16"/>
      <c r="B55" s="6"/>
    </row>
    <row r="56" spans="1:2" x14ac:dyDescent="0.25">
      <c r="A56" s="15"/>
      <c r="B56" s="6"/>
    </row>
    <row r="57" spans="1:2" x14ac:dyDescent="0.25">
      <c r="A57" s="15"/>
      <c r="B57" s="6"/>
    </row>
    <row r="58" spans="1:2" x14ac:dyDescent="0.25">
      <c r="A58" s="15"/>
      <c r="B58" s="6"/>
    </row>
    <row r="59" spans="1:2" x14ac:dyDescent="0.25">
      <c r="A59" s="15"/>
      <c r="B59" s="6"/>
    </row>
    <row r="60" spans="1:2" x14ac:dyDescent="0.25">
      <c r="A60" s="15"/>
      <c r="B60" s="6"/>
    </row>
    <row r="61" spans="1:2" x14ac:dyDescent="0.25">
      <c r="A61" s="15"/>
      <c r="B61" s="6"/>
    </row>
    <row r="62" spans="1:2" x14ac:dyDescent="0.25">
      <c r="A62" s="15"/>
      <c r="B62" s="6"/>
    </row>
    <row r="63" spans="1:2" x14ac:dyDescent="0.25">
      <c r="A63" s="16"/>
      <c r="B63" s="6"/>
    </row>
    <row r="64" spans="1:2" x14ac:dyDescent="0.25">
      <c r="A64" s="16"/>
      <c r="B64" s="6"/>
    </row>
    <row r="65" spans="1:2" x14ac:dyDescent="0.25">
      <c r="A65" s="16"/>
      <c r="B65" s="6"/>
    </row>
    <row r="66" spans="1:2" x14ac:dyDescent="0.25">
      <c r="A66" s="16"/>
      <c r="B66" s="6"/>
    </row>
    <row r="67" spans="1:2" x14ac:dyDescent="0.25">
      <c r="A67" s="16"/>
      <c r="B67" s="6"/>
    </row>
    <row r="68" spans="1:2" x14ac:dyDescent="0.25">
      <c r="A68" s="16"/>
      <c r="B68" s="6"/>
    </row>
    <row r="69" spans="1:2" x14ac:dyDescent="0.25">
      <c r="A69" s="16"/>
      <c r="B69" s="6"/>
    </row>
    <row r="70" spans="1:2" x14ac:dyDescent="0.25">
      <c r="A70" s="16"/>
      <c r="B70" s="6"/>
    </row>
    <row r="71" spans="1:2" x14ac:dyDescent="0.25">
      <c r="A71" s="16"/>
      <c r="B71" s="6"/>
    </row>
    <row r="72" spans="1:2" x14ac:dyDescent="0.25">
      <c r="A72" s="16"/>
      <c r="B72" s="6"/>
    </row>
    <row r="73" spans="1:2" x14ac:dyDescent="0.25">
      <c r="A73" s="16"/>
      <c r="B73" s="6"/>
    </row>
    <row r="74" spans="1:2" x14ac:dyDescent="0.25">
      <c r="A74" s="16"/>
      <c r="B74" s="6"/>
    </row>
    <row r="75" spans="1:2" x14ac:dyDescent="0.25">
      <c r="A75" s="16"/>
      <c r="B75" s="6"/>
    </row>
    <row r="76" spans="1:2" x14ac:dyDescent="0.25">
      <c r="A76" s="16"/>
      <c r="B76" s="6"/>
    </row>
    <row r="77" spans="1:2" x14ac:dyDescent="0.25">
      <c r="A77" s="16"/>
      <c r="B77" s="6"/>
    </row>
    <row r="78" spans="1:2" x14ac:dyDescent="0.25">
      <c r="A78" s="15"/>
      <c r="B78" s="6"/>
    </row>
    <row r="79" spans="1:2" x14ac:dyDescent="0.25">
      <c r="A79" s="15"/>
      <c r="B79" s="6"/>
    </row>
    <row r="80" spans="1:2" x14ac:dyDescent="0.25">
      <c r="A80" s="15"/>
      <c r="B80" s="6"/>
    </row>
    <row r="81" spans="1:2" x14ac:dyDescent="0.25">
      <c r="A81" s="16"/>
      <c r="B81" s="6"/>
    </row>
    <row r="82" spans="1:2" x14ac:dyDescent="0.25">
      <c r="A82" s="16"/>
      <c r="B82" s="6"/>
    </row>
    <row r="83" spans="1:2" x14ac:dyDescent="0.25">
      <c r="A83" s="16"/>
      <c r="B83" s="6"/>
    </row>
    <row r="84" spans="1:2" x14ac:dyDescent="0.25">
      <c r="A84" s="15"/>
      <c r="B84" s="6"/>
    </row>
    <row r="85" spans="1:2" x14ac:dyDescent="0.25">
      <c r="A85" s="15"/>
      <c r="B85" s="6"/>
    </row>
    <row r="86" spans="1:2" x14ac:dyDescent="0.25">
      <c r="A86" s="15"/>
      <c r="B86" s="6"/>
    </row>
    <row r="87" spans="1:2" x14ac:dyDescent="0.25">
      <c r="A87" s="12"/>
      <c r="B87" s="6"/>
    </row>
    <row r="88" spans="1:2" x14ac:dyDescent="0.25">
      <c r="A88" s="12"/>
      <c r="B88" s="6"/>
    </row>
    <row r="89" spans="1:2" x14ac:dyDescent="0.25">
      <c r="A89" s="12"/>
      <c r="B89" s="6"/>
    </row>
    <row r="90" spans="1:2" x14ac:dyDescent="0.25">
      <c r="A90" s="12"/>
      <c r="B90" s="6"/>
    </row>
    <row r="91" spans="1:2" x14ac:dyDescent="0.25">
      <c r="A91" s="12"/>
      <c r="B91" s="6"/>
    </row>
    <row r="92" spans="1:2" x14ac:dyDescent="0.25">
      <c r="A92" s="12"/>
      <c r="B92" s="6"/>
    </row>
    <row r="93" spans="1:2" x14ac:dyDescent="0.25">
      <c r="A93" s="12"/>
      <c r="B93" s="6"/>
    </row>
    <row r="94" spans="1:2" x14ac:dyDescent="0.25">
      <c r="A94" s="12"/>
      <c r="B94" s="6"/>
    </row>
    <row r="95" spans="1:2" x14ac:dyDescent="0.25">
      <c r="A95" s="12"/>
      <c r="B95" s="6"/>
    </row>
    <row r="96" spans="1:2" x14ac:dyDescent="0.25">
      <c r="A96" s="12"/>
      <c r="B96" s="6"/>
    </row>
    <row r="97" spans="1:2" x14ac:dyDescent="0.25">
      <c r="A97" s="12"/>
      <c r="B97" s="6"/>
    </row>
    <row r="98" spans="1:2" x14ac:dyDescent="0.25">
      <c r="A98" s="12"/>
      <c r="B98" s="6"/>
    </row>
    <row r="99" spans="1:2" x14ac:dyDescent="0.25">
      <c r="A99" s="12"/>
      <c r="B99" s="6"/>
    </row>
    <row r="100" spans="1:2" x14ac:dyDescent="0.25">
      <c r="A100" s="12"/>
      <c r="B100" s="6"/>
    </row>
    <row r="101" spans="1:2" x14ac:dyDescent="0.25">
      <c r="A101" s="12"/>
      <c r="B101" s="6"/>
    </row>
    <row r="102" spans="1:2" x14ac:dyDescent="0.25">
      <c r="A102" s="12"/>
      <c r="B102" s="6"/>
    </row>
    <row r="103" spans="1:2" x14ac:dyDescent="0.25">
      <c r="A103" s="12"/>
      <c r="B103" s="6"/>
    </row>
    <row r="104" spans="1:2" x14ac:dyDescent="0.25">
      <c r="A104" s="12"/>
      <c r="B104" s="6"/>
    </row>
    <row r="105" spans="1:2" x14ac:dyDescent="0.25">
      <c r="A105" s="12"/>
      <c r="B105" s="6"/>
    </row>
    <row r="106" spans="1:2" x14ac:dyDescent="0.25">
      <c r="A106" s="12"/>
      <c r="B106" s="6"/>
    </row>
    <row r="107" spans="1:2" x14ac:dyDescent="0.25">
      <c r="A107" s="12"/>
      <c r="B107" s="6"/>
    </row>
    <row r="108" spans="1:2" x14ac:dyDescent="0.25">
      <c r="A108" s="12"/>
      <c r="B108" s="6"/>
    </row>
    <row r="109" spans="1:2" x14ac:dyDescent="0.25">
      <c r="A109" s="12"/>
      <c r="B109" s="6"/>
    </row>
    <row r="110" spans="1:2" x14ac:dyDescent="0.25">
      <c r="A110" s="12"/>
      <c r="B110" s="6"/>
    </row>
    <row r="111" spans="1:2" x14ac:dyDescent="0.25">
      <c r="A111" s="12"/>
      <c r="B111" s="6"/>
    </row>
    <row r="112" spans="1:2" x14ac:dyDescent="0.25">
      <c r="A112" s="12"/>
      <c r="B112" s="6"/>
    </row>
    <row r="113" spans="1:2" x14ac:dyDescent="0.25">
      <c r="A113" s="12"/>
      <c r="B113" s="6"/>
    </row>
    <row r="114" spans="1:2" x14ac:dyDescent="0.25">
      <c r="A114" s="12"/>
      <c r="B114" s="6"/>
    </row>
    <row r="115" spans="1:2" x14ac:dyDescent="0.25">
      <c r="A115" s="12"/>
      <c r="B115" s="6"/>
    </row>
    <row r="116" spans="1:2" x14ac:dyDescent="0.25">
      <c r="A116" s="12"/>
      <c r="B116" s="6"/>
    </row>
    <row r="117" spans="1:2" x14ac:dyDescent="0.25">
      <c r="A117" s="12"/>
      <c r="B117" s="6"/>
    </row>
    <row r="118" spans="1:2" x14ac:dyDescent="0.25">
      <c r="A118" s="12"/>
      <c r="B118" s="6"/>
    </row>
    <row r="119" spans="1:2" x14ac:dyDescent="0.25">
      <c r="A119" s="12"/>
      <c r="B119" s="6"/>
    </row>
    <row r="120" spans="1:2" x14ac:dyDescent="0.25">
      <c r="A120" s="12"/>
      <c r="B120" s="6"/>
    </row>
    <row r="121" spans="1:2" x14ac:dyDescent="0.25">
      <c r="A121" s="12"/>
      <c r="B121" s="6"/>
    </row>
    <row r="122" spans="1:2" x14ac:dyDescent="0.25">
      <c r="A122" s="12"/>
      <c r="B122" s="6"/>
    </row>
    <row r="123" spans="1:2" x14ac:dyDescent="0.25">
      <c r="A123" s="12"/>
      <c r="B123" s="6"/>
    </row>
    <row r="124" spans="1:2" x14ac:dyDescent="0.25">
      <c r="A124" s="12"/>
      <c r="B124" s="6"/>
    </row>
    <row r="125" spans="1:2" x14ac:dyDescent="0.25">
      <c r="A125" s="12"/>
      <c r="B125" s="6"/>
    </row>
    <row r="126" spans="1:2" x14ac:dyDescent="0.25">
      <c r="A126" s="12"/>
      <c r="B126" s="6"/>
    </row>
    <row r="127" spans="1:2" x14ac:dyDescent="0.25">
      <c r="A127" s="12"/>
      <c r="B127" s="6"/>
    </row>
    <row r="128" spans="1:2" x14ac:dyDescent="0.25">
      <c r="A128" s="12"/>
      <c r="B128" s="6"/>
    </row>
    <row r="129" spans="1:2" x14ac:dyDescent="0.25">
      <c r="A129" s="12"/>
      <c r="B129" s="6"/>
    </row>
    <row r="130" spans="1:2" x14ac:dyDescent="0.25">
      <c r="A130" s="12"/>
      <c r="B130" s="6"/>
    </row>
    <row r="131" spans="1:2" x14ac:dyDescent="0.25">
      <c r="A131" s="12"/>
      <c r="B131" s="6"/>
    </row>
    <row r="132" spans="1:2" x14ac:dyDescent="0.25">
      <c r="A132" s="12"/>
      <c r="B132" s="6"/>
    </row>
    <row r="133" spans="1:2" x14ac:dyDescent="0.25">
      <c r="A133" s="12"/>
      <c r="B133" s="6"/>
    </row>
    <row r="134" spans="1:2" x14ac:dyDescent="0.25">
      <c r="A134" s="12"/>
      <c r="B134" s="6"/>
    </row>
    <row r="135" spans="1:2" x14ac:dyDescent="0.25">
      <c r="A135" s="12"/>
      <c r="B135" s="6"/>
    </row>
    <row r="136" spans="1:2" x14ac:dyDescent="0.25">
      <c r="A136" s="12"/>
      <c r="B136" s="6"/>
    </row>
    <row r="137" spans="1:2" x14ac:dyDescent="0.25">
      <c r="A137" s="12"/>
      <c r="B137" s="6"/>
    </row>
    <row r="138" spans="1:2" x14ac:dyDescent="0.25">
      <c r="A138" s="12"/>
      <c r="B138" s="6"/>
    </row>
    <row r="139" spans="1:2" x14ac:dyDescent="0.25">
      <c r="A139" s="12"/>
      <c r="B139" s="6"/>
    </row>
    <row r="140" spans="1:2" x14ac:dyDescent="0.25">
      <c r="A140" s="12"/>
      <c r="B140" s="6"/>
    </row>
    <row r="141" spans="1:2" x14ac:dyDescent="0.25">
      <c r="A141" s="12"/>
      <c r="B141" s="6"/>
    </row>
    <row r="142" spans="1:2" x14ac:dyDescent="0.25">
      <c r="A142" s="12"/>
      <c r="B142" s="6"/>
    </row>
    <row r="143" spans="1:2" x14ac:dyDescent="0.25">
      <c r="A143" s="12"/>
      <c r="B143" s="6"/>
    </row>
    <row r="144" spans="1:2" x14ac:dyDescent="0.25">
      <c r="A144" s="12"/>
      <c r="B144" s="6"/>
    </row>
    <row r="145" spans="1:2" x14ac:dyDescent="0.25">
      <c r="A145" s="12"/>
      <c r="B145" s="6"/>
    </row>
    <row r="146" spans="1:2" x14ac:dyDescent="0.25">
      <c r="A146" s="12"/>
      <c r="B146" s="6"/>
    </row>
    <row r="147" spans="1:2" x14ac:dyDescent="0.25">
      <c r="A147" s="12"/>
      <c r="B147" s="6"/>
    </row>
    <row r="148" spans="1:2" x14ac:dyDescent="0.25">
      <c r="A148" s="12"/>
      <c r="B148" s="6"/>
    </row>
    <row r="149" spans="1:2" x14ac:dyDescent="0.25">
      <c r="A149" s="12"/>
      <c r="B149" s="6"/>
    </row>
    <row r="150" spans="1:2" x14ac:dyDescent="0.25">
      <c r="A150" s="12"/>
      <c r="B150" s="6"/>
    </row>
    <row r="151" spans="1:2" x14ac:dyDescent="0.25">
      <c r="A151" s="12"/>
      <c r="B151" s="6"/>
    </row>
    <row r="152" spans="1:2" x14ac:dyDescent="0.25">
      <c r="A152" s="12"/>
      <c r="B152" s="6"/>
    </row>
    <row r="153" spans="1:2" x14ac:dyDescent="0.25">
      <c r="A153" s="12"/>
      <c r="B153" s="6"/>
    </row>
    <row r="154" spans="1:2" x14ac:dyDescent="0.25">
      <c r="A154" s="12"/>
      <c r="B154" s="6"/>
    </row>
    <row r="155" spans="1:2" x14ac:dyDescent="0.25">
      <c r="A155" s="12"/>
      <c r="B155" s="6"/>
    </row>
    <row r="156" spans="1:2" x14ac:dyDescent="0.25">
      <c r="A156" s="12"/>
      <c r="B156" s="6"/>
    </row>
    <row r="157" spans="1:2" x14ac:dyDescent="0.25">
      <c r="A157" s="12"/>
      <c r="B157" s="6"/>
    </row>
    <row r="158" spans="1:2" x14ac:dyDescent="0.25">
      <c r="A158" s="12"/>
      <c r="B158" s="6"/>
    </row>
    <row r="159" spans="1:2" x14ac:dyDescent="0.25">
      <c r="A159" s="12"/>
      <c r="B159" s="6"/>
    </row>
    <row r="160" spans="1:2" x14ac:dyDescent="0.25">
      <c r="A160" s="12"/>
      <c r="B160" s="6"/>
    </row>
    <row r="161" spans="1:2" x14ac:dyDescent="0.25">
      <c r="A161" s="12"/>
      <c r="B161" s="6"/>
    </row>
    <row r="162" spans="1:2" x14ac:dyDescent="0.25">
      <c r="A162" s="12"/>
      <c r="B162" s="6"/>
    </row>
    <row r="163" spans="1:2" x14ac:dyDescent="0.25">
      <c r="A163" s="12"/>
      <c r="B163" s="6"/>
    </row>
    <row r="164" spans="1:2" x14ac:dyDescent="0.25">
      <c r="A164" s="12"/>
      <c r="B164" s="6"/>
    </row>
    <row r="165" spans="1:2" x14ac:dyDescent="0.25">
      <c r="A165" s="12"/>
      <c r="B165" s="6"/>
    </row>
    <row r="166" spans="1:2" x14ac:dyDescent="0.25">
      <c r="A166" s="12"/>
      <c r="B166" s="6"/>
    </row>
    <row r="167" spans="1:2" x14ac:dyDescent="0.25">
      <c r="A167" s="12"/>
      <c r="B167" s="6"/>
    </row>
    <row r="168" spans="1:2" x14ac:dyDescent="0.25">
      <c r="A168" s="12"/>
      <c r="B168" s="6"/>
    </row>
    <row r="169" spans="1:2" x14ac:dyDescent="0.25">
      <c r="A169" s="12"/>
      <c r="B169" s="6"/>
    </row>
    <row r="170" spans="1:2" x14ac:dyDescent="0.25">
      <c r="A170" s="12"/>
      <c r="B170" s="6"/>
    </row>
    <row r="171" spans="1:2" x14ac:dyDescent="0.25">
      <c r="A171" s="12"/>
      <c r="B171" s="6"/>
    </row>
    <row r="172" spans="1:2" x14ac:dyDescent="0.25">
      <c r="A172" s="12"/>
      <c r="B172" s="6"/>
    </row>
    <row r="173" spans="1:2" x14ac:dyDescent="0.25">
      <c r="A173" s="12"/>
      <c r="B173" s="6"/>
    </row>
    <row r="174" spans="1:2" x14ac:dyDescent="0.25">
      <c r="A174" s="12"/>
      <c r="B174" s="6"/>
    </row>
    <row r="175" spans="1:2" x14ac:dyDescent="0.25">
      <c r="A175" s="12"/>
      <c r="B175" s="6"/>
    </row>
    <row r="176" spans="1:2" x14ac:dyDescent="0.25">
      <c r="A176" s="12"/>
      <c r="B176" s="6"/>
    </row>
    <row r="177" spans="1:2" x14ac:dyDescent="0.25">
      <c r="A177" s="12"/>
      <c r="B177" s="6"/>
    </row>
    <row r="178" spans="1:2" x14ac:dyDescent="0.25">
      <c r="A178" s="12"/>
      <c r="B178" s="6"/>
    </row>
    <row r="179" spans="1:2" x14ac:dyDescent="0.25">
      <c r="A179" s="12"/>
      <c r="B179" s="6"/>
    </row>
    <row r="180" spans="1:2" x14ac:dyDescent="0.25">
      <c r="A180" s="12"/>
      <c r="B180" s="6"/>
    </row>
    <row r="181" spans="1:2" x14ac:dyDescent="0.25">
      <c r="A181" s="12"/>
      <c r="B181" s="6"/>
    </row>
    <row r="182" spans="1:2" x14ac:dyDescent="0.25">
      <c r="A182" s="12"/>
      <c r="B182" s="6"/>
    </row>
    <row r="183" spans="1:2" x14ac:dyDescent="0.25">
      <c r="A183" s="12"/>
      <c r="B183" s="6"/>
    </row>
    <row r="184" spans="1:2" x14ac:dyDescent="0.25">
      <c r="A184" s="12"/>
      <c r="B184" s="6"/>
    </row>
    <row r="185" spans="1:2" x14ac:dyDescent="0.25">
      <c r="A185" s="12"/>
      <c r="B185" s="6"/>
    </row>
    <row r="186" spans="1:2" x14ac:dyDescent="0.25">
      <c r="A186" s="12"/>
      <c r="B186" s="6"/>
    </row>
    <row r="187" spans="1:2" x14ac:dyDescent="0.25">
      <c r="A187" s="12"/>
      <c r="B187" s="6"/>
    </row>
    <row r="188" spans="1:2" x14ac:dyDescent="0.25">
      <c r="A188" s="12"/>
      <c r="B188" s="6"/>
    </row>
    <row r="189" spans="1:2" x14ac:dyDescent="0.25">
      <c r="A189" s="12"/>
      <c r="B189" s="6"/>
    </row>
    <row r="190" spans="1:2" x14ac:dyDescent="0.25">
      <c r="A190" s="12"/>
      <c r="B190" s="6"/>
    </row>
    <row r="191" spans="1:2" x14ac:dyDescent="0.25">
      <c r="A191" s="12"/>
      <c r="B191" s="6"/>
    </row>
    <row r="192" spans="1:2" x14ac:dyDescent="0.25">
      <c r="A192" s="12"/>
      <c r="B192" s="6"/>
    </row>
    <row r="193" spans="1:2" x14ac:dyDescent="0.25">
      <c r="A193" s="12"/>
      <c r="B193" s="6"/>
    </row>
    <row r="194" spans="1:2" x14ac:dyDescent="0.25">
      <c r="A194" s="12"/>
      <c r="B194" s="6"/>
    </row>
    <row r="195" spans="1:2" x14ac:dyDescent="0.25">
      <c r="A195" s="12"/>
      <c r="B195" s="6"/>
    </row>
  </sheetData>
  <conditionalFormatting sqref="A1:A87">
    <cfRule type="expression" dxfId="0" priority="1">
      <formula>$A1&lt;&gt;""</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Bon de Fab</vt:lpstr>
      <vt:lpstr>Visserie</vt:lpstr>
      <vt:lpstr>Bon d'Oxy</vt:lpstr>
      <vt:lpstr>Résume Chiffrage</vt:lpstr>
      <vt:lpstr>Notice</vt:lpstr>
      <vt:lpstr>Intermédiaire Oxy</vt:lpstr>
      <vt:lpstr>Intermédiaire Périmètre</vt:lpstr>
      <vt:lpstr>'Bon de Fab'!Zone_d_impression</vt:lpstr>
      <vt:lpstr>'Bon d''Oxy'!Zone_d_impression</vt:lpstr>
      <vt:lpstr>'Résume Chiffrage'!Zone_d_impression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GUICHARD</dc:creator>
  <cp:lastModifiedBy>Sebastien GUICHARD</cp:lastModifiedBy>
  <cp:lastPrinted>2018-12-21T14:25:28Z</cp:lastPrinted>
  <dcterms:created xsi:type="dcterms:W3CDTF">2018-09-25T09:16:23Z</dcterms:created>
  <dcterms:modified xsi:type="dcterms:W3CDTF">2019-09-12T13:55:25Z</dcterms:modified>
</cp:coreProperties>
</file>