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SSF\lss\12 CONTRATS SCANNES\Jérémie\"/>
    </mc:Choice>
  </mc:AlternateContent>
  <xr:revisionPtr revIDLastSave="0" documentId="13_ncr:1_{68CDC330-664C-4462-BCC2-CCA4D5FE291C}" xr6:coauthVersionLast="41" xr6:coauthVersionMax="41" xr10:uidLastSave="{00000000-0000-0000-0000-000000000000}"/>
  <bookViews>
    <workbookView xWindow="5445" yWindow="-15480" windowWidth="19440" windowHeight="15000" xr2:uid="{D037562F-2D63-4F5B-B169-346575B7A77D}"/>
  </bookViews>
  <sheets>
    <sheet name="Fiche principal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G20" i="1"/>
  <c r="G21" i="1"/>
  <c r="G22" i="1"/>
  <c r="G23" i="1"/>
  <c r="G11" i="1"/>
  <c r="BA5" i="2" l="1"/>
  <c r="BA4" i="2"/>
  <c r="BA3" i="2"/>
  <c r="BA2" i="2"/>
  <c r="AW5" i="2"/>
  <c r="AW4" i="2"/>
  <c r="AW3" i="2"/>
  <c r="AW2" i="2"/>
  <c r="AS5" i="2"/>
  <c r="AS4" i="2"/>
  <c r="AS3" i="2"/>
  <c r="AS2" i="2"/>
  <c r="AO5" i="2"/>
  <c r="AO4" i="2"/>
  <c r="AO3" i="2"/>
  <c r="AO2" i="2"/>
  <c r="AK5" i="2"/>
  <c r="AK4" i="2"/>
  <c r="AK3" i="2"/>
  <c r="AK2" i="2"/>
  <c r="AG5" i="2"/>
  <c r="AG4" i="2"/>
  <c r="AG3" i="2"/>
  <c r="AG2" i="2"/>
  <c r="AC5" i="2"/>
  <c r="AC4" i="2"/>
  <c r="AC3" i="2"/>
  <c r="AC2" i="2"/>
  <c r="Y5" i="2"/>
  <c r="Y4" i="2"/>
  <c r="Y3" i="2"/>
  <c r="Y2" i="2"/>
  <c r="U5" i="2"/>
  <c r="U4" i="2"/>
  <c r="U3" i="2"/>
  <c r="U2" i="2"/>
  <c r="Q5" i="2"/>
  <c r="Q4" i="2"/>
  <c r="Q3" i="2"/>
  <c r="Q2" i="2"/>
  <c r="M3" i="2"/>
  <c r="M4" i="2"/>
  <c r="M5" i="2"/>
  <c r="M2" i="2"/>
  <c r="AM3" i="2"/>
  <c r="AQ3" i="2"/>
  <c r="AU3" i="2"/>
  <c r="AY3" i="2"/>
  <c r="AM4" i="2"/>
  <c r="AQ4" i="2"/>
  <c r="AU4" i="2"/>
  <c r="AY4" i="2"/>
  <c r="AM5" i="2"/>
  <c r="AQ5" i="2"/>
  <c r="AU5" i="2"/>
  <c r="AY5" i="2"/>
  <c r="AY2" i="2"/>
  <c r="AU2" i="2"/>
  <c r="AQ2" i="2"/>
  <c r="AM2" i="2"/>
  <c r="AE3" i="2"/>
  <c r="AI3" i="2"/>
  <c r="AE4" i="2"/>
  <c r="AI4" i="2"/>
  <c r="AE5" i="2"/>
  <c r="AI5" i="2"/>
  <c r="AI2" i="2"/>
  <c r="AE2" i="2"/>
  <c r="AA3" i="2"/>
  <c r="AA4" i="2"/>
  <c r="AA5" i="2"/>
  <c r="W3" i="2"/>
  <c r="W4" i="2"/>
  <c r="W5" i="2"/>
  <c r="S3" i="2"/>
  <c r="S4" i="2"/>
  <c r="S5" i="2"/>
  <c r="AA2" i="2"/>
  <c r="W2" i="2"/>
  <c r="S2" i="2"/>
  <c r="O3" i="2"/>
  <c r="O4" i="2"/>
  <c r="O5" i="2"/>
  <c r="O2" i="2"/>
  <c r="K3" i="2"/>
  <c r="K4" i="2"/>
  <c r="K5" i="2"/>
  <c r="K2" i="2"/>
  <c r="G3" i="2"/>
  <c r="G4" i="2"/>
  <c r="G5" i="2"/>
  <c r="G2" i="2"/>
  <c r="C3" i="2"/>
  <c r="C4" i="2"/>
  <c r="C5" i="2"/>
  <c r="C2" i="2"/>
  <c r="C18" i="1" l="1"/>
  <c r="C16" i="1"/>
  <c r="C23" i="1"/>
  <c r="C22" i="1"/>
  <c r="C21" i="1"/>
  <c r="C20" i="1"/>
  <c r="C19" i="1"/>
  <c r="C17" i="1"/>
  <c r="C15" i="1"/>
  <c r="C14" i="1"/>
  <c r="B23" i="1"/>
  <c r="B22" i="1"/>
  <c r="B21" i="1"/>
  <c r="B20" i="1"/>
  <c r="B19" i="1"/>
  <c r="B18" i="1"/>
  <c r="B17" i="1"/>
  <c r="B16" i="1"/>
  <c r="B15" i="1"/>
  <c r="B11" i="1"/>
  <c r="B12" i="1"/>
  <c r="B13" i="1"/>
  <c r="B14" i="1"/>
  <c r="C13" i="1" l="1"/>
  <c r="C12" i="1"/>
  <c r="C11" i="1"/>
</calcChain>
</file>

<file path=xl/sharedStrings.xml><?xml version="1.0" encoding="utf-8"?>
<sst xmlns="http://schemas.openxmlformats.org/spreadsheetml/2006/main" count="63" uniqueCount="50">
  <si>
    <t>Prix</t>
  </si>
  <si>
    <t xml:space="preserve">Ligne de factu </t>
  </si>
  <si>
    <t>Numéro contrat</t>
  </si>
  <si>
    <t>Prestation 1</t>
  </si>
  <si>
    <t>Quantité 1</t>
  </si>
  <si>
    <t>Prix 1</t>
  </si>
  <si>
    <t>Prestation 2</t>
  </si>
  <si>
    <t>Quantité 2</t>
  </si>
  <si>
    <t>Prix 2</t>
  </si>
  <si>
    <t>Prestation 3</t>
  </si>
  <si>
    <t>Quantité 3</t>
  </si>
  <si>
    <t>Prix 3</t>
  </si>
  <si>
    <t>Prestation 4</t>
  </si>
  <si>
    <t>Quantité 4</t>
  </si>
  <si>
    <t>Prix 4</t>
  </si>
  <si>
    <t>Prestation 5</t>
  </si>
  <si>
    <t>Quantité 5</t>
  </si>
  <si>
    <t>Prix 5</t>
  </si>
  <si>
    <t>Prestation 6</t>
  </si>
  <si>
    <t>Quantité 6</t>
  </si>
  <si>
    <t>Prix 6</t>
  </si>
  <si>
    <t>Prestation 7</t>
  </si>
  <si>
    <t>Quantité 7</t>
  </si>
  <si>
    <t>Prix 7</t>
  </si>
  <si>
    <t>Prestation 8</t>
  </si>
  <si>
    <t>Quantité 8</t>
  </si>
  <si>
    <t>Prix 8</t>
  </si>
  <si>
    <t>Prestation 9</t>
  </si>
  <si>
    <t>Quantité 9</t>
  </si>
  <si>
    <t>Prix 9</t>
  </si>
  <si>
    <t>Prestation 10</t>
  </si>
  <si>
    <t>Quantité 10</t>
  </si>
  <si>
    <t>Prix 10</t>
  </si>
  <si>
    <t>Prestation 11</t>
  </si>
  <si>
    <t>Quantité 11</t>
  </si>
  <si>
    <t>Prix 11</t>
  </si>
  <si>
    <t>Prestation 12</t>
  </si>
  <si>
    <t>Quantité 12</t>
  </si>
  <si>
    <t>Prix 12</t>
  </si>
  <si>
    <t>Prestation 13</t>
  </si>
  <si>
    <t>Quantité 13</t>
  </si>
  <si>
    <t>Prix 13</t>
  </si>
  <si>
    <t>Quantité</t>
  </si>
  <si>
    <t>Réalisation</t>
  </si>
  <si>
    <t>Date de début de facturation</t>
  </si>
  <si>
    <t>Client 1</t>
  </si>
  <si>
    <t>Client 2</t>
  </si>
  <si>
    <t>Client 3</t>
  </si>
  <si>
    <t>Client 4</t>
  </si>
  <si>
    <t>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</si>
</sst>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[$€-1];[Red]\-#,##0\ [$€-1]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 applyFill="1"/>
    <xf numFmtId="44" fontId="0" fillId="0" borderId="0" xfId="1" applyFont="1"/>
    <xf numFmtId="0" fontId="0" fillId="0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L$11" lockText="1" noThreeD="1"/>
</file>

<file path=xl/ctrlProps/ctrlProp2.xml><?xml version="1.0" encoding="utf-8"?>
<formControlPr xmlns="http://schemas.microsoft.com/office/spreadsheetml/2009/9/main" objectType="CheckBox" fmlaLink="$L$12" lockText="1" noThreeD="1"/>
</file>

<file path=xl/ctrlProps/ctrlProp3.xml><?xml version="1.0" encoding="utf-8"?>
<formControlPr xmlns="http://schemas.microsoft.com/office/spreadsheetml/2009/9/main" objectType="CheckBox" fmlaLink="$L$13" lockText="1" noThreeD="1"/>
</file>

<file path=xl/ctrlProps/ctrlProp4.xml><?xml version="1.0" encoding="utf-8"?>
<formControlPr xmlns="http://schemas.microsoft.com/office/spreadsheetml/2009/9/main" objectType="CheckBox" fmlaLink="$L$14" lockText="1" noThreeD="1"/>
</file>

<file path=xl/ctrlProps/ctrlProp5.xml><?xml version="1.0" encoding="utf-8"?>
<formControlPr xmlns="http://schemas.microsoft.com/office/spreadsheetml/2009/9/main" objectType="CheckBox" fmlaLink="$L$15" lockText="1" noThreeD="1"/>
</file>

<file path=xl/ctrlProps/ctrlProp6.xml><?xml version="1.0" encoding="utf-8"?>
<formControlPr xmlns="http://schemas.microsoft.com/office/spreadsheetml/2009/9/main" objectType="CheckBox" fmlaLink="$L$16" lockText="1" noThreeD="1"/>
</file>

<file path=xl/ctrlProps/ctrlProp7.xml><?xml version="1.0" encoding="utf-8"?>
<formControlPr xmlns="http://schemas.microsoft.com/office/spreadsheetml/2009/9/main" objectType="CheckBox" fmlaLink="$L$17" lockText="1" noThreeD="1"/>
</file>

<file path=xl/ctrlProps/ctrlProp8.xml><?xml version="1.0" encoding="utf-8"?>
<formControlPr xmlns="http://schemas.microsoft.com/office/spreadsheetml/2009/9/main" objectType="CheckBox" fmlaLink="$L$18" lockText="1" noThreeD="1"/>
</file>

<file path=xl/ctrlProps/ctrlProp9.xml><?xml version="1.0" encoding="utf-8"?>
<formControlPr xmlns="http://schemas.microsoft.com/office/spreadsheetml/2009/9/main" objectType="CheckBox" fmlaLink="$L$19" lockText="1" noThreeD="1"/>
</file>

<file path=xl/ctrlProps/ctrlProp10.xml><?xml version="1.0" encoding="utf-8"?>
<formControlPr xmlns="http://schemas.microsoft.com/office/spreadsheetml/2009/9/main" objectType="CheckBox" fmlaLink="$L$20" lockText="1" noThreeD="1"/>
</file>

<file path=xl/ctrlProps/ctrlProp11.xml><?xml version="1.0" encoding="utf-8"?>
<formControlPr xmlns="http://schemas.microsoft.com/office/spreadsheetml/2009/9/main" objectType="CheckBox" fmlaLink="$L$21" lockText="1" noThreeD="1"/>
</file>

<file path=xl/ctrlProps/ctrlProp12.xml><?xml version="1.0" encoding="utf-8"?>
<formControlPr xmlns="http://schemas.microsoft.com/office/spreadsheetml/2009/9/main" objectType="CheckBox" fmlaLink="$L$22" lockText="1" noThreeD="1"/>
</file>

<file path=xl/ctrlProps/ctrlProp13.xml><?xml version="1.0" encoding="utf-8"?>
<formControlPr xmlns="http://schemas.microsoft.com/office/spreadsheetml/2009/9/main" objectType="CheckBox" fmlaLink="$L$2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9525</xdr:rowOff>
        </xdr:from>
        <xdr:to>
          <xdr:col>6</xdr:col>
          <xdr:colOff>9525</xdr:colOff>
          <xdr:row>11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0</xdr:rowOff>
        </xdr:from>
        <xdr:to>
          <xdr:col>5</xdr:col>
          <xdr:colOff>704850</xdr:colOff>
          <xdr:row>12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180975</xdr:rowOff>
        </xdr:from>
        <xdr:to>
          <xdr:col>5</xdr:col>
          <xdr:colOff>714375</xdr:colOff>
          <xdr:row>13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180975</xdr:rowOff>
        </xdr:from>
        <xdr:to>
          <xdr:col>5</xdr:col>
          <xdr:colOff>714375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180975</xdr:rowOff>
        </xdr:from>
        <xdr:to>
          <xdr:col>5</xdr:col>
          <xdr:colOff>714375</xdr:colOff>
          <xdr:row>15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0</xdr:rowOff>
        </xdr:from>
        <xdr:to>
          <xdr:col>6</xdr:col>
          <xdr:colOff>9525</xdr:colOff>
          <xdr:row>16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0</xdr:rowOff>
        </xdr:from>
        <xdr:to>
          <xdr:col>6</xdr:col>
          <xdr:colOff>0</xdr:colOff>
          <xdr:row>17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9525</xdr:rowOff>
        </xdr:from>
        <xdr:to>
          <xdr:col>6</xdr:col>
          <xdr:colOff>9525</xdr:colOff>
          <xdr:row>18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0</xdr:rowOff>
        </xdr:from>
        <xdr:to>
          <xdr:col>6</xdr:col>
          <xdr:colOff>0</xdr:colOff>
          <xdr:row>18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0</xdr:rowOff>
        </xdr:from>
        <xdr:to>
          <xdr:col>5</xdr:col>
          <xdr:colOff>714375</xdr:colOff>
          <xdr:row>20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0</xdr:rowOff>
        </xdr:from>
        <xdr:to>
          <xdr:col>5</xdr:col>
          <xdr:colOff>714375</xdr:colOff>
          <xdr:row>20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714375</xdr:colOff>
          <xdr:row>22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0</xdr:rowOff>
        </xdr:from>
        <xdr:to>
          <xdr:col>5</xdr:col>
          <xdr:colOff>714375</xdr:colOff>
          <xdr:row>22</xdr:row>
          <xdr:rowOff>180975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Réalisé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CCD2-8C0B-4AF9-92B0-89C98ACBCE80}">
  <sheetPr codeName="Feuil1"/>
  <dimension ref="A1:L24"/>
  <sheetViews>
    <sheetView tabSelected="1" workbookViewId="0">
      <selection activeCell="C3" sqref="C3"/>
    </sheetView>
  </sheetViews>
  <sheetFormatPr defaultColWidth="9.140625" defaultRowHeight="15" x14ac:dyDescent="0.25"/>
  <cols>
    <col min="1" max="1" width="24.140625" bestFit="1" customWidth="1"/>
    <col min="2" max="2" width="57.85546875" bestFit="1" customWidth="1"/>
    <col min="5" max="5" width="10.140625" customWidth="1"/>
    <col min="6" max="6" width="10.85546875" bestFit="1" customWidth="1"/>
    <col min="11" max="11" width="9.140625" customWidth="1"/>
    <col min="12" max="12" width="0" hidden="1" customWidth="1"/>
  </cols>
  <sheetData>
    <row r="1" spans="1:12" x14ac:dyDescent="0.25">
      <c r="B1" t="s">
        <v>45</v>
      </c>
    </row>
    <row r="4" spans="1:12" x14ac:dyDescent="0.25">
      <c r="E4" s="2"/>
      <c r="F4" s="2"/>
    </row>
    <row r="10" spans="1:12" x14ac:dyDescent="0.25">
      <c r="A10" t="s">
        <v>49</v>
      </c>
      <c r="B10" t="s">
        <v>1</v>
      </c>
      <c r="C10" t="s">
        <v>0</v>
      </c>
      <c r="D10" t="s">
        <v>42</v>
      </c>
      <c r="F10" t="s">
        <v>43</v>
      </c>
    </row>
    <row r="11" spans="1:12" x14ac:dyDescent="0.25">
      <c r="B11" t="str">
        <f>VLOOKUP(B1,BDD!B:BB,2,FALSE)</f>
        <v>Prestation 1Client 1</v>
      </c>
      <c r="C11" s="3">
        <f>VLOOKUP(B1,BDD!B:BB,4,FALSE)</f>
        <v>10</v>
      </c>
      <c r="F11" s="4"/>
      <c r="G11" t="str">
        <f>IF(AND(B11&lt;&gt;0,L11=TRUE),"Réussi",IF(AND(B11&lt;&gt;0,L11=FALSE),"Raté",""))</f>
        <v>Raté</v>
      </c>
      <c r="H11" s="4"/>
      <c r="I11" s="4"/>
      <c r="L11" t="b">
        <v>0</v>
      </c>
    </row>
    <row r="12" spans="1:12" x14ac:dyDescent="0.25">
      <c r="B12" t="str">
        <f>VLOOKUP(B1,BDD!B:BB,6,FALSE)</f>
        <v>Prestation 2Client 1</v>
      </c>
      <c r="C12" s="3">
        <f>VLOOKUP(B1,BDD!B:BB,8,FALSE)</f>
        <v>20</v>
      </c>
      <c r="F12" s="4"/>
      <c r="G12" t="str">
        <f t="shared" ref="G12:G23" si="0">IF(AND(B12&lt;&gt;0,L12=TRUE),"Réussi",IF(AND(B12&lt;&gt;0,L12=FALSE),"Raté",""))</f>
        <v>Raté</v>
      </c>
      <c r="H12" s="4"/>
      <c r="I12" s="4"/>
      <c r="L12" t="b">
        <v>0</v>
      </c>
    </row>
    <row r="13" spans="1:12" x14ac:dyDescent="0.25">
      <c r="B13" t="str">
        <f>VLOOKUP(B1,BDD!B:BB,10,FALSE)</f>
        <v>Prestation 3Client 1</v>
      </c>
      <c r="C13" s="3">
        <f>VLOOKUP(B1,BDD!B:BB,12,FALSE)</f>
        <v>30</v>
      </c>
      <c r="G13" t="str">
        <f t="shared" si="0"/>
        <v>Raté</v>
      </c>
      <c r="L13" t="b">
        <v>0</v>
      </c>
    </row>
    <row r="14" spans="1:12" x14ac:dyDescent="0.25">
      <c r="B14" t="str">
        <f>VLOOKUP(B1,BDD!B:BB,14,FALSE)</f>
        <v>Prestation 4Client 1</v>
      </c>
      <c r="C14" s="3">
        <f>VLOOKUP(B1,BDD!B:BB,16,FALSE)</f>
        <v>40</v>
      </c>
      <c r="G14" t="str">
        <f t="shared" si="0"/>
        <v>Raté</v>
      </c>
      <c r="L14" t="b">
        <v>0</v>
      </c>
    </row>
    <row r="15" spans="1:12" x14ac:dyDescent="0.25">
      <c r="B15" t="str">
        <f>VLOOKUP(B1,BDD!B:BB,18,FALSE)</f>
        <v>Prestation 5Client 1</v>
      </c>
      <c r="C15" s="3">
        <f>VLOOKUP(B1,BDD!B:BB,20,FALSE)</f>
        <v>50</v>
      </c>
      <c r="G15" t="str">
        <f t="shared" si="0"/>
        <v>Raté</v>
      </c>
      <c r="L15" t="b">
        <v>0</v>
      </c>
    </row>
    <row r="16" spans="1:12" x14ac:dyDescent="0.25">
      <c r="B16" t="str">
        <f>VLOOKUP(B1,BDD!B:BB,22,FALSE)</f>
        <v>Prestation 6Client 1</v>
      </c>
      <c r="C16" s="3">
        <f>VLOOKUP(B1,BDD!B:BB,24,FALSE)</f>
        <v>60</v>
      </c>
      <c r="G16" t="str">
        <f t="shared" si="0"/>
        <v>Raté</v>
      </c>
      <c r="L16" t="b">
        <v>0</v>
      </c>
    </row>
    <row r="17" spans="2:12" x14ac:dyDescent="0.25">
      <c r="B17" t="str">
        <f>VLOOKUP(B1,BDD!B:BB,26,FALSE)</f>
        <v>Prestation 7Client 1</v>
      </c>
      <c r="C17" s="3">
        <f>VLOOKUP(B1,BDD!B:BB,28,FALSE)</f>
        <v>70</v>
      </c>
      <c r="G17" t="str">
        <f t="shared" si="0"/>
        <v>Raté</v>
      </c>
      <c r="L17" t="b">
        <v>0</v>
      </c>
    </row>
    <row r="18" spans="2:12" x14ac:dyDescent="0.25">
      <c r="B18" t="str">
        <f>VLOOKUP(B1,BDD!B:BB,30,FALSE)</f>
        <v>Prestation 8Client 1</v>
      </c>
      <c r="C18" s="3">
        <f>VLOOKUP(B1,BDD!B:BB,32,FALSE)</f>
        <v>80</v>
      </c>
      <c r="G18" t="str">
        <f t="shared" si="0"/>
        <v>Raté</v>
      </c>
      <c r="L18" t="b">
        <v>0</v>
      </c>
    </row>
    <row r="19" spans="2:12" x14ac:dyDescent="0.25">
      <c r="B19" t="str">
        <f>VLOOKUP(B1,BDD!B:BB,34,FALSE)</f>
        <v>Prestation 9Client 1</v>
      </c>
      <c r="C19" s="3">
        <f>VLOOKUP(B1,BDD!B:BB,36,FALSE)</f>
        <v>90</v>
      </c>
      <c r="G19" t="str">
        <f t="shared" si="0"/>
        <v>Raté</v>
      </c>
      <c r="L19" t="b">
        <v>0</v>
      </c>
    </row>
    <row r="20" spans="2:12" x14ac:dyDescent="0.25">
      <c r="B20" t="str">
        <f>VLOOKUP(B1,BDD!B:BB,38,FALSE)</f>
        <v>Prestation 10Client 1</v>
      </c>
      <c r="C20" s="3">
        <f>VLOOKUP(B1,BDD!B:BB,40,FALSE)</f>
        <v>100</v>
      </c>
      <c r="G20" t="str">
        <f t="shared" si="0"/>
        <v>Raté</v>
      </c>
      <c r="L20" t="b">
        <v>0</v>
      </c>
    </row>
    <row r="21" spans="2:12" x14ac:dyDescent="0.25">
      <c r="B21" t="str">
        <f>VLOOKUP(B1,BDD!B:BB,42,FALSE)</f>
        <v>Prestation 11Client 1</v>
      </c>
      <c r="C21" s="3">
        <f>VLOOKUP(B1,BDD!B:BB,44,FALSE)</f>
        <v>110</v>
      </c>
      <c r="G21" t="str">
        <f t="shared" si="0"/>
        <v>Raté</v>
      </c>
      <c r="L21" t="b">
        <v>0</v>
      </c>
    </row>
    <row r="22" spans="2:12" x14ac:dyDescent="0.25">
      <c r="B22" t="str">
        <f>VLOOKUP(B1,BDD!B:BB,46,FALSE)</f>
        <v>Prestation 12Client 1</v>
      </c>
      <c r="C22" s="3">
        <f>VLOOKUP(B1,BDD!B:BB,48,FALSE)</f>
        <v>120</v>
      </c>
      <c r="G22" t="str">
        <f t="shared" si="0"/>
        <v>Raté</v>
      </c>
      <c r="L22" t="b">
        <v>0</v>
      </c>
    </row>
    <row r="23" spans="2:12" x14ac:dyDescent="0.25">
      <c r="B23" t="str">
        <f>VLOOKUP(B1,BDD!B:BB,50,FALSE)</f>
        <v>Prestation 13Client 1</v>
      </c>
      <c r="C23" s="3">
        <f>VLOOKUP(B1,BDD!B:BB,52,FALSE)</f>
        <v>130</v>
      </c>
      <c r="G23" t="str">
        <f t="shared" si="0"/>
        <v>Raté</v>
      </c>
      <c r="L23" t="b">
        <v>0</v>
      </c>
    </row>
    <row r="24" spans="2:12" x14ac:dyDescent="0.25">
      <c r="C24" s="3"/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6</xdr:col>
                    <xdr:colOff>9525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0</xdr:rowOff>
                  </from>
                  <to>
                    <xdr:col>5</xdr:col>
                    <xdr:colOff>704850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180975</xdr:rowOff>
                  </from>
                  <to>
                    <xdr:col>5</xdr:col>
                    <xdr:colOff>714375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180975</xdr:rowOff>
                  </from>
                  <to>
                    <xdr:col>5</xdr:col>
                    <xdr:colOff>714375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180975</xdr:rowOff>
                  </from>
                  <to>
                    <xdr:col>5</xdr:col>
                    <xdr:colOff>714375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0</xdr:rowOff>
                  </from>
                  <to>
                    <xdr:col>6</xdr:col>
                    <xdr:colOff>9525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5</xdr:col>
                    <xdr:colOff>9525</xdr:colOff>
                    <xdr:row>16</xdr:row>
                    <xdr:rowOff>0</xdr:rowOff>
                  </from>
                  <to>
                    <xdr:col>6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9525</xdr:rowOff>
                  </from>
                  <to>
                    <xdr:col>6</xdr:col>
                    <xdr:colOff>9525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0</xdr:rowOff>
                  </from>
                  <to>
                    <xdr:col>6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0</xdr:rowOff>
                  </from>
                  <to>
                    <xdr:col>5</xdr:col>
                    <xdr:colOff>714375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>
                  <from>
                    <xdr:col>5</xdr:col>
                    <xdr:colOff>9525</xdr:colOff>
                    <xdr:row>20</xdr:row>
                    <xdr:rowOff>0</xdr:rowOff>
                  </from>
                  <to>
                    <xdr:col>5</xdr:col>
                    <xdr:colOff>714375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714375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0</xdr:rowOff>
                  </from>
                  <to>
                    <xdr:col>5</xdr:col>
                    <xdr:colOff>714375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00C4B5-47E9-4F0D-924C-3792FC3435B3}">
          <x14:formula1>
            <xm:f>BDD!$B$2:$B$6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86247-56DC-45CA-B5B1-8AC28484314F}">
  <sheetPr codeName="Feuil2"/>
  <dimension ref="B1:BB6"/>
  <sheetViews>
    <sheetView workbookViewId="0">
      <selection activeCell="E10" sqref="E10"/>
    </sheetView>
  </sheetViews>
  <sheetFormatPr defaultColWidth="9.140625" defaultRowHeight="15" x14ac:dyDescent="0.25"/>
  <cols>
    <col min="2" max="2" width="8.7109375" bestFit="1" customWidth="1"/>
    <col min="3" max="7" width="26.5703125" bestFit="1" customWidth="1"/>
  </cols>
  <sheetData>
    <row r="1" spans="2:54" x14ac:dyDescent="0.25">
      <c r="B1" t="s">
        <v>2</v>
      </c>
      <c r="C1" t="s">
        <v>3</v>
      </c>
      <c r="D1" t="s">
        <v>4</v>
      </c>
      <c r="E1" t="s">
        <v>5</v>
      </c>
      <c r="F1" t="s">
        <v>44</v>
      </c>
      <c r="G1" t="s">
        <v>6</v>
      </c>
      <c r="H1" t="s">
        <v>7</v>
      </c>
      <c r="I1" t="s">
        <v>8</v>
      </c>
      <c r="J1" t="s">
        <v>44</v>
      </c>
      <c r="K1" t="s">
        <v>9</v>
      </c>
      <c r="L1" t="s">
        <v>10</v>
      </c>
      <c r="M1" t="s">
        <v>11</v>
      </c>
      <c r="N1" t="s">
        <v>44</v>
      </c>
      <c r="O1" t="s">
        <v>12</v>
      </c>
      <c r="P1" t="s">
        <v>13</v>
      </c>
      <c r="Q1" t="s">
        <v>14</v>
      </c>
      <c r="R1" t="s">
        <v>44</v>
      </c>
      <c r="S1" t="s">
        <v>15</v>
      </c>
      <c r="T1" t="s">
        <v>16</v>
      </c>
      <c r="U1" t="s">
        <v>17</v>
      </c>
      <c r="V1" t="s">
        <v>44</v>
      </c>
      <c r="W1" t="s">
        <v>18</v>
      </c>
      <c r="X1" t="s">
        <v>19</v>
      </c>
      <c r="Y1" t="s">
        <v>20</v>
      </c>
      <c r="Z1" t="s">
        <v>44</v>
      </c>
      <c r="AA1" t="s">
        <v>21</v>
      </c>
      <c r="AB1" t="s">
        <v>22</v>
      </c>
      <c r="AC1" t="s">
        <v>23</v>
      </c>
      <c r="AD1" t="s">
        <v>44</v>
      </c>
      <c r="AE1" t="s">
        <v>24</v>
      </c>
      <c r="AF1" t="s">
        <v>25</v>
      </c>
      <c r="AG1" t="s">
        <v>26</v>
      </c>
      <c r="AH1" t="s">
        <v>44</v>
      </c>
      <c r="AI1" t="s">
        <v>27</v>
      </c>
      <c r="AJ1" t="s">
        <v>28</v>
      </c>
      <c r="AK1" t="s">
        <v>29</v>
      </c>
      <c r="AL1" t="s">
        <v>44</v>
      </c>
      <c r="AM1" t="s">
        <v>30</v>
      </c>
      <c r="AN1" t="s">
        <v>31</v>
      </c>
      <c r="AO1" t="s">
        <v>32</v>
      </c>
      <c r="AP1" t="s">
        <v>44</v>
      </c>
      <c r="AQ1" t="s">
        <v>33</v>
      </c>
      <c r="AR1" t="s">
        <v>34</v>
      </c>
      <c r="AS1" t="s">
        <v>35</v>
      </c>
      <c r="AT1" t="s">
        <v>44</v>
      </c>
      <c r="AU1" t="s">
        <v>36</v>
      </c>
      <c r="AV1" t="s">
        <v>37</v>
      </c>
      <c r="AW1" t="s">
        <v>38</v>
      </c>
      <c r="AX1" t="s">
        <v>44</v>
      </c>
      <c r="AY1" t="s">
        <v>39</v>
      </c>
      <c r="AZ1" t="s">
        <v>40</v>
      </c>
      <c r="BA1" t="s">
        <v>41</v>
      </c>
      <c r="BB1" t="s">
        <v>44</v>
      </c>
    </row>
    <row r="2" spans="2:54" x14ac:dyDescent="0.25">
      <c r="B2" t="s">
        <v>45</v>
      </c>
      <c r="C2" s="1" t="str">
        <f>C$1&amp;$B2</f>
        <v>Prestation 1Client 1</v>
      </c>
      <c r="E2">
        <v>10</v>
      </c>
      <c r="F2" s="1"/>
      <c r="G2" s="1" t="str">
        <f>G$1&amp;$B2</f>
        <v>Prestation 2Client 1</v>
      </c>
      <c r="I2" s="2">
        <v>20</v>
      </c>
      <c r="J2" s="2"/>
      <c r="K2" s="1" t="str">
        <f>K$1&amp;$B2</f>
        <v>Prestation 3Client 1</v>
      </c>
      <c r="M2">
        <f>I2+10</f>
        <v>30</v>
      </c>
      <c r="O2" s="1" t="str">
        <f>O$1&amp;$B2</f>
        <v>Prestation 4Client 1</v>
      </c>
      <c r="Q2">
        <f>M2+10</f>
        <v>40</v>
      </c>
      <c r="S2" s="1" t="str">
        <f>S$1&amp;$B2</f>
        <v>Prestation 5Client 1</v>
      </c>
      <c r="U2">
        <f>Q2+10</f>
        <v>50</v>
      </c>
      <c r="W2" s="1" t="str">
        <f>W$1&amp;$B2</f>
        <v>Prestation 6Client 1</v>
      </c>
      <c r="Y2">
        <f>U2+10</f>
        <v>60</v>
      </c>
      <c r="Z2" s="1"/>
      <c r="AA2" s="1" t="str">
        <f>AA$1&amp;$B2</f>
        <v>Prestation 7Client 1</v>
      </c>
      <c r="AC2">
        <f>Y2+10</f>
        <v>70</v>
      </c>
      <c r="AE2" s="1" t="str">
        <f>AE$1&amp;$B2</f>
        <v>Prestation 8Client 1</v>
      </c>
      <c r="AG2">
        <f>AC2+10</f>
        <v>80</v>
      </c>
      <c r="AI2" s="1" t="str">
        <f>AI$1&amp;$B2</f>
        <v>Prestation 9Client 1</v>
      </c>
      <c r="AK2">
        <f>AG2+10</f>
        <v>90</v>
      </c>
      <c r="AM2" s="1" t="str">
        <f>AM$1&amp;$B2</f>
        <v>Prestation 10Client 1</v>
      </c>
      <c r="AO2">
        <f>AK2+10</f>
        <v>100</v>
      </c>
      <c r="AQ2" s="1" t="str">
        <f>AQ$1&amp;$B2</f>
        <v>Prestation 11Client 1</v>
      </c>
      <c r="AS2">
        <f>AO2+10</f>
        <v>110</v>
      </c>
      <c r="AU2" s="1" t="str">
        <f>AU$1&amp;$B2</f>
        <v>Prestation 12Client 1</v>
      </c>
      <c r="AW2">
        <f>AS2+10</f>
        <v>120</v>
      </c>
      <c r="AY2" s="1" t="str">
        <f>AY$1&amp;$B2</f>
        <v>Prestation 13Client 1</v>
      </c>
      <c r="BA2">
        <f>AW2+10</f>
        <v>130</v>
      </c>
    </row>
    <row r="3" spans="2:54" x14ac:dyDescent="0.25">
      <c r="B3" t="s">
        <v>46</v>
      </c>
      <c r="C3" s="1" t="str">
        <f t="shared" ref="C3:C5" si="0">C$1&amp;$B3</f>
        <v>Prestation 1Client 2</v>
      </c>
      <c r="E3" s="1">
        <v>12</v>
      </c>
      <c r="G3" s="1" t="str">
        <f t="shared" ref="G3:G5" si="1">G$1&amp;$B3</f>
        <v>Prestation 2Client 2</v>
      </c>
      <c r="I3" s="2">
        <v>22</v>
      </c>
      <c r="K3" s="1" t="str">
        <f t="shared" ref="K3:K5" si="2">K$1&amp;$B3</f>
        <v>Prestation 3Client 2</v>
      </c>
      <c r="M3">
        <f t="shared" ref="M3:M5" si="3">I3+10</f>
        <v>32</v>
      </c>
      <c r="O3" s="1" t="str">
        <f t="shared" ref="O3:O5" si="4">O$1&amp;$B3</f>
        <v>Prestation 4Client 2</v>
      </c>
      <c r="Q3">
        <f t="shared" ref="Q3:Q5" si="5">M3+10</f>
        <v>42</v>
      </c>
      <c r="S3" s="1" t="str">
        <f t="shared" ref="S3:S5" si="6">S$1&amp;$B3</f>
        <v>Prestation 5Client 2</v>
      </c>
      <c r="U3">
        <f t="shared" ref="U3:U5" si="7">Q3+10</f>
        <v>52</v>
      </c>
      <c r="W3" s="1" t="str">
        <f t="shared" ref="W3:W5" si="8">W$1&amp;$B3</f>
        <v>Prestation 6Client 2</v>
      </c>
      <c r="Y3">
        <f t="shared" ref="Y3:Y5" si="9">U3+10</f>
        <v>62</v>
      </c>
      <c r="AA3" s="1" t="str">
        <f t="shared" ref="AA3:AA5" si="10">AA$1&amp;$B3</f>
        <v>Prestation 7Client 2</v>
      </c>
      <c r="AC3">
        <f t="shared" ref="AC3:AC5" si="11">Y3+10</f>
        <v>72</v>
      </c>
      <c r="AE3" s="1" t="str">
        <f t="shared" ref="AE3:AE5" si="12">AE$1&amp;$B3</f>
        <v>Prestation 8Client 2</v>
      </c>
      <c r="AG3">
        <f t="shared" ref="AG3:AG5" si="13">AC3+10</f>
        <v>82</v>
      </c>
      <c r="AI3" s="1" t="str">
        <f t="shared" ref="AI3:AI5" si="14">AI$1&amp;$B3</f>
        <v>Prestation 9Client 2</v>
      </c>
      <c r="AK3">
        <f t="shared" ref="AK3:AK5" si="15">AG3+10</f>
        <v>92</v>
      </c>
      <c r="AM3" s="1" t="str">
        <f t="shared" ref="AM3:AM5" si="16">AM$1&amp;$B3</f>
        <v>Prestation 10Client 2</v>
      </c>
      <c r="AO3">
        <f t="shared" ref="AO3:AO5" si="17">AK3+10</f>
        <v>102</v>
      </c>
      <c r="AQ3" s="1" t="str">
        <f t="shared" ref="AQ3:AQ5" si="18">AQ$1&amp;$B3</f>
        <v>Prestation 11Client 2</v>
      </c>
      <c r="AS3">
        <f t="shared" ref="AS3:AS5" si="19">AO3+10</f>
        <v>112</v>
      </c>
      <c r="AU3" s="1" t="str">
        <f t="shared" ref="AU3:AU5" si="20">AU$1&amp;$B3</f>
        <v>Prestation 12Client 2</v>
      </c>
      <c r="AW3">
        <f t="shared" ref="AW3:AW5" si="21">AS3+10</f>
        <v>122</v>
      </c>
      <c r="AY3" s="1" t="str">
        <f t="shared" ref="AY3:AY5" si="22">AY$1&amp;$B3</f>
        <v>Prestation 13Client 2</v>
      </c>
      <c r="BA3">
        <f t="shared" ref="BA3:BA5" si="23">AW3+10</f>
        <v>132</v>
      </c>
    </row>
    <row r="4" spans="2:54" x14ac:dyDescent="0.25">
      <c r="B4" t="s">
        <v>47</v>
      </c>
      <c r="C4" s="1" t="str">
        <f t="shared" si="0"/>
        <v>Prestation 1Client 3</v>
      </c>
      <c r="E4" s="1">
        <v>15</v>
      </c>
      <c r="F4" s="1"/>
      <c r="G4" s="1" t="str">
        <f t="shared" si="1"/>
        <v>Prestation 2Client 3</v>
      </c>
      <c r="I4" s="2">
        <v>25</v>
      </c>
      <c r="J4" s="2"/>
      <c r="K4" s="1" t="str">
        <f t="shared" si="2"/>
        <v>Prestation 3Client 3</v>
      </c>
      <c r="M4">
        <f t="shared" si="3"/>
        <v>35</v>
      </c>
      <c r="O4" s="1" t="str">
        <f t="shared" si="4"/>
        <v>Prestation 4Client 3</v>
      </c>
      <c r="Q4">
        <f t="shared" si="5"/>
        <v>45</v>
      </c>
      <c r="S4" s="1" t="str">
        <f t="shared" si="6"/>
        <v>Prestation 5Client 3</v>
      </c>
      <c r="U4">
        <f t="shared" si="7"/>
        <v>55</v>
      </c>
      <c r="W4" s="1" t="str">
        <f t="shared" si="8"/>
        <v>Prestation 6Client 3</v>
      </c>
      <c r="Y4">
        <f t="shared" si="9"/>
        <v>65</v>
      </c>
      <c r="AA4" s="1" t="str">
        <f t="shared" si="10"/>
        <v>Prestation 7Client 3</v>
      </c>
      <c r="AC4">
        <f t="shared" si="11"/>
        <v>75</v>
      </c>
      <c r="AE4" s="1" t="str">
        <f t="shared" si="12"/>
        <v>Prestation 8Client 3</v>
      </c>
      <c r="AG4">
        <f t="shared" si="13"/>
        <v>85</v>
      </c>
      <c r="AI4" s="1" t="str">
        <f t="shared" si="14"/>
        <v>Prestation 9Client 3</v>
      </c>
      <c r="AK4">
        <f t="shared" si="15"/>
        <v>95</v>
      </c>
      <c r="AM4" s="1" t="str">
        <f t="shared" si="16"/>
        <v>Prestation 10Client 3</v>
      </c>
      <c r="AO4">
        <f t="shared" si="17"/>
        <v>105</v>
      </c>
      <c r="AQ4" s="1" t="str">
        <f t="shared" si="18"/>
        <v>Prestation 11Client 3</v>
      </c>
      <c r="AS4">
        <f t="shared" si="19"/>
        <v>115</v>
      </c>
      <c r="AU4" s="1" t="str">
        <f t="shared" si="20"/>
        <v>Prestation 12Client 3</v>
      </c>
      <c r="AW4">
        <f t="shared" si="21"/>
        <v>125</v>
      </c>
      <c r="AY4" s="1" t="str">
        <f t="shared" si="22"/>
        <v>Prestation 13Client 3</v>
      </c>
      <c r="BA4">
        <f t="shared" si="23"/>
        <v>135</v>
      </c>
    </row>
    <row r="5" spans="2:54" x14ac:dyDescent="0.25">
      <c r="B5" t="s">
        <v>48</v>
      </c>
      <c r="C5" s="1" t="str">
        <f t="shared" si="0"/>
        <v>Prestation 1Client 4</v>
      </c>
      <c r="D5" s="1"/>
      <c r="E5">
        <v>18</v>
      </c>
      <c r="F5" s="1"/>
      <c r="G5" s="1" t="str">
        <f t="shared" si="1"/>
        <v>Prestation 2Client 4</v>
      </c>
      <c r="I5" s="2">
        <v>28</v>
      </c>
      <c r="J5" s="2"/>
      <c r="K5" s="1" t="str">
        <f t="shared" si="2"/>
        <v>Prestation 3Client 4</v>
      </c>
      <c r="M5">
        <f t="shared" si="3"/>
        <v>38</v>
      </c>
      <c r="O5" s="1" t="str">
        <f t="shared" si="4"/>
        <v>Prestation 4Client 4</v>
      </c>
      <c r="Q5">
        <f t="shared" si="5"/>
        <v>48</v>
      </c>
      <c r="S5" s="1" t="str">
        <f t="shared" si="6"/>
        <v>Prestation 5Client 4</v>
      </c>
      <c r="U5">
        <f t="shared" si="7"/>
        <v>58</v>
      </c>
      <c r="W5" s="1" t="str">
        <f t="shared" si="8"/>
        <v>Prestation 6Client 4</v>
      </c>
      <c r="Y5">
        <f t="shared" si="9"/>
        <v>68</v>
      </c>
      <c r="AA5" s="1" t="str">
        <f t="shared" si="10"/>
        <v>Prestation 7Client 4</v>
      </c>
      <c r="AC5">
        <f t="shared" si="11"/>
        <v>78</v>
      </c>
      <c r="AE5" s="1" t="str">
        <f t="shared" si="12"/>
        <v>Prestation 8Client 4</v>
      </c>
      <c r="AG5">
        <f t="shared" si="13"/>
        <v>88</v>
      </c>
      <c r="AI5" s="1" t="str">
        <f t="shared" si="14"/>
        <v>Prestation 9Client 4</v>
      </c>
      <c r="AK5">
        <f t="shared" si="15"/>
        <v>98</v>
      </c>
      <c r="AM5" s="1" t="str">
        <f t="shared" si="16"/>
        <v>Prestation 10Client 4</v>
      </c>
      <c r="AO5">
        <f t="shared" si="17"/>
        <v>108</v>
      </c>
      <c r="AQ5" s="1" t="str">
        <f t="shared" si="18"/>
        <v>Prestation 11Client 4</v>
      </c>
      <c r="AS5">
        <f t="shared" si="19"/>
        <v>118</v>
      </c>
      <c r="AU5" s="1" t="str">
        <f t="shared" si="20"/>
        <v>Prestation 12Client 4</v>
      </c>
      <c r="AW5">
        <f t="shared" si="21"/>
        <v>128</v>
      </c>
      <c r="AY5" s="1" t="str">
        <f t="shared" si="22"/>
        <v>Prestation 13Client 4</v>
      </c>
      <c r="BA5">
        <f t="shared" si="23"/>
        <v>138</v>
      </c>
    </row>
    <row r="6" spans="2:54" x14ac:dyDescent="0.25">
      <c r="E6" s="1"/>
      <c r="G6" s="1"/>
      <c r="I6" s="2"/>
      <c r="J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Fiche principale</vt:lpstr>
      <vt:lpstr>BDD</vt:lpstr>
    </vt:vector>
  </TitlesOfParts>
  <Company>Securex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Verdonck</dc:creator>
  <cp:lastModifiedBy>Jeremie Verdonck</cp:lastModifiedBy>
  <dcterms:created xsi:type="dcterms:W3CDTF">2020-01-06T14:35:17Z</dcterms:created>
  <dcterms:modified xsi:type="dcterms:W3CDTF">2020-01-31T13:12:45Z</dcterms:modified>
</cp:coreProperties>
</file>