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benkhelifa\Desktop\"/>
    </mc:Choice>
  </mc:AlternateContent>
  <bookViews>
    <workbookView xWindow="-120" yWindow="-120" windowWidth="11640" windowHeight="7665" tabRatio="810"/>
  </bookViews>
  <sheets>
    <sheet name="CAT 1" sheetId="6" r:id="rId1"/>
  </sheets>
  <definedNames>
    <definedName name="_xlnm.Print_Titles" localSheetId="0">'CAT 1'!$1:$3</definedName>
    <definedName name="_xlnm.Print_Area" localSheetId="0">'CAT 1'!$A$1:$L$6</definedName>
  </definedNames>
  <calcPr calcId="152511"/>
  <customWorkbookViews>
    <customWorkbookView name="Technopole - Affichage personnalisé" guid="{C26D6244-13D0-47A7-9C8B-7DA8CB8F2658}" mergeInterval="0" personalView="1" maximized="1" xWindow="-8" yWindow="-8" windowWidth="1382" windowHeight="744" tabRatio="810" activeSheetId="5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6" i="6" l="1" a="1"/>
  <c r="X6" i="6" s="1"/>
  <c r="X7" i="6" a="1"/>
  <c r="X7" i="6"/>
  <c r="X8" i="6" a="1"/>
  <c r="X8" i="6" s="1"/>
  <c r="X9" i="6" a="1"/>
  <c r="X9" i="6" s="1"/>
  <c r="X10" i="6" a="1"/>
  <c r="X10" i="6" s="1"/>
  <c r="X11" i="6" a="1"/>
  <c r="X11" i="6" s="1"/>
  <c r="X12" i="6" a="1"/>
  <c r="X12" i="6" s="1"/>
  <c r="X13" i="6" a="1"/>
  <c r="X13" i="6" s="1"/>
  <c r="X14" i="6" a="1"/>
  <c r="X14" i="6" s="1"/>
  <c r="W7" i="6" a="1"/>
  <c r="W7" i="6" s="1"/>
  <c r="W8" i="6" a="1"/>
  <c r="W8" i="6" s="1"/>
  <c r="W9" i="6" a="1"/>
  <c r="W9" i="6" s="1"/>
  <c r="W10" i="6" a="1"/>
  <c r="W10" i="6"/>
  <c r="W11" i="6" a="1"/>
  <c r="W11" i="6" s="1"/>
  <c r="W12" i="6" a="1"/>
  <c r="W12" i="6" s="1"/>
  <c r="W13" i="6" a="1"/>
  <c r="W13" i="6" s="1"/>
  <c r="W14" i="6" a="1"/>
  <c r="W14" i="6" s="1"/>
  <c r="V7" i="6" a="1"/>
  <c r="V7" i="6" s="1"/>
  <c r="V8" i="6" a="1"/>
  <c r="V8" i="6" s="1"/>
  <c r="V9" i="6" a="1"/>
  <c r="V9" i="6" s="1"/>
  <c r="V10" i="6" a="1"/>
  <c r="V10" i="6" s="1"/>
  <c r="V11" i="6" a="1"/>
  <c r="V11" i="6" s="1"/>
  <c r="V12" i="6" a="1"/>
  <c r="V12" i="6" s="1"/>
  <c r="V13" i="6" a="1"/>
  <c r="V13" i="6" s="1"/>
  <c r="V14" i="6" a="1"/>
  <c r="V14" i="6" s="1"/>
  <c r="U7" i="6" a="1"/>
  <c r="U7" i="6" s="1"/>
  <c r="U8" i="6" a="1"/>
  <c r="U8" i="6" s="1"/>
  <c r="U9" i="6" a="1"/>
  <c r="U9" i="6" s="1"/>
  <c r="U10" i="6" a="1"/>
  <c r="U10" i="6" s="1"/>
  <c r="U11" i="6" a="1"/>
  <c r="U11" i="6" s="1"/>
  <c r="U12" i="6" a="1"/>
  <c r="U12" i="6" s="1"/>
  <c r="U13" i="6" a="1"/>
  <c r="U13" i="6" s="1"/>
  <c r="U14" i="6" a="1"/>
  <c r="U14" i="6" s="1"/>
  <c r="T7" i="6" a="1"/>
  <c r="T7" i="6" s="1"/>
  <c r="T8" i="6" a="1"/>
  <c r="T8" i="6" s="1"/>
  <c r="T9" i="6" a="1"/>
  <c r="T9" i="6" s="1"/>
  <c r="T10" i="6" a="1"/>
  <c r="T10" i="6" s="1"/>
  <c r="T11" i="6" a="1"/>
  <c r="T11" i="6" s="1"/>
  <c r="T12" i="6" a="1"/>
  <c r="T12" i="6" s="1"/>
  <c r="T13" i="6" a="1"/>
  <c r="T13" i="6" s="1"/>
  <c r="T14" i="6" a="1"/>
  <c r="T14" i="6" s="1"/>
  <c r="S7" i="6" a="1"/>
  <c r="S7" i="6" s="1"/>
  <c r="S8" i="6" a="1"/>
  <c r="S8" i="6" s="1"/>
  <c r="S9" i="6" a="1"/>
  <c r="S9" i="6" s="1"/>
  <c r="S10" i="6" a="1"/>
  <c r="S10" i="6" s="1"/>
  <c r="S11" i="6" a="1"/>
  <c r="S11" i="6" s="1"/>
  <c r="S12" i="6" a="1"/>
  <c r="S12" i="6" s="1"/>
  <c r="S13" i="6" a="1"/>
  <c r="S13" i="6" s="1"/>
  <c r="S14" i="6" a="1"/>
  <c r="S14" i="6" s="1"/>
  <c r="R7" i="6" a="1"/>
  <c r="R7" i="6" s="1"/>
  <c r="R8" i="6" a="1"/>
  <c r="R8" i="6" s="1"/>
  <c r="R9" i="6" a="1"/>
  <c r="R9" i="6" s="1"/>
  <c r="R10" i="6" a="1"/>
  <c r="R10" i="6" s="1"/>
  <c r="R11" i="6" a="1"/>
  <c r="R11" i="6" s="1"/>
  <c r="R12" i="6" a="1"/>
  <c r="R12" i="6" s="1"/>
  <c r="R13" i="6" a="1"/>
  <c r="R13" i="6" s="1"/>
  <c r="R14" i="6" a="1"/>
  <c r="R14" i="6" s="1"/>
  <c r="Q7" i="6" a="1"/>
  <c r="Q7" i="6" s="1"/>
  <c r="Q8" i="6" a="1"/>
  <c r="Q8" i="6" s="1"/>
  <c r="Q9" i="6" a="1"/>
  <c r="Q9" i="6" s="1"/>
  <c r="Q10" i="6" a="1"/>
  <c r="Q10" i="6" s="1"/>
  <c r="Q11" i="6" a="1"/>
  <c r="Q11" i="6" s="1"/>
  <c r="Q12" i="6" a="1"/>
  <c r="Q12" i="6" s="1"/>
  <c r="Q13" i="6" a="1"/>
  <c r="Q13" i="6" s="1"/>
  <c r="Q14" i="6" a="1"/>
  <c r="Q14" i="6" s="1"/>
  <c r="X5" i="6" l="1" a="1"/>
  <c r="X5" i="6" s="1"/>
  <c r="X4" i="6" a="1"/>
  <c r="X4" i="6" s="1"/>
  <c r="W5" i="6" a="1"/>
  <c r="W5" i="6" s="1"/>
  <c r="W6" i="6" a="1"/>
  <c r="W6" i="6" s="1"/>
  <c r="W4" i="6" a="1"/>
  <c r="W4" i="6" s="1"/>
  <c r="V5" i="6" a="1"/>
  <c r="V5" i="6" s="1"/>
  <c r="V6" i="6" a="1"/>
  <c r="V6" i="6" s="1"/>
  <c r="V4" i="6" a="1"/>
  <c r="V4" i="6" s="1"/>
  <c r="U5" i="6" a="1"/>
  <c r="U5" i="6" s="1"/>
  <c r="U6" i="6" a="1"/>
  <c r="U6" i="6" s="1"/>
  <c r="U4" i="6" a="1"/>
  <c r="U4" i="6" s="1"/>
  <c r="T5" i="6" a="1"/>
  <c r="T5" i="6" s="1"/>
  <c r="T6" i="6" a="1"/>
  <c r="T6" i="6" s="1"/>
  <c r="T4" i="6" a="1"/>
  <c r="T4" i="6" s="1"/>
  <c r="S5" i="6" a="1"/>
  <c r="S5" i="6" s="1"/>
  <c r="S6" i="6" a="1"/>
  <c r="S6" i="6" s="1"/>
  <c r="S4" i="6" a="1"/>
  <c r="S4" i="6" s="1"/>
  <c r="R5" i="6" a="1"/>
  <c r="R5" i="6" s="1"/>
  <c r="R6" i="6" a="1"/>
  <c r="R6" i="6" s="1"/>
  <c r="R4" i="6" a="1"/>
  <c r="R4" i="6" s="1"/>
  <c r="Q4" i="6" a="1"/>
  <c r="Q4" i="6" s="1"/>
  <c r="Q5" i="6" l="1" a="1"/>
  <c r="Q5" i="6" s="1"/>
  <c r="Q6" i="6" a="1"/>
  <c r="Q6" i="6" s="1"/>
</calcChain>
</file>

<file path=xl/sharedStrings.xml><?xml version="1.0" encoding="utf-8"?>
<sst xmlns="http://schemas.openxmlformats.org/spreadsheetml/2006/main" count="76" uniqueCount="10">
  <si>
    <t>PATRICK</t>
  </si>
  <si>
    <t>GERRARD</t>
  </si>
  <si>
    <t>KIRAX</t>
  </si>
  <si>
    <t>ACTROS</t>
  </si>
  <si>
    <t>PREMIUM</t>
  </si>
  <si>
    <t>LANDER</t>
  </si>
  <si>
    <t>-</t>
  </si>
  <si>
    <t>PRIX LE PLUS BAS SE TROUVE CHEZ</t>
  </si>
  <si>
    <t>ORG</t>
  </si>
  <si>
    <t>1ER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</si>
</sst>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b/>
      <sz val="16"/>
      <color theme="1"/>
      <name val="Trebuchet MS"/>
      <family val="2"/>
    </font>
    <font>
      <b/>
      <u/>
      <sz val="18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4" fontId="2" fillId="2" borderId="16" xfId="0" applyNumberFormat="1" applyFont="1" applyFill="1" applyBorder="1" applyAlignment="1" applyProtection="1">
      <alignment horizontal="left" vertical="center" wrapText="1"/>
    </xf>
    <xf numFmtId="4" fontId="2" fillId="2" borderId="1" xfId="0" applyNumberFormat="1" applyFont="1" applyFill="1" applyBorder="1" applyAlignment="1" applyProtection="1">
      <alignment horizontal="left" vertical="center" wrapText="1"/>
    </xf>
    <xf numFmtId="4" fontId="2" fillId="2" borderId="17" xfId="0" applyNumberFormat="1" applyFont="1" applyFill="1" applyBorder="1" applyAlignment="1" applyProtection="1">
      <alignment horizontal="left" vertical="center" wrapText="1"/>
    </xf>
    <xf numFmtId="4" fontId="2" fillId="2" borderId="18" xfId="0" applyNumberFormat="1" applyFont="1" applyFill="1" applyBorder="1" applyAlignment="1" applyProtection="1">
      <alignment horizontal="left" vertical="center" wrapText="1"/>
    </xf>
    <xf numFmtId="4" fontId="2" fillId="2" borderId="19" xfId="0" applyNumberFormat="1" applyFont="1" applyFill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 applyProtection="1">
      <alignment horizontal="left" vertical="center" wrapText="1"/>
    </xf>
    <xf numFmtId="4" fontId="2" fillId="3" borderId="17" xfId="0" applyNumberFormat="1" applyFont="1" applyFill="1" applyBorder="1" applyAlignment="1" applyProtection="1">
      <alignment horizontal="left" vertical="center" wrapText="1"/>
    </xf>
    <xf numFmtId="4" fontId="2" fillId="3" borderId="19" xfId="0" applyNumberFormat="1" applyFont="1" applyFill="1" applyBorder="1" applyAlignment="1" applyProtection="1">
      <alignment horizontal="left" vertical="center" wrapText="1"/>
    </xf>
    <xf numFmtId="4" fontId="2" fillId="3" borderId="20" xfId="0" applyNumberFormat="1" applyFont="1" applyFill="1" applyBorder="1" applyAlignment="1" applyProtection="1">
      <alignment horizontal="left" vertical="center" wrapText="1"/>
    </xf>
    <xf numFmtId="4" fontId="2" fillId="4" borderId="1" xfId="0" applyNumberFormat="1" applyFont="1" applyFill="1" applyBorder="1" applyAlignment="1" applyProtection="1">
      <alignment horizontal="left" vertical="center" wrapText="1"/>
    </xf>
    <xf numFmtId="4" fontId="2" fillId="4" borderId="17" xfId="0" applyNumberFormat="1" applyFont="1" applyFill="1" applyBorder="1" applyAlignment="1" applyProtection="1">
      <alignment horizontal="left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3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5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12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6" xfId="0" applyNumberFormat="1" applyFont="1" applyFill="1" applyBorder="1" applyAlignment="1" applyProtection="1">
      <alignment horizontal="center" vertical="center" wrapText="1"/>
      <protection locked="0"/>
    </xf>
    <xf numFmtId="3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14"/>
  <sheetViews>
    <sheetView tabSelected="1" zoomScaleNormal="100" workbookViewId="0">
      <selection activeCell="Q12" sqref="Q12"/>
    </sheetView>
  </sheetViews>
  <sheetFormatPr baseColWidth="10" defaultColWidth="10.7109375" defaultRowHeight="16.5" x14ac:dyDescent="0.25"/>
  <cols>
    <col min="1" max="16" width="6.7109375" style="1" customWidth="1"/>
    <col min="17" max="17" width="9.7109375" style="1" bestFit="1" customWidth="1"/>
    <col min="18" max="18" width="10.42578125" style="1" bestFit="1" customWidth="1"/>
    <col min="19" max="19" width="9.7109375" style="1" bestFit="1" customWidth="1"/>
    <col min="20" max="20" width="10.42578125" style="1" bestFit="1" customWidth="1"/>
    <col min="21" max="21" width="9.7109375" style="1" bestFit="1" customWidth="1"/>
    <col min="22" max="22" width="10.42578125" style="1" bestFit="1" customWidth="1"/>
    <col min="23" max="23" width="9.7109375" style="1" bestFit="1" customWidth="1"/>
    <col min="24" max="24" width="10.42578125" style="1" bestFit="1" customWidth="1"/>
    <col min="25" max="16384" width="10.7109375" style="1"/>
  </cols>
  <sheetData>
    <row r="1" spans="1:24" ht="39.75" customHeight="1" thickTop="1" x14ac:dyDescent="0.25">
      <c r="A1" s="13" t="s">
        <v>0</v>
      </c>
      <c r="B1" s="14"/>
      <c r="C1" s="14"/>
      <c r="D1" s="14"/>
      <c r="E1" s="14"/>
      <c r="F1" s="14"/>
      <c r="G1" s="14"/>
      <c r="H1" s="15"/>
      <c r="I1" s="13" t="s">
        <v>1</v>
      </c>
      <c r="J1" s="14"/>
      <c r="K1" s="14"/>
      <c r="L1" s="14"/>
      <c r="M1" s="14"/>
      <c r="N1" s="14"/>
      <c r="O1" s="14"/>
      <c r="P1" s="16"/>
      <c r="Q1" s="28" t="s">
        <v>7</v>
      </c>
      <c r="R1" s="29"/>
      <c r="S1" s="29"/>
      <c r="T1" s="29"/>
      <c r="U1" s="29"/>
      <c r="V1" s="29"/>
      <c r="W1" s="29"/>
      <c r="X1" s="30"/>
    </row>
    <row r="2" spans="1:24" s="2" customFormat="1" ht="39" customHeight="1" x14ac:dyDescent="0.25">
      <c r="A2" s="12" t="s">
        <v>5</v>
      </c>
      <c r="B2" s="11"/>
      <c r="C2" s="11" t="s">
        <v>4</v>
      </c>
      <c r="D2" s="11"/>
      <c r="E2" s="11" t="s">
        <v>3</v>
      </c>
      <c r="F2" s="11"/>
      <c r="G2" s="11" t="s">
        <v>2</v>
      </c>
      <c r="H2" s="18"/>
      <c r="I2" s="12" t="s">
        <v>5</v>
      </c>
      <c r="J2" s="11"/>
      <c r="K2" s="11" t="s">
        <v>4</v>
      </c>
      <c r="L2" s="11"/>
      <c r="M2" s="11" t="s">
        <v>3</v>
      </c>
      <c r="N2" s="11"/>
      <c r="O2" s="11" t="s">
        <v>2</v>
      </c>
      <c r="P2" s="17"/>
      <c r="Q2" s="20" t="s">
        <v>5</v>
      </c>
      <c r="R2" s="11"/>
      <c r="S2" s="11" t="s">
        <v>4</v>
      </c>
      <c r="T2" s="11"/>
      <c r="U2" s="11" t="s">
        <v>3</v>
      </c>
      <c r="V2" s="11"/>
      <c r="W2" s="11" t="s">
        <v>2</v>
      </c>
      <c r="X2" s="19"/>
    </row>
    <row r="3" spans="1:24" x14ac:dyDescent="0.25">
      <c r="A3" s="3" t="s">
        <v>8</v>
      </c>
      <c r="B3" s="10" t="s">
        <v>9</v>
      </c>
      <c r="C3" s="10" t="s">
        <v>8</v>
      </c>
      <c r="D3" s="10" t="s">
        <v>9</v>
      </c>
      <c r="E3" s="10" t="s">
        <v>8</v>
      </c>
      <c r="F3" s="10" t="s">
        <v>9</v>
      </c>
      <c r="G3" s="10" t="s">
        <v>8</v>
      </c>
      <c r="H3" s="39" t="s">
        <v>9</v>
      </c>
      <c r="I3" s="3" t="s">
        <v>8</v>
      </c>
      <c r="J3" s="10" t="s">
        <v>9</v>
      </c>
      <c r="K3" s="10" t="s">
        <v>8</v>
      </c>
      <c r="L3" s="10" t="s">
        <v>9</v>
      </c>
      <c r="M3" s="10" t="s">
        <v>8</v>
      </c>
      <c r="N3" s="10" t="s">
        <v>9</v>
      </c>
      <c r="O3" s="10" t="s">
        <v>8</v>
      </c>
      <c r="P3" s="21" t="s">
        <v>9</v>
      </c>
      <c r="Q3" s="4" t="s">
        <v>8</v>
      </c>
      <c r="R3" s="10" t="s">
        <v>9</v>
      </c>
      <c r="S3" s="10" t="s">
        <v>8</v>
      </c>
      <c r="T3" s="10" t="s">
        <v>9</v>
      </c>
      <c r="U3" s="10" t="s">
        <v>8</v>
      </c>
      <c r="V3" s="10" t="s">
        <v>9</v>
      </c>
      <c r="W3" s="10" t="s">
        <v>8</v>
      </c>
      <c r="X3" s="40" t="s">
        <v>9</v>
      </c>
    </row>
    <row r="4" spans="1:24" x14ac:dyDescent="0.25">
      <c r="A4" s="31">
        <v>233.33333333333334</v>
      </c>
      <c r="B4" s="32">
        <v>220</v>
      </c>
      <c r="C4" s="32">
        <v>240</v>
      </c>
      <c r="D4" s="32">
        <v>213.33333333333334</v>
      </c>
      <c r="E4" s="32">
        <v>166.66666666666666</v>
      </c>
      <c r="F4" s="32">
        <v>126.66666666666667</v>
      </c>
      <c r="G4" s="32">
        <v>233.33333333333334</v>
      </c>
      <c r="H4" s="33">
        <v>200</v>
      </c>
      <c r="I4" s="31">
        <v>278.66666666666669</v>
      </c>
      <c r="J4" s="32">
        <v>264.73333333333335</v>
      </c>
      <c r="K4" s="32">
        <v>253.33333333333334</v>
      </c>
      <c r="L4" s="32">
        <v>233.06666666666666</v>
      </c>
      <c r="M4" s="32">
        <v>253.33333333333334</v>
      </c>
      <c r="N4" s="32">
        <v>233.06666666666666</v>
      </c>
      <c r="O4" s="32">
        <v>253.33333333333334</v>
      </c>
      <c r="P4" s="34">
        <v>233.06666666666666</v>
      </c>
      <c r="Q4" s="5" t="str">
        <f t="array" ref="Q4">INDEX($A$1:$P$1,MATCH(Q$3&amp;MIN(A4,I4),$A$3:$P$3&amp;$A4:$P4,0))</f>
        <v>PATRICK</v>
      </c>
      <c r="R4" s="6" t="str">
        <f t="array" ref="R4">INDEX($A$1:$P$1,MATCH(R$3&amp;MIN(B4,J4),$A$3:$P$3&amp;$A4:$P4,0)-1)</f>
        <v>PATRICK</v>
      </c>
      <c r="S4" s="6" t="str">
        <f t="array" ref="S4">INDEX($A$1:$P$1,MATCH(S$3&amp;MIN(C4,K4),$A$3:$P$3&amp;$A4:$P4,0)-2)</f>
        <v>PATRICK</v>
      </c>
      <c r="T4" s="6" t="str">
        <f t="array" ref="T4">INDEX($A$1:$P$1,MATCH(T$3&amp;MIN(D4,L4),$A$3:$P$3&amp;$A4:$P4,0)-3)</f>
        <v>PATRICK</v>
      </c>
      <c r="U4" s="6" t="str">
        <f t="array" ref="U4">INDEX($A$1:$P$1,MATCH(U$3&amp;MIN(E4,M4),$A$3:$P$3&amp;$A4:$P4,0)-4)</f>
        <v>PATRICK</v>
      </c>
      <c r="V4" s="6" t="str">
        <f t="array" ref="V4">INDEX($A$1:$P$1,MATCH(V$3&amp;MIN(F4,N4),$A$3:$P$3&amp;$A4:$P4,0)-5)</f>
        <v>PATRICK</v>
      </c>
      <c r="W4" s="26" t="e">
        <f t="array" ref="W4">INDEX($A$1:$P$1,MATCH(W$3&amp;MIN(G4,O4),$A$3:$P$3&amp;$A4:$P4,0)-6)</f>
        <v>#VALUE!</v>
      </c>
      <c r="X4" s="7" t="str">
        <f t="array" ref="X4">INDEX($A$1:$P$1,MATCH(X$3&amp;MIN(H4,P4),$A$3:$P$3&amp;$A4:$P4,0)-7)</f>
        <v>PATRICK</v>
      </c>
    </row>
    <row r="5" spans="1:24" x14ac:dyDescent="0.25">
      <c r="A5" s="31">
        <v>140</v>
      </c>
      <c r="B5" s="32">
        <v>113.33333333333333</v>
      </c>
      <c r="C5" s="32">
        <v>132</v>
      </c>
      <c r="D5" s="32">
        <v>96.666666666666671</v>
      </c>
      <c r="E5" s="32">
        <v>112</v>
      </c>
      <c r="F5" s="32">
        <v>99.333333333333329</v>
      </c>
      <c r="G5" s="32">
        <v>133.33333333333334</v>
      </c>
      <c r="H5" s="33">
        <v>116.66666666666667</v>
      </c>
      <c r="I5" s="31">
        <v>61.333333333333336</v>
      </c>
      <c r="J5" s="32">
        <v>55.333333333333336</v>
      </c>
      <c r="K5" s="32">
        <v>55.333333333333336</v>
      </c>
      <c r="L5" s="32">
        <v>52</v>
      </c>
      <c r="M5" s="32">
        <v>54.666666666666664</v>
      </c>
      <c r="N5" s="32">
        <v>50.293333333333337</v>
      </c>
      <c r="O5" s="32">
        <v>54.666666666666664</v>
      </c>
      <c r="P5" s="34">
        <v>50.293333333333337</v>
      </c>
      <c r="Q5" s="5" t="str">
        <f t="array" ref="Q5">(INDEX($A$1:$L$1,MATCH(Q$3&amp;MIN(A5,I5),$A$3:$L$3&amp;$A5:$L5,0)))</f>
        <v>GERRARD</v>
      </c>
      <c r="R5" s="6" t="str">
        <f t="array" ref="R5">INDEX($A$1:$P$1,MATCH(R$3&amp;MIN(B5,J5),$A$3:$P$3&amp;$A5:$P5,0)-1)</f>
        <v>GERRARD</v>
      </c>
      <c r="S5" s="6" t="str">
        <f t="array" ref="S5">INDEX($A$1:$P$1,MATCH(S$3&amp;MIN(C5,K5),$A$3:$P$3&amp;$A5:$P5,0)-2)</f>
        <v>GERRARD</v>
      </c>
      <c r="T5" s="6" t="str">
        <f t="array" ref="T5">INDEX($A$1:$P$1,MATCH(T$3&amp;MIN(D5,L5),$A$3:$P$3&amp;$A5:$P5,0)-3)</f>
        <v>GERRARD</v>
      </c>
      <c r="U5" s="6" t="str">
        <f t="array" ref="U5">INDEX($A$1:$P$1,MATCH(U$3&amp;MIN(E5,M5),$A$3:$P$3&amp;$A5:$P5,0)-4)</f>
        <v>GERRARD</v>
      </c>
      <c r="V5" s="6" t="str">
        <f t="array" ref="V5">INDEX($A$1:$P$1,MATCH(V$3&amp;MIN(F5,N5),$A$3:$P$3&amp;$A5:$P5,0)-5)</f>
        <v>GERRARD</v>
      </c>
      <c r="W5" s="22">
        <f t="array" ref="W5">INDEX($A$1:$P$1,MATCH(W$3&amp;MIN(G5,O5),$A$3:$P$3&amp;$A5:$P5,0)-6)</f>
        <v>0</v>
      </c>
      <c r="X5" s="23">
        <f t="array" ref="X5">INDEX($A$1:$P$1,MATCH(X$3&amp;MIN(H5,P5),$A$3:$P$3&amp;$A5:$P5,0)-7)</f>
        <v>0</v>
      </c>
    </row>
    <row r="6" spans="1:24" x14ac:dyDescent="0.25">
      <c r="A6" s="31">
        <v>146.66666666666666</v>
      </c>
      <c r="B6" s="32">
        <v>120</v>
      </c>
      <c r="C6" s="32">
        <v>136.66666666666666</v>
      </c>
      <c r="D6" s="32">
        <v>120</v>
      </c>
      <c r="E6" s="32">
        <v>120</v>
      </c>
      <c r="F6" s="32">
        <v>111.33333333333333</v>
      </c>
      <c r="G6" s="32">
        <v>140</v>
      </c>
      <c r="H6" s="33">
        <v>120</v>
      </c>
      <c r="I6" s="31">
        <v>88</v>
      </c>
      <c r="J6" s="32">
        <v>83.6</v>
      </c>
      <c r="K6" s="32">
        <v>80</v>
      </c>
      <c r="L6" s="32">
        <v>73.599999999999994</v>
      </c>
      <c r="M6" s="32">
        <v>73.599999999999994</v>
      </c>
      <c r="N6" s="32">
        <v>67.711999999999989</v>
      </c>
      <c r="O6" s="32">
        <v>73.333333333333329</v>
      </c>
      <c r="P6" s="34">
        <v>67.466666666666669</v>
      </c>
      <c r="Q6" s="5" t="str">
        <f t="array" ref="Q6">(INDEX($A$1:$L$1,MATCH(Q$3&amp;MIN(A6,I6),$A$3:$L$3&amp;$A6:$L6,0)))</f>
        <v>GERRARD</v>
      </c>
      <c r="R6" s="6" t="str">
        <f t="array" ref="R6">INDEX($A$1:$P$1,MATCH(R$3&amp;MIN(B6,J6),$A$3:$P$3&amp;$A6:$P6,0)-1)</f>
        <v>GERRARD</v>
      </c>
      <c r="S6" s="6" t="str">
        <f t="array" ref="S6">INDEX($A$1:$P$1,MATCH(S$3&amp;MIN(C6,K6),$A$3:$P$3&amp;$A6:$P6,0)-2)</f>
        <v>GERRARD</v>
      </c>
      <c r="T6" s="6" t="str">
        <f t="array" ref="T6">INDEX($A$1:$P$1,MATCH(T$3&amp;MIN(D6,L6),$A$3:$P$3&amp;$A6:$P6,0)-3)</f>
        <v>GERRARD</v>
      </c>
      <c r="U6" s="6" t="str">
        <f t="array" ref="U6">INDEX($A$1:$P$1,MATCH(U$3&amp;MIN(E6,M6),$A$3:$P$3&amp;$A6:$P6,0)-4)</f>
        <v>GERRARD</v>
      </c>
      <c r="V6" s="6" t="str">
        <f t="array" ref="V6">INDEX($A$1:$P$1,MATCH(V$3&amp;MIN(F6,N6),$A$3:$P$3&amp;$A6:$P6,0)-5)</f>
        <v>GERRARD</v>
      </c>
      <c r="W6" s="6" t="str">
        <f t="array" ref="W6">INDEX($A$1:$P$1,MATCH(W$3&amp;MIN(G6,O6),$A$3:$P$3&amp;$A6:$P6,0)-6)</f>
        <v>GERRARD</v>
      </c>
      <c r="X6" s="7" t="str">
        <f t="array" ref="X6">INDEX($A$1:$P$1,MATCH(X$3&amp;MIN(H6,P6),$A$3:$P$3&amp;$A6:$P6,0)-7)</f>
        <v>GERRARD</v>
      </c>
    </row>
    <row r="7" spans="1:24" x14ac:dyDescent="0.25">
      <c r="A7" s="31" t="s">
        <v>6</v>
      </c>
      <c r="B7" s="32" t="s">
        <v>6</v>
      </c>
      <c r="C7" s="32">
        <v>130</v>
      </c>
      <c r="D7" s="32">
        <v>120.66666666666667</v>
      </c>
      <c r="E7" s="32" t="s">
        <v>6</v>
      </c>
      <c r="F7" s="32">
        <v>83.333333333333329</v>
      </c>
      <c r="G7" s="32" t="s">
        <v>6</v>
      </c>
      <c r="H7" s="33">
        <v>116.66666666666667</v>
      </c>
      <c r="I7" s="31">
        <v>308</v>
      </c>
      <c r="J7" s="32">
        <v>292.60000000000002</v>
      </c>
      <c r="K7" s="32">
        <v>280</v>
      </c>
      <c r="L7" s="32">
        <v>257.60000000000002</v>
      </c>
      <c r="M7" s="32">
        <v>280</v>
      </c>
      <c r="N7" s="32">
        <v>257.60000000000002</v>
      </c>
      <c r="O7" s="32">
        <v>280</v>
      </c>
      <c r="P7" s="34">
        <v>257.60000000000002</v>
      </c>
      <c r="Q7" s="5" t="str">
        <f t="array" ref="Q7">INDEX($A$1:$P$1,MATCH(Q$3&amp;MIN(A7,I7),$A$3:$P$3&amp;$A7:$P7,0))</f>
        <v>GERRARD</v>
      </c>
      <c r="R7" s="6" t="str">
        <f t="array" ref="R7">INDEX($A$1:$P$1,MATCH(R$3&amp;MIN(B7,J7),$A$3:$P$3&amp;$A7:$P7,0)-1)</f>
        <v>GERRARD</v>
      </c>
      <c r="S7" s="6" t="str">
        <f t="array" ref="S7">INDEX($A$1:$P$1,MATCH(S$3&amp;MIN(C7,K7),$A$3:$P$3&amp;$A7:$P7,0)-2)</f>
        <v>PATRICK</v>
      </c>
      <c r="T7" s="6" t="str">
        <f t="array" ref="T7">INDEX($A$1:$P$1,MATCH(T$3&amp;MIN(D7,L7),$A$3:$P$3&amp;$A7:$P7,0)-3)</f>
        <v>PATRICK</v>
      </c>
      <c r="U7" s="22">
        <f t="array" ref="U7">INDEX($A$1:$P$1,MATCH(U$3&amp;MIN(E7,M7),$A$3:$P$3&amp;$A7:$P7,0)-4)</f>
        <v>0</v>
      </c>
      <c r="V7" s="6" t="str">
        <f t="array" ref="V7">INDEX($A$1:$P$1,MATCH(V$3&amp;MIN(F7,N7),$A$3:$P$3&amp;$A7:$P7,0)-5)</f>
        <v>PATRICK</v>
      </c>
      <c r="W7" s="22">
        <f t="array" ref="W7">INDEX($A$1:$P$1,MATCH(W$3&amp;MIN(G7,O7),$A$3:$P$3&amp;$A7:$P7,0)-6)</f>
        <v>0</v>
      </c>
      <c r="X7" s="7" t="str">
        <f t="array" ref="X7">INDEX($A$1:$P$1,MATCH(X$3&amp;MIN(H7,P7),$A$3:$P$3&amp;$A7:$P7,0)-7)</f>
        <v>PATRICK</v>
      </c>
    </row>
    <row r="8" spans="1:24" x14ac:dyDescent="0.25">
      <c r="A8" s="31" t="s">
        <v>6</v>
      </c>
      <c r="B8" s="32">
        <v>8</v>
      </c>
      <c r="C8" s="32" t="s">
        <v>6</v>
      </c>
      <c r="D8" s="32">
        <v>8</v>
      </c>
      <c r="E8" s="32" t="s">
        <v>6</v>
      </c>
      <c r="F8" s="32">
        <v>8</v>
      </c>
      <c r="G8" s="32" t="s">
        <v>6</v>
      </c>
      <c r="H8" s="33">
        <v>8</v>
      </c>
      <c r="I8" s="31">
        <v>8.8000000000000007</v>
      </c>
      <c r="J8" s="32">
        <v>8.36</v>
      </c>
      <c r="K8" s="32">
        <v>8</v>
      </c>
      <c r="L8" s="32">
        <v>7.36</v>
      </c>
      <c r="M8" s="32">
        <v>8</v>
      </c>
      <c r="N8" s="32">
        <v>7.36</v>
      </c>
      <c r="O8" s="32">
        <v>8</v>
      </c>
      <c r="P8" s="34">
        <v>7.36</v>
      </c>
      <c r="Q8" s="5" t="str">
        <f t="array" ref="Q8">(INDEX($A$1:$L$1,MATCH(Q$3&amp;MIN(A8,I8),$A$3:$L$3&amp;$A8:$L8,0)))</f>
        <v>GERRARD</v>
      </c>
      <c r="R8" s="6" t="str">
        <f t="array" ref="R8">INDEX($A$1:$P$1,MATCH(R$3&amp;MIN(B8,J8),$A$3:$P$3&amp;$A8:$P8,0)-1)</f>
        <v>PATRICK</v>
      </c>
      <c r="S8" s="6" t="str">
        <f t="array" ref="S8">INDEX($A$1:$P$1,MATCH(S$3&amp;MIN(C8,K8),$A$3:$P$3&amp;$A8:$P8,0)-2)</f>
        <v>GERRARD</v>
      </c>
      <c r="T8" s="6" t="str">
        <f t="array" ref="T8">INDEX($A$1:$P$1,MATCH(T$3&amp;MIN(D8,L8),$A$3:$P$3&amp;$A8:$P8,0)-3)</f>
        <v>GERRARD</v>
      </c>
      <c r="U8" s="22">
        <f t="array" ref="U8">INDEX($A$1:$P$1,MATCH(U$3&amp;MIN(E8,M8),$A$3:$P$3&amp;$A8:$P8,0)-4)</f>
        <v>0</v>
      </c>
      <c r="V8" s="22">
        <f t="array" ref="V8">INDEX($A$1:$P$1,MATCH(V$3&amp;MIN(F8,N8),$A$3:$P$3&amp;$A8:$P8,0)-5)</f>
        <v>0</v>
      </c>
      <c r="W8" s="22">
        <f t="array" ref="W8">INDEX($A$1:$P$1,MATCH(W$3&amp;MIN(G8,O8),$A$3:$P$3&amp;$A8:$P8,0)-6)</f>
        <v>0</v>
      </c>
      <c r="X8" s="23">
        <f t="array" ref="X8">INDEX($A$1:$P$1,MATCH(X$3&amp;MIN(H8,P8),$A$3:$P$3&amp;$A8:$P8,0)-7)</f>
        <v>0</v>
      </c>
    </row>
    <row r="9" spans="1:24" x14ac:dyDescent="0.25">
      <c r="A9" s="31">
        <v>101.33333333333333</v>
      </c>
      <c r="B9" s="32">
        <v>83.333333333333329</v>
      </c>
      <c r="C9" s="32" t="s">
        <v>6</v>
      </c>
      <c r="D9" s="32">
        <v>146.66666666666666</v>
      </c>
      <c r="E9" s="32" t="s">
        <v>6</v>
      </c>
      <c r="F9" s="32">
        <v>73.333333333333329</v>
      </c>
      <c r="G9" s="32" t="s">
        <v>6</v>
      </c>
      <c r="H9" s="33">
        <v>146.66666666666666</v>
      </c>
      <c r="I9" s="31">
        <v>213.33333333333334</v>
      </c>
      <c r="J9" s="32">
        <v>202.66666666666666</v>
      </c>
      <c r="K9" s="32">
        <v>274.66666666666669</v>
      </c>
      <c r="L9" s="32">
        <v>252.69333333333333</v>
      </c>
      <c r="M9" s="32">
        <v>148.66666666666666</v>
      </c>
      <c r="N9" s="32">
        <v>136.77333333333334</v>
      </c>
      <c r="O9" s="32">
        <v>274.66666666666669</v>
      </c>
      <c r="P9" s="34">
        <v>252.69333333333333</v>
      </c>
      <c r="Q9" s="5" t="str">
        <f t="array" ref="Q9">(INDEX($A$1:$L$1,MATCH(Q$3&amp;MIN(A9,I9),$A$3:$L$3&amp;$A9:$L9,0)))</f>
        <v>PATRICK</v>
      </c>
      <c r="R9" s="6" t="str">
        <f t="array" ref="R9">INDEX($A$1:$P$1,MATCH(R$3&amp;MIN(B9,J9),$A$3:$P$3&amp;$A9:$P9,0)-1)</f>
        <v>PATRICK</v>
      </c>
      <c r="S9" s="6" t="str">
        <f t="array" ref="S9">INDEX($A$1:$P$1,MATCH(S$3&amp;MIN(C9,K9),$A$3:$P$3&amp;$A9:$P9,0)-2)</f>
        <v>GERRARD</v>
      </c>
      <c r="T9" s="6" t="str">
        <f t="array" ref="T9">INDEX($A$1:$P$1,MATCH(T$3&amp;MIN(D9,L9),$A$3:$P$3&amp;$A9:$P9,0)-3)</f>
        <v>PATRICK</v>
      </c>
      <c r="U9" s="6" t="str">
        <f t="array" ref="U9">INDEX($A$1:$P$1,MATCH(U$3&amp;MIN(E9,M9),$A$3:$P$3&amp;$A9:$P9,0)-4)</f>
        <v>GERRARD</v>
      </c>
      <c r="V9" s="6" t="str">
        <f t="array" ref="V9">INDEX($A$1:$P$1,MATCH(V$3&amp;MIN(F9,N9),$A$3:$P$3&amp;$A9:$P9,0)-5)</f>
        <v>PATRICK</v>
      </c>
      <c r="W9" s="22">
        <f t="array" ref="W9">INDEX($A$1:$P$1,MATCH(W$3&amp;MIN(G9,O9),$A$3:$P$3&amp;$A9:$P9,0)-6)</f>
        <v>0</v>
      </c>
      <c r="X9" s="27" t="e">
        <f t="array" ref="X9">INDEX($A$1:$P$1,MATCH(X$3&amp;MIN(H9,P9),$A$3:$P$3&amp;$A9:$P9,0)-7)</f>
        <v>#VALUE!</v>
      </c>
    </row>
    <row r="10" spans="1:24" x14ac:dyDescent="0.25">
      <c r="A10" s="31">
        <v>12</v>
      </c>
      <c r="B10" s="32">
        <v>10.666666666666666</v>
      </c>
      <c r="C10" s="32">
        <v>12.666666666666666</v>
      </c>
      <c r="D10" s="32">
        <v>12</v>
      </c>
      <c r="E10" s="32">
        <v>10</v>
      </c>
      <c r="F10" s="32">
        <v>9.3333333333333339</v>
      </c>
      <c r="G10" s="32">
        <v>12</v>
      </c>
      <c r="H10" s="33">
        <v>11.333333333333334</v>
      </c>
      <c r="I10" s="31">
        <v>33.733333333333334</v>
      </c>
      <c r="J10" s="32">
        <v>32.046666666666667</v>
      </c>
      <c r="K10" s="32">
        <v>30.666666666666668</v>
      </c>
      <c r="L10" s="32">
        <v>28.213333333333335</v>
      </c>
      <c r="M10" s="32">
        <v>30.666666666666668</v>
      </c>
      <c r="N10" s="32">
        <v>28.213333333333335</v>
      </c>
      <c r="O10" s="32">
        <v>30.666666666666668</v>
      </c>
      <c r="P10" s="34">
        <v>28.213333333333335</v>
      </c>
      <c r="Q10" s="5" t="str">
        <f t="array" ref="Q10">INDEX($A$1:$P$1,MATCH(Q$3&amp;MIN(A10,I10),$A$3:$P$3&amp;$A10:$P10,0))</f>
        <v>PATRICK</v>
      </c>
      <c r="R10" s="6" t="str">
        <f t="array" ref="R10">INDEX($A$1:$P$1,MATCH(R$3&amp;MIN(B10,J10),$A$3:$P$3&amp;$A10:$P10,0)-1)</f>
        <v>PATRICK</v>
      </c>
      <c r="S10" s="6" t="str">
        <f t="array" ref="S10">INDEX($A$1:$P$1,MATCH(S$3&amp;MIN(C10,K10),$A$3:$P$3&amp;$A10:$P10,0)-2)</f>
        <v>PATRICK</v>
      </c>
      <c r="T10" s="6" t="str">
        <f t="array" ref="T10">INDEX($A$1:$P$1,MATCH(T$3&amp;MIN(D10,L10),$A$3:$P$3&amp;$A10:$P10,0)-3)</f>
        <v>PATRICK</v>
      </c>
      <c r="U10" s="6" t="str">
        <f t="array" ref="U10">INDEX($A$1:$P$1,MATCH(U$3&amp;MIN(E10,M10),$A$3:$P$3&amp;$A10:$P10,0)-4)</f>
        <v>PATRICK</v>
      </c>
      <c r="V10" s="6" t="str">
        <f t="array" ref="V10">INDEX($A$1:$P$1,MATCH(V$3&amp;MIN(F10,N10),$A$3:$P$3&amp;$A10:$P10,0)-5)</f>
        <v>PATRICK</v>
      </c>
      <c r="W10" s="26" t="e">
        <f t="array" ref="W10">INDEX($A$1:$P$1,MATCH(W$3&amp;MIN(G10,O10),$A$3:$P$3&amp;$A10:$P10,0)-6)</f>
        <v>#VALUE!</v>
      </c>
      <c r="X10" s="7" t="str">
        <f t="array" ref="X10">INDEX($A$1:$P$1,MATCH(X$3&amp;MIN(H10,P10),$A$3:$P$3&amp;$A10:$P10,0)-7)</f>
        <v>PATRICK</v>
      </c>
    </row>
    <row r="11" spans="1:24" x14ac:dyDescent="0.25">
      <c r="A11" s="31" t="s">
        <v>6</v>
      </c>
      <c r="B11" s="32">
        <v>16.666666666666668</v>
      </c>
      <c r="C11" s="32" t="s">
        <v>6</v>
      </c>
      <c r="D11" s="32" t="s">
        <v>6</v>
      </c>
      <c r="E11" s="32" t="s">
        <v>6</v>
      </c>
      <c r="F11" s="32" t="s">
        <v>6</v>
      </c>
      <c r="G11" s="32" t="s">
        <v>6</v>
      </c>
      <c r="H11" s="33" t="s">
        <v>6</v>
      </c>
      <c r="I11" s="31">
        <v>20.666666666666668</v>
      </c>
      <c r="J11" s="32">
        <v>18.666666666666668</v>
      </c>
      <c r="K11" s="32">
        <v>104</v>
      </c>
      <c r="L11" s="32">
        <v>95.68</v>
      </c>
      <c r="M11" s="32">
        <v>104</v>
      </c>
      <c r="N11" s="32">
        <v>95.68</v>
      </c>
      <c r="O11" s="32">
        <v>104</v>
      </c>
      <c r="P11" s="34">
        <v>95.68</v>
      </c>
      <c r="Q11" s="5" t="str">
        <f t="array" ref="Q11">(INDEX($A$1:$L$1,MATCH(Q$3&amp;MIN(A11,I11),$A$3:$L$3&amp;$A11:$L11,0)))</f>
        <v>GERRARD</v>
      </c>
      <c r="R11" s="6" t="str">
        <f t="array" ref="R11">INDEX($A$1:$P$1,MATCH(R$3&amp;MIN(B11,J11),$A$3:$P$3&amp;$A11:$P11,0)-1)</f>
        <v>PATRICK</v>
      </c>
      <c r="S11" s="6" t="str">
        <f t="array" ref="S11">INDEX($A$1:$P$1,MATCH(S$3&amp;MIN(C11,K11),$A$3:$P$3&amp;$A11:$P11,0)-2)</f>
        <v>GERRARD</v>
      </c>
      <c r="T11" s="6" t="str">
        <f t="array" ref="T11">INDEX($A$1:$P$1,MATCH(T$3&amp;MIN(D11,L11),$A$3:$P$3&amp;$A11:$P11,0)-3)</f>
        <v>GERRARD</v>
      </c>
      <c r="U11" s="22">
        <f t="array" ref="U11">INDEX($A$1:$P$1,MATCH(U$3&amp;MIN(E11,M11),$A$3:$P$3&amp;$A11:$P11,0)-4)</f>
        <v>0</v>
      </c>
      <c r="V11" s="22">
        <f t="array" ref="V11">INDEX($A$1:$P$1,MATCH(V$3&amp;MIN(F11,N11),$A$3:$P$3&amp;$A11:$P11,0)-5)</f>
        <v>0</v>
      </c>
      <c r="W11" s="22">
        <f t="array" ref="W11">INDEX($A$1:$P$1,MATCH(W$3&amp;MIN(G11,O11),$A$3:$P$3&amp;$A11:$P11,0)-6)</f>
        <v>0</v>
      </c>
      <c r="X11" s="23">
        <f t="array" ref="X11">INDEX($A$1:$P$1,MATCH(X$3&amp;MIN(H11,P11),$A$3:$P$3&amp;$A11:$P11,0)-7)</f>
        <v>0</v>
      </c>
    </row>
    <row r="12" spans="1:24" x14ac:dyDescent="0.25">
      <c r="A12" s="31" t="s">
        <v>6</v>
      </c>
      <c r="B12" s="32" t="s">
        <v>6</v>
      </c>
      <c r="C12" s="32">
        <v>23.333333333333332</v>
      </c>
      <c r="D12" s="32">
        <v>16.666666666666668</v>
      </c>
      <c r="E12" s="32" t="s">
        <v>6</v>
      </c>
      <c r="F12" s="32">
        <v>8</v>
      </c>
      <c r="G12" s="32">
        <v>23.333333333333332</v>
      </c>
      <c r="H12" s="33">
        <v>20</v>
      </c>
      <c r="I12" s="31">
        <v>44</v>
      </c>
      <c r="J12" s="32">
        <v>41.8</v>
      </c>
      <c r="K12" s="32">
        <v>40</v>
      </c>
      <c r="L12" s="32">
        <v>36.799999999999997</v>
      </c>
      <c r="M12" s="32">
        <v>40</v>
      </c>
      <c r="N12" s="32">
        <v>36.799999999999997</v>
      </c>
      <c r="O12" s="32">
        <v>40</v>
      </c>
      <c r="P12" s="34">
        <v>36.799999999999997</v>
      </c>
      <c r="Q12" s="5" t="str">
        <f t="array" ref="Q12">(INDEX($A$1:$L$1,MATCH(Q$3&amp;MIN(A12,I12),$A$3:$L$3&amp;$A12:$L12,0)))</f>
        <v>GERRARD</v>
      </c>
      <c r="R12" s="6" t="str">
        <f t="array" ref="R12">INDEX($A$1:$P$1,MATCH(R$3&amp;MIN(B12,J12),$A$3:$P$3&amp;$A12:$P12,0)-1)</f>
        <v>GERRARD</v>
      </c>
      <c r="S12" s="6" t="str">
        <f t="array" ref="S12">INDEX($A$1:$P$1,MATCH(S$3&amp;MIN(C12,K12),$A$3:$P$3&amp;$A12:$P12,0)-2)</f>
        <v>PATRICK</v>
      </c>
      <c r="T12" s="6" t="str">
        <f t="array" ref="T12">INDEX($A$1:$P$1,MATCH(T$3&amp;MIN(D12,L12),$A$3:$P$3&amp;$A12:$P12,0)-3)</f>
        <v>PATRICK</v>
      </c>
      <c r="U12" s="22">
        <f t="array" ref="U12">INDEX($A$1:$P$1,MATCH(U$3&amp;MIN(E12,M12),$A$3:$P$3&amp;$A12:$P12,0)-4)</f>
        <v>0</v>
      </c>
      <c r="V12" s="6" t="str">
        <f t="array" ref="V12">INDEX($A$1:$P$1,MATCH(V$3&amp;MIN(F12,N12),$A$3:$P$3&amp;$A12:$P12,0)-5)</f>
        <v>PATRICK</v>
      </c>
      <c r="W12" s="26" t="e">
        <f t="array" ref="W12">INDEX($A$1:$P$1,MATCH(W$3&amp;MIN(G12,O12),$A$3:$P$3&amp;$A12:$P12,0)-6)</f>
        <v>#VALUE!</v>
      </c>
      <c r="X12" s="7" t="str">
        <f t="array" ref="X12">INDEX($A$1:$P$1,MATCH(X$3&amp;MIN(H12,P12),$A$3:$P$3&amp;$A12:$P12,0)-7)</f>
        <v>PATRICK</v>
      </c>
    </row>
    <row r="13" spans="1:24" x14ac:dyDescent="0.25">
      <c r="A13" s="31" t="s">
        <v>6</v>
      </c>
      <c r="B13" s="32" t="s">
        <v>6</v>
      </c>
      <c r="C13" s="32" t="s">
        <v>6</v>
      </c>
      <c r="D13" s="32" t="s">
        <v>6</v>
      </c>
      <c r="E13" s="32" t="s">
        <v>6</v>
      </c>
      <c r="F13" s="32" t="s">
        <v>6</v>
      </c>
      <c r="G13" s="32" t="s">
        <v>6</v>
      </c>
      <c r="H13" s="33" t="s">
        <v>6</v>
      </c>
      <c r="I13" s="31">
        <v>25.666666666666668</v>
      </c>
      <c r="J13" s="32">
        <v>24.383333333333333</v>
      </c>
      <c r="K13" s="32">
        <v>23.333333333333332</v>
      </c>
      <c r="L13" s="32">
        <v>21.466666666666665</v>
      </c>
      <c r="M13" s="32">
        <v>23.333333333333332</v>
      </c>
      <c r="N13" s="32">
        <v>21.466666666666665</v>
      </c>
      <c r="O13" s="32">
        <v>23.333333333333332</v>
      </c>
      <c r="P13" s="34">
        <v>21.466666666666665</v>
      </c>
      <c r="Q13" s="5" t="str">
        <f t="array" ref="Q13">INDEX($A$1:$P$1,MATCH(Q$3&amp;MIN(A13,I13),$A$3:$P$3&amp;$A13:$P13,0))</f>
        <v>GERRARD</v>
      </c>
      <c r="R13" s="6" t="str">
        <f t="array" ref="R13">INDEX($A$1:$P$1,MATCH(R$3&amp;MIN(B13,J13),$A$3:$P$3&amp;$A13:$P13,0)-1)</f>
        <v>GERRARD</v>
      </c>
      <c r="S13" s="6" t="str">
        <f t="array" ref="S13">INDEX($A$1:$P$1,MATCH(S$3&amp;MIN(C13,K13),$A$3:$P$3&amp;$A13:$P13,0)-2)</f>
        <v>GERRARD</v>
      </c>
      <c r="T13" s="6" t="str">
        <f t="array" ref="T13">INDEX($A$1:$P$1,MATCH(T$3&amp;MIN(D13,L13),$A$3:$P$3&amp;$A13:$P13,0)-3)</f>
        <v>GERRARD</v>
      </c>
      <c r="U13" s="22">
        <f t="array" ref="U13">INDEX($A$1:$P$1,MATCH(U$3&amp;MIN(E13,M13),$A$3:$P$3&amp;$A13:$P13,0)-4)</f>
        <v>0</v>
      </c>
      <c r="V13" s="22">
        <f t="array" ref="V13">INDEX($A$1:$P$1,MATCH(V$3&amp;MIN(F13,N13),$A$3:$P$3&amp;$A13:$P13,0)-5)</f>
        <v>0</v>
      </c>
      <c r="W13" s="22">
        <f t="array" ref="W13">INDEX($A$1:$P$1,MATCH(W$3&amp;MIN(G13,O13),$A$3:$P$3&amp;$A13:$P13,0)-6)</f>
        <v>0</v>
      </c>
      <c r="X13" s="23">
        <f t="array" ref="X13">INDEX($A$1:$P$1,MATCH(X$3&amp;MIN(H13,P13),$A$3:$P$3&amp;$A13:$P13,0)-7)</f>
        <v>0</v>
      </c>
    </row>
    <row r="14" spans="1:24" ht="17.25" thickBot="1" x14ac:dyDescent="0.3">
      <c r="A14" s="35" t="s">
        <v>6</v>
      </c>
      <c r="B14" s="36" t="s">
        <v>6</v>
      </c>
      <c r="C14" s="36" t="s">
        <v>6</v>
      </c>
      <c r="D14" s="36" t="s">
        <v>6</v>
      </c>
      <c r="E14" s="36" t="s">
        <v>6</v>
      </c>
      <c r="F14" s="36" t="s">
        <v>6</v>
      </c>
      <c r="G14" s="36" t="s">
        <v>6</v>
      </c>
      <c r="H14" s="37" t="s">
        <v>6</v>
      </c>
      <c r="I14" s="35">
        <v>44</v>
      </c>
      <c r="J14" s="36">
        <v>41.8</v>
      </c>
      <c r="K14" s="36">
        <v>40</v>
      </c>
      <c r="L14" s="36">
        <v>36.799999999999997</v>
      </c>
      <c r="M14" s="36">
        <v>40</v>
      </c>
      <c r="N14" s="36">
        <v>36.799999999999997</v>
      </c>
      <c r="O14" s="36">
        <v>40</v>
      </c>
      <c r="P14" s="38">
        <v>36.799999999999997</v>
      </c>
      <c r="Q14" s="8" t="str">
        <f t="array" ref="Q14">(INDEX($A$1:$L$1,MATCH(Q$3&amp;MIN(A14,I14),$A$3:$L$3&amp;$A14:$L14,0)))</f>
        <v>GERRARD</v>
      </c>
      <c r="R14" s="9" t="str">
        <f t="array" ref="R14">INDEX($A$1:$P$1,MATCH(R$3&amp;MIN(B14,J14),$A$3:$P$3&amp;$A14:$P14,0)-1)</f>
        <v>GERRARD</v>
      </c>
      <c r="S14" s="9" t="str">
        <f t="array" ref="S14">INDEX($A$1:$P$1,MATCH(S$3&amp;MIN(C14,K14),$A$3:$P$3&amp;$A14:$P14,0)-2)</f>
        <v>GERRARD</v>
      </c>
      <c r="T14" s="9" t="str">
        <f t="array" ref="T14">INDEX($A$1:$P$1,MATCH(T$3&amp;MIN(D14,L14),$A$3:$P$3&amp;$A14:$P14,0)-3)</f>
        <v>GERRARD</v>
      </c>
      <c r="U14" s="24">
        <f t="array" ref="U14">INDEX($A$1:$P$1,MATCH(U$3&amp;MIN(E14,M14),$A$3:$P$3&amp;$A14:$P14,0)-4)</f>
        <v>0</v>
      </c>
      <c r="V14" s="24">
        <f t="array" ref="V14">INDEX($A$1:$P$1,MATCH(V$3&amp;MIN(F14,N14),$A$3:$P$3&amp;$A14:$P14,0)-5)</f>
        <v>0</v>
      </c>
      <c r="W14" s="24">
        <f t="array" ref="W14">INDEX($A$1:$P$1,MATCH(W$3&amp;MIN(G14,O14),$A$3:$P$3&amp;$A14:$P14,0)-6)</f>
        <v>0</v>
      </c>
      <c r="X14" s="25">
        <f t="array" ref="X14">INDEX($A$1:$P$1,MATCH(X$3&amp;MIN(H14,P14),$A$3:$P$3&amp;$A14:$P14,0)-7)</f>
        <v>0</v>
      </c>
    </row>
  </sheetData>
  <mergeCells count="15">
    <mergeCell ref="U2:V2"/>
    <mergeCell ref="W2:X2"/>
    <mergeCell ref="Q1:X1"/>
    <mergeCell ref="Q2:R2"/>
    <mergeCell ref="S2:T2"/>
    <mergeCell ref="K2:L2"/>
    <mergeCell ref="A1:H1"/>
    <mergeCell ref="I1:P1"/>
    <mergeCell ref="M2:N2"/>
    <mergeCell ref="O2:P2"/>
    <mergeCell ref="E2:F2"/>
    <mergeCell ref="G2:H2"/>
    <mergeCell ref="A2:B2"/>
    <mergeCell ref="I2:J2"/>
    <mergeCell ref="C2:D2"/>
  </mergeCells>
  <printOptions horizontalCentered="1"/>
  <pageMargins left="0" right="0" top="0.35433070866141736" bottom="0.35433070866141736" header="0.31496062992125984" footer="0.31496062992125984"/>
  <pageSetup paperSize="9" scale="28" fitToHeight="100" orientation="landscape" r:id="rId1"/>
  <headerFooter>
    <oddFooter>&amp;C&amp;"Trebuchet MS,Gras"&amp;9Page &amp;P sur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CAT 1</vt:lpstr>
      <vt:lpstr>'CAT 1'!Impression_des_titres</vt:lpstr>
      <vt:lpstr>'CAT 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Benkhelifa</dc:creator>
  <cp:lastModifiedBy>Mohammed Benkhelifa</cp:lastModifiedBy>
  <cp:lastPrinted>2022-05-25T09:35:45Z</cp:lastPrinted>
  <dcterms:created xsi:type="dcterms:W3CDTF">2019-02-12T15:18:51Z</dcterms:created>
  <dcterms:modified xsi:type="dcterms:W3CDTF">2022-06-02T13:56:34Z</dcterms:modified>
</cp:coreProperties>
</file>