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5096"/>
  </bookViews>
  <sheets>
    <sheet name="Feuil1" sheetId="1" r:id="rId1"/>
    <sheet name="Feuil2" sheetId="2" r:id="rId2"/>
    <sheet name="Feuil3" sheetId="3" r:id="rId3"/>
  </sheets>
  <definedNames>
    <definedName name="AN">Feuil1!$B$15</definedName>
    <definedName name="Feries">Feuil1!$O$10:$O$22</definedName>
    <definedName name="Garde">Feuil1!$C$8:$C$15</definedName>
    <definedName name="janv4">Feuil1!$C$8:$C$15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8" i="1" l="1"/>
  <c r="F37" i="1"/>
  <c r="F36" i="1"/>
  <c r="F34" i="1"/>
  <c r="F33" i="1"/>
  <c r="F32" i="1"/>
  <c r="F30" i="1"/>
  <c r="F29" i="1"/>
  <c r="F28" i="1"/>
  <c r="F26" i="1"/>
  <c r="F25" i="1"/>
  <c r="F24" i="1"/>
  <c r="F22" i="1"/>
  <c r="F21" i="1"/>
  <c r="F20" i="1"/>
  <c r="F19" i="1"/>
  <c r="F18" i="1"/>
  <c r="F17" i="1"/>
  <c r="F16" i="1"/>
  <c r="F14" i="1"/>
  <c r="F13" i="1"/>
  <c r="F12" i="1"/>
  <c r="F11" i="1"/>
  <c r="F10" i="1"/>
  <c r="F9" i="1"/>
  <c r="F8" i="1"/>
  <c r="N9" i="1" l="1"/>
  <c r="N7" i="1"/>
  <c r="O13" i="1" l="1"/>
  <c r="O22" i="1"/>
  <c r="O21" i="1"/>
  <c r="O20" i="1"/>
  <c r="O19" i="1"/>
  <c r="O18" i="1"/>
  <c r="O15" i="1"/>
  <c r="O14" i="1"/>
  <c r="O11" i="1"/>
  <c r="O17" i="1" s="1"/>
  <c r="O10" i="1"/>
  <c r="O12" i="1" l="1"/>
</calcChain>
</file>

<file path=xl/sharedStrings.xml><?xml version="1.0" encoding="utf-8"?>
<sst xmlns="http://schemas.openxmlformats.org/spreadsheetml/2006/main" count="99" uniqueCount="50">
  <si>
    <t>JANVIER</t>
  </si>
  <si>
    <t/>
  </si>
  <si>
    <t>Janvier</t>
  </si>
  <si>
    <t>Nouvel An</t>
  </si>
  <si>
    <t>Pâques</t>
  </si>
  <si>
    <t>Lundi de Pâques</t>
  </si>
  <si>
    <t>1er Mai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</si>
  <si>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</si>
  <si>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</si>
  <si>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</si>
  <si>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</si>
  <si>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</si>
  <si>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</si>
  <si>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</si>
  <si>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</si>
  <si>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</si>
  <si>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TAB. 1</t>
  </si>
  <si>
    <t>TAB. 2</t>
  </si>
  <si>
    <t>A1</t>
  </si>
  <si>
    <t>A2</t>
  </si>
  <si>
    <t>A3</t>
  </si>
  <si>
    <t>A4</t>
  </si>
  <si>
    <t>A5</t>
  </si>
  <si>
    <t>A6</t>
  </si>
  <si>
    <t>Garde</t>
  </si>
  <si>
    <t>XP</t>
  </si>
  <si>
    <t>X</t>
  </si>
  <si>
    <t>garde de 24heures</t>
  </si>
  <si>
    <t>Prime de panier</t>
  </si>
  <si>
    <t>XP-HS</t>
  </si>
  <si>
    <t>HS</t>
  </si>
  <si>
    <t>Heures supplémentaires</t>
  </si>
  <si>
    <t>R</t>
  </si>
  <si>
    <t>Repos</t>
  </si>
  <si>
    <t>DR</t>
  </si>
  <si>
    <t>Demi Repos</t>
  </si>
  <si>
    <t>RC</t>
  </si>
  <si>
    <t>Récupération</t>
  </si>
  <si>
    <t>DRC</t>
  </si>
  <si>
    <t>Demi Récupération</t>
  </si>
  <si>
    <t>CM</t>
  </si>
  <si>
    <t>Maladie</t>
  </si>
  <si>
    <t>AT</t>
  </si>
  <si>
    <t>Accident travail</t>
  </si>
  <si>
    <t>CC</t>
  </si>
  <si>
    <t>Congés "Convention collective"</t>
  </si>
  <si>
    <t>FR</t>
  </si>
  <si>
    <t>Formation</t>
  </si>
  <si>
    <t>Prime de panier+Heures supplémentaires</t>
  </si>
  <si>
    <t>tableaux des codes d'activités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</si>
</sst>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"/>
    <numFmt numFmtId="165" formatCode="mmmm\ yyyy"/>
    <numFmt numFmtId="166" formatCode="dddd\ dd\ mmmm"/>
    <numFmt numFmtId="167" formatCode="&quot;JOURS FERIES : &quot;General"/>
  </numFmts>
  <fonts count="30" x14ac:knownFonts="1">
    <font>
      <sz val="11"/>
      <color theme="1"/>
      <name val="Cambria"/>
      <family val="2"/>
    </font>
    <font>
      <sz val="11"/>
      <color theme="1"/>
      <name val="Cambri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  <font>
      <b/>
      <i/>
      <sz val="12"/>
      <color rgb="FFFF0000"/>
      <name val="Cambria"/>
      <family val="1"/>
      <scheme val="major"/>
    </font>
    <font>
      <b/>
      <sz val="12"/>
      <name val="Times New Roman"/>
      <family val="1"/>
    </font>
    <font>
      <i/>
      <sz val="10"/>
      <name val="Cambria"/>
      <family val="1"/>
      <scheme val="major"/>
    </font>
    <font>
      <b/>
      <i/>
      <sz val="14"/>
      <name val="Cambria"/>
      <family val="1"/>
      <scheme val="major"/>
    </font>
    <font>
      <i/>
      <sz val="16"/>
      <name val="Cambria"/>
      <family val="1"/>
      <scheme val="major"/>
    </font>
    <font>
      <i/>
      <sz val="10"/>
      <name val="Arial"/>
      <family val="2"/>
    </font>
    <font>
      <sz val="12"/>
      <name val="Cambria"/>
      <family val="1"/>
      <scheme val="major"/>
    </font>
    <font>
      <b/>
      <sz val="10"/>
      <color rgb="FFFFFF00"/>
      <name val="Arial"/>
      <family val="2"/>
    </font>
    <font>
      <b/>
      <sz val="16"/>
      <color theme="3" tint="-0.24994659260841701"/>
      <name val="Times New Roman"/>
      <family val="1"/>
    </font>
    <font>
      <b/>
      <i/>
      <sz val="16"/>
      <name val="Tekton Pro"/>
      <family val="2"/>
    </font>
    <font>
      <b/>
      <i/>
      <sz val="16"/>
      <color rgb="FFFF0000"/>
      <name val="Tekton Pro"/>
      <family val="2"/>
    </font>
    <font>
      <b/>
      <i/>
      <u/>
      <sz val="26"/>
      <name val="Tekton Pro"/>
      <family val="2"/>
    </font>
    <font>
      <b/>
      <sz val="20"/>
      <color indexed="10"/>
      <name val="Cambria"/>
      <family val="1"/>
      <scheme val="major"/>
    </font>
    <font>
      <b/>
      <sz val="16"/>
      <name val="Cambria"/>
      <family val="1"/>
      <scheme val="major"/>
    </font>
    <font>
      <sz val="16"/>
      <color theme="0" tint="-0.89999084444715716"/>
      <name val="Cambria"/>
      <family val="1"/>
      <scheme val="major"/>
    </font>
    <font>
      <b/>
      <i/>
      <sz val="26"/>
      <name val="Cambria"/>
      <family val="1"/>
      <scheme val="major"/>
    </font>
    <font>
      <b/>
      <i/>
      <sz val="20"/>
      <color rgb="FFFF0000"/>
      <name val="Cambria"/>
      <family val="1"/>
    </font>
    <font>
      <b/>
      <i/>
      <sz val="20"/>
      <color rgb="FF0070C0"/>
      <name val="Cambria"/>
      <family val="1"/>
    </font>
    <font>
      <sz val="8"/>
      <name val="Cambria"/>
      <family val="2"/>
    </font>
    <font>
      <sz val="18"/>
      <name val="Cambria"/>
      <family val="1"/>
      <scheme val="major"/>
    </font>
    <font>
      <sz val="18"/>
      <color theme="0" tint="-0.89999084444715716"/>
      <name val="Cambria"/>
      <family val="1"/>
      <scheme val="major"/>
    </font>
    <font>
      <b/>
      <sz val="11"/>
      <name val="Cambria"/>
      <family val="1"/>
      <scheme val="major"/>
    </font>
    <font>
      <b/>
      <i/>
      <sz val="20"/>
      <name val="Cambria"/>
      <family val="1"/>
      <scheme val="major"/>
    </font>
    <font>
      <b/>
      <sz val="18"/>
      <name val="Cambria"/>
      <family val="1"/>
      <scheme val="major"/>
    </font>
  </fonts>
  <fills count="1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CCFF33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9"/>
        </stop>
      </gradientFill>
    </fill>
    <fill>
      <gradientFill degree="90">
        <stop position="0">
          <color rgb="FFFFFF00"/>
        </stop>
        <stop position="1">
          <color rgb="FF0070C0"/>
        </stop>
      </gradientFill>
    </fill>
    <fill>
      <gradientFill degree="90">
        <stop position="0">
          <color theme="0"/>
        </stop>
        <stop position="1">
          <color rgb="FFFF8F8F"/>
        </stop>
      </gradientFill>
    </fill>
    <fill>
      <patternFill patternType="gray125">
        <fgColor auto="1"/>
        <bgColor rgb="FFFF0000"/>
      </patternFill>
    </fill>
    <fill>
      <gradientFill degree="90">
        <stop position="0">
          <color rgb="FFFFFF0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1">
          <color rgb="FFB4DE86"/>
        </stop>
      </gradientFill>
    </fill>
    <fill>
      <gradientFill degree="90">
        <stop position="0">
          <color rgb="FFFFFFCC"/>
        </stop>
        <stop position="1">
          <color theme="7" tint="0.80001220740379042"/>
        </stop>
      </gradientFill>
    </fill>
    <fill>
      <gradientFill degree="45">
        <stop position="0">
          <color rgb="FFFFFFCC"/>
        </stop>
        <stop position="1">
          <color theme="7" tint="0.80001220740379042"/>
        </stop>
      </gradientFill>
    </fill>
    <fill>
      <gradientFill degree="90">
        <stop position="0">
          <color rgb="FFFFFFCC"/>
        </stop>
        <stop position="0.5">
          <color rgb="FFCCFF66"/>
        </stop>
        <stop position="1">
          <color rgb="FFFFFFCC"/>
        </stop>
      </gradient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</borders>
  <cellStyleXfs count="31">
    <xf numFmtId="0" fontId="0" fillId="0" borderId="0"/>
    <xf numFmtId="0" fontId="2" fillId="0" borderId="0"/>
    <xf numFmtId="0" fontId="2" fillId="0" borderId="0"/>
    <xf numFmtId="0" fontId="4" fillId="3" borderId="14">
      <alignment horizontal="center" vertical="center"/>
    </xf>
    <xf numFmtId="0" fontId="4" fillId="4" borderId="14">
      <alignment horizontal="center" vertical="center"/>
    </xf>
    <xf numFmtId="0" fontId="4" fillId="5" borderId="14">
      <alignment horizontal="center" vertical="center"/>
    </xf>
    <xf numFmtId="164" fontId="7" fillId="6" borderId="15">
      <alignment horizontal="center" vertical="center"/>
      <protection hidden="1"/>
    </xf>
    <xf numFmtId="0" fontId="13" fillId="7" borderId="14">
      <alignment horizontal="center" vertical="center"/>
    </xf>
    <xf numFmtId="165" fontId="14" fillId="8" borderId="0">
      <alignment horizontal="center" vertical="center"/>
      <protection hidden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3">
    <xf numFmtId="0" fontId="0" fillId="0" borderId="0" xfId="0"/>
    <xf numFmtId="0" fontId="8" fillId="0" borderId="0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Protection="1"/>
    <xf numFmtId="164" fontId="10" fillId="2" borderId="10" xfId="2" applyNumberFormat="1" applyFont="1" applyFill="1" applyBorder="1" applyAlignment="1" applyProtection="1">
      <alignment vertical="center"/>
      <protection hidden="1"/>
    </xf>
    <xf numFmtId="0" fontId="6" fillId="2" borderId="12" xfId="2" applyNumberFormat="1" applyFont="1" applyFill="1" applyBorder="1" applyAlignment="1" applyProtection="1">
      <alignment horizontal="center" vertical="center"/>
      <protection hidden="1"/>
    </xf>
    <xf numFmtId="0" fontId="15" fillId="9" borderId="1" xfId="2" applyNumberFormat="1" applyFont="1" applyFill="1" applyBorder="1" applyAlignment="1">
      <alignment horizontal="left" vertical="center"/>
    </xf>
    <xf numFmtId="0" fontId="15" fillId="9" borderId="1" xfId="2" applyFont="1" applyFill="1" applyBorder="1" applyAlignment="1">
      <alignment horizontal="left" vertical="center"/>
    </xf>
    <xf numFmtId="166" fontId="15" fillId="9" borderId="1" xfId="2" applyNumberFormat="1" applyFont="1" applyFill="1" applyBorder="1" applyAlignment="1">
      <alignment horizontal="left" vertical="center"/>
    </xf>
    <xf numFmtId="166" fontId="15" fillId="9" borderId="1" xfId="2" applyNumberFormat="1" applyFont="1" applyFill="1" applyBorder="1" applyAlignment="1">
      <alignment horizontal="left" vertical="center"/>
    </xf>
    <xf numFmtId="0" fontId="18" fillId="11" borderId="16" xfId="2" applyFont="1" applyFill="1" applyBorder="1" applyAlignment="1" applyProtection="1">
      <alignment horizontal="center" vertical="center" textRotation="45"/>
    </xf>
    <xf numFmtId="0" fontId="19" fillId="11" borderId="17" xfId="2" applyFont="1" applyFill="1" applyBorder="1" applyAlignment="1" applyProtection="1">
      <alignment horizontal="center" vertical="center" textRotation="45"/>
    </xf>
    <xf numFmtId="164" fontId="21" fillId="2" borderId="8" xfId="2" applyNumberFormat="1" applyFont="1" applyFill="1" applyBorder="1" applyAlignment="1" applyProtection="1">
      <alignment vertical="center" wrapText="1"/>
      <protection hidden="1"/>
    </xf>
    <xf numFmtId="164" fontId="26" fillId="10" borderId="18" xfId="2" applyNumberFormat="1" applyFont="1" applyFill="1" applyBorder="1" applyAlignment="1">
      <alignment horizontal="right"/>
    </xf>
    <xf numFmtId="164" fontId="26" fillId="10" borderId="19" xfId="2" applyNumberFormat="1" applyFont="1" applyFill="1" applyBorder="1" applyAlignment="1">
      <alignment horizontal="right"/>
    </xf>
    <xf numFmtId="164" fontId="20" fillId="10" borderId="19" xfId="2" applyNumberFormat="1" applyFont="1" applyFill="1" applyBorder="1" applyAlignment="1">
      <alignment horizontal="right"/>
    </xf>
    <xf numFmtId="164" fontId="20" fillId="10" borderId="20" xfId="2" applyNumberFormat="1" applyFont="1" applyFill="1" applyBorder="1" applyAlignment="1">
      <alignment horizontal="right"/>
    </xf>
    <xf numFmtId="0" fontId="27" fillId="0" borderId="23" xfId="0" applyFont="1" applyBorder="1" applyAlignment="1" applyProtection="1">
      <alignment horizontal="center" vertical="center"/>
    </xf>
    <xf numFmtId="0" fontId="27" fillId="0" borderId="25" xfId="0" applyFont="1" applyBorder="1" applyAlignment="1" applyProtection="1">
      <alignment horizontal="center" vertical="center"/>
    </xf>
    <xf numFmtId="0" fontId="27" fillId="0" borderId="27" xfId="0" applyFont="1" applyBorder="1" applyAlignment="1" applyProtection="1">
      <alignment horizontal="center" vertical="center"/>
    </xf>
    <xf numFmtId="0" fontId="27" fillId="12" borderId="24" xfId="0" applyFont="1" applyFill="1" applyBorder="1" applyAlignment="1" applyProtection="1">
      <alignment horizontal="left" vertical="center"/>
    </xf>
    <xf numFmtId="0" fontId="27" fillId="12" borderId="26" xfId="0" applyFont="1" applyFill="1" applyBorder="1" applyAlignment="1" applyProtection="1">
      <alignment horizontal="left" vertical="center"/>
    </xf>
    <xf numFmtId="0" fontId="27" fillId="12" borderId="28" xfId="0" applyFont="1" applyFill="1" applyBorder="1" applyAlignment="1" applyProtection="1">
      <alignment horizontal="left" vertical="center"/>
    </xf>
    <xf numFmtId="164" fontId="28" fillId="2" borderId="8" xfId="2" applyNumberFormat="1" applyFont="1" applyFill="1" applyBorder="1" applyAlignment="1" applyProtection="1">
      <alignment horizontal="center" vertical="center" wrapText="1"/>
      <protection hidden="1"/>
    </xf>
    <xf numFmtId="164" fontId="28" fillId="2" borderId="9" xfId="2" applyNumberFormat="1" applyFont="1" applyFill="1" applyBorder="1" applyAlignment="1" applyProtection="1">
      <alignment horizontal="center" vertical="center" wrapText="1"/>
      <protection hidden="1"/>
    </xf>
    <xf numFmtId="167" fontId="17" fillId="9" borderId="4" xfId="2" applyNumberFormat="1" applyFont="1" applyFill="1" applyBorder="1" applyAlignment="1" applyProtection="1">
      <alignment horizontal="center" vertical="center"/>
    </xf>
    <xf numFmtId="167" fontId="17" fillId="9" borderId="5" xfId="2" applyNumberFormat="1" applyFont="1" applyFill="1" applyBorder="1" applyAlignment="1" applyProtection="1">
      <alignment horizontal="center" vertical="center"/>
    </xf>
    <xf numFmtId="167" fontId="17" fillId="9" borderId="6" xfId="2" applyNumberFormat="1" applyFont="1" applyFill="1" applyBorder="1" applyAlignment="1" applyProtection="1">
      <alignment horizontal="center" vertical="center"/>
    </xf>
    <xf numFmtId="167" fontId="17" fillId="9" borderId="7" xfId="2" applyNumberFormat="1" applyFont="1" applyFill="1" applyBorder="1" applyAlignment="1" applyProtection="1">
      <alignment horizontal="center" vertical="center"/>
    </xf>
    <xf numFmtId="0" fontId="16" fillId="9" borderId="2" xfId="2" applyNumberFormat="1" applyFont="1" applyFill="1" applyBorder="1" applyAlignment="1" applyProtection="1">
      <alignment horizontal="center" vertical="center"/>
    </xf>
    <xf numFmtId="0" fontId="16" fillId="9" borderId="3" xfId="2" applyNumberFormat="1" applyFont="1" applyFill="1" applyBorder="1" applyAlignment="1" applyProtection="1">
      <alignment horizontal="center" vertical="center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2" fillId="0" borderId="6" xfId="0" applyFont="1" applyBorder="1" applyAlignment="1">
      <alignment horizontal="center" vertical="center" wrapText="1"/>
    </xf>
    <xf numFmtId="0" fontId="22" fillId="0" borderId="7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center" wrapText="1"/>
    </xf>
    <xf numFmtId="0" fontId="23" fillId="0" borderId="6" xfId="0" applyFont="1" applyBorder="1" applyAlignment="1">
      <alignment horizontal="center" vertical="center" wrapText="1"/>
    </xf>
    <xf numFmtId="0" fontId="23" fillId="0" borderId="22" xfId="0" applyFont="1" applyBorder="1" applyAlignment="1">
      <alignment horizontal="center" vertical="center" wrapText="1"/>
    </xf>
    <xf numFmtId="0" fontId="23" fillId="0" borderId="7" xfId="0" applyFont="1" applyBorder="1" applyAlignment="1">
      <alignment horizontal="center" vertical="center" wrapText="1"/>
    </xf>
    <xf numFmtId="164" fontId="9" fillId="2" borderId="11" xfId="2" applyNumberFormat="1" applyFont="1" applyFill="1" applyBorder="1" applyAlignment="1" applyProtection="1">
      <alignment horizontal="center" vertical="center" textRotation="255"/>
      <protection hidden="1"/>
    </xf>
    <xf numFmtId="164" fontId="9" fillId="2" borderId="13" xfId="2" applyNumberFormat="1" applyFont="1" applyFill="1" applyBorder="1" applyAlignment="1" applyProtection="1">
      <alignment horizontal="center" vertical="center" textRotation="255"/>
      <protection hidden="1"/>
    </xf>
    <xf numFmtId="9" fontId="25" fillId="10" borderId="23" xfId="2" applyNumberFormat="1" applyFont="1" applyFill="1" applyBorder="1" applyAlignment="1" applyProtection="1">
      <alignment horizontal="center" vertical="center"/>
      <protection locked="0"/>
    </xf>
    <xf numFmtId="9" fontId="25" fillId="10" borderId="29" xfId="2" applyNumberFormat="1" applyFont="1" applyFill="1" applyBorder="1" applyAlignment="1" applyProtection="1">
      <alignment horizontal="center" vertical="center"/>
      <protection locked="0"/>
    </xf>
    <xf numFmtId="9" fontId="25" fillId="10" borderId="24" xfId="2" applyNumberFormat="1" applyFont="1" applyFill="1" applyBorder="1" applyAlignment="1" applyProtection="1">
      <alignment horizontal="center" vertical="center"/>
      <protection locked="0"/>
    </xf>
    <xf numFmtId="9" fontId="25" fillId="10" borderId="25" xfId="2" applyNumberFormat="1" applyFont="1" applyFill="1" applyBorder="1" applyAlignment="1" applyProtection="1">
      <alignment horizontal="center" vertical="center"/>
      <protection locked="0"/>
    </xf>
    <xf numFmtId="9" fontId="25" fillId="10" borderId="30" xfId="2" applyNumberFormat="1" applyFont="1" applyFill="1" applyBorder="1" applyAlignment="1" applyProtection="1">
      <alignment horizontal="center" vertical="center"/>
      <protection locked="0"/>
    </xf>
    <xf numFmtId="9" fontId="25" fillId="10" borderId="26" xfId="2" applyNumberFormat="1" applyFont="1" applyFill="1" applyBorder="1" applyAlignment="1" applyProtection="1">
      <alignment horizontal="center" vertical="center"/>
      <protection locked="0"/>
    </xf>
    <xf numFmtId="0" fontId="29" fillId="0" borderId="30" xfId="0" applyFont="1" applyBorder="1" applyAlignment="1" applyProtection="1">
      <alignment horizontal="center" vertical="center"/>
    </xf>
    <xf numFmtId="0" fontId="29" fillId="0" borderId="26" xfId="0" applyFont="1" applyBorder="1" applyAlignment="1" applyProtection="1">
      <alignment horizontal="center" vertical="center"/>
    </xf>
    <xf numFmtId="9" fontId="12" fillId="10" borderId="27" xfId="2" applyNumberFormat="1" applyFont="1" applyFill="1" applyBorder="1" applyAlignment="1" applyProtection="1">
      <alignment horizontal="center" vertical="center"/>
      <protection locked="0"/>
    </xf>
    <xf numFmtId="9" fontId="12" fillId="10" borderId="31" xfId="2" applyNumberFormat="1" applyFont="1" applyFill="1" applyBorder="1" applyAlignment="1" applyProtection="1">
      <alignment horizontal="center" vertical="center"/>
      <protection locked="0"/>
    </xf>
    <xf numFmtId="9" fontId="12" fillId="10" borderId="28" xfId="2" applyNumberFormat="1" applyFont="1" applyFill="1" applyBorder="1" applyAlignment="1" applyProtection="1">
      <alignment horizontal="center" vertical="center"/>
      <protection locked="0"/>
    </xf>
  </cellXfs>
  <cellStyles count="31">
    <cellStyle name="CONV" xfId="3"/>
    <cellStyle name="HS12" xfId="4"/>
    <cellStyle name="HS24" xfId="5"/>
    <cellStyle name="Jours" xfId="6"/>
    <cellStyle name="Malade" xfId="7"/>
    <cellStyle name="Mois" xfId="8"/>
    <cellStyle name="Normal" xfId="0" builtinId="0"/>
    <cellStyle name="Normal 2" xfId="2"/>
    <cellStyle name="Normal 2 2" xfId="19"/>
    <cellStyle name="Normal 3" xfId="9"/>
    <cellStyle name="Normal 3 2" xfId="10"/>
    <cellStyle name="Normal 3 2 2" xfId="11"/>
    <cellStyle name="Normal 3 2 2 2" xfId="12"/>
    <cellStyle name="Normal 3 2 2 2 2" xfId="26"/>
    <cellStyle name="Normal 3 2 2 3" xfId="25"/>
    <cellStyle name="Normal 3 2 3" xfId="13"/>
    <cellStyle name="Normal 3 2 3 2" xfId="27"/>
    <cellStyle name="Normal 3 2 4" xfId="24"/>
    <cellStyle name="Normal 3 2_mar_1" xfId="14"/>
    <cellStyle name="Normal 3 3" xfId="15"/>
    <cellStyle name="Normal 3 3 2" xfId="16"/>
    <cellStyle name="Normal 3 3 2 2" xfId="29"/>
    <cellStyle name="Normal 3 3 3" xfId="28"/>
    <cellStyle name="Normal 3 4" xfId="17"/>
    <cellStyle name="Normal 3 4 2" xfId="30"/>
    <cellStyle name="Normal 3 5" xfId="23"/>
    <cellStyle name="Normal 3_mar_1" xfId="18"/>
    <cellStyle name="Normal 4" xfId="21"/>
    <cellStyle name="Normal 5" xfId="20"/>
    <cellStyle name="Normal 6" xfId="22"/>
    <cellStyle name="Normal 7" xfId="1"/>
  </cellStyles>
  <dxfs count="293"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6565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>
          <fgColor indexed="64"/>
          <bgColor rgb="FFFFFF99"/>
        </patternFill>
      </fill>
    </dxf>
    <dxf>
      <font>
        <strike val="0"/>
        <color rgb="FFFFFF99"/>
      </font>
      <fill>
        <gradientFill degree="90">
          <stop position="0">
            <color rgb="FFFFFF99"/>
          </stop>
          <stop position="0.5">
            <color rgb="FF7030A0"/>
          </stop>
          <stop position="1">
            <color rgb="FFFFFF99"/>
          </stop>
        </gradientFill>
      </fill>
    </dxf>
    <dxf>
      <font>
        <b/>
        <i val="0"/>
      </font>
      <fill>
        <gradientFill degree="90">
          <stop position="0">
            <color rgb="FFFFFF00"/>
          </stop>
          <stop position="0.5">
            <color rgb="FFFF6565"/>
          </stop>
          <stop position="1">
            <color rgb="FFFFFF00"/>
          </stop>
        </gradientFill>
      </fill>
    </dxf>
    <dxf>
      <font>
        <b/>
        <i val="0"/>
      </font>
      <fill>
        <gradientFill degree="90">
          <stop position="0">
            <color rgb="FFFFC000"/>
          </stop>
          <stop position="0.5">
            <color rgb="FFFF6565"/>
          </stop>
          <stop position="1">
            <color rgb="FFFFC000"/>
          </stop>
        </gradientFill>
      </fill>
    </dxf>
  </dxfs>
  <tableStyles count="0" defaultTableStyle="TableStyleMedium2" defaultPivotStyle="PivotStyleLight16"/>
  <colors>
    <mruColors>
      <color rgb="FFFFFFCC"/>
      <color rgb="FFCCFF66"/>
      <color rgb="FFBE7DFF"/>
      <color rgb="FFE4C9FF"/>
      <color rgb="FF66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462643</xdr:colOff>
      <xdr:row>24</xdr:row>
      <xdr:rowOff>190499</xdr:rowOff>
    </xdr:from>
    <xdr:to>
      <xdr:col>16</xdr:col>
      <xdr:colOff>421821</xdr:colOff>
      <xdr:row>39</xdr:row>
      <xdr:rowOff>244929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42714" y="6803570"/>
          <a:ext cx="6164036" cy="394607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1" u="sng" baseline="0">
              <a:solidFill>
                <a:srgbClr val="FF0000"/>
              </a:solidFill>
              <a:effectLst/>
              <a:latin typeface="+mj-lt"/>
              <a:ea typeface="+mn-ea"/>
              <a:cs typeface="+mn-cs"/>
            </a:rPr>
            <a:t>"EST-CE POSSIBLE ?"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 b="1">
            <a:solidFill>
              <a:srgbClr val="FF0000"/>
            </a:solidFill>
            <a:effectLst/>
            <a:latin typeface="+mj-lt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chemeClr val="dk1"/>
              </a:solidFill>
              <a:latin typeface="+mj-lt"/>
              <a:ea typeface="+mn-ea"/>
              <a:cs typeface="+mn-cs"/>
            </a:rPr>
            <a:t>Existe-t-il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une solution en VBA pour pouvoir sélectionner dans le </a:t>
          </a:r>
          <a:r>
            <a:rPr lang="fr-FR" sz="2000" b="1" i="1">
              <a:solidFill>
                <a:srgbClr val="0070C0"/>
              </a:solidFill>
              <a:effectLst/>
              <a:latin typeface="+mj-lt"/>
              <a:ea typeface="+mn-ea"/>
              <a:cs typeface="+mn-cs"/>
            </a:rPr>
            <a:t>TAB.2 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uniquement les lignes colorées correspondantes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samedis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et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dimanches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, afin d’inscrire automatiquement « 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XP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 »</a:t>
          </a:r>
        </a:p>
        <a:p>
          <a:endParaRPr kumimoji="0" lang="fr-FR" sz="2000" b="1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Cambria"/>
            <a:ea typeface="+mn-ea"/>
            <a:cs typeface="+mn-cs"/>
          </a:endParaRPr>
        </a:p>
        <a:p>
          <a:r>
            <a:rPr lang="fr-FR" sz="2000" b="0" i="0">
              <a:latin typeface="+mj-lt"/>
            </a:rPr>
            <a:t>Dans mon classeur réel, les</a:t>
          </a:r>
          <a:r>
            <a:rPr lang="fr-FR" sz="2000" b="0" i="0" baseline="0">
              <a:latin typeface="+mj-lt"/>
            </a:rPr>
            <a:t> dates du </a:t>
          </a: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TAB.2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 </a:t>
          </a:r>
          <a:r>
            <a:rPr lang="fr-FR" sz="2000" b="1" i="1" u="sng" baseline="0">
              <a:latin typeface="+mj-lt"/>
            </a:rPr>
            <a:t>colone E</a:t>
          </a:r>
          <a:r>
            <a:rPr lang="fr-FR" sz="2000" b="0" i="0" baseline="0">
              <a:latin typeface="+mj-lt"/>
            </a:rPr>
            <a:t> corespondent aux dates du </a:t>
          </a:r>
          <a:r>
            <a:rPr lang="fr-FR" sz="2000" b="1" i="1" baseline="0">
              <a:solidFill>
                <a:srgbClr val="FF0000"/>
              </a:solidFill>
              <a:latin typeface="+mj-lt"/>
            </a:rPr>
            <a:t>TAB.1</a:t>
          </a:r>
          <a:r>
            <a:rPr lang="fr-FR" sz="2000" b="0" i="0" baseline="0">
              <a:solidFill>
                <a:srgbClr val="FF0000"/>
              </a:solidFill>
              <a:latin typeface="+mj-lt"/>
            </a:rPr>
            <a:t> </a:t>
          </a:r>
          <a:r>
            <a:rPr lang="fr-FR" sz="2000" b="0" i="0" baseline="0">
              <a:latin typeface="+mj-lt"/>
            </a:rPr>
            <a:t>et changent suivant l'année.</a:t>
          </a:r>
          <a:endParaRPr lang="fr-FR" sz="2000" b="1" i="1">
            <a:latin typeface="+mj-lt"/>
          </a:endParaRPr>
        </a:p>
      </xdr:txBody>
    </xdr:sp>
    <xdr:clientData/>
  </xdr:twoCellAnchor>
  <xdr:twoCellAnchor>
    <xdr:from>
      <xdr:col>10</xdr:col>
      <xdr:colOff>231321</xdr:colOff>
      <xdr:row>0</xdr:row>
      <xdr:rowOff>149679</xdr:rowOff>
    </xdr:from>
    <xdr:to>
      <xdr:col>13</xdr:col>
      <xdr:colOff>54427</xdr:colOff>
      <xdr:row>3</xdr:row>
      <xdr:rowOff>136071</xdr:rowOff>
    </xdr:to>
    <xdr:sp macro="[0]!saisXp" textlink="">
      <xdr:nvSpPr>
        <xdr:cNvPr id="3" name="Vague 2">
          <a:extLst>
            <a:ext uri="{FF2B5EF4-FFF2-40B4-BE49-F238E27FC236}">
              <a16:creationId xmlns="" xmlns:a16="http://schemas.microsoft.com/office/drawing/2014/main" id="{7FF016F3-D6DE-40BA-B34E-973921656C26}"/>
            </a:ext>
          </a:extLst>
        </xdr:cNvPr>
        <xdr:cNvSpPr/>
      </xdr:nvSpPr>
      <xdr:spPr>
        <a:xfrm>
          <a:off x="8313964" y="149679"/>
          <a:ext cx="2095499" cy="517071"/>
        </a:xfrm>
        <a:prstGeom prst="wave">
          <a:avLst>
            <a:gd name="adj1" fmla="val 12500"/>
            <a:gd name="adj2" fmla="val -526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 Dimache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O42"/>
  <sheetViews>
    <sheetView tabSelected="1" zoomScale="70" zoomScaleNormal="70" workbookViewId="0">
      <selection activeCell="J32" sqref="J32"/>
    </sheetView>
  </sheetViews>
  <sheetFormatPr baseColWidth="10" defaultRowHeight="13.8" x14ac:dyDescent="0.25"/>
  <cols>
    <col min="2" max="2" width="38.3984375" bestFit="1" customWidth="1"/>
    <col min="3" max="3" width="18.3984375" bestFit="1" customWidth="1"/>
    <col min="5" max="5" width="20.59765625" bestFit="1" customWidth="1"/>
    <col min="6" max="11" width="7.59765625" customWidth="1"/>
    <col min="14" max="14" width="26.8984375" bestFit="1" customWidth="1"/>
    <col min="15" max="15" width="32.3984375" bestFit="1" customWidth="1"/>
  </cols>
  <sheetData>
    <row r="4" spans="1:15" ht="14.25" customHeight="1" x14ac:dyDescent="0.25">
      <c r="B4" s="30" t="s">
        <v>16</v>
      </c>
      <c r="C4" s="31"/>
      <c r="G4" s="34" t="s">
        <v>17</v>
      </c>
      <c r="H4" s="35"/>
      <c r="I4" s="35"/>
      <c r="J4" s="36"/>
    </row>
    <row r="5" spans="1:15" ht="14.25" customHeight="1" x14ac:dyDescent="0.25">
      <c r="B5" s="32"/>
      <c r="C5" s="33"/>
      <c r="G5" s="37"/>
      <c r="H5" s="38"/>
      <c r="I5" s="38"/>
      <c r="J5" s="39"/>
    </row>
    <row r="6" spans="1:15" ht="14.4" thickBot="1" x14ac:dyDescent="0.3"/>
    <row r="7" spans="1:15" ht="71.25" customHeight="1" thickTop="1" thickBot="1" x14ac:dyDescent="0.3">
      <c r="C7" s="11" t="s">
        <v>24</v>
      </c>
      <c r="E7" s="9" t="s">
        <v>2</v>
      </c>
      <c r="F7" s="10" t="s">
        <v>18</v>
      </c>
      <c r="G7" s="10" t="s">
        <v>19</v>
      </c>
      <c r="H7" s="10" t="s">
        <v>20</v>
      </c>
      <c r="I7" s="10" t="s">
        <v>21</v>
      </c>
      <c r="J7" s="10" t="s">
        <v>22</v>
      </c>
      <c r="K7" s="10" t="s">
        <v>23</v>
      </c>
      <c r="N7" s="24">
        <f>AN</f>
        <v>2020</v>
      </c>
      <c r="O7" s="25"/>
    </row>
    <row r="8" spans="1:15" ht="24" thickTop="1" thickBot="1" x14ac:dyDescent="0.45">
      <c r="A8" s="1"/>
      <c r="B8" s="40" t="s">
        <v>0</v>
      </c>
      <c r="C8" s="3">
        <v>43834</v>
      </c>
      <c r="E8" s="12">
        <v>43831</v>
      </c>
      <c r="F8" s="42" t="str">
        <f t="shared" ref="F8:F14" si="0">IF(ISERROR(MATCH(E8,Garde,0)),"","XP")</f>
        <v/>
      </c>
      <c r="G8" s="43"/>
      <c r="H8" s="43"/>
      <c r="I8" s="43"/>
      <c r="J8" s="43"/>
      <c r="K8" s="44"/>
      <c r="N8" s="26"/>
      <c r="O8" s="27"/>
    </row>
    <row r="9" spans="1:15" ht="24" thickTop="1" thickBot="1" x14ac:dyDescent="0.45">
      <c r="A9" s="1"/>
      <c r="B9" s="41"/>
      <c r="C9" s="3">
        <v>43838</v>
      </c>
      <c r="E9" s="13">
        <v>43832</v>
      </c>
      <c r="F9" s="45" t="str">
        <f t="shared" si="0"/>
        <v/>
      </c>
      <c r="G9" s="46"/>
      <c r="H9" s="46"/>
      <c r="I9" s="46"/>
      <c r="J9" s="46"/>
      <c r="K9" s="47"/>
      <c r="N9" s="28">
        <f>AN</f>
        <v>2020</v>
      </c>
      <c r="O9" s="29"/>
    </row>
    <row r="10" spans="1:15" ht="24" thickTop="1" thickBot="1" x14ac:dyDescent="0.45">
      <c r="A10" s="2"/>
      <c r="B10" s="41"/>
      <c r="C10" s="3">
        <v>43842</v>
      </c>
      <c r="E10" s="13">
        <v>43833</v>
      </c>
      <c r="F10" s="45" t="str">
        <f t="shared" si="0"/>
        <v/>
      </c>
      <c r="G10" s="46"/>
      <c r="H10" s="46"/>
      <c r="I10" s="46"/>
      <c r="J10" s="46"/>
      <c r="K10" s="47"/>
      <c r="N10" s="5" t="s">
        <v>3</v>
      </c>
      <c r="O10" s="7">
        <f>DATE(AN,1,1)</f>
        <v>43831</v>
      </c>
    </row>
    <row r="11" spans="1:15" ht="24" thickTop="1" thickBot="1" x14ac:dyDescent="0.45">
      <c r="A11" s="2"/>
      <c r="B11" s="41"/>
      <c r="C11" s="3">
        <v>43846</v>
      </c>
      <c r="E11" s="13">
        <v>43834</v>
      </c>
      <c r="F11" s="45" t="str">
        <f t="shared" si="0"/>
        <v>XP</v>
      </c>
      <c r="G11" s="48" t="s">
        <v>32</v>
      </c>
      <c r="H11" s="46" t="s">
        <v>25</v>
      </c>
      <c r="I11" s="48" t="s">
        <v>32</v>
      </c>
      <c r="J11" s="48" t="s">
        <v>32</v>
      </c>
      <c r="K11" s="47" t="s">
        <v>25</v>
      </c>
      <c r="N11" s="5" t="s">
        <v>4</v>
      </c>
      <c r="O11" s="8">
        <f>ROUND(DATE(AN,4,MOD(234-11*MOD(AN,19),30))/7,)*7-6</f>
        <v>43933</v>
      </c>
    </row>
    <row r="12" spans="1:15" ht="24" thickTop="1" thickBot="1" x14ac:dyDescent="0.45">
      <c r="A12" s="2"/>
      <c r="B12" s="41"/>
      <c r="C12" s="3">
        <v>43850</v>
      </c>
      <c r="E12" s="13">
        <v>43835</v>
      </c>
      <c r="F12" s="45" t="str">
        <f t="shared" si="0"/>
        <v/>
      </c>
      <c r="G12" s="46"/>
      <c r="H12" s="46"/>
      <c r="I12" s="46"/>
      <c r="J12" s="46"/>
      <c r="K12" s="47"/>
      <c r="N12" s="5" t="s">
        <v>5</v>
      </c>
      <c r="O12" s="8">
        <f>O11+1</f>
        <v>43934</v>
      </c>
    </row>
    <row r="13" spans="1:15" ht="24" thickTop="1" thickBot="1" x14ac:dyDescent="0.45">
      <c r="A13" s="2"/>
      <c r="B13" s="41"/>
      <c r="C13" s="3">
        <v>43854</v>
      </c>
      <c r="E13" s="13">
        <v>43836</v>
      </c>
      <c r="F13" s="45" t="str">
        <f t="shared" si="0"/>
        <v/>
      </c>
      <c r="G13" s="46"/>
      <c r="H13" s="46"/>
      <c r="I13" s="46"/>
      <c r="J13" s="46"/>
      <c r="K13" s="47"/>
      <c r="N13" s="5" t="s">
        <v>6</v>
      </c>
      <c r="O13" s="8">
        <f>DATE(AN,5,1)</f>
        <v>43952</v>
      </c>
    </row>
    <row r="14" spans="1:15" ht="24" thickTop="1" thickBot="1" x14ac:dyDescent="0.45">
      <c r="A14" s="2"/>
      <c r="B14" s="41"/>
      <c r="C14" s="3">
        <v>43858</v>
      </c>
      <c r="E14" s="13">
        <v>43837</v>
      </c>
      <c r="F14" s="45" t="str">
        <f t="shared" si="0"/>
        <v/>
      </c>
      <c r="G14" s="46"/>
      <c r="H14" s="46"/>
      <c r="I14" s="46"/>
      <c r="J14" s="46"/>
      <c r="K14" s="47"/>
      <c r="N14" s="5" t="s">
        <v>7</v>
      </c>
      <c r="O14" s="8">
        <f>DATE(AN,5,8)</f>
        <v>43959</v>
      </c>
    </row>
    <row r="15" spans="1:15" ht="24" thickTop="1" thickBot="1" x14ac:dyDescent="0.45">
      <c r="A15" s="2"/>
      <c r="B15" s="4">
        <v>2020</v>
      </c>
      <c r="C15" s="3" t="s">
        <v>1</v>
      </c>
      <c r="E15" s="13">
        <v>43838</v>
      </c>
      <c r="F15" s="45" t="s">
        <v>26</v>
      </c>
      <c r="G15" s="48" t="s">
        <v>32</v>
      </c>
      <c r="H15" s="48" t="s">
        <v>32</v>
      </c>
      <c r="I15" s="46" t="s">
        <v>26</v>
      </c>
      <c r="J15" s="46" t="s">
        <v>26</v>
      </c>
      <c r="K15" s="47" t="s">
        <v>26</v>
      </c>
      <c r="N15" s="5" t="s">
        <v>8</v>
      </c>
      <c r="O15" s="8">
        <f>DATE(AN,5,21)</f>
        <v>43972</v>
      </c>
    </row>
    <row r="16" spans="1:15" ht="23.4" thickTop="1" x14ac:dyDescent="0.4">
      <c r="A16" s="2"/>
      <c r="E16" s="13">
        <v>43839</v>
      </c>
      <c r="F16" s="45" t="str">
        <f t="shared" ref="F16:F22" si="1">IF(ISERROR(MATCH(E16,Garde,0)),"","XP")</f>
        <v/>
      </c>
      <c r="G16" s="46"/>
      <c r="H16" s="46"/>
      <c r="I16" s="46"/>
      <c r="J16" s="46"/>
      <c r="K16" s="47"/>
      <c r="N16" s="5" t="s">
        <v>9</v>
      </c>
      <c r="O16" s="8">
        <v>43982</v>
      </c>
    </row>
    <row r="17" spans="1:15" ht="22.8" x14ac:dyDescent="0.4">
      <c r="A17" s="2"/>
      <c r="E17" s="13">
        <v>43840</v>
      </c>
      <c r="F17" s="45" t="str">
        <f t="shared" si="1"/>
        <v/>
      </c>
      <c r="G17" s="46"/>
      <c r="H17" s="46"/>
      <c r="I17" s="46"/>
      <c r="J17" s="46"/>
      <c r="K17" s="47"/>
      <c r="N17" s="6" t="s">
        <v>10</v>
      </c>
      <c r="O17" s="8">
        <f>O11+50</f>
        <v>43983</v>
      </c>
    </row>
    <row r="18" spans="1:15" ht="22.8" x14ac:dyDescent="0.4">
      <c r="A18" s="2"/>
      <c r="E18" s="13">
        <v>43841</v>
      </c>
      <c r="F18" s="45" t="str">
        <f t="shared" si="1"/>
        <v/>
      </c>
      <c r="G18" s="46"/>
      <c r="H18" s="46"/>
      <c r="I18" s="46"/>
      <c r="J18" s="46"/>
      <c r="K18" s="47"/>
      <c r="N18" s="5" t="s">
        <v>11</v>
      </c>
      <c r="O18" s="8">
        <f>DATE(AN,7,14)</f>
        <v>44026</v>
      </c>
    </row>
    <row r="19" spans="1:15" ht="22.8" x14ac:dyDescent="0.4">
      <c r="A19" s="2"/>
      <c r="E19" s="13">
        <v>43842</v>
      </c>
      <c r="F19" s="45" t="str">
        <f t="shared" si="1"/>
        <v>XP</v>
      </c>
      <c r="G19" s="48" t="s">
        <v>32</v>
      </c>
      <c r="H19" s="48" t="s">
        <v>32</v>
      </c>
      <c r="I19" s="46" t="s">
        <v>25</v>
      </c>
      <c r="J19" s="46" t="s">
        <v>25</v>
      </c>
      <c r="K19" s="49" t="s">
        <v>32</v>
      </c>
      <c r="N19" s="5" t="s">
        <v>12</v>
      </c>
      <c r="O19" s="8">
        <f>DATE(AN,8,15)</f>
        <v>44058</v>
      </c>
    </row>
    <row r="20" spans="1:15" ht="23.4" thickBot="1" x14ac:dyDescent="0.45">
      <c r="E20" s="13">
        <v>43843</v>
      </c>
      <c r="F20" s="45" t="str">
        <f t="shared" si="1"/>
        <v/>
      </c>
      <c r="G20" s="46"/>
      <c r="H20" s="46"/>
      <c r="I20" s="46"/>
      <c r="J20" s="46"/>
      <c r="K20" s="47"/>
      <c r="N20" s="5" t="s">
        <v>13</v>
      </c>
      <c r="O20" s="8">
        <f>DATE(AN,11,1)</f>
        <v>44136</v>
      </c>
    </row>
    <row r="21" spans="1:15" ht="25.8" thickTop="1" thickBot="1" x14ac:dyDescent="0.45">
      <c r="A21" s="22" t="s">
        <v>49</v>
      </c>
      <c r="B21" s="23"/>
      <c r="E21" s="13">
        <v>43844</v>
      </c>
      <c r="F21" s="45" t="str">
        <f t="shared" si="1"/>
        <v/>
      </c>
      <c r="G21" s="46"/>
      <c r="H21" s="46"/>
      <c r="I21" s="46"/>
      <c r="J21" s="46"/>
      <c r="K21" s="47"/>
      <c r="N21" s="5" t="s">
        <v>14</v>
      </c>
      <c r="O21" s="8">
        <f>DATE(AN,11,11)</f>
        <v>44146</v>
      </c>
    </row>
    <row r="22" spans="1:15" ht="23.4" thickTop="1" x14ac:dyDescent="0.4">
      <c r="A22" s="16" t="s">
        <v>26</v>
      </c>
      <c r="B22" s="19" t="s">
        <v>27</v>
      </c>
      <c r="E22" s="13">
        <v>43845</v>
      </c>
      <c r="F22" s="45" t="str">
        <f t="shared" si="1"/>
        <v/>
      </c>
      <c r="G22" s="46"/>
      <c r="H22" s="46"/>
      <c r="I22" s="46"/>
      <c r="J22" s="46"/>
      <c r="K22" s="47"/>
      <c r="N22" s="5" t="s">
        <v>15</v>
      </c>
      <c r="O22" s="8">
        <f>DATE(AN,12,25)</f>
        <v>44190</v>
      </c>
    </row>
    <row r="23" spans="1:15" ht="22.8" x14ac:dyDescent="0.4">
      <c r="A23" s="17" t="s">
        <v>25</v>
      </c>
      <c r="B23" s="20" t="s">
        <v>28</v>
      </c>
      <c r="E23" s="13">
        <v>43846</v>
      </c>
      <c r="F23" s="45" t="s">
        <v>26</v>
      </c>
      <c r="G23" s="46" t="s">
        <v>40</v>
      </c>
      <c r="H23" s="48" t="s">
        <v>32</v>
      </c>
      <c r="I23" s="48" t="s">
        <v>32</v>
      </c>
      <c r="J23" s="46" t="s">
        <v>26</v>
      </c>
      <c r="K23" s="47" t="s">
        <v>26</v>
      </c>
    </row>
    <row r="24" spans="1:15" ht="22.8" x14ac:dyDescent="0.4">
      <c r="A24" s="17" t="s">
        <v>29</v>
      </c>
      <c r="B24" s="20" t="s">
        <v>48</v>
      </c>
      <c r="E24" s="13">
        <v>43847</v>
      </c>
      <c r="F24" s="45" t="str">
        <f>IF(ISERROR(MATCH(E24,Garde,0)),"","XP")</f>
        <v/>
      </c>
      <c r="G24" s="46" t="s">
        <v>40</v>
      </c>
      <c r="H24" s="46"/>
      <c r="I24" s="46"/>
      <c r="J24" s="46"/>
      <c r="K24" s="47"/>
    </row>
    <row r="25" spans="1:15" ht="22.8" x14ac:dyDescent="0.4">
      <c r="A25" s="17" t="s">
        <v>30</v>
      </c>
      <c r="B25" s="20" t="s">
        <v>31</v>
      </c>
      <c r="E25" s="13">
        <v>43848</v>
      </c>
      <c r="F25" s="45" t="str">
        <f>IF(ISERROR(MATCH(E25,Garde,0)),"","XP")</f>
        <v/>
      </c>
      <c r="G25" s="46" t="s">
        <v>40</v>
      </c>
      <c r="H25" s="46"/>
      <c r="I25" s="46"/>
      <c r="J25" s="46"/>
      <c r="K25" s="47"/>
    </row>
    <row r="26" spans="1:15" ht="22.8" x14ac:dyDescent="0.4">
      <c r="A26" s="17" t="s">
        <v>32</v>
      </c>
      <c r="B26" s="20" t="s">
        <v>33</v>
      </c>
      <c r="E26" s="13">
        <v>43849</v>
      </c>
      <c r="F26" s="45" t="str">
        <f>IF(ISERROR(MATCH(E26,Garde,0)),"","XP")</f>
        <v/>
      </c>
      <c r="G26" s="46" t="s">
        <v>40</v>
      </c>
      <c r="H26" s="46"/>
      <c r="I26" s="46"/>
      <c r="J26" s="46"/>
      <c r="K26" s="47"/>
    </row>
    <row r="27" spans="1:15" ht="22.8" x14ac:dyDescent="0.4">
      <c r="A27" s="17" t="s">
        <v>34</v>
      </c>
      <c r="B27" s="20" t="s">
        <v>35</v>
      </c>
      <c r="E27" s="13">
        <v>43850</v>
      </c>
      <c r="F27" s="45" t="s">
        <v>26</v>
      </c>
      <c r="G27" s="46" t="s">
        <v>40</v>
      </c>
      <c r="H27" s="46" t="s">
        <v>26</v>
      </c>
      <c r="I27" s="48" t="s">
        <v>32</v>
      </c>
      <c r="J27" s="46" t="s">
        <v>26</v>
      </c>
      <c r="K27" s="47" t="s">
        <v>32</v>
      </c>
    </row>
    <row r="28" spans="1:15" ht="22.8" x14ac:dyDescent="0.4">
      <c r="A28" s="17" t="s">
        <v>36</v>
      </c>
      <c r="B28" s="20" t="s">
        <v>37</v>
      </c>
      <c r="E28" s="13">
        <v>43851</v>
      </c>
      <c r="F28" s="45" t="str">
        <f>IF(ISERROR(MATCH(E28,Garde,0)),"","XP")</f>
        <v/>
      </c>
      <c r="G28" s="46" t="s">
        <v>40</v>
      </c>
      <c r="H28" s="46"/>
      <c r="I28" s="46"/>
      <c r="J28" s="46"/>
      <c r="K28" s="47"/>
    </row>
    <row r="29" spans="1:15" ht="22.8" x14ac:dyDescent="0.4">
      <c r="A29" s="17" t="s">
        <v>38</v>
      </c>
      <c r="B29" s="20" t="s">
        <v>39</v>
      </c>
      <c r="E29" s="13">
        <v>43852</v>
      </c>
      <c r="F29" s="45" t="str">
        <f>IF(ISERROR(MATCH(E29,Garde,0)),"","XP")</f>
        <v/>
      </c>
      <c r="G29" s="46" t="s">
        <v>40</v>
      </c>
      <c r="H29" s="46"/>
      <c r="I29" s="46"/>
      <c r="J29" s="46"/>
      <c r="K29" s="47"/>
    </row>
    <row r="30" spans="1:15" ht="22.8" x14ac:dyDescent="0.4">
      <c r="A30" s="17" t="s">
        <v>40</v>
      </c>
      <c r="B30" s="20" t="s">
        <v>41</v>
      </c>
      <c r="E30" s="13">
        <v>43853</v>
      </c>
      <c r="F30" s="45" t="str">
        <f>IF(ISERROR(MATCH(E30,Garde,0)),"","XP")</f>
        <v/>
      </c>
      <c r="G30" s="46" t="s">
        <v>40</v>
      </c>
      <c r="H30" s="46"/>
      <c r="I30" s="46"/>
      <c r="J30" s="46"/>
      <c r="K30" s="47"/>
    </row>
    <row r="31" spans="1:15" ht="22.8" x14ac:dyDescent="0.4">
      <c r="A31" s="17" t="s">
        <v>42</v>
      </c>
      <c r="B31" s="20" t="s">
        <v>43</v>
      </c>
      <c r="E31" s="13">
        <v>43854</v>
      </c>
      <c r="F31" s="45" t="s">
        <v>26</v>
      </c>
      <c r="G31" s="48" t="s">
        <v>40</v>
      </c>
      <c r="H31" s="46" t="s">
        <v>26</v>
      </c>
      <c r="I31" s="46" t="s">
        <v>26</v>
      </c>
      <c r="J31" s="46" t="s">
        <v>26</v>
      </c>
      <c r="K31" s="49" t="s">
        <v>32</v>
      </c>
    </row>
    <row r="32" spans="1:15" ht="22.8" x14ac:dyDescent="0.4">
      <c r="A32" s="17" t="s">
        <v>44</v>
      </c>
      <c r="B32" s="20" t="s">
        <v>45</v>
      </c>
      <c r="E32" s="13">
        <v>43855</v>
      </c>
      <c r="F32" s="45" t="str">
        <f>IF(ISERROR(MATCH(E32,Garde,0)),"","XP")</f>
        <v/>
      </c>
      <c r="G32" s="46" t="s">
        <v>40</v>
      </c>
      <c r="H32" s="46"/>
      <c r="I32" s="46"/>
      <c r="J32" s="46"/>
      <c r="K32" s="47"/>
    </row>
    <row r="33" spans="1:11" ht="23.4" thickBot="1" x14ac:dyDescent="0.45">
      <c r="A33" s="18" t="s">
        <v>46</v>
      </c>
      <c r="B33" s="21" t="s">
        <v>47</v>
      </c>
      <c r="E33" s="13">
        <v>43856</v>
      </c>
      <c r="F33" s="45" t="str">
        <f>IF(ISERROR(MATCH(E33,Garde,0)),"","XP")</f>
        <v/>
      </c>
      <c r="G33" s="46" t="s">
        <v>40</v>
      </c>
      <c r="H33" s="46"/>
      <c r="I33" s="46"/>
      <c r="J33" s="46"/>
      <c r="K33" s="47"/>
    </row>
    <row r="34" spans="1:11" ht="23.4" thickTop="1" x14ac:dyDescent="0.4">
      <c r="E34" s="13">
        <v>43857</v>
      </c>
      <c r="F34" s="45" t="str">
        <f>IF(ISERROR(MATCH(E34,Garde,0)),"","XP")</f>
        <v/>
      </c>
      <c r="G34" s="46" t="s">
        <v>40</v>
      </c>
      <c r="H34" s="46"/>
      <c r="I34" s="46"/>
      <c r="J34" s="46"/>
      <c r="K34" s="47"/>
    </row>
    <row r="35" spans="1:11" ht="22.8" x14ac:dyDescent="0.4">
      <c r="E35" s="13">
        <v>43858</v>
      </c>
      <c r="F35" s="45" t="s">
        <v>26</v>
      </c>
      <c r="G35" s="46" t="s">
        <v>26</v>
      </c>
      <c r="H35" s="48" t="s">
        <v>32</v>
      </c>
      <c r="I35" s="48" t="s">
        <v>32</v>
      </c>
      <c r="J35" s="46" t="s">
        <v>26</v>
      </c>
      <c r="K35" s="47" t="s">
        <v>26</v>
      </c>
    </row>
    <row r="36" spans="1:11" ht="22.8" x14ac:dyDescent="0.4">
      <c r="E36" s="13">
        <v>43859</v>
      </c>
      <c r="F36" s="45" t="str">
        <f>IF(ISERROR(MATCH(E36,Garde,0)),"","XP")</f>
        <v/>
      </c>
      <c r="G36" s="46"/>
      <c r="H36" s="46"/>
      <c r="I36" s="46"/>
      <c r="J36" s="46"/>
      <c r="K36" s="47"/>
    </row>
    <row r="37" spans="1:11" ht="22.8" x14ac:dyDescent="0.4">
      <c r="E37" s="13">
        <v>43860</v>
      </c>
      <c r="F37" s="45" t="str">
        <f>IF(ISERROR(MATCH(E37,Garde,0)),"","XP")</f>
        <v/>
      </c>
      <c r="G37" s="46"/>
      <c r="H37" s="46"/>
      <c r="I37" s="46"/>
      <c r="J37" s="46"/>
      <c r="K37" s="47"/>
    </row>
    <row r="38" spans="1:11" ht="22.8" x14ac:dyDescent="0.4">
      <c r="E38" s="13">
        <v>43861</v>
      </c>
      <c r="F38" s="45" t="str">
        <f>IF(ISERROR(MATCH(E38,Garde,0)),"","XP")</f>
        <v/>
      </c>
      <c r="G38" s="46"/>
      <c r="H38" s="46"/>
      <c r="I38" s="46"/>
      <c r="J38" s="46"/>
      <c r="K38" s="47"/>
    </row>
    <row r="39" spans="1:11" ht="22.8" x14ac:dyDescent="0.35">
      <c r="E39" s="14"/>
      <c r="F39" s="45"/>
      <c r="G39" s="46"/>
      <c r="H39" s="46"/>
      <c r="I39" s="46"/>
      <c r="J39" s="46"/>
      <c r="K39" s="47"/>
    </row>
    <row r="40" spans="1:11" ht="21.75" customHeight="1" x14ac:dyDescent="0.35">
      <c r="E40" s="14"/>
      <c r="F40" s="45"/>
      <c r="G40" s="46"/>
      <c r="H40" s="46"/>
      <c r="I40" s="46"/>
      <c r="J40" s="46"/>
      <c r="K40" s="47"/>
    </row>
    <row r="41" spans="1:11" ht="21" thickBot="1" x14ac:dyDescent="0.4">
      <c r="E41" s="15"/>
      <c r="F41" s="50"/>
      <c r="G41" s="51"/>
      <c r="H41" s="51"/>
      <c r="I41" s="51"/>
      <c r="J41" s="51"/>
      <c r="K41" s="52"/>
    </row>
    <row r="42" spans="1:11" ht="14.25" customHeight="1" thickTop="1" x14ac:dyDescent="0.25"/>
  </sheetData>
  <mergeCells count="6">
    <mergeCell ref="A21:B21"/>
    <mergeCell ref="N7:O8"/>
    <mergeCell ref="N9:O9"/>
    <mergeCell ref="B4:C5"/>
    <mergeCell ref="G4:J5"/>
    <mergeCell ref="B8:B14"/>
  </mergeCells>
  <phoneticPr fontId="24" type="noConversion"/>
  <conditionalFormatting sqref="C8:C15">
    <cfRule type="expression" dxfId="48" priority="120">
      <formula>OR(C8=Feries)</formula>
    </cfRule>
    <cfRule type="expression" dxfId="47" priority="129">
      <formula>WEEKDAY(C8)=1</formula>
    </cfRule>
    <cfRule type="expression" dxfId="46" priority="130">
      <formula>WEEKDAY(C8)=7</formula>
    </cfRule>
  </conditionalFormatting>
  <conditionalFormatting sqref="E8:E38">
    <cfRule type="expression" dxfId="45" priority="119">
      <formula>ISNUMBER(MATCH($E8,janv4,0))</formula>
    </cfRule>
  </conditionalFormatting>
  <conditionalFormatting sqref="E8:E38">
    <cfRule type="expression" dxfId="44" priority="118">
      <formula>OR(E8=Feries)</formula>
    </cfRule>
  </conditionalFormatting>
  <conditionalFormatting sqref="A22:A33">
    <cfRule type="cellIs" dxfId="43" priority="112" operator="equal">
      <formula>"XP-HS"</formula>
    </cfRule>
    <cfRule type="cellIs" dxfId="42" priority="113" operator="equal">
      <formula>"HS"</formula>
    </cfRule>
  </conditionalFormatting>
  <conditionalFormatting sqref="A22:A33">
    <cfRule type="cellIs" dxfId="41" priority="114" operator="equal">
      <formula>"FR"</formula>
    </cfRule>
    <cfRule type="cellIs" dxfId="40" priority="115" operator="equal">
      <formula>"CM"</formula>
    </cfRule>
    <cfRule type="cellIs" dxfId="39" priority="116" operator="equal">
      <formula>"R"</formula>
    </cfRule>
    <cfRule type="cellIs" dxfId="38" priority="117" operator="equal">
      <formula>"xp"</formula>
    </cfRule>
  </conditionalFormatting>
  <conditionalFormatting sqref="F8:K10 F12:K14 F11 H11 K11 F16:K18 F15 F20:K22 F19 I19:J19 F24:K26 F23:G23 J23:K23 F28:K30 F27:H27 J27:K27 F32:K34 F31 H31:J31 F36:K40 F35:G35 J35 I15:K15">
    <cfRule type="expression" dxfId="37" priority="110">
      <formula>ISNUMBER(MATCH($E8,janv4,0))</formula>
    </cfRule>
  </conditionalFormatting>
  <conditionalFormatting sqref="H35">
    <cfRule type="cellIs" dxfId="36" priority="32" operator="equal">
      <formula>"XP-HS"</formula>
    </cfRule>
    <cfRule type="cellIs" dxfId="35" priority="33" operator="equal">
      <formula>"HS"</formula>
    </cfRule>
  </conditionalFormatting>
  <conditionalFormatting sqref="H35">
    <cfRule type="cellIs" dxfId="34" priority="34" operator="equal">
      <formula>"FR"</formula>
    </cfRule>
    <cfRule type="cellIs" dxfId="33" priority="35" operator="equal">
      <formula>"CM"</formula>
    </cfRule>
    <cfRule type="cellIs" dxfId="32" priority="36" operator="equal">
      <formula>"R"</formula>
    </cfRule>
    <cfRule type="cellIs" dxfId="31" priority="37" operator="equal">
      <formula>"xp"</formula>
    </cfRule>
  </conditionalFormatting>
  <conditionalFormatting sqref="I35">
    <cfRule type="cellIs" dxfId="30" priority="26" operator="equal">
      <formula>"XP-HS"</formula>
    </cfRule>
    <cfRule type="cellIs" dxfId="29" priority="27" operator="equal">
      <formula>"HS"</formula>
    </cfRule>
  </conditionalFormatting>
  <conditionalFormatting sqref="I35">
    <cfRule type="cellIs" dxfId="28" priority="28" operator="equal">
      <formula>"FR"</formula>
    </cfRule>
    <cfRule type="cellIs" dxfId="27" priority="29" operator="equal">
      <formula>"CM"</formula>
    </cfRule>
    <cfRule type="cellIs" dxfId="26" priority="30" operator="equal">
      <formula>"R"</formula>
    </cfRule>
    <cfRule type="cellIs" dxfId="25" priority="31" operator="equal">
      <formula>"xp"</formula>
    </cfRule>
  </conditionalFormatting>
  <conditionalFormatting sqref="I23">
    <cfRule type="cellIs" dxfId="24" priority="8" operator="equal">
      <formula>"XP-HS"</formula>
    </cfRule>
    <cfRule type="cellIs" dxfId="23" priority="9" operator="equal">
      <formula>"HS"</formula>
    </cfRule>
  </conditionalFormatting>
  <conditionalFormatting sqref="I23">
    <cfRule type="cellIs" dxfId="22" priority="10" operator="equal">
      <formula>"FR"</formula>
    </cfRule>
    <cfRule type="cellIs" dxfId="21" priority="11" operator="equal">
      <formula>"CM"</formula>
    </cfRule>
    <cfRule type="cellIs" dxfId="20" priority="12" operator="equal">
      <formula>"R"</formula>
    </cfRule>
    <cfRule type="cellIs" dxfId="19" priority="13" operator="equal">
      <formula>"xp"</formula>
    </cfRule>
  </conditionalFormatting>
  <conditionalFormatting sqref="K35">
    <cfRule type="expression" dxfId="18" priority="7">
      <formula>ISNUMBER(MATCH($E35,janv4,0))</formula>
    </cfRule>
  </conditionalFormatting>
  <conditionalFormatting sqref="K19">
    <cfRule type="cellIs" dxfId="17" priority="1" operator="equal">
      <formula>"XP-HS"</formula>
    </cfRule>
    <cfRule type="cellIs" dxfId="16" priority="2" operator="equal">
      <formula>"HS"</formula>
    </cfRule>
  </conditionalFormatting>
  <conditionalFormatting sqref="K19">
    <cfRule type="cellIs" dxfId="15" priority="3" operator="equal">
      <formula>"FR"</formula>
    </cfRule>
    <cfRule type="cellIs" dxfId="14" priority="4" operator="equal">
      <formula>"CM"</formula>
    </cfRule>
    <cfRule type="cellIs" dxfId="13" priority="5" operator="equal">
      <formula>"R"</formula>
    </cfRule>
    <cfRule type="cellIs" dxfId="12" priority="6" operator="equal">
      <formula>"xp"</formula>
    </cfRule>
  </conditionalFormatting>
  <conditionalFormatting sqref="F8:K40">
    <cfRule type="cellIs" dxfId="11" priority="41" operator="equal">
      <formula>"CM"</formula>
    </cfRule>
    <cfRule type="cellIs" dxfId="10" priority="42" operator="equal">
      <formula>"R"</formula>
    </cfRule>
    <cfRule type="cellIs" dxfId="9" priority="40" operator="equal">
      <formula>"FR"</formula>
    </cfRule>
    <cfRule type="cellIs" dxfId="8" priority="39" operator="equal">
      <formula>"HS"</formula>
    </cfRule>
    <cfRule type="cellIs" dxfId="7" priority="38" operator="equal">
      <formula>"XP-HS"</formula>
    </cfRule>
    <cfRule type="cellIs" dxfId="6" priority="43" operator="equal">
      <formula>"xp"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Feries</vt:lpstr>
      <vt:lpstr>Garde</vt:lpstr>
      <vt:lpstr>janv4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113482</dc:creator>
  <cp:lastModifiedBy>Jerome</cp:lastModifiedBy>
  <dcterms:created xsi:type="dcterms:W3CDTF">2019-10-28T21:08:46Z</dcterms:created>
  <dcterms:modified xsi:type="dcterms:W3CDTF">2019-10-30T11:31:25Z</dcterms:modified>
</cp:coreProperties>
</file>