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durteste\Documents\Mise en forme\"/>
    </mc:Choice>
  </mc:AlternateContent>
  <bookViews>
    <workbookView xWindow="0" yWindow="0" windowWidth="25200" windowHeight="11985"/>
  </bookViews>
  <sheets>
    <sheet name="Paramètres" sheetId="4" r:id="rId1"/>
    <sheet name="Hypothèses" sheetId="5" r:id="rId2"/>
    <sheet name="Tables des droits" sheetId="6" r:id="rId3"/>
    <sheet name="Tables de turnover" sheetId="7" r:id="rId4"/>
    <sheet name="Feuil1" sheetId="1" r:id="rId5"/>
    <sheet name="Feuil2" sheetId="3" r:id="rId6"/>
    <sheet name="Feuil6" sheetId="8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\0" localSheetId="1">#REF!</definedName>
    <definedName name="\0" localSheetId="3">#REF!</definedName>
    <definedName name="\0" localSheetId="2">#REF!</definedName>
    <definedName name="\0">#REF!</definedName>
    <definedName name="\G" localSheetId="1">#REF!</definedName>
    <definedName name="\G" localSheetId="3">#REF!</definedName>
    <definedName name="\G" localSheetId="2">#REF!</definedName>
    <definedName name="\G">#REF!</definedName>
    <definedName name="\M" localSheetId="1">#REF!</definedName>
    <definedName name="\M" localSheetId="3">#REF!</definedName>
    <definedName name="\M" localSheetId="2">#REF!</definedName>
    <definedName name="\M">#REF!</definedName>
    <definedName name="\P" localSheetId="1">#REF!</definedName>
    <definedName name="\P" localSheetId="3">#REF!</definedName>
    <definedName name="\P" localSheetId="2">#REF!</definedName>
    <definedName name="\P">#REF!</definedName>
    <definedName name="\U" localSheetId="1">#REF!</definedName>
    <definedName name="\U" localSheetId="3">#REF!</definedName>
    <definedName name="\U" localSheetId="2">#REF!</definedName>
    <definedName name="\U">#REF!</definedName>
    <definedName name="_C" localSheetId="1">#REF!</definedName>
    <definedName name="_C" localSheetId="3">#REF!</definedName>
    <definedName name="_C" localSheetId="2">#REF!</definedName>
    <definedName name="_C">#REF!</definedName>
    <definedName name="_G" localSheetId="1">#REF!</definedName>
    <definedName name="_G" localSheetId="3">#REF!</definedName>
    <definedName name="_G" localSheetId="2">#REF!</definedName>
    <definedName name="_G">#REF!</definedName>
    <definedName name="_G1" localSheetId="1">#REF!</definedName>
    <definedName name="_G1" localSheetId="3">#REF!</definedName>
    <definedName name="_G1" localSheetId="2">#REF!</definedName>
    <definedName name="_G1">#REF!</definedName>
    <definedName name="_G2" localSheetId="1">#REF!</definedName>
    <definedName name="_G2" localSheetId="3">#REF!</definedName>
    <definedName name="_G2" localSheetId="2">#REF!</definedName>
    <definedName name="_G2">#REF!</definedName>
    <definedName name="_G3" localSheetId="1">#REF!</definedName>
    <definedName name="_G3" localSheetId="3">#REF!</definedName>
    <definedName name="_G3" localSheetId="2">#REF!</definedName>
    <definedName name="_G3">#REF!</definedName>
    <definedName name="_G4" localSheetId="1">#REF!</definedName>
    <definedName name="_G4" localSheetId="3">#REF!</definedName>
    <definedName name="_G4" localSheetId="2">#REF!</definedName>
    <definedName name="_G4">#REF!</definedName>
    <definedName name="_G5" localSheetId="1">#REF!</definedName>
    <definedName name="_G5" localSheetId="3">#REF!</definedName>
    <definedName name="_G5" localSheetId="2">#REF!</definedName>
    <definedName name="_G5">#REF!</definedName>
    <definedName name="_G51" localSheetId="1">#REF!</definedName>
    <definedName name="_G51" localSheetId="3">#REF!</definedName>
    <definedName name="_G51" localSheetId="2">#REF!</definedName>
    <definedName name="_G51">#REF!</definedName>
    <definedName name="_G52" localSheetId="1">#REF!</definedName>
    <definedName name="_G52" localSheetId="3">#REF!</definedName>
    <definedName name="_G52" localSheetId="2">#REF!</definedName>
    <definedName name="_G52">#REF!</definedName>
    <definedName name="_G53" localSheetId="1">#REF!</definedName>
    <definedName name="_G53" localSheetId="3">#REF!</definedName>
    <definedName name="_G53" localSheetId="2">#REF!</definedName>
    <definedName name="_G53">#REF!</definedName>
    <definedName name="_G54" localSheetId="1">#REF!</definedName>
    <definedName name="_G54" localSheetId="3">#REF!</definedName>
    <definedName name="_G54" localSheetId="2">#REF!</definedName>
    <definedName name="_G54">#REF!</definedName>
    <definedName name="_M" localSheetId="1">#REF!</definedName>
    <definedName name="_M" localSheetId="3">#REF!</definedName>
    <definedName name="_M" localSheetId="2">#REF!</definedName>
    <definedName name="_M">#REF!</definedName>
    <definedName name="_P" localSheetId="1">#REF!</definedName>
    <definedName name="_P" localSheetId="3">#REF!</definedName>
    <definedName name="_P" localSheetId="2">#REF!</definedName>
    <definedName name="_P">#REF!</definedName>
    <definedName name="_P1" localSheetId="1">#REF!</definedName>
    <definedName name="_P1" localSheetId="3">#REF!</definedName>
    <definedName name="_P1" localSheetId="2">#REF!</definedName>
    <definedName name="_P1">#REF!</definedName>
    <definedName name="_P2" localSheetId="1">#REF!</definedName>
    <definedName name="_P2" localSheetId="3">#REF!</definedName>
    <definedName name="_P2" localSheetId="2">#REF!</definedName>
    <definedName name="_P2">#REF!</definedName>
    <definedName name="_P3" localSheetId="1">#REF!</definedName>
    <definedName name="_P3" localSheetId="3">#REF!</definedName>
    <definedName name="_P3" localSheetId="2">#REF!</definedName>
    <definedName name="_P3">#REF!</definedName>
    <definedName name="_P4" localSheetId="1">#REF!</definedName>
    <definedName name="_P4" localSheetId="3">#REF!</definedName>
    <definedName name="_P4" localSheetId="2">#REF!</definedName>
    <definedName name="_P4">#REF!</definedName>
    <definedName name="_P5">[1]E:H!$A$1:$I$45</definedName>
    <definedName name="_P50" localSheetId="1">#REF!</definedName>
    <definedName name="_P50" localSheetId="3">#REF!</definedName>
    <definedName name="_P50" localSheetId="2">#REF!</definedName>
    <definedName name="_P50">#REF!</definedName>
    <definedName name="_P51" localSheetId="1">#REF!</definedName>
    <definedName name="_P51" localSheetId="3">#REF!</definedName>
    <definedName name="_P51" localSheetId="2">#REF!</definedName>
    <definedName name="_P51">#REF!</definedName>
    <definedName name="_P52" localSheetId="1">#REF!</definedName>
    <definedName name="_P52" localSheetId="3">#REF!</definedName>
    <definedName name="_P52" localSheetId="2">#REF!</definedName>
    <definedName name="_P52">#REF!</definedName>
    <definedName name="_P53" localSheetId="1">#REF!</definedName>
    <definedName name="_P53" localSheetId="3">#REF!</definedName>
    <definedName name="_P53" localSheetId="2">#REF!</definedName>
    <definedName name="_P53">#REF!</definedName>
    <definedName name="_P54" localSheetId="1">#REF!</definedName>
    <definedName name="_P54" localSheetId="3">#REF!</definedName>
    <definedName name="_P54" localSheetId="2">#REF!</definedName>
    <definedName name="_P54">#REF!</definedName>
    <definedName name="_PSS96" localSheetId="1">'[2]CCLPT APRES 99'!#REF!</definedName>
    <definedName name="_PSS96" localSheetId="3">'[2]CCLPT APRES 99'!#REF!</definedName>
    <definedName name="_PSS96" localSheetId="2">'[2]CCLPT APRES 99'!#REF!</definedName>
    <definedName name="_PSS96">'[2]CCLPT APRES 99'!#REF!</definedName>
    <definedName name="_pss98" localSheetId="1">#REF!</definedName>
    <definedName name="_pss98" localSheetId="3">#REF!</definedName>
    <definedName name="_pss98" localSheetId="2">#REF!</definedName>
    <definedName name="_pss98">#REF!</definedName>
    <definedName name="_U" localSheetId="1">#REF!</definedName>
    <definedName name="_U" localSheetId="3">#REF!</definedName>
    <definedName name="_U" localSheetId="2">#REF!</definedName>
    <definedName name="_U">#REF!</definedName>
    <definedName name="_U1" localSheetId="1">#REF!</definedName>
    <definedName name="_U1" localSheetId="3">#REF!</definedName>
    <definedName name="_U1" localSheetId="2">#REF!</definedName>
    <definedName name="_U1">#REF!</definedName>
    <definedName name="_U2" localSheetId="1">#REF!</definedName>
    <definedName name="_U2" localSheetId="3">#REF!</definedName>
    <definedName name="_U2" localSheetId="2">#REF!</definedName>
    <definedName name="_U2">#REF!</definedName>
    <definedName name="A" localSheetId="1">#REF!</definedName>
    <definedName name="A" localSheetId="3">#REF!</definedName>
    <definedName name="A" localSheetId="2">#REF!</definedName>
    <definedName name="A">#REF!</definedName>
    <definedName name="actu" localSheetId="1">#REF!</definedName>
    <definedName name="actu" localSheetId="3">#REF!</definedName>
    <definedName name="actu" localSheetId="2">#REF!</definedName>
    <definedName name="actu">#REF!</definedName>
    <definedName name="actu_00" localSheetId="1">#REF!</definedName>
    <definedName name="actu_00" localSheetId="3">#REF!</definedName>
    <definedName name="actu_00" localSheetId="2">#REF!</definedName>
    <definedName name="actu_00">#REF!</definedName>
    <definedName name="actuN" localSheetId="1">#REF!</definedName>
    <definedName name="actuN" localSheetId="3">#REF!</definedName>
    <definedName name="actuN" localSheetId="2">#REF!</definedName>
    <definedName name="actuN">#REF!</definedName>
    <definedName name="actuNplus1" localSheetId="1">#REF!</definedName>
    <definedName name="actuNplus1" localSheetId="3">#REF!</definedName>
    <definedName name="actuNplus1" localSheetId="2">#REF!</definedName>
    <definedName name="actuNplus1">#REF!</definedName>
    <definedName name="ageretdef" localSheetId="1">#REF!</definedName>
    <definedName name="ageretdef" localSheetId="3">#REF!</definedName>
    <definedName name="ageretdef" localSheetId="2">#REF!</definedName>
    <definedName name="ageretdef">#REF!</definedName>
    <definedName name="AGIRC" localSheetId="1">'[2]CCLPT APRES 99'!#REF!</definedName>
    <definedName name="AGIRC" localSheetId="3">'[2]CCLPT APRES 99'!#REF!</definedName>
    <definedName name="AGIRC" localSheetId="2">'[2]CCLPT APRES 99'!#REF!</definedName>
    <definedName name="AGIRC">'[2]CCLPT APRES 99'!#REF!</definedName>
    <definedName name="Agirc00" localSheetId="1">#REF!</definedName>
    <definedName name="Agirc00" localSheetId="3">#REF!</definedName>
    <definedName name="Agirc00" localSheetId="2">#REF!</definedName>
    <definedName name="Agirc00">#REF!</definedName>
    <definedName name="Agirc01" localSheetId="1">#REF!</definedName>
    <definedName name="Agirc01" localSheetId="3">#REF!</definedName>
    <definedName name="Agirc01" localSheetId="2">#REF!</definedName>
    <definedName name="Agirc01">#REF!</definedName>
    <definedName name="Agirc02" localSheetId="1">#REF!</definedName>
    <definedName name="Agirc02" localSheetId="3">#REF!</definedName>
    <definedName name="Agirc02" localSheetId="2">#REF!</definedName>
    <definedName name="Agirc02">#REF!</definedName>
    <definedName name="Agirc03" localSheetId="1">#REF!</definedName>
    <definedName name="Agirc03" localSheetId="3">#REF!</definedName>
    <definedName name="Agirc03" localSheetId="2">#REF!</definedName>
    <definedName name="Agirc03">#REF!</definedName>
    <definedName name="Agirc99" localSheetId="1">#REF!</definedName>
    <definedName name="Agirc99" localSheetId="3">#REF!</definedName>
    <definedName name="Agirc99" localSheetId="2">#REF!</definedName>
    <definedName name="Agirc99">#REF!</definedName>
    <definedName name="ANEP" localSheetId="1">'[2]CCLPT APRES 99'!#REF!</definedName>
    <definedName name="ANEP" localSheetId="3">'[2]CCLPT APRES 99'!#REF!</definedName>
    <definedName name="ANEP" localSheetId="2">'[2]CCLPT APRES 99'!#REF!</definedName>
    <definedName name="ANEP">'[2]CCLPT APRES 99'!#REF!</definedName>
    <definedName name="Arcil" localSheetId="1">'[2]CCLPT APRES 99'!#REF!</definedName>
    <definedName name="Arcil" localSheetId="3">'[2]CCLPT APRES 99'!#REF!</definedName>
    <definedName name="Arcil" localSheetId="2">'[2]CCLPT APRES 99'!#REF!</definedName>
    <definedName name="Arcil">'[2]CCLPT APRES 99'!#REF!</definedName>
    <definedName name="Borne_2" localSheetId="1">#REF!</definedName>
    <definedName name="Borne_2" localSheetId="3">#REF!</definedName>
    <definedName name="Borne_2" localSheetId="2">#REF!</definedName>
    <definedName name="Borne_2">#REF!</definedName>
    <definedName name="Borne1" localSheetId="1">#REF!</definedName>
    <definedName name="Borne1" localSheetId="3">#REF!</definedName>
    <definedName name="Borne1" localSheetId="2">#REF!</definedName>
    <definedName name="Borne1">#REF!</definedName>
    <definedName name="Capi_net" localSheetId="1">[3]résultatsSECOIA!#REF!</definedName>
    <definedName name="Capi_net" localSheetId="3">[3]résultatsSECOIA!#REF!</definedName>
    <definedName name="Capi_net" localSheetId="2">[3]résultatsSECOIA!#REF!</definedName>
    <definedName name="Capi_net">[3]résultatsSECOIA!#REF!</definedName>
    <definedName name="Charge_primes" localSheetId="1">#REF!</definedName>
    <definedName name="Charge_primes" localSheetId="3">#REF!</definedName>
    <definedName name="Charge_primes" localSheetId="2">#REF!</definedName>
    <definedName name="Charge_primes">#REF!</definedName>
    <definedName name="Charges">[4]Tables!$B$8</definedName>
    <definedName name="Charges_encours" localSheetId="1">#REF!</definedName>
    <definedName name="Charges_encours" localSheetId="3">#REF!</definedName>
    <definedName name="Charges_encours" localSheetId="2">#REF!</definedName>
    <definedName name="Charges_encours">#REF!</definedName>
    <definedName name="CodeConso" localSheetId="1">#REF!</definedName>
    <definedName name="CodeConso" localSheetId="3">#REF!</definedName>
    <definedName name="CodeConso" localSheetId="2">#REF!</definedName>
    <definedName name="CodeConso">#REF!</definedName>
    <definedName name="Cot_A" localSheetId="1">'[2]CCLPT APRES 99'!#REF!</definedName>
    <definedName name="Cot_A" localSheetId="3">'[2]CCLPT APRES 99'!#REF!</definedName>
    <definedName name="Cot_A" localSheetId="2">'[2]CCLPT APRES 99'!#REF!</definedName>
    <definedName name="Cot_A">'[2]CCLPT APRES 99'!#REF!</definedName>
    <definedName name="Cot_B" localSheetId="1">'[2]CCLPT APRES 99'!#REF!</definedName>
    <definedName name="Cot_B" localSheetId="3">'[2]CCLPT APRES 99'!#REF!</definedName>
    <definedName name="Cot_B" localSheetId="2">'[2]CCLPT APRES 99'!#REF!</definedName>
    <definedName name="Cot_B">'[2]CCLPT APRES 99'!#REF!</definedName>
    <definedName name="Cot_C" localSheetId="1">'[2]CCLPT APRES 99'!#REF!</definedName>
    <definedName name="Cot_C" localSheetId="3">'[2]CCLPT APRES 99'!#REF!</definedName>
    <definedName name="Cot_C" localSheetId="2">'[2]CCLPT APRES 99'!#REF!</definedName>
    <definedName name="Cot_C">'[2]CCLPT APRES 99'!#REF!</definedName>
    <definedName name="Coti" localSheetId="1">#REF!</definedName>
    <definedName name="Coti" localSheetId="3">#REF!</definedName>
    <definedName name="Coti" localSheetId="2">#REF!</definedName>
    <definedName name="Coti">#REF!</definedName>
    <definedName name="Cotisations" localSheetId="1">#REF!</definedName>
    <definedName name="Cotisations" localSheetId="3">#REF!</definedName>
    <definedName name="Cotisations" localSheetId="2">#REF!</definedName>
    <definedName name="Cotisations">#REF!</definedName>
    <definedName name="Cumul" localSheetId="1">#REF!</definedName>
    <definedName name="Cumul" localSheetId="3">#REF!</definedName>
    <definedName name="Cumul" localSheetId="2">#REF!</definedName>
    <definedName name="Cumul">#REF!</definedName>
    <definedName name="date_éval">[5]Tables!$B$1</definedName>
    <definedName name="date_inv">[6]détailsRésultatsABNAmro!$AJ$96</definedName>
    <definedName name="date_presta_n1">[7]Paramètres!$AE$12:$AE$52</definedName>
    <definedName name="date_sal">[8]Hypothèses!$B$3</definedName>
    <definedName name="droits" localSheetId="1">'[9]Rés. ind.311208'!#REF!</definedName>
    <definedName name="droits" localSheetId="3">'[9]Rés. ind.311208'!#REF!</definedName>
    <definedName name="droits" localSheetId="2">'[9]Rés. ind.311208'!#REF!</definedName>
    <definedName name="droits">'[9]Rés. ind.311208'!#REF!</definedName>
    <definedName name="entrée">[7]Paramètres!$P$29:$P$31</definedName>
    <definedName name="Evol_PSS">[5]Tables!$B$6</definedName>
    <definedName name="Evol_rente">[5]Tables!$B$7</definedName>
    <definedName name="Evol_SAB">[5]Tables!$C$13:$F$58</definedName>
    <definedName name="evolagirc" localSheetId="1">#REF!</definedName>
    <definedName name="evolagirc" localSheetId="3">#REF!</definedName>
    <definedName name="evolagirc" localSheetId="2">#REF!</definedName>
    <definedName name="evolagirc">#REF!</definedName>
    <definedName name="evolpss" localSheetId="1">#REF!</definedName>
    <definedName name="evolpss" localSheetId="3">#REF!</definedName>
    <definedName name="evolpss" localSheetId="2">#REF!</definedName>
    <definedName name="evolpss">#REF!</definedName>
    <definedName name="evolsab" localSheetId="1">#REF!</definedName>
    <definedName name="evolsab" localSheetId="3">#REF!</definedName>
    <definedName name="evolsab" localSheetId="2">#REF!</definedName>
    <definedName name="evolsab">#REF!</definedName>
    <definedName name="ex_inv">[5]Tables!$B$2</definedName>
    <definedName name="Flagcharge">[4]Tables!$B$9</definedName>
    <definedName name="fonds" localSheetId="1">#REF!</definedName>
    <definedName name="fonds" localSheetId="3">#REF!</definedName>
    <definedName name="fonds" localSheetId="2">#REF!</definedName>
    <definedName name="fonds">#REF!</definedName>
    <definedName name="fr">[10]E:H!$A$1:$I$45</definedName>
    <definedName name="GMP" localSheetId="1">'[2]CCLPT APRES 99'!#REF!</definedName>
    <definedName name="GMP" localSheetId="3">'[2]CCLPT APRES 99'!#REF!</definedName>
    <definedName name="GMP" localSheetId="2">'[2]CCLPT APRES 99'!#REF!</definedName>
    <definedName name="GMP">'[2]CCLPT APRES 99'!#REF!</definedName>
    <definedName name="IM" localSheetId="1">[7]Paramètres!#REF!</definedName>
    <definedName name="IM" localSheetId="3">[7]Paramètres!#REF!</definedName>
    <definedName name="IM" localSheetId="2">[7]Paramètres!#REF!</definedName>
    <definedName name="IM">[7]Paramètres!#REF!</definedName>
    <definedName name="IMR">[5]Tables!$U$116:$V$161</definedName>
    <definedName name="Infl">[7]Paramètres!$O$52:$O$53</definedName>
    <definedName name="Inflation">[5]Tables!$B$4</definedName>
    <definedName name="laser_evaluation_analyse_reparam.analyse_pbo_projetee.dif_pbo_projetee" localSheetId="1">#REF!</definedName>
    <definedName name="laser_evaluation_analyse_reparam.analyse_pbo_projetee.dif_pbo_projetee" localSheetId="3">#REF!</definedName>
    <definedName name="laser_evaluation_analyse_reparam.analyse_pbo_projetee.dif_pbo_projetee" localSheetId="2">#REF!</definedName>
    <definedName name="laser_evaluation_analyse_reparam.analyse_pbo_projetee.dif_pbo_projetee">#REF!</definedName>
    <definedName name="Ligne_Fin" localSheetId="1">[5]Calcul!#REF!</definedName>
    <definedName name="Ligne_Fin" localSheetId="3">[5]Calcul!#REF!</definedName>
    <definedName name="Ligne_Fin" localSheetId="2">[5]Calcul!#REF!</definedName>
    <definedName name="Ligne_Fin">[5]Calcul!#REF!</definedName>
    <definedName name="liste_ret" localSheetId="1">'[11]Retraite 2008'!#REF!</definedName>
    <definedName name="liste_ret" localSheetId="3">'[11]Retraite 2008'!#REF!</definedName>
    <definedName name="liste_ret" localSheetId="2">'[11]Retraite 2008'!#REF!</definedName>
    <definedName name="liste_ret">'[11]Retraite 2008'!#REF!</definedName>
    <definedName name="mayet" localSheetId="1">#REF!</definedName>
    <definedName name="mayet" localSheetId="3">#REF!</definedName>
    <definedName name="mayet" localSheetId="2">#REF!</definedName>
    <definedName name="mayet">#REF!</definedName>
    <definedName name="Mortalité" localSheetId="1">#REF!</definedName>
    <definedName name="Mortalité" localSheetId="3">#REF!</definedName>
    <definedName name="Mortalité" localSheetId="2">#REF!</definedName>
    <definedName name="Mortalité">#REF!</definedName>
    <definedName name="Motifs_sorties">[7]Paramètres!$O$23:$O$29</definedName>
    <definedName name="nombre06">[7]Paramètres!$O$33:$O$39</definedName>
    <definedName name="PAGE1" localSheetId="1">#REF!</definedName>
    <definedName name="PAGE1" localSheetId="3">#REF!</definedName>
    <definedName name="PAGE1" localSheetId="2">#REF!</definedName>
    <definedName name="PAGE1">#REF!</definedName>
    <definedName name="PAGE2" localSheetId="1">#REF!</definedName>
    <definedName name="PAGE2" localSheetId="3">#REF!</definedName>
    <definedName name="PAGE2" localSheetId="2">#REF!</definedName>
    <definedName name="PAGE2">#REF!</definedName>
    <definedName name="PAGE3" localSheetId="1">#REF!</definedName>
    <definedName name="PAGE3" localSheetId="3">#REF!</definedName>
    <definedName name="PAGE3" localSheetId="2">#REF!</definedName>
    <definedName name="PAGE3">#REF!</definedName>
    <definedName name="PAGE4" localSheetId="1">#REF!</definedName>
    <definedName name="PAGE4" localSheetId="3">#REF!</definedName>
    <definedName name="PAGE4" localSheetId="2">#REF!</definedName>
    <definedName name="PAGE4">#REF!</definedName>
    <definedName name="PAGE5" localSheetId="1">#REF!</definedName>
    <definedName name="PAGE5" localSheetId="3">#REF!</definedName>
    <definedName name="PAGE5" localSheetId="2">#REF!</definedName>
    <definedName name="PAGE5">#REF!</definedName>
    <definedName name="PAGE6" localSheetId="1">#REF!</definedName>
    <definedName name="PAGE6" localSheetId="3">#REF!</definedName>
    <definedName name="PAGE6" localSheetId="2">#REF!</definedName>
    <definedName name="PAGE6">#REF!</definedName>
    <definedName name="PAGE7" localSheetId="1">#REF!</definedName>
    <definedName name="PAGE7" localSheetId="3">#REF!</definedName>
    <definedName name="PAGE7" localSheetId="2">#REF!</definedName>
    <definedName name="PAGE7">#REF!</definedName>
    <definedName name="PBO">'[12]Transferts PBO'!$F$1:$T$1</definedName>
    <definedName name="PBO_1">'[12]Transferts PBO'!$E$2:$T$17</definedName>
    <definedName name="Plaf_TrB" localSheetId="1">'[2]CCLPT APRES 99'!#REF!</definedName>
    <definedName name="Plaf_TrB" localSheetId="3">'[2]CCLPT APRES 99'!#REF!</definedName>
    <definedName name="Plaf_TrB" localSheetId="2">'[2]CCLPT APRES 99'!#REF!</definedName>
    <definedName name="Plaf_TrB">'[2]CCLPT APRES 99'!#REF!</definedName>
    <definedName name="plaf_TrC" localSheetId="1">'[2]CCLPT APRES 99'!#REF!</definedName>
    <definedName name="plaf_TrC" localSheetId="3">'[2]CCLPT APRES 99'!#REF!</definedName>
    <definedName name="plaf_TrC" localSheetId="2">'[2]CCLPT APRES 99'!#REF!</definedName>
    <definedName name="plaf_TrC">'[2]CCLPT APRES 99'!#REF!</definedName>
    <definedName name="plaf01" localSheetId="1">#REF!</definedName>
    <definedName name="plaf01" localSheetId="3">#REF!</definedName>
    <definedName name="plaf01" localSheetId="2">#REF!</definedName>
    <definedName name="plaf01">#REF!</definedName>
    <definedName name="plaf02" localSheetId="1">#REF!</definedName>
    <definedName name="plaf02" localSheetId="3">#REF!</definedName>
    <definedName name="plaf02" localSheetId="2">#REF!</definedName>
    <definedName name="plaf02">#REF!</definedName>
    <definedName name="plaf03" localSheetId="1">#REF!</definedName>
    <definedName name="plaf03" localSheetId="3">#REF!</definedName>
    <definedName name="plaf03" localSheetId="2">#REF!</definedName>
    <definedName name="plaf03">#REF!</definedName>
    <definedName name="Point" localSheetId="1">#REF!</definedName>
    <definedName name="Point" localSheetId="3">#REF!</definedName>
    <definedName name="Point" localSheetId="2">#REF!</definedName>
    <definedName name="Point">#REF!</definedName>
    <definedName name="prorata_phase2">[8]Hypothèses!$B$7</definedName>
    <definedName name="PSS">[5]Tables!$B$5</definedName>
    <definedName name="rendfiN" localSheetId="1">#REF!</definedName>
    <definedName name="rendfiN" localSheetId="3">#REF!</definedName>
    <definedName name="rendfiN" localSheetId="2">#REF!</definedName>
    <definedName name="rendfiN">#REF!</definedName>
    <definedName name="rendfiNplus1" localSheetId="1">#REF!</definedName>
    <definedName name="rendfiNplus1" localSheetId="3">#REF!</definedName>
    <definedName name="rendfiNplus1" localSheetId="2">#REF!</definedName>
    <definedName name="rendfiNplus1">#REF!</definedName>
    <definedName name="Requête1" localSheetId="1">#REF!</definedName>
    <definedName name="Requête1" localSheetId="3">#REF!</definedName>
    <definedName name="Requête1" localSheetId="2">#REF!</definedName>
    <definedName name="Requête1">#REF!</definedName>
    <definedName name="Revalo_SAB" localSheetId="1">[13]Table!#REF!</definedName>
    <definedName name="Revalo_SAB" localSheetId="3">[13]Table!#REF!</definedName>
    <definedName name="Revalo_SAB" localSheetId="2">[13]Table!#REF!</definedName>
    <definedName name="Revalo_SAB">[13]Table!#REF!</definedName>
    <definedName name="rr">[14]E:H!$A$1:$I$45</definedName>
    <definedName name="Salaire_Mini" localSheetId="1">#REF!</definedName>
    <definedName name="Salaire_Mini" localSheetId="3">#REF!</definedName>
    <definedName name="Salaire_Mini" localSheetId="2">#REF!</definedName>
    <definedName name="Salaire_Mini">#REF!</definedName>
    <definedName name="sensibilite">[7]Paramètres!$Q$33:$Q$35</definedName>
    <definedName name="Service_cost">'[12]Transferts service cost'!$F$1:$U$1</definedName>
    <definedName name="Service_cost_1">'[12]Transferts service cost'!$E$2:$U$17</definedName>
    <definedName name="sortie">[7]Paramètres!$O$23:$O$29</definedName>
    <definedName name="sorties" localSheetId="1">'[11]Retraite 2008'!#REF!</definedName>
    <definedName name="sorties" localSheetId="3">'[11]Retraite 2008'!#REF!</definedName>
    <definedName name="sorties" localSheetId="2">'[11]Retraite 2008'!#REF!</definedName>
    <definedName name="sorties">'[11]Retraite 2008'!#REF!</definedName>
    <definedName name="titi">[1]E:H!$A$1:$I$45</definedName>
    <definedName name="to" localSheetId="1">#REF!</definedName>
    <definedName name="to" localSheetId="3">#REF!</definedName>
    <definedName name="to" localSheetId="2">#REF!</definedName>
    <definedName name="to">#REF!</definedName>
    <definedName name="toto" localSheetId="1">#REF!</definedName>
    <definedName name="toto" localSheetId="3">#REF!</definedName>
    <definedName name="toto" localSheetId="2">#REF!</definedName>
    <definedName name="toto">#REF!</definedName>
    <definedName name="TrC" localSheetId="1">'[2]CCLPT APRES 99'!#REF!</definedName>
    <definedName name="TrC" localSheetId="3">'[2]CCLPT APRES 99'!#REF!</definedName>
    <definedName name="TrC" localSheetId="2">'[2]CCLPT APRES 99'!#REF!</definedName>
    <definedName name="TrC">'[2]CCLPT APRES 99'!#REF!</definedName>
    <definedName name="TURN">'[15]turn-over'!$A$3:$B$50</definedName>
    <definedName name="Turn_SCTP" localSheetId="1">[13]Table!#REF!</definedName>
    <definedName name="Turn_SCTP" localSheetId="3">[13]Table!#REF!</definedName>
    <definedName name="Turn_SCTP" localSheetId="2">[13]Table!#REF!</definedName>
    <definedName name="Turn_SCTP">[13]Table!#REF!</definedName>
    <definedName name="TurnCGEA" localSheetId="1">#REF!</definedName>
    <definedName name="TurnCGEA" localSheetId="3">#REF!</definedName>
    <definedName name="TurnCGEA" localSheetId="2">#REF!</definedName>
    <definedName name="TurnCGEA">#REF!</definedName>
    <definedName name="TurnGO2" localSheetId="1">#REF!</definedName>
    <definedName name="TurnGO2" localSheetId="3">#REF!</definedName>
    <definedName name="TurnGO2" localSheetId="2">#REF!</definedName>
    <definedName name="TurnGO2">#REF!</definedName>
    <definedName name="TV" localSheetId="1">#REF!</definedName>
    <definedName name="TV" localSheetId="3">#REF!</definedName>
    <definedName name="TV" localSheetId="2">#REF!</definedName>
    <definedName name="TV">#REF!</definedName>
    <definedName name="txinf" localSheetId="1">#REF!</definedName>
    <definedName name="txinf" localSheetId="3">#REF!</definedName>
    <definedName name="txinf" localSheetId="2">#REF!</definedName>
    <definedName name="txinf">#REF!</definedName>
    <definedName name="xxx">[10]E:H!$A$1:$I$45</definedName>
    <definedName name="YEAR" localSheetId="1">#REF!</definedName>
    <definedName name="YEAR" localSheetId="3">#REF!</definedName>
    <definedName name="YEAR" localSheetId="2">#REF!</definedName>
    <definedName name="YEAR">#REF!</definedName>
    <definedName name="zone_AgeCats" localSheetId="1">'[16]CASA Actifs'!#REF!</definedName>
    <definedName name="zone_AgeCats" localSheetId="3">'[16]CASA Actifs'!#REF!</definedName>
    <definedName name="zone_AgeCats" localSheetId="2">'[16]CASA Actifs'!#REF!</definedName>
    <definedName name="zone_AgeCats">'[16]CASA Actifs'!#REF!</definedName>
    <definedName name="zone_AgeEntree" localSheetId="1">'[16]CASA Actifs'!#REF!</definedName>
    <definedName name="zone_AgeEntree" localSheetId="3">'[16]CASA Actifs'!#REF!</definedName>
    <definedName name="zone_AgeEntree" localSheetId="2">'[16]CASA Actifs'!#REF!</definedName>
    <definedName name="zone_AgeEntree">'[16]CASA Actifs'!#REF!</definedName>
    <definedName name="zone_AgeEval" localSheetId="1">#REF!</definedName>
    <definedName name="zone_AgeEval" localSheetId="3">#REF!</definedName>
    <definedName name="zone_AgeEval" localSheetId="2">#REF!</definedName>
    <definedName name="zone_AgeEval">#REF!</definedName>
    <definedName name="zone_AideEtat" localSheetId="1">#REF!</definedName>
    <definedName name="zone_AideEtat" localSheetId="3">#REF!</definedName>
    <definedName name="zone_AideEtat" localSheetId="2">#REF!</definedName>
    <definedName name="zone_AideEtat">#REF!</definedName>
    <definedName name="zone_AllocCats" localSheetId="1">#REF!</definedName>
    <definedName name="zone_AllocCats" localSheetId="3">#REF!</definedName>
    <definedName name="zone_AllocCats" localSheetId="2">#REF!</definedName>
    <definedName name="zone_AllocCats">#REF!</definedName>
    <definedName name="zone_ChargesSociales" localSheetId="1">[13]Lyonnaise_Bonnasse!#REF!</definedName>
    <definedName name="zone_ChargesSociales" localSheetId="3">[13]Lyonnaise_Bonnasse!#REF!</definedName>
    <definedName name="zone_ChargesSociales" localSheetId="2">[13]Lyonnaise_Bonnasse!#REF!</definedName>
    <definedName name="zone_ChargesSociales">[13]Lyonnaise_Bonnasse!#REF!</definedName>
    <definedName name="zone_CoeffTVCats" localSheetId="1">#REF!</definedName>
    <definedName name="zone_CoeffTVCats" localSheetId="3">#REF!</definedName>
    <definedName name="zone_CoeffTVCats" localSheetId="2">#REF!</definedName>
    <definedName name="zone_CoeffTVCats">#REF!</definedName>
    <definedName name="zone_CoeffTVTxPlein" localSheetId="1">#REF!</definedName>
    <definedName name="zone_CoeffTVTxPlein" localSheetId="3">#REF!</definedName>
    <definedName name="zone_CoeffTVTxPlein" localSheetId="2">#REF!</definedName>
    <definedName name="zone_CoeffTVTxPlein">#REF!</definedName>
    <definedName name="_xlnm.Print_Area" localSheetId="1">Hypothèses!#REF!</definedName>
    <definedName name="zone_DateCats" localSheetId="1">#REF!</definedName>
    <definedName name="zone_DateCats" localSheetId="3">#REF!</definedName>
    <definedName name="zone_DateCats" localSheetId="2">#REF!</definedName>
    <definedName name="zone_DateCats">#REF!</definedName>
    <definedName name="zone_DateNaiss" localSheetId="1">#REF!</definedName>
    <definedName name="zone_DateNaiss" localSheetId="3">#REF!</definedName>
    <definedName name="zone_DateNaiss" localSheetId="2">#REF!</definedName>
    <definedName name="zone_DateNaiss">#REF!</definedName>
    <definedName name="zone_DateTxPlein" localSheetId="1">#REF!</definedName>
    <definedName name="zone_DateTxPlein" localSheetId="3">#REF!</definedName>
    <definedName name="zone_DateTxPlein" localSheetId="2">#REF!</definedName>
    <definedName name="zone_DateTxPlein">#REF!</definedName>
    <definedName name="zone_PBO" localSheetId="1">#REF!</definedName>
    <definedName name="zone_PBO" localSheetId="3">#REF!</definedName>
    <definedName name="zone_PBO" localSheetId="2">#REF!</definedName>
    <definedName name="zone_PBO">#REF!</definedName>
    <definedName name="zone_ServiceCost" localSheetId="1">#REF!</definedName>
    <definedName name="zone_ServiceCost" localSheetId="3">#REF!</definedName>
    <definedName name="zone_ServiceCost" localSheetId="2">#REF!</definedName>
    <definedName name="zone_ServiceCost">#REF!</definedName>
    <definedName name="zone_Sexe" localSheetId="1">#REF!</definedName>
    <definedName name="zone_Sexe" localSheetId="3">#REF!</definedName>
    <definedName name="zone_Sexe" localSheetId="2">#REF!</definedName>
    <definedName name="zone_Sexe">#REF!</definedName>
    <definedName name="zone_SMB" localSheetId="1">[13]Lyonnaise_Bonnasse!#REF!</definedName>
    <definedName name="zone_SMB" localSheetId="3">[13]Lyonnaise_Bonnasse!#REF!</definedName>
    <definedName name="zone_SMB" localSheetId="2">[13]Lyonnaise_Bonnasse!#REF!</definedName>
    <definedName name="zone_SMB">[13]Lyonnaise_Bonnasse!#REF!</definedName>
    <definedName name="zone_SMBr" localSheetId="1">[13]Lyonnaise_Bonnasse!#REF!</definedName>
    <definedName name="zone_SMBr" localSheetId="3">[13]Lyonnaise_Bonnasse!#REF!</definedName>
    <definedName name="zone_SMBr" localSheetId="2">[13]Lyonnaise_Bonnasse!#REF!</definedName>
    <definedName name="zone_SMBr">[13]Lyonnaise_Bonnasse!#REF!</definedName>
    <definedName name="Zone_Statut" localSheetId="1">'[16]CASA Actifs'!#REF!</definedName>
    <definedName name="Zone_Statut" localSheetId="3">'[16]CASA Actifs'!#REF!</definedName>
    <definedName name="Zone_Statut" localSheetId="2">'[16]CASA Actifs'!#REF!</definedName>
    <definedName name="Zone_Statut">'[16]CASA Actifs'!#REF!</definedName>
    <definedName name="zone_VAP" localSheetId="1">#REF!</definedName>
    <definedName name="zone_VAP" localSheetId="3">#REF!</definedName>
    <definedName name="zone_VAP" localSheetId="2">#REF!</definedName>
    <definedName name="zone_VAP">#REF!</definedName>
    <definedName name="zonecoller">#REF!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6" i="5" l="1"/>
  <c r="E26" i="5"/>
  <c r="K25" i="5"/>
  <c r="E25" i="5"/>
  <c r="C24" i="5"/>
  <c r="P23" i="5"/>
  <c r="O23" i="5"/>
  <c r="N23" i="5"/>
  <c r="M23" i="5"/>
  <c r="L23" i="5"/>
  <c r="K23" i="5"/>
  <c r="J23" i="5"/>
  <c r="I23" i="5"/>
  <c r="H23" i="5"/>
  <c r="G23" i="5"/>
  <c r="F23" i="5"/>
  <c r="E23" i="5"/>
  <c r="C22" i="5"/>
  <c r="K21" i="5"/>
  <c r="E21" i="5"/>
  <c r="K20" i="5"/>
  <c r="E20" i="5"/>
  <c r="P17" i="5"/>
  <c r="O17" i="5"/>
  <c r="N17" i="5"/>
  <c r="M17" i="5"/>
  <c r="L17" i="5"/>
  <c r="K17" i="5"/>
  <c r="J17" i="5"/>
  <c r="I17" i="5"/>
  <c r="H17" i="5"/>
  <c r="G17" i="5"/>
  <c r="F17" i="5"/>
  <c r="E17" i="5"/>
  <c r="C15" i="5"/>
  <c r="P13" i="5"/>
  <c r="O13" i="5"/>
  <c r="N13" i="5"/>
  <c r="M13" i="5"/>
  <c r="L13" i="5"/>
  <c r="K13" i="5"/>
  <c r="J13" i="5"/>
  <c r="I13" i="5"/>
  <c r="H13" i="5"/>
  <c r="G13" i="5"/>
  <c r="F13" i="5"/>
  <c r="E13" i="5"/>
  <c r="K12" i="5"/>
  <c r="E12" i="5"/>
  <c r="P9" i="5"/>
  <c r="O9" i="5"/>
  <c r="N9" i="5"/>
  <c r="M9" i="5"/>
  <c r="L9" i="5"/>
  <c r="K9" i="5"/>
  <c r="J9" i="5"/>
  <c r="I9" i="5"/>
  <c r="H9" i="5"/>
  <c r="G9" i="5"/>
  <c r="F9" i="5"/>
  <c r="E9" i="5"/>
  <c r="K8" i="5"/>
  <c r="E8" i="5"/>
  <c r="D5" i="5"/>
  <c r="B3" i="5"/>
  <c r="S7" i="7"/>
  <c r="P7" i="7"/>
  <c r="M7" i="7"/>
  <c r="J7" i="7"/>
  <c r="D7" i="7"/>
  <c r="G7" i="7"/>
  <c r="N7" i="6"/>
  <c r="L7" i="6"/>
  <c r="J7" i="6"/>
  <c r="H7" i="6"/>
  <c r="F7" i="6"/>
  <c r="D7" i="6"/>
  <c r="N6" i="6"/>
  <c r="L6" i="6"/>
  <c r="J6" i="6"/>
  <c r="H6" i="6"/>
  <c r="F6" i="6"/>
  <c r="D6" i="6"/>
  <c r="B3" i="6"/>
  <c r="A47" i="4"/>
  <c r="A42" i="4"/>
  <c r="A41" i="4"/>
  <c r="A40" i="4"/>
  <c r="A39" i="4"/>
  <c r="A38" i="4"/>
  <c r="A37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F16" i="4"/>
  <c r="D16" i="4"/>
  <c r="O14" i="4"/>
  <c r="P6" i="4"/>
  <c r="O6" i="4"/>
  <c r="N6" i="4"/>
  <c r="I6" i="4"/>
  <c r="AE4" i="4"/>
  <c r="AB4" i="4"/>
  <c r="AC4" i="4" s="1"/>
  <c r="AA4" i="4"/>
  <c r="Z4" i="4"/>
  <c r="AD4" i="4" s="1"/>
  <c r="Y4" i="4"/>
  <c r="X4" i="4"/>
  <c r="W4" i="4"/>
  <c r="V4" i="4"/>
  <c r="U4" i="4"/>
  <c r="T4" i="4"/>
  <c r="P4" i="4"/>
  <c r="O4" i="4"/>
  <c r="N4" i="4"/>
  <c r="T56" i="7"/>
  <c r="Q56" i="7"/>
  <c r="Q55" i="7" s="1"/>
  <c r="N56" i="7"/>
  <c r="N55" i="7" s="1"/>
  <c r="K56" i="7"/>
  <c r="H56" i="7"/>
  <c r="E56" i="7"/>
  <c r="E55" i="7" s="1"/>
  <c r="E54" i="7" s="1"/>
  <c r="E53" i="7" s="1"/>
  <c r="E52" i="7" s="1"/>
  <c r="E51" i="7" s="1"/>
  <c r="E50" i="7" s="1"/>
  <c r="E49" i="7" s="1"/>
  <c r="E48" i="7" s="1"/>
  <c r="E47" i="7" s="1"/>
  <c r="E46" i="7" s="1"/>
  <c r="E45" i="7" s="1"/>
  <c r="E44" i="7" s="1"/>
  <c r="E43" i="7" s="1"/>
  <c r="E42" i="7" s="1"/>
  <c r="E41" i="7" s="1"/>
  <c r="E40" i="7" s="1"/>
  <c r="E39" i="7" s="1"/>
  <c r="E38" i="7" s="1"/>
  <c r="E37" i="7" s="1"/>
  <c r="E36" i="7" s="1"/>
  <c r="E35" i="7" s="1"/>
  <c r="E34" i="7" s="1"/>
  <c r="E33" i="7" s="1"/>
  <c r="E32" i="7" s="1"/>
  <c r="E31" i="7" s="1"/>
  <c r="E30" i="7" s="1"/>
  <c r="E29" i="7" s="1"/>
  <c r="E28" i="7" s="1"/>
  <c r="E27" i="7" s="1"/>
  <c r="E26" i="7" s="1"/>
  <c r="E25" i="7" s="1"/>
  <c r="E24" i="7" s="1"/>
  <c r="E23" i="7" s="1"/>
  <c r="E22" i="7" s="1"/>
  <c r="E21" i="7" s="1"/>
  <c r="E20" i="7" s="1"/>
  <c r="E19" i="7" s="1"/>
  <c r="E18" i="7" s="1"/>
  <c r="E17" i="7" s="1"/>
  <c r="E16" i="7" s="1"/>
  <c r="E15" i="7" s="1"/>
  <c r="E14" i="7" s="1"/>
  <c r="E13" i="7" s="1"/>
  <c r="E12" i="7" s="1"/>
  <c r="E11" i="7" s="1"/>
  <c r="E10" i="7" s="1"/>
  <c r="E9" i="7" s="1"/>
  <c r="E8" i="7" s="1"/>
  <c r="T55" i="7"/>
  <c r="T54" i="7" s="1"/>
  <c r="T53" i="7" s="1"/>
  <c r="T52" i="7" s="1"/>
  <c r="T51" i="7" s="1"/>
  <c r="T50" i="7" s="1"/>
  <c r="T49" i="7" s="1"/>
  <c r="T48" i="7" s="1"/>
  <c r="T47" i="7" s="1"/>
  <c r="T46" i="7" s="1"/>
  <c r="T45" i="7" s="1"/>
  <c r="T44" i="7" s="1"/>
  <c r="T43" i="7" s="1"/>
  <c r="T42" i="7" s="1"/>
  <c r="T41" i="7" s="1"/>
  <c r="T40" i="7" s="1"/>
  <c r="T39" i="7" s="1"/>
  <c r="T38" i="7" s="1"/>
  <c r="T37" i="7" s="1"/>
  <c r="T36" i="7" s="1"/>
  <c r="T35" i="7" s="1"/>
  <c r="T34" i="7" s="1"/>
  <c r="T33" i="7" s="1"/>
  <c r="T32" i="7" s="1"/>
  <c r="T31" i="7" s="1"/>
  <c r="T30" i="7" s="1"/>
  <c r="K55" i="7"/>
  <c r="K54" i="7" s="1"/>
  <c r="H55" i="7"/>
  <c r="H54" i="7" s="1"/>
  <c r="Q54" i="7"/>
  <c r="Q53" i="7" s="1"/>
  <c r="Q52" i="7" s="1"/>
  <c r="Q51" i="7" s="1"/>
  <c r="Q50" i="7" s="1"/>
  <c r="Q49" i="7" s="1"/>
  <c r="Q48" i="7" s="1"/>
  <c r="Q47" i="7" s="1"/>
  <c r="Q46" i="7" s="1"/>
  <c r="Q45" i="7" s="1"/>
  <c r="Q44" i="7" s="1"/>
  <c r="Q43" i="7" s="1"/>
  <c r="Q42" i="7" s="1"/>
  <c r="Q41" i="7" s="1"/>
  <c r="Q40" i="7" s="1"/>
  <c r="Q39" i="7" s="1"/>
  <c r="Q38" i="7" s="1"/>
  <c r="Q37" i="7" s="1"/>
  <c r="Q36" i="7" s="1"/>
  <c r="Q35" i="7" s="1"/>
  <c r="Q34" i="7" s="1"/>
  <c r="Q33" i="7" s="1"/>
  <c r="Q32" i="7" s="1"/>
  <c r="Q31" i="7" s="1"/>
  <c r="N54" i="7"/>
  <c r="N53" i="7" s="1"/>
  <c r="N52" i="7" s="1"/>
  <c r="N51" i="7" s="1"/>
  <c r="N50" i="7" s="1"/>
  <c r="N49" i="7" s="1"/>
  <c r="N48" i="7" s="1"/>
  <c r="N47" i="7" s="1"/>
  <c r="N46" i="7" s="1"/>
  <c r="N45" i="7" s="1"/>
  <c r="N44" i="7" s="1"/>
  <c r="N43" i="7" s="1"/>
  <c r="N42" i="7" s="1"/>
  <c r="N41" i="7" s="1"/>
  <c r="N40" i="7" s="1"/>
  <c r="N39" i="7" s="1"/>
  <c r="N38" i="7" s="1"/>
  <c r="N37" i="7" s="1"/>
  <c r="N36" i="7" s="1"/>
  <c r="N35" i="7" s="1"/>
  <c r="N34" i="7" s="1"/>
  <c r="N33" i="7" s="1"/>
  <c r="N32" i="7" s="1"/>
  <c r="N31" i="7" s="1"/>
  <c r="N30" i="7" s="1"/>
  <c r="N29" i="7" s="1"/>
  <c r="N28" i="7" s="1"/>
  <c r="N27" i="7" s="1"/>
  <c r="N26" i="7" s="1"/>
  <c r="N25" i="7" s="1"/>
  <c r="N24" i="7" s="1"/>
  <c r="N23" i="7" s="1"/>
  <c r="N22" i="7" s="1"/>
  <c r="N21" i="7" s="1"/>
  <c r="N20" i="7" s="1"/>
  <c r="N19" i="7" s="1"/>
  <c r="N18" i="7" s="1"/>
  <c r="N17" i="7" s="1"/>
  <c r="N16" i="7" s="1"/>
  <c r="N15" i="7" s="1"/>
  <c r="N14" i="7" s="1"/>
  <c r="N13" i="7" s="1"/>
  <c r="N12" i="7" s="1"/>
  <c r="N11" i="7" s="1"/>
  <c r="N10" i="7" s="1"/>
  <c r="N9" i="7" s="1"/>
  <c r="N8" i="7" s="1"/>
  <c r="K53" i="7"/>
  <c r="K52" i="7" s="1"/>
  <c r="K51" i="7" s="1"/>
  <c r="K50" i="7" s="1"/>
  <c r="K49" i="7" s="1"/>
  <c r="K48" i="7" s="1"/>
  <c r="K47" i="7" s="1"/>
  <c r="K46" i="7" s="1"/>
  <c r="K45" i="7" s="1"/>
  <c r="K44" i="7" s="1"/>
  <c r="K43" i="7" s="1"/>
  <c r="K42" i="7" s="1"/>
  <c r="K41" i="7" s="1"/>
  <c r="K40" i="7" s="1"/>
  <c r="K39" i="7" s="1"/>
  <c r="K38" i="7" s="1"/>
  <c r="K37" i="7" s="1"/>
  <c r="K36" i="7" s="1"/>
  <c r="K35" i="7" s="1"/>
  <c r="K34" i="7" s="1"/>
  <c r="K33" i="7" s="1"/>
  <c r="K32" i="7" s="1"/>
  <c r="K31" i="7" s="1"/>
  <c r="K30" i="7" s="1"/>
  <c r="K29" i="7" s="1"/>
  <c r="K28" i="7" s="1"/>
  <c r="K27" i="7" s="1"/>
  <c r="K26" i="7" s="1"/>
  <c r="H53" i="7"/>
  <c r="H52" i="7" s="1"/>
  <c r="H51" i="7" s="1"/>
  <c r="H50" i="7" s="1"/>
  <c r="H49" i="7" s="1"/>
  <c r="H48" i="7" s="1"/>
  <c r="H47" i="7" s="1"/>
  <c r="H46" i="7" s="1"/>
  <c r="H45" i="7" s="1"/>
  <c r="H44" i="7" s="1"/>
  <c r="H43" i="7" s="1"/>
  <c r="H42" i="7" s="1"/>
  <c r="H41" i="7" s="1"/>
  <c r="H40" i="7" s="1"/>
  <c r="H39" i="7" s="1"/>
  <c r="H38" i="7" s="1"/>
  <c r="H37" i="7" s="1"/>
  <c r="H36" i="7" s="1"/>
  <c r="H35" i="7" s="1"/>
  <c r="H34" i="7" s="1"/>
  <c r="H33" i="7" s="1"/>
  <c r="H32" i="7" s="1"/>
  <c r="H31" i="7" s="1"/>
  <c r="H30" i="7" s="1"/>
  <c r="H29" i="7" s="1"/>
  <c r="H28" i="7" s="1"/>
  <c r="Q30" i="7"/>
  <c r="Q29" i="7" s="1"/>
  <c r="Q28" i="7" s="1"/>
  <c r="Q27" i="7" s="1"/>
  <c r="Q26" i="7" s="1"/>
  <c r="Q25" i="7" s="1"/>
  <c r="Q24" i="7" s="1"/>
  <c r="Q23" i="7" s="1"/>
  <c r="T29" i="7"/>
  <c r="T28" i="7" s="1"/>
  <c r="T27" i="7" s="1"/>
  <c r="T26" i="7" s="1"/>
  <c r="T25" i="7" s="1"/>
  <c r="T24" i="7" s="1"/>
  <c r="T23" i="7" s="1"/>
  <c r="T22" i="7" s="1"/>
  <c r="T21" i="7" s="1"/>
  <c r="T20" i="7" s="1"/>
  <c r="T19" i="7" s="1"/>
  <c r="T18" i="7" s="1"/>
  <c r="T17" i="7" s="1"/>
  <c r="T16" i="7" s="1"/>
  <c r="T15" i="7" s="1"/>
  <c r="T14" i="7" s="1"/>
  <c r="T13" i="7" s="1"/>
  <c r="T12" i="7" s="1"/>
  <c r="T11" i="7" s="1"/>
  <c r="T10" i="7" s="1"/>
  <c r="T9" i="7" s="1"/>
  <c r="T8" i="7" s="1"/>
  <c r="H27" i="7"/>
  <c r="H26" i="7"/>
  <c r="H25" i="7" s="1"/>
  <c r="H24" i="7" s="1"/>
  <c r="H23" i="7" s="1"/>
  <c r="H22" i="7" s="1"/>
  <c r="H21" i="7" s="1"/>
  <c r="H20" i="7" s="1"/>
  <c r="K25" i="7"/>
  <c r="K24" i="7" s="1"/>
  <c r="K23" i="7" s="1"/>
  <c r="K22" i="7" s="1"/>
  <c r="K21" i="7" s="1"/>
  <c r="K20" i="7" s="1"/>
  <c r="K19" i="7" s="1"/>
  <c r="K18" i="7" s="1"/>
  <c r="Q22" i="7"/>
  <c r="Q21" i="7" s="1"/>
  <c r="Q20" i="7" s="1"/>
  <c r="Q19" i="7" s="1"/>
  <c r="Q18" i="7" s="1"/>
  <c r="Q17" i="7" s="1"/>
  <c r="Q16" i="7" s="1"/>
  <c r="Q15" i="7" s="1"/>
  <c r="Q14" i="7" s="1"/>
  <c r="Q13" i="7" s="1"/>
  <c r="Q12" i="7" s="1"/>
  <c r="Q11" i="7" s="1"/>
  <c r="Q10" i="7" s="1"/>
  <c r="Q9" i="7" s="1"/>
  <c r="Q8" i="7" s="1"/>
  <c r="H19" i="7"/>
  <c r="H18" i="7" s="1"/>
  <c r="H17" i="7" s="1"/>
  <c r="H16" i="7" s="1"/>
  <c r="H15" i="7" s="1"/>
  <c r="H14" i="7" s="1"/>
  <c r="H13" i="7" s="1"/>
  <c r="H12" i="7" s="1"/>
  <c r="H11" i="7" s="1"/>
  <c r="H10" i="7" s="1"/>
  <c r="H9" i="7" s="1"/>
  <c r="H8" i="7" s="1"/>
  <c r="K17" i="7"/>
  <c r="K16" i="7" s="1"/>
  <c r="K15" i="7" s="1"/>
  <c r="K14" i="7" s="1"/>
  <c r="K13" i="7" s="1"/>
  <c r="K12" i="7" s="1"/>
  <c r="K11" i="7" s="1"/>
  <c r="K10" i="7" s="1"/>
  <c r="K9" i="7"/>
  <c r="K8" i="7" s="1"/>
</calcChain>
</file>

<file path=xl/sharedStrings.xml><?xml version="1.0" encoding="utf-8"?>
<sst xmlns="http://schemas.openxmlformats.org/spreadsheetml/2006/main" count="647" uniqueCount="173">
  <si>
    <t>Journaliste</t>
  </si>
  <si>
    <t>Cadre</t>
  </si>
  <si>
    <t>Employé</t>
  </si>
  <si>
    <t>Technicien</t>
  </si>
  <si>
    <t>Total Etablissement</t>
  </si>
  <si>
    <t>Total Société</t>
  </si>
  <si>
    <t>liste 1</t>
  </si>
  <si>
    <t xml:space="preserve">Intitulé société </t>
  </si>
  <si>
    <t>Intitulé établissement</t>
  </si>
  <si>
    <t>Euronews</t>
  </si>
  <si>
    <t/>
  </si>
  <si>
    <t>TOTAL Euronews</t>
  </si>
  <si>
    <t>Paramètres et hypothèses</t>
  </si>
  <si>
    <t>Date d'évaluation :</t>
  </si>
  <si>
    <t>Méthode : PUC Prorata temporis</t>
  </si>
  <si>
    <t>Carrière professionnelle</t>
  </si>
  <si>
    <t>Scénario de départ à la retraite :</t>
  </si>
  <si>
    <t>Age de cessation d'activité :</t>
  </si>
  <si>
    <t>Attribution des droits :</t>
  </si>
  <si>
    <t>Cf. onglet table des droits</t>
  </si>
  <si>
    <t>Idem</t>
  </si>
  <si>
    <t>Taux moyen de charges sociales patronales :</t>
  </si>
  <si>
    <t>Hypothèses actuarielles</t>
  </si>
  <si>
    <t>Taux annuel d'inflation :</t>
  </si>
  <si>
    <t>Taux annuel d'actualisation financière :</t>
  </si>
  <si>
    <t>Evolution annuelle des salaires :</t>
  </si>
  <si>
    <t>Tables de survie :</t>
  </si>
  <si>
    <t>Hommes :</t>
  </si>
  <si>
    <t xml:space="preserve">Femmes : </t>
  </si>
  <si>
    <t>Table de turnover :</t>
  </si>
  <si>
    <t>Cf. onglet tables de turnover</t>
  </si>
  <si>
    <t>Tables d'attribution des droits IFC</t>
  </si>
  <si>
    <t>Droits IFC exprimés en nombre de mois</t>
  </si>
  <si>
    <t xml:space="preserve">Ancienneté </t>
  </si>
  <si>
    <t>Tables de turnover
En pourcentage de départs annuels</t>
  </si>
  <si>
    <t>Age</t>
  </si>
  <si>
    <t>Probabilité à l'âge x d'être présent à 60 ans</t>
  </si>
  <si>
    <t xml:space="preserve">Nom de la société : </t>
  </si>
  <si>
    <t>Résultats N-1</t>
  </si>
  <si>
    <t>Exercice</t>
  </si>
  <si>
    <t>Catégorie</t>
  </si>
  <si>
    <t>Effectif</t>
  </si>
  <si>
    <t>Age moyen</t>
  </si>
  <si>
    <t>Age d'entrée</t>
  </si>
  <si>
    <t>Salaire moyen</t>
  </si>
  <si>
    <t>Durée résiduelle moyenne</t>
  </si>
  <si>
    <t>Durée résiduelle moyenne probable</t>
  </si>
  <si>
    <t>VAP droits passés (PBO)</t>
  </si>
  <si>
    <t>Charge normale exercice N+1 (Service Cost)</t>
  </si>
  <si>
    <t>Prestations probables</t>
  </si>
  <si>
    <t>Interest cost</t>
  </si>
  <si>
    <t>PBO Projeté N+1</t>
  </si>
  <si>
    <t>VAP droits totaux</t>
  </si>
  <si>
    <t>Quel engagement ?</t>
  </si>
  <si>
    <t>IFC</t>
  </si>
  <si>
    <t>N-1</t>
  </si>
  <si>
    <t>N</t>
  </si>
  <si>
    <t>N+1</t>
  </si>
  <si>
    <t>Se remplit automatiquement à partir des résultats individuels N-1</t>
  </si>
  <si>
    <t>Intitulé à récupérer dans BD/Résultats individuels</t>
  </si>
  <si>
    <t>table des droits</t>
  </si>
  <si>
    <t>table de turnover</t>
  </si>
  <si>
    <t>Intitulé catégorie 1 :</t>
  </si>
  <si>
    <t>Journalistes (CCN des journalistes)</t>
  </si>
  <si>
    <t>Toutes catégories</t>
  </si>
  <si>
    <t>Compte sociaux - IFRS - US GAAP</t>
  </si>
  <si>
    <t xml:space="preserve">Compte sociaux </t>
  </si>
  <si>
    <t>Compte IFRS</t>
  </si>
  <si>
    <t>Intitulé catégorie 2 :</t>
  </si>
  <si>
    <t>Techniciens/Administratifs
(CCN des chaînes thématiques)</t>
  </si>
  <si>
    <t>Montant du fonds externe</t>
  </si>
  <si>
    <t>Gains / Pertes actuariels</t>
  </si>
  <si>
    <t>Coût des services antérieurs</t>
  </si>
  <si>
    <t>SORIE</t>
  </si>
  <si>
    <t>Intitulé catégorie 3 :</t>
  </si>
  <si>
    <t>Situation début d'exercice</t>
  </si>
  <si>
    <t>Intitulé catégorie 4 :</t>
  </si>
  <si>
    <t>Définitif fin d'exercice</t>
  </si>
  <si>
    <t>Intitulé catégorie 5 :</t>
  </si>
  <si>
    <t>Intitulé catégorie 6 :</t>
  </si>
  <si>
    <t>durée d'amortissement des services passés</t>
  </si>
  <si>
    <t>Evaluation N-1</t>
  </si>
  <si>
    <t>Evaluation N</t>
  </si>
  <si>
    <t>Evaluation N+1</t>
  </si>
  <si>
    <t>Seuil en  % de la valorisation licenciements et ruptures conventionnelles sur PBO projeté en impact P&amp;L</t>
  </si>
  <si>
    <t>Date inventaire</t>
  </si>
  <si>
    <t>31/12/2016</t>
  </si>
  <si>
    <t>31/12/2017</t>
  </si>
  <si>
    <t>31/12/2018</t>
  </si>
  <si>
    <t>Nombre de mois exercice</t>
  </si>
  <si>
    <t>Liste déroulante compta</t>
  </si>
  <si>
    <t>Scénario de départ à la retraite</t>
  </si>
  <si>
    <t>idem</t>
  </si>
  <si>
    <t>Départ volontaire</t>
  </si>
  <si>
    <t>23 ans</t>
  </si>
  <si>
    <t>Social</t>
  </si>
  <si>
    <t>IFRS</t>
  </si>
  <si>
    <t>21 ans</t>
  </si>
  <si>
    <t>Liste déroulante motifs</t>
  </si>
  <si>
    <t>Départ en retraite prévu</t>
  </si>
  <si>
    <t>Age taux plein</t>
  </si>
  <si>
    <t>Départ en retraite non prévu</t>
  </si>
  <si>
    <t>Départ en plan social</t>
  </si>
  <si>
    <t>Démission, décès</t>
  </si>
  <si>
    <t>Licenciement, rupture conventionnelle</t>
  </si>
  <si>
    <t>Transfert OUT</t>
  </si>
  <si>
    <t>Départ autre</t>
  </si>
  <si>
    <t>Transfert IN et réintégration</t>
  </si>
  <si>
    <t>Embauche</t>
  </si>
  <si>
    <t>Autre</t>
  </si>
  <si>
    <t>TOUT</t>
  </si>
  <si>
    <t>actualisation (pour duration)</t>
  </si>
  <si>
    <t>actualisation (pour sensibilité)</t>
  </si>
  <si>
    <t>évolution des salaires (fixe)</t>
  </si>
  <si>
    <t>Taux d'inflation</t>
  </si>
  <si>
    <t>à la base tx evol salaire +0,5%</t>
  </si>
  <si>
    <t>Inflation comprise</t>
  </si>
  <si>
    <t>montant fixe</t>
  </si>
  <si>
    <t>en fonction du salaire</t>
  </si>
  <si>
    <t>Taux d'actualisation</t>
  </si>
  <si>
    <t>Table de mortalité utilisée Hommes</t>
  </si>
  <si>
    <t>INSEE 08 - 10 Hommes</t>
  </si>
  <si>
    <t>INSEE 10 - 12 Hommes</t>
  </si>
  <si>
    <t>Motifs de sortie</t>
  </si>
  <si>
    <t>Table de mortalité utilisée Femmes</t>
  </si>
  <si>
    <t>INSEE 08 - 10 Femmes</t>
  </si>
  <si>
    <t>INSEE 10 - 12 Femmes</t>
  </si>
  <si>
    <t>RETNP</t>
  </si>
  <si>
    <t>OUT</t>
  </si>
  <si>
    <t>Oui</t>
  </si>
  <si>
    <t>Interest cost calculé sur les prestation probable N-1</t>
  </si>
  <si>
    <t>Non</t>
  </si>
  <si>
    <t>PSE</t>
  </si>
  <si>
    <t>TO</t>
  </si>
  <si>
    <t>AUT</t>
  </si>
  <si>
    <t>Nombre d'analyses de sensibilité (hors les analyses pour la duration):</t>
  </si>
  <si>
    <t>Taux (ex: +0,25% ou -0,25%)</t>
  </si>
  <si>
    <t>Analyse 1:</t>
  </si>
  <si>
    <t>+0,5%</t>
  </si>
  <si>
    <t>Analyse 2:</t>
  </si>
  <si>
    <t>-0,5%</t>
  </si>
  <si>
    <t>Au-delà de l'inflation</t>
  </si>
  <si>
    <t>Analyse 3:</t>
  </si>
  <si>
    <t>+0,25%</t>
  </si>
  <si>
    <t>Analyse 4:</t>
  </si>
  <si>
    <t>-0,25%</t>
  </si>
  <si>
    <t>Analyse 5:</t>
  </si>
  <si>
    <t>Libellé motif sortie</t>
  </si>
  <si>
    <t>Code</t>
  </si>
  <si>
    <t>Départ en retraite (prestation réelle - données communiquées)</t>
  </si>
  <si>
    <t>RET1</t>
  </si>
  <si>
    <t>Départ en retraite (prestation théorique - départ prévu mais versements non communiquées)</t>
  </si>
  <si>
    <t>RET2</t>
  </si>
  <si>
    <t>Départ en retraite (valorisé par PBO projeté - départ non prévu et versements non communiqué)</t>
  </si>
  <si>
    <t>RET3</t>
  </si>
  <si>
    <t>Démission</t>
  </si>
  <si>
    <t>DEM</t>
  </si>
  <si>
    <t>Décès</t>
  </si>
  <si>
    <t>DC</t>
  </si>
  <si>
    <t>LIC</t>
  </si>
  <si>
    <t>Rupture conventionnelle</t>
  </si>
  <si>
    <t>RC</t>
  </si>
  <si>
    <t>Transfert OUT, mutation</t>
  </si>
  <si>
    <t>MUTo</t>
  </si>
  <si>
    <t>Plan social, restructuration</t>
  </si>
  <si>
    <t>CUR</t>
  </si>
  <si>
    <t>AUTo</t>
  </si>
  <si>
    <t>Libellé motif entrée</t>
  </si>
  <si>
    <t>EMB</t>
  </si>
  <si>
    <t>Transfert IN</t>
  </si>
  <si>
    <t>MUTi</t>
  </si>
  <si>
    <t>Autre et réintégration</t>
  </si>
  <si>
    <t>AUTi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</si>
</sst>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#,##0.00;[Red]\-#,##0.00"/>
    <numFmt numFmtId="166" formatCode="#,##0;[Red]\-#,##0"/>
    <numFmt numFmtId="167" formatCode="#,##0\ &quot;€&quot;"/>
    <numFmt numFmtId="168" formatCode="_-* #,##0\ [$€]_-;\-* #,##0\ [$€]_-;_-* &quot;-&quot;??\ [$€]_-;_-@_-"/>
    <numFmt numFmtId="169" formatCode="###\ ###\ ###\ ##0"/>
    <numFmt numFmtId="170" formatCode="0.000000"/>
    <numFmt numFmtId="171" formatCode="_-* #,##0\ &quot;€&quot;_-;\-* #,##0\ &quot;€&quot;_-;_-* &quot;-&quot;??\ &quot;€&quot;_-;_-@_-"/>
  </numFmts>
  <fonts count="3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  <font>
      <b/>
      <sz val="16"/>
      <color theme="0"/>
      <name val="Arial"/>
      <family val="2"/>
    </font>
    <font>
      <sz val="11"/>
      <color theme="1"/>
      <name val="Arial"/>
      <family val="2"/>
    </font>
    <font>
      <b/>
      <sz val="18"/>
      <color theme="0"/>
      <name val="Arial"/>
      <family val="2"/>
    </font>
    <font>
      <sz val="11"/>
      <name val="Arial"/>
      <family val="2"/>
    </font>
    <font>
      <b/>
      <sz val="13"/>
      <name val="Arial"/>
      <family val="2"/>
    </font>
    <font>
      <b/>
      <sz val="10"/>
      <color rgb="FFFFFFFF"/>
      <name val="Arial"/>
      <family val="2"/>
    </font>
    <font>
      <b/>
      <sz val="12"/>
      <color rgb="FFFFFFFF"/>
      <name val="Arial"/>
      <family val="2"/>
    </font>
    <font>
      <sz val="10"/>
      <color theme="1"/>
      <name val="Arial"/>
      <family val="2"/>
    </font>
    <font>
      <b/>
      <i/>
      <sz val="10"/>
      <color rgb="FF808080"/>
      <name val="Arial"/>
      <family val="2"/>
    </font>
    <font>
      <b/>
      <sz val="10"/>
      <color theme="1"/>
      <name val="Arial"/>
      <family val="2"/>
    </font>
    <font>
      <i/>
      <sz val="9"/>
      <color theme="1"/>
      <name val="Arial"/>
      <family val="2"/>
    </font>
    <font>
      <sz val="16"/>
      <color indexed="9"/>
      <name val="Arial"/>
      <family val="2"/>
    </font>
    <font>
      <sz val="12"/>
      <color indexed="9"/>
      <name val="Arial"/>
      <family val="2"/>
    </font>
    <font>
      <sz val="12"/>
      <color theme="1"/>
      <name val="Calibri"/>
      <family val="2"/>
      <scheme val="minor"/>
    </font>
    <font>
      <i/>
      <sz val="12"/>
      <name val="Arial"/>
      <family val="2"/>
    </font>
    <font>
      <sz val="8"/>
      <name val="Arial"/>
      <family val="2"/>
    </font>
    <font>
      <sz val="14"/>
      <color indexed="9"/>
      <name val="Arial"/>
      <family val="2"/>
    </font>
    <font>
      <sz val="11"/>
      <color rgb="FF00B05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0"/>
      <color theme="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1"/>
      <color theme="0" tint="-0.499984740745262"/>
      <name val="Calibri"/>
      <family val="2"/>
      <scheme val="minor"/>
    </font>
    <font>
      <b/>
      <sz val="10"/>
      <color theme="4" tint="-0.249977111117893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1F4E78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Down"/>
    </fill>
    <fill>
      <patternFill patternType="solid">
        <fgColor indexed="22"/>
        <bgColor indexed="64"/>
      </patternFill>
    </fill>
  </fills>
  <borders count="48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499984740745262"/>
      </left>
      <right style="thin">
        <color theme="0" tint="-0.2499465926084170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2499465926084170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24994659260841701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24994659260841701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 style="thin">
        <color rgb="FFBFBFBF"/>
      </left>
      <right/>
      <top/>
      <bottom/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rgb="FFBFBFBF"/>
      </left>
      <right/>
      <top style="thin">
        <color rgb="FFBFBFBF"/>
      </top>
      <bottom style="thin">
        <color rgb="FFBFBFBF"/>
      </bottom>
      <diagonal/>
    </border>
    <border>
      <left/>
      <right/>
      <top style="thin">
        <color rgb="FFBFBFBF"/>
      </top>
      <bottom style="thin">
        <color rgb="FFBFBFBF"/>
      </bottom>
      <diagonal/>
    </border>
    <border>
      <left/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medium">
        <color rgb="FFBFBFBF"/>
      </left>
      <right/>
      <top/>
      <bottom/>
      <diagonal/>
    </border>
    <border>
      <left style="thin">
        <color rgb="FFBFBFBF"/>
      </left>
      <right style="thin">
        <color rgb="FFBFBFBF"/>
      </right>
      <top style="thin">
        <color rgb="FFBFBFBF"/>
      </top>
      <bottom/>
      <diagonal/>
    </border>
    <border>
      <left style="thin">
        <color rgb="FFBFBFBF"/>
      </left>
      <right/>
      <top style="thin">
        <color rgb="FFBFBFBF"/>
      </top>
      <bottom/>
      <diagonal/>
    </border>
    <border>
      <left/>
      <right/>
      <top style="thin">
        <color rgb="FFBFBFBF"/>
      </top>
      <bottom/>
      <diagonal/>
    </border>
    <border>
      <left/>
      <right style="thin">
        <color rgb="FFBFBFBF"/>
      </right>
      <top style="thin">
        <color rgb="FFBFBFBF"/>
      </top>
      <bottom/>
      <diagonal/>
    </border>
    <border>
      <left style="thin">
        <color rgb="FFBFBFBF"/>
      </left>
      <right style="thin">
        <color rgb="FFBFBFBF"/>
      </right>
      <top/>
      <bottom style="thin">
        <color rgb="FFBFBFBF"/>
      </bottom>
      <diagonal/>
    </border>
    <border>
      <left style="thin">
        <color rgb="FFBFBFBF"/>
      </left>
      <right/>
      <top/>
      <bottom style="thin">
        <color rgb="FFBFBFBF"/>
      </bottom>
      <diagonal/>
    </border>
    <border>
      <left/>
      <right/>
      <top/>
      <bottom style="thin">
        <color rgb="FFBFBFBF"/>
      </bottom>
      <diagonal/>
    </border>
    <border>
      <left/>
      <right style="thin">
        <color rgb="FFBFBFBF"/>
      </right>
      <top/>
      <bottom style="thin">
        <color rgb="FFBFBFBF"/>
      </bottom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1" fillId="0" borderId="0"/>
    <xf numFmtId="165" fontId="11" fillId="0" borderId="0" applyFont="0" applyFill="0" applyBorder="0" applyAlignment="0" applyProtection="0"/>
    <xf numFmtId="0" fontId="11" fillId="0" borderId="0"/>
  </cellStyleXfs>
  <cellXfs count="19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Continuous" vertical="center"/>
    </xf>
    <xf numFmtId="0" fontId="2" fillId="0" borderId="5" xfId="0" applyFont="1" applyBorder="1" applyAlignment="1">
      <alignment horizontal="centerContinuous" vertical="center"/>
    </xf>
    <xf numFmtId="0" fontId="2" fillId="0" borderId="6" xfId="0" applyFont="1" applyBorder="1" applyAlignment="1">
      <alignment horizontal="center" vertical="center"/>
    </xf>
    <xf numFmtId="0" fontId="4" fillId="3" borderId="0" xfId="0" applyFont="1" applyFill="1"/>
    <xf numFmtId="0" fontId="1" fillId="3" borderId="0" xfId="0" applyFont="1" applyFill="1"/>
    <xf numFmtId="0" fontId="2" fillId="2" borderId="4" xfId="0" applyFont="1" applyFill="1" applyBorder="1" applyAlignment="1">
      <alignment horizontal="centerContinuous" vertical="center"/>
    </xf>
    <xf numFmtId="0" fontId="2" fillId="2" borderId="7" xfId="0" applyFont="1" applyFill="1" applyBorder="1" applyAlignment="1">
      <alignment horizontal="centerContinuous" vertical="center"/>
    </xf>
    <xf numFmtId="0" fontId="2" fillId="0" borderId="3" xfId="0" applyFont="1" applyBorder="1" applyAlignment="1">
      <alignment horizontal="centerContinuous" vertical="center"/>
    </xf>
    <xf numFmtId="0" fontId="2" fillId="0" borderId="12" xfId="0" applyFont="1" applyBorder="1" applyAlignment="1">
      <alignment horizontal="centerContinuous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Continuous" vertical="center"/>
    </xf>
    <xf numFmtId="0" fontId="3" fillId="0" borderId="11" xfId="0" applyFont="1" applyBorder="1" applyAlignment="1">
      <alignment horizontal="centerContinuous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 wrapText="1"/>
    </xf>
    <xf numFmtId="0" fontId="5" fillId="0" borderId="11" xfId="0" applyNumberFormat="1" applyFont="1" applyBorder="1" applyAlignment="1">
      <alignment horizontal="center" vertical="center"/>
    </xf>
    <xf numFmtId="0" fontId="12" fillId="5" borderId="0" xfId="4" applyFont="1" applyFill="1" applyBorder="1" applyAlignment="1">
      <alignment horizontal="center" vertical="center"/>
    </xf>
    <xf numFmtId="0" fontId="13" fillId="0" borderId="0" xfId="0" applyFont="1"/>
    <xf numFmtId="0" fontId="14" fillId="5" borderId="0" xfId="4" applyFont="1" applyFill="1" applyBorder="1" applyAlignment="1">
      <alignment horizontal="center" vertical="center"/>
    </xf>
    <xf numFmtId="0" fontId="2" fillId="0" borderId="0" xfId="4" applyFont="1" applyAlignment="1">
      <alignment vertical="center"/>
    </xf>
    <xf numFmtId="0" fontId="2" fillId="0" borderId="0" xfId="4" applyFont="1" applyBorder="1" applyAlignment="1">
      <alignment vertical="center"/>
    </xf>
    <xf numFmtId="166" fontId="15" fillId="0" borderId="0" xfId="5" applyNumberFormat="1" applyFont="1" applyAlignment="1">
      <alignment vertical="center"/>
    </xf>
    <xf numFmtId="0" fontId="16" fillId="0" borderId="0" xfId="4" applyFont="1" applyAlignment="1">
      <alignment vertical="center"/>
    </xf>
    <xf numFmtId="14" fontId="16" fillId="0" borderId="0" xfId="4" quotePrefix="1" applyNumberFormat="1" applyFont="1" applyAlignment="1">
      <alignment horizontal="left" vertical="center"/>
    </xf>
    <xf numFmtId="0" fontId="16" fillId="0" borderId="0" xfId="4" applyFont="1" applyAlignment="1">
      <alignment horizontal="right" vertical="center"/>
    </xf>
    <xf numFmtId="0" fontId="16" fillId="0" borderId="0" xfId="4" applyFont="1" applyAlignment="1">
      <alignment horizontal="left" vertical="center"/>
    </xf>
    <xf numFmtId="0" fontId="13" fillId="0" borderId="0" xfId="0" applyFont="1" applyAlignment="1">
      <alignment vertical="center"/>
    </xf>
    <xf numFmtId="0" fontId="17" fillId="6" borderId="15" xfId="0" applyFont="1" applyFill="1" applyBorder="1" applyAlignment="1">
      <alignment horizontal="centerContinuous" vertical="center"/>
    </xf>
    <xf numFmtId="0" fontId="17" fillId="6" borderId="16" xfId="0" applyFont="1" applyFill="1" applyBorder="1" applyAlignment="1">
      <alignment horizontal="centerContinuous" vertical="center"/>
    </xf>
    <xf numFmtId="0" fontId="17" fillId="6" borderId="17" xfId="0" applyFont="1" applyFill="1" applyBorder="1" applyAlignment="1">
      <alignment horizontal="centerContinuous" vertical="center"/>
    </xf>
    <xf numFmtId="0" fontId="17" fillId="6" borderId="18" xfId="0" applyFont="1" applyFill="1" applyBorder="1" applyAlignment="1">
      <alignment horizontal="centerContinuous" vertical="center"/>
    </xf>
    <xf numFmtId="0" fontId="17" fillId="6" borderId="19" xfId="0" applyFont="1" applyFill="1" applyBorder="1" applyAlignment="1">
      <alignment horizontal="centerContinuous" vertical="center"/>
    </xf>
    <xf numFmtId="0" fontId="17" fillId="6" borderId="20" xfId="0" applyFont="1" applyFill="1" applyBorder="1" applyAlignment="1">
      <alignment horizontal="center" vertical="center"/>
    </xf>
    <xf numFmtId="0" fontId="17" fillId="6" borderId="21" xfId="0" applyFont="1" applyFill="1" applyBorder="1" applyAlignment="1">
      <alignment horizontal="center" vertical="center"/>
    </xf>
    <xf numFmtId="0" fontId="18" fillId="5" borderId="22" xfId="0" applyFont="1" applyFill="1" applyBorder="1" applyAlignment="1">
      <alignment vertical="center"/>
    </xf>
    <xf numFmtId="0" fontId="18" fillId="5" borderId="0" xfId="0" applyFont="1" applyFill="1" applyBorder="1" applyAlignment="1">
      <alignment vertical="center"/>
    </xf>
    <xf numFmtId="0" fontId="19" fillId="0" borderId="23" xfId="0" applyFont="1" applyBorder="1" applyAlignment="1">
      <alignment horizontal="left" vertical="center" indent="1"/>
    </xf>
    <xf numFmtId="49" fontId="19" fillId="0" borderId="23" xfId="0" applyNumberFormat="1" applyFont="1" applyBorder="1" applyAlignment="1">
      <alignment horizontal="centerContinuous" vertical="center"/>
    </xf>
    <xf numFmtId="49" fontId="20" fillId="0" borderId="24" xfId="0" applyNumberFormat="1" applyFont="1" applyBorder="1" applyAlignment="1">
      <alignment horizontal="centerContinuous" vertical="center"/>
    </xf>
    <xf numFmtId="49" fontId="20" fillId="0" borderId="25" xfId="0" applyNumberFormat="1" applyFont="1" applyBorder="1" applyAlignment="1">
      <alignment horizontal="centerContinuous" vertical="center"/>
    </xf>
    <xf numFmtId="49" fontId="13" fillId="0" borderId="25" xfId="0" applyNumberFormat="1" applyFont="1" applyBorder="1" applyAlignment="1">
      <alignment horizontal="centerContinuous"/>
    </xf>
    <xf numFmtId="49" fontId="13" fillId="0" borderId="26" xfId="0" applyNumberFormat="1" applyFont="1" applyBorder="1" applyAlignment="1">
      <alignment horizontal="centerContinuous"/>
    </xf>
    <xf numFmtId="49" fontId="19" fillId="0" borderId="23" xfId="0" applyNumberFormat="1" applyFont="1" applyBorder="1" applyAlignment="1">
      <alignment horizontal="center" vertical="center"/>
    </xf>
    <xf numFmtId="49" fontId="20" fillId="0" borderId="23" xfId="0" applyNumberFormat="1" applyFont="1" applyBorder="1" applyAlignment="1">
      <alignment horizontal="center" vertical="center"/>
    </xf>
    <xf numFmtId="0" fontId="13" fillId="0" borderId="0" xfId="0" applyFont="1" applyAlignment="1">
      <alignment vertical="center" wrapText="1"/>
    </xf>
    <xf numFmtId="0" fontId="19" fillId="0" borderId="24" xfId="0" applyFont="1" applyBorder="1" applyAlignment="1">
      <alignment horizontal="centerContinuous" vertical="center" wrapText="1"/>
    </xf>
    <xf numFmtId="0" fontId="19" fillId="0" borderId="25" xfId="0" applyFont="1" applyBorder="1" applyAlignment="1">
      <alignment horizontal="centerContinuous" vertical="center" wrapText="1"/>
    </xf>
    <xf numFmtId="0" fontId="19" fillId="0" borderId="26" xfId="0" applyFont="1" applyBorder="1" applyAlignment="1">
      <alignment horizontal="centerContinuous" vertical="center" wrapText="1"/>
    </xf>
    <xf numFmtId="0" fontId="20" fillId="0" borderId="24" xfId="0" applyFont="1" applyBorder="1" applyAlignment="1">
      <alignment horizontal="centerContinuous" vertical="center"/>
    </xf>
    <xf numFmtId="0" fontId="20" fillId="0" borderId="25" xfId="0" applyFont="1" applyBorder="1" applyAlignment="1">
      <alignment horizontal="centerContinuous" vertical="center"/>
    </xf>
    <xf numFmtId="0" fontId="13" fillId="0" borderId="25" xfId="0" applyFont="1" applyBorder="1" applyAlignment="1">
      <alignment horizontal="centerContinuous"/>
    </xf>
    <xf numFmtId="0" fontId="13" fillId="0" borderId="26" xfId="0" applyFont="1" applyBorder="1" applyAlignment="1">
      <alignment horizontal="centerContinuous"/>
    </xf>
    <xf numFmtId="10" fontId="19" fillId="0" borderId="23" xfId="0" applyNumberFormat="1" applyFont="1" applyBorder="1" applyAlignment="1">
      <alignment horizontal="center" vertical="center"/>
    </xf>
    <xf numFmtId="10" fontId="20" fillId="0" borderId="23" xfId="0" applyNumberFormat="1" applyFont="1" applyBorder="1" applyAlignment="1">
      <alignment horizontal="center" vertical="center"/>
    </xf>
    <xf numFmtId="0" fontId="18" fillId="5" borderId="27" xfId="0" applyFont="1" applyFill="1" applyBorder="1" applyAlignment="1">
      <alignment vertical="center"/>
    </xf>
    <xf numFmtId="10" fontId="19" fillId="0" borderId="24" xfId="0" applyNumberFormat="1" applyFont="1" applyBorder="1" applyAlignment="1">
      <alignment horizontal="centerContinuous" vertical="center"/>
    </xf>
    <xf numFmtId="10" fontId="19" fillId="0" borderId="25" xfId="0" applyNumberFormat="1" applyFont="1" applyBorder="1" applyAlignment="1">
      <alignment horizontal="centerContinuous" vertical="center"/>
    </xf>
    <xf numFmtId="10" fontId="19" fillId="0" borderId="26" xfId="0" applyNumberFormat="1" applyFont="1" applyBorder="1" applyAlignment="1">
      <alignment horizontal="centerContinuous" vertical="center"/>
    </xf>
    <xf numFmtId="10" fontId="20" fillId="0" borderId="24" xfId="0" applyNumberFormat="1" applyFont="1" applyBorder="1" applyAlignment="1">
      <alignment horizontal="centerContinuous" vertical="center"/>
    </xf>
    <xf numFmtId="10" fontId="20" fillId="0" borderId="25" xfId="0" applyNumberFormat="1" applyFont="1" applyBorder="1" applyAlignment="1">
      <alignment horizontal="centerContinuous" vertical="center"/>
    </xf>
    <xf numFmtId="0" fontId="19" fillId="0" borderId="28" xfId="0" applyFont="1" applyBorder="1" applyAlignment="1">
      <alignment horizontal="left" vertical="center" wrapText="1" indent="1"/>
    </xf>
    <xf numFmtId="10" fontId="21" fillId="0" borderId="29" xfId="0" applyNumberFormat="1" applyFont="1" applyBorder="1" applyAlignment="1">
      <alignment horizontal="centerContinuous"/>
    </xf>
    <xf numFmtId="10" fontId="21" fillId="0" borderId="30" xfId="0" applyNumberFormat="1" applyFont="1" applyBorder="1" applyAlignment="1">
      <alignment horizontal="centerContinuous"/>
    </xf>
    <xf numFmtId="10" fontId="21" fillId="0" borderId="31" xfId="0" applyNumberFormat="1" applyFont="1" applyBorder="1" applyAlignment="1">
      <alignment horizontal="centerContinuous"/>
    </xf>
    <xf numFmtId="10" fontId="20" fillId="0" borderId="29" xfId="0" applyNumberFormat="1" applyFont="1" applyBorder="1" applyAlignment="1">
      <alignment horizontal="centerContinuous"/>
    </xf>
    <xf numFmtId="10" fontId="20" fillId="0" borderId="30" xfId="0" applyNumberFormat="1" applyFont="1" applyBorder="1" applyAlignment="1">
      <alignment horizontal="centerContinuous"/>
    </xf>
    <xf numFmtId="0" fontId="13" fillId="0" borderId="30" xfId="0" applyFont="1" applyBorder="1" applyAlignment="1">
      <alignment horizontal="centerContinuous"/>
    </xf>
    <xf numFmtId="0" fontId="13" fillId="0" borderId="31" xfId="0" applyFont="1" applyBorder="1" applyAlignment="1">
      <alignment horizontal="centerContinuous"/>
    </xf>
    <xf numFmtId="0" fontId="22" fillId="0" borderId="32" xfId="0" applyFont="1" applyBorder="1" applyAlignment="1">
      <alignment horizontal="left" vertical="center" wrapText="1" indent="1"/>
    </xf>
    <xf numFmtId="10" fontId="21" fillId="0" borderId="33" xfId="0" applyNumberFormat="1" applyFont="1" applyBorder="1" applyAlignment="1">
      <alignment horizontal="centerContinuous"/>
    </xf>
    <xf numFmtId="10" fontId="21" fillId="0" borderId="34" xfId="0" applyNumberFormat="1" applyFont="1" applyBorder="1" applyAlignment="1">
      <alignment horizontal="centerContinuous"/>
    </xf>
    <xf numFmtId="10" fontId="21" fillId="0" borderId="35" xfId="0" applyNumberFormat="1" applyFont="1" applyBorder="1" applyAlignment="1">
      <alignment horizontal="centerContinuous"/>
    </xf>
    <xf numFmtId="10" fontId="20" fillId="0" borderId="33" xfId="0" applyNumberFormat="1" applyFont="1" applyBorder="1" applyAlignment="1">
      <alignment horizontal="centerContinuous"/>
    </xf>
    <xf numFmtId="10" fontId="20" fillId="0" borderId="34" xfId="0" applyNumberFormat="1" applyFont="1" applyBorder="1" applyAlignment="1">
      <alignment horizontal="centerContinuous"/>
    </xf>
    <xf numFmtId="0" fontId="13" fillId="0" borderId="34" xfId="0" applyFont="1" applyBorder="1" applyAlignment="1">
      <alignment horizontal="centerContinuous"/>
    </xf>
    <xf numFmtId="0" fontId="13" fillId="0" borderId="35" xfId="0" applyFont="1" applyBorder="1" applyAlignment="1">
      <alignment horizontal="centerContinuous"/>
    </xf>
    <xf numFmtId="10" fontId="19" fillId="0" borderId="28" xfId="0" applyNumberFormat="1" applyFont="1" applyBorder="1" applyAlignment="1">
      <alignment horizontal="center"/>
    </xf>
    <xf numFmtId="10" fontId="20" fillId="0" borderId="28" xfId="0" applyNumberFormat="1" applyFont="1" applyBorder="1" applyAlignment="1">
      <alignment horizontal="center"/>
    </xf>
    <xf numFmtId="10" fontId="19" fillId="0" borderId="32" xfId="0" applyNumberFormat="1" applyFont="1" applyBorder="1" applyAlignment="1">
      <alignment horizontal="center"/>
    </xf>
    <xf numFmtId="10" fontId="20" fillId="0" borderId="32" xfId="0" applyNumberFormat="1" applyFont="1" applyBorder="1" applyAlignment="1">
      <alignment horizontal="center"/>
    </xf>
    <xf numFmtId="0" fontId="19" fillId="0" borderId="23" xfId="0" applyFont="1" applyBorder="1" applyAlignment="1">
      <alignment horizontal="center" vertical="center"/>
    </xf>
    <xf numFmtId="10" fontId="19" fillId="0" borderId="23" xfId="0" applyNumberFormat="1" applyFont="1" applyBorder="1" applyAlignment="1">
      <alignment horizontal="centerContinuous" vertical="center"/>
    </xf>
    <xf numFmtId="0" fontId="19" fillId="0" borderId="24" xfId="0" applyFont="1" applyBorder="1" applyAlignment="1">
      <alignment horizontal="centerContinuous" vertical="center"/>
    </xf>
    <xf numFmtId="0" fontId="19" fillId="0" borderId="25" xfId="0" applyFont="1" applyBorder="1" applyAlignment="1">
      <alignment horizontal="centerContinuous" vertical="center"/>
    </xf>
    <xf numFmtId="0" fontId="19" fillId="0" borderId="26" xfId="0" applyFont="1" applyBorder="1" applyAlignment="1">
      <alignment horizontal="centerContinuous" vertical="center"/>
    </xf>
    <xf numFmtId="0" fontId="19" fillId="0" borderId="23" xfId="0" applyFont="1" applyBorder="1" applyAlignment="1">
      <alignment horizontal="centerContinuous" vertical="center"/>
    </xf>
    <xf numFmtId="0" fontId="0" fillId="0" borderId="0" xfId="0" applyNumberFormat="1"/>
    <xf numFmtId="0" fontId="23" fillId="2" borderId="0" xfId="6" applyNumberFormat="1" applyFont="1" applyFill="1" applyBorder="1" applyAlignment="1">
      <alignment horizontal="centerContinuous" vertical="center"/>
    </xf>
    <xf numFmtId="0" fontId="0" fillId="2" borderId="0" xfId="0" applyNumberFormat="1" applyFill="1" applyAlignment="1">
      <alignment horizontal="centerContinuous"/>
    </xf>
    <xf numFmtId="0" fontId="24" fillId="2" borderId="0" xfId="6" applyNumberFormat="1" applyFont="1" applyFill="1" applyBorder="1" applyAlignment="1">
      <alignment horizontal="centerContinuous" vertical="center"/>
    </xf>
    <xf numFmtId="0" fontId="25" fillId="2" borderId="0" xfId="0" applyNumberFormat="1" applyFont="1" applyFill="1" applyAlignment="1">
      <alignment horizontal="centerContinuous"/>
    </xf>
    <xf numFmtId="0" fontId="25" fillId="0" borderId="0" xfId="0" applyNumberFormat="1" applyFont="1"/>
    <xf numFmtId="0" fontId="26" fillId="0" borderId="0" xfId="6" applyNumberFormat="1" applyFont="1" applyFill="1" applyBorder="1" applyAlignment="1">
      <alignment horizontal="center" vertical="center"/>
    </xf>
    <xf numFmtId="0" fontId="8" fillId="5" borderId="36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0" fontId="8" fillId="5" borderId="0" xfId="0" applyNumberFormat="1" applyFont="1" applyFill="1" applyBorder="1" applyAlignment="1">
      <alignment horizontal="center" vertical="center" wrapText="1"/>
    </xf>
    <xf numFmtId="0" fontId="8" fillId="7" borderId="0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0" fontId="27" fillId="0" borderId="37" xfId="0" applyNumberFormat="1" applyFont="1" applyBorder="1" applyAlignment="1">
      <alignment horizontal="center" vertical="center"/>
    </xf>
    <xf numFmtId="2" fontId="27" fillId="0" borderId="37" xfId="0" applyNumberFormat="1" applyFont="1" applyBorder="1" applyAlignment="1">
      <alignment horizontal="center" vertical="center"/>
    </xf>
    <xf numFmtId="2" fontId="27" fillId="0" borderId="0" xfId="0" applyNumberFormat="1" applyFont="1" applyBorder="1" applyAlignment="1">
      <alignment horizontal="center" vertical="center"/>
    </xf>
    <xf numFmtId="0" fontId="28" fillId="2" borderId="0" xfId="6" applyNumberFormat="1" applyFont="1" applyFill="1" applyBorder="1" applyAlignment="1">
      <alignment horizontal="center" vertical="center" wrapText="1"/>
    </xf>
    <xf numFmtId="10" fontId="27" fillId="0" borderId="37" xfId="3" applyNumberFormat="1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8" fillId="8" borderId="38" xfId="0" applyFont="1" applyFill="1" applyBorder="1" applyAlignment="1">
      <alignment horizontal="center"/>
    </xf>
    <xf numFmtId="0" fontId="2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30" fillId="0" borderId="0" xfId="0" applyFont="1"/>
    <xf numFmtId="0" fontId="31" fillId="2" borderId="39" xfId="0" applyFont="1" applyFill="1" applyBorder="1" applyAlignment="1">
      <alignment horizontal="center" vertical="center" wrapText="1"/>
    </xf>
    <xf numFmtId="0" fontId="0" fillId="0" borderId="11" xfId="0" applyBorder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2" fillId="0" borderId="40" xfId="0" applyFont="1" applyBorder="1" applyAlignment="1">
      <alignment horizontal="center" vertical="center"/>
    </xf>
    <xf numFmtId="0" fontId="32" fillId="0" borderId="41" xfId="0" applyFont="1" applyBorder="1" applyAlignment="1">
      <alignment horizontal="center" vertical="center"/>
    </xf>
    <xf numFmtId="2" fontId="32" fillId="0" borderId="41" xfId="0" applyNumberFormat="1" applyFont="1" applyBorder="1" applyAlignment="1">
      <alignment horizontal="center" vertical="center"/>
    </xf>
    <xf numFmtId="167" fontId="32" fillId="0" borderId="41" xfId="0" applyNumberFormat="1" applyFont="1" applyBorder="1" applyAlignment="1">
      <alignment horizontal="center" vertical="center"/>
    </xf>
    <xf numFmtId="2" fontId="32" fillId="7" borderId="41" xfId="0" applyNumberFormat="1" applyFont="1" applyFill="1" applyBorder="1" applyAlignment="1">
      <alignment horizontal="center" vertical="center"/>
    </xf>
    <xf numFmtId="168" fontId="33" fillId="9" borderId="41" xfId="1" applyNumberFormat="1" applyFont="1" applyFill="1" applyBorder="1" applyAlignment="1">
      <alignment horizontal="center" vertical="center"/>
    </xf>
    <xf numFmtId="168" fontId="32" fillId="0" borderId="41" xfId="1" applyNumberFormat="1" applyFont="1" applyBorder="1" applyAlignment="1">
      <alignment horizontal="center" vertical="center"/>
    </xf>
    <xf numFmtId="0" fontId="1" fillId="4" borderId="42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 wrapText="1"/>
    </xf>
    <xf numFmtId="14" fontId="30" fillId="0" borderId="0" xfId="0" applyNumberFormat="1" applyFont="1"/>
    <xf numFmtId="0" fontId="1" fillId="3" borderId="43" xfId="0" applyFont="1" applyFill="1" applyBorder="1" applyAlignment="1">
      <alignment horizontal="center" vertical="center" wrapText="1"/>
    </xf>
    <xf numFmtId="0" fontId="1" fillId="10" borderId="38" xfId="0" applyFont="1" applyFill="1" applyBorder="1" applyAlignment="1">
      <alignment horizontal="center" vertical="center" wrapText="1"/>
    </xf>
    <xf numFmtId="0" fontId="1" fillId="11" borderId="0" xfId="0" applyFont="1" applyFill="1" applyAlignment="1">
      <alignment horizontal="center" vertical="center"/>
    </xf>
    <xf numFmtId="0" fontId="2" fillId="0" borderId="0" xfId="0" applyFont="1"/>
    <xf numFmtId="0" fontId="33" fillId="12" borderId="37" xfId="0" applyFont="1" applyFill="1" applyBorder="1" applyAlignment="1">
      <alignment horizontal="left" vertical="center"/>
    </xf>
    <xf numFmtId="14" fontId="33" fillId="7" borderId="0" xfId="0" applyNumberFormat="1" applyFont="1" applyFill="1" applyBorder="1" applyAlignment="1">
      <alignment horizontal="right" vertical="center"/>
    </xf>
    <xf numFmtId="169" fontId="33" fillId="0" borderId="44" xfId="0" applyNumberFormat="1" applyFont="1" applyFill="1" applyBorder="1" applyAlignment="1">
      <alignment horizontal="right" vertical="center"/>
    </xf>
    <xf numFmtId="169" fontId="33" fillId="0" borderId="37" xfId="0" applyNumberFormat="1" applyFont="1" applyFill="1" applyBorder="1" applyAlignment="1">
      <alignment horizontal="right" vertical="center"/>
    </xf>
    <xf numFmtId="0" fontId="33" fillId="0" borderId="0" xfId="0" applyFont="1" applyBorder="1" applyAlignment="1">
      <alignment horizontal="left" vertical="center"/>
    </xf>
    <xf numFmtId="169" fontId="33" fillId="13" borderId="44" xfId="0" applyNumberFormat="1" applyFont="1" applyFill="1" applyBorder="1" applyAlignment="1">
      <alignment horizontal="right" vertical="center"/>
    </xf>
    <xf numFmtId="169" fontId="33" fillId="13" borderId="37" xfId="0" applyNumberFormat="1" applyFont="1" applyFill="1" applyBorder="1" applyAlignment="1">
      <alignment horizontal="right" vertical="center"/>
    </xf>
    <xf numFmtId="0" fontId="33" fillId="0" borderId="37" xfId="0" applyFont="1" applyFill="1" applyBorder="1" applyAlignment="1">
      <alignment horizontal="left" vertical="center" wrapText="1"/>
    </xf>
    <xf numFmtId="0" fontId="34" fillId="0" borderId="0" xfId="0" applyFont="1"/>
    <xf numFmtId="0" fontId="0" fillId="0" borderId="45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10" fillId="12" borderId="11" xfId="0" applyFont="1" applyFill="1" applyBorder="1" applyAlignment="1">
      <alignment horizontal="center" vertical="center" wrapText="1"/>
    </xf>
    <xf numFmtId="9" fontId="0" fillId="0" borderId="11" xfId="0" applyNumberFormat="1" applyBorder="1" applyAlignment="1">
      <alignment horizontal="center" vertical="center"/>
    </xf>
    <xf numFmtId="0" fontId="0" fillId="0" borderId="47" xfId="0" applyBorder="1" applyAlignment="1">
      <alignment vertical="center"/>
    </xf>
    <xf numFmtId="14" fontId="5" fillId="0" borderId="13" xfId="0" quotePrefix="1" applyNumberFormat="1" applyFont="1" applyBorder="1" applyAlignment="1">
      <alignment horizontal="center" vertical="center"/>
    </xf>
    <xf numFmtId="14" fontId="5" fillId="0" borderId="46" xfId="0" quotePrefix="1" applyNumberFormat="1" applyFont="1" applyBorder="1" applyAlignment="1">
      <alignment horizontal="center" vertical="center"/>
    </xf>
    <xf numFmtId="14" fontId="35" fillId="0" borderId="13" xfId="0" quotePrefix="1" applyNumberFormat="1" applyFont="1" applyBorder="1" applyAlignment="1">
      <alignment horizontal="center" vertical="center"/>
    </xf>
    <xf numFmtId="14" fontId="35" fillId="0" borderId="46" xfId="0" quotePrefix="1" applyNumberFormat="1" applyFont="1" applyBorder="1" applyAlignment="1">
      <alignment horizontal="center" vertical="center"/>
    </xf>
    <xf numFmtId="14" fontId="5" fillId="0" borderId="0" xfId="0" quotePrefix="1" applyNumberFormat="1" applyFont="1" applyBorder="1" applyAlignment="1">
      <alignment horizontal="center" vertical="center"/>
    </xf>
    <xf numFmtId="14" fontId="5" fillId="0" borderId="0" xfId="0" quotePrefix="1" applyNumberFormat="1" applyFont="1" applyBorder="1" applyAlignment="1">
      <alignment horizontal="center" vertical="center" wrapText="1"/>
    </xf>
    <xf numFmtId="0" fontId="0" fillId="14" borderId="13" xfId="0" applyFill="1" applyBorder="1" applyAlignment="1">
      <alignment horizontal="center" vertical="center"/>
    </xf>
    <xf numFmtId="0" fontId="0" fillId="14" borderId="46" xfId="0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35" fillId="0" borderId="13" xfId="0" applyFont="1" applyBorder="1" applyAlignment="1">
      <alignment horizontal="center" vertical="center"/>
    </xf>
    <xf numFmtId="0" fontId="35" fillId="0" borderId="46" xfId="0" applyFont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0" fillId="14" borderId="46" xfId="0" applyFill="1" applyBorder="1" applyAlignment="1">
      <alignment horizontal="center" vertical="center"/>
    </xf>
    <xf numFmtId="0" fontId="5" fillId="0" borderId="13" xfId="0" applyNumberFormat="1" applyFont="1" applyBorder="1" applyAlignment="1">
      <alignment horizontal="center" vertical="center"/>
    </xf>
    <xf numFmtId="0" fontId="5" fillId="0" borderId="46" xfId="0" applyNumberFormat="1" applyFont="1" applyBorder="1" applyAlignment="1">
      <alignment horizontal="center" vertical="center"/>
    </xf>
    <xf numFmtId="0" fontId="35" fillId="0" borderId="13" xfId="0" applyNumberFormat="1" applyFont="1" applyBorder="1" applyAlignment="1">
      <alignment horizontal="center" vertical="center"/>
    </xf>
    <xf numFmtId="0" fontId="35" fillId="0" borderId="46" xfId="0" applyNumberFormat="1" applyFont="1" applyBorder="1" applyAlignment="1">
      <alignment horizontal="center" vertical="center"/>
    </xf>
    <xf numFmtId="0" fontId="5" fillId="0" borderId="13" xfId="0" applyNumberFormat="1" applyFont="1" applyBorder="1" applyAlignment="1">
      <alignment horizontal="center" vertical="center"/>
    </xf>
    <xf numFmtId="0" fontId="5" fillId="0" borderId="46" xfId="0" applyNumberFormat="1" applyFont="1" applyBorder="1" applyAlignment="1">
      <alignment horizontal="center" vertical="center"/>
    </xf>
    <xf numFmtId="10" fontId="5" fillId="0" borderId="13" xfId="0" applyNumberFormat="1" applyFont="1" applyBorder="1" applyAlignment="1">
      <alignment horizontal="center" vertical="center"/>
    </xf>
    <xf numFmtId="10" fontId="5" fillId="0" borderId="46" xfId="0" applyNumberFormat="1" applyFont="1" applyBorder="1" applyAlignment="1">
      <alignment horizontal="center" vertical="center"/>
    </xf>
    <xf numFmtId="10" fontId="35" fillId="0" borderId="13" xfId="0" applyNumberFormat="1" applyFont="1" applyBorder="1" applyAlignment="1">
      <alignment horizontal="center" vertical="center"/>
    </xf>
    <xf numFmtId="10" fontId="35" fillId="0" borderId="46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70" fontId="0" fillId="0" borderId="0" xfId="0" applyNumberFormat="1" applyBorder="1" applyAlignment="1">
      <alignment horizontal="center" vertical="center"/>
    </xf>
    <xf numFmtId="0" fontId="0" fillId="0" borderId="11" xfId="0" applyFill="1" applyBorder="1" applyAlignment="1">
      <alignment vertical="center"/>
    </xf>
    <xf numFmtId="0" fontId="5" fillId="0" borderId="13" xfId="0" applyFont="1" applyBorder="1" applyAlignment="1">
      <alignment horizontal="center"/>
    </xf>
    <xf numFmtId="0" fontId="5" fillId="0" borderId="46" xfId="0" applyFont="1" applyBorder="1" applyAlignment="1">
      <alignment horizontal="center"/>
    </xf>
    <xf numFmtId="0" fontId="0" fillId="0" borderId="11" xfId="0" applyFill="1" applyBorder="1" applyAlignment="1">
      <alignment vertical="center" wrapText="1"/>
    </xf>
    <xf numFmtId="0" fontId="0" fillId="0" borderId="11" xfId="0" applyBorder="1"/>
    <xf numFmtId="0" fontId="0" fillId="0" borderId="13" xfId="0" applyBorder="1" applyAlignment="1">
      <alignment horizontal="center"/>
    </xf>
    <xf numFmtId="0" fontId="0" fillId="0" borderId="46" xfId="0" applyBorder="1" applyAlignment="1">
      <alignment horizontal="center"/>
    </xf>
    <xf numFmtId="49" fontId="0" fillId="0" borderId="13" xfId="3" quotePrefix="1" applyNumberFormat="1" applyFont="1" applyBorder="1" applyAlignment="1">
      <alignment horizontal="center" vertical="center"/>
    </xf>
    <xf numFmtId="49" fontId="0" fillId="0" borderId="46" xfId="3" quotePrefix="1" applyNumberFormat="1" applyFont="1" applyBorder="1" applyAlignment="1">
      <alignment horizontal="center" vertical="center"/>
    </xf>
    <xf numFmtId="49" fontId="0" fillId="0" borderId="13" xfId="3" applyNumberFormat="1" applyFont="1" applyBorder="1" applyAlignment="1">
      <alignment horizontal="center" vertical="center"/>
    </xf>
    <xf numFmtId="49" fontId="0" fillId="0" borderId="46" xfId="3" applyNumberFormat="1" applyFont="1" applyBorder="1" applyAlignment="1">
      <alignment horizontal="center" vertical="center"/>
    </xf>
    <xf numFmtId="0" fontId="31" fillId="3" borderId="1" xfId="0" applyFont="1" applyFill="1" applyBorder="1" applyAlignment="1">
      <alignment horizontal="center" vertical="center" wrapText="1"/>
    </xf>
    <xf numFmtId="171" fontId="31" fillId="3" borderId="1" xfId="2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 indent="1"/>
    </xf>
    <xf numFmtId="171" fontId="19" fillId="0" borderId="1" xfId="2" applyNumberFormat="1" applyFont="1" applyFill="1" applyBorder="1" applyAlignment="1">
      <alignment horizontal="center" vertical="center" wrapText="1"/>
    </xf>
    <xf numFmtId="171" fontId="2" fillId="0" borderId="1" xfId="2" applyNumberFormat="1" applyFont="1" applyBorder="1" applyAlignment="1">
      <alignment horizontal="center" vertical="center" wrapText="1"/>
    </xf>
  </cellXfs>
  <cellStyles count="7">
    <cellStyle name="Euro" xfId="1"/>
    <cellStyle name="Milliers_Classeur1" xfId="5"/>
    <cellStyle name="Monétaire" xfId="2" builtinId="4"/>
    <cellStyle name="Normal" xfId="0" builtinId="0"/>
    <cellStyle name="Normal_Classeur1" xfId="4"/>
    <cellStyle name="Normal_negoce" xfId="6"/>
    <cellStyle name="Pourcentage" xfId="3" builtinId="5"/>
  </cellStyles>
  <dxfs count="17"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18" Type="http://schemas.openxmlformats.org/officeDocument/2006/relationships/externalLink" Target="externalLinks/externalLink11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4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externalLink" Target="externalLinks/externalLink10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9.xml"/><Relationship Id="rId20" Type="http://schemas.openxmlformats.org/officeDocument/2006/relationships/externalLink" Target="externalLinks/externalLink1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8.xml"/><Relationship Id="rId23" Type="http://schemas.openxmlformats.org/officeDocument/2006/relationships/externalLink" Target="externalLinks/externalLink16.xml"/><Relationship Id="rId28" Type="http://schemas.microsoft.com/office/2006/relationships/vbaProject" Target="vbaProject.bin"/><Relationship Id="rId10" Type="http://schemas.openxmlformats.org/officeDocument/2006/relationships/externalLink" Target="externalLinks/externalLink3.xml"/><Relationship Id="rId19" Type="http://schemas.openxmlformats.org/officeDocument/2006/relationships/externalLink" Target="externalLinks/externalLink1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Relationship Id="rId22" Type="http://schemas.openxmlformats.org/officeDocument/2006/relationships/externalLink" Target="externalLinks/externalLink15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3</xdr:row>
          <xdr:rowOff>66675</xdr:rowOff>
        </xdr:from>
        <xdr:to>
          <xdr:col>9</xdr:col>
          <xdr:colOff>409575</xdr:colOff>
          <xdr:row>5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ligne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IPHA97\FAS87\LIPHA9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\secoia\LIPHA97\BDLEA\BASEB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s\NSMD\ActuNSMD2002\Etude&amp;ResAbnAmro31d&#233;c200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2007\juin\simulation%2030-06-2007\Cats\Cats%20avec%20deduct%20eta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5-Calcul-cats\Calcul%20Cats%20Sens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\secoia\Etudes\NSMD\ActuNSMD2002\ResEvalVAPabnAmro31d&#233;c200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dministratif\Documents%20standards\Projet%20rapport%20excel%20-%20LEA%202\Rapport%20IFC%20Euronews%202017%20mise%20en%20forme%202%20kd%20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Cogema%20(PG%20-%20IG)\Actifs\DG3%20actifs%20-%20DA%2000%20au%20taux%20de%204%20%25%20(PASS%200.5%25)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CGEA\2008\international-fin%202008\Afrique\Niger\4%20-%20Dossier\SEEN%20rapport%202008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AOSTE_98\DOSSIER\TABFAS87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2008\6.1-IFC\Sense%20IFC%2031122008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CGEA\2003\Sarp\R&#233;sultats%20provisoires\Transferts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5-Calcul-cats\Calcul%20Lyonnais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fg\EVALUATION%20I\AOSTE_98\DOSSIER\TABFAS87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Evaluation%20IFC\AMORA%20MAILLE\Idr1999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2004\6-Dossier\Resind%20Ifc%20&amp;%20M&#233;d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euil1"/>
      <sheetName val="F"/>
      <sheetName val="G"/>
      <sheetName val="H"/>
    </sheetNames>
    <sheetDataSet>
      <sheetData sheetId="0"/>
      <sheetData sheetId="1"/>
      <sheetData sheetId="2"/>
      <sheetData sheetId="3"/>
      <sheetData sheetId="4" refreshError="1">
        <row r="2">
          <cell r="A2" t="str">
            <v>AOSTE GROUP</v>
          </cell>
        </row>
        <row r="3">
          <cell r="A3" t="str">
            <v>Pension Reporting Package</v>
          </cell>
        </row>
        <row r="4">
          <cell r="A4" t="str">
            <v>Amortization of Prior Service Cost</v>
          </cell>
        </row>
        <row r="13">
          <cell r="B13" t="str">
            <v>Pension Plan:</v>
          </cell>
          <cell r="C13" t="str">
            <v>REGIME CHAPEAU</v>
          </cell>
          <cell r="G13" t="str">
            <v xml:space="preserve">    Currency:</v>
          </cell>
        </row>
        <row r="14">
          <cell r="B14" t="str">
            <v>Company:</v>
          </cell>
          <cell r="C14" t="str">
            <v>LIPHA S.A.</v>
          </cell>
          <cell r="G14" t="str">
            <v xml:space="preserve">    In 1000 of French Francs</v>
          </cell>
        </row>
        <row r="15">
          <cell r="B15" t="str">
            <v>Year:</v>
          </cell>
          <cell r="C15">
            <v>1998</v>
          </cell>
        </row>
        <row r="16">
          <cell r="B16" t="str">
            <v>Valuation Date</v>
          </cell>
          <cell r="C16" t="str">
            <v>30/06/1996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Amortization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1996</v>
          </cell>
          <cell r="D24">
            <v>27072.606</v>
          </cell>
          <cell r="E24">
            <v>0</v>
          </cell>
          <cell r="F24">
            <v>-1289.1717142857142</v>
          </cell>
          <cell r="G24">
            <v>0</v>
          </cell>
          <cell r="H24">
            <v>25783.434285714284</v>
          </cell>
        </row>
        <row r="25">
          <cell r="B25">
            <v>1997</v>
          </cell>
          <cell r="D25">
            <v>25783.434285714284</v>
          </cell>
          <cell r="E25">
            <v>0</v>
          </cell>
          <cell r="F25">
            <v>-1289</v>
          </cell>
          <cell r="G25">
            <v>0</v>
          </cell>
          <cell r="H25">
            <v>24494.434285714284</v>
          </cell>
        </row>
        <row r="26">
          <cell r="B26">
            <v>1998</v>
          </cell>
          <cell r="D26">
            <v>24494.434285714284</v>
          </cell>
          <cell r="E26">
            <v>0</v>
          </cell>
          <cell r="F26">
            <v>-1289</v>
          </cell>
          <cell r="G26">
            <v>0</v>
          </cell>
          <cell r="H26">
            <v>23205.434285714284</v>
          </cell>
        </row>
        <row r="27">
          <cell r="B27">
            <v>1999</v>
          </cell>
          <cell r="D27">
            <v>23205.434285714284</v>
          </cell>
          <cell r="E27">
            <v>0</v>
          </cell>
          <cell r="F27">
            <v>-1289</v>
          </cell>
          <cell r="G27">
            <v>0</v>
          </cell>
          <cell r="H27">
            <v>21916.434285714284</v>
          </cell>
        </row>
        <row r="28">
          <cell r="B28">
            <v>2000</v>
          </cell>
          <cell r="D28">
            <v>21916.434285714284</v>
          </cell>
          <cell r="E28">
            <v>0</v>
          </cell>
          <cell r="F28">
            <v>-1289</v>
          </cell>
          <cell r="G28">
            <v>0</v>
          </cell>
          <cell r="H28">
            <v>20627.434285714284</v>
          </cell>
        </row>
        <row r="29">
          <cell r="B29">
            <v>2001</v>
          </cell>
          <cell r="D29">
            <v>20627.434285714284</v>
          </cell>
          <cell r="E29">
            <v>0</v>
          </cell>
          <cell r="F29">
            <v>-1289</v>
          </cell>
          <cell r="G29">
            <v>0</v>
          </cell>
          <cell r="H29">
            <v>19338.434285714284</v>
          </cell>
        </row>
        <row r="30">
          <cell r="B30">
            <v>2002</v>
          </cell>
          <cell r="D30">
            <v>19338.434285714284</v>
          </cell>
          <cell r="E30">
            <v>0</v>
          </cell>
          <cell r="F30">
            <v>-1289</v>
          </cell>
          <cell r="G30">
            <v>0</v>
          </cell>
          <cell r="H30">
            <v>18049.434285714284</v>
          </cell>
        </row>
        <row r="31">
          <cell r="B31">
            <v>2003</v>
          </cell>
          <cell r="D31">
            <v>18049.434285714284</v>
          </cell>
          <cell r="E31">
            <v>0</v>
          </cell>
          <cell r="F31">
            <v>-1289</v>
          </cell>
          <cell r="G31">
            <v>0</v>
          </cell>
          <cell r="H31">
            <v>16760.434285714284</v>
          </cell>
        </row>
        <row r="32">
          <cell r="B32">
            <v>2004</v>
          </cell>
          <cell r="D32">
            <v>16760.434285714284</v>
          </cell>
          <cell r="E32">
            <v>0</v>
          </cell>
          <cell r="F32">
            <v>-1289</v>
          </cell>
          <cell r="G32">
            <v>0</v>
          </cell>
          <cell r="H32">
            <v>15471.434285714284</v>
          </cell>
        </row>
        <row r="33">
          <cell r="B33">
            <v>2005</v>
          </cell>
          <cell r="D33">
            <v>15471.434285714284</v>
          </cell>
          <cell r="E33">
            <v>0</v>
          </cell>
          <cell r="F33">
            <v>-1289</v>
          </cell>
          <cell r="G33">
            <v>0</v>
          </cell>
          <cell r="H33">
            <v>14182.434285714284</v>
          </cell>
        </row>
        <row r="34">
          <cell r="B34">
            <v>2006</v>
          </cell>
          <cell r="D34">
            <v>14182.434285714284</v>
          </cell>
          <cell r="E34">
            <v>0</v>
          </cell>
          <cell r="F34">
            <v>-1289</v>
          </cell>
          <cell r="G34">
            <v>0</v>
          </cell>
          <cell r="H34">
            <v>12893.434285714284</v>
          </cell>
        </row>
        <row r="35">
          <cell r="B35">
            <v>2007</v>
          </cell>
          <cell r="D35">
            <v>12893.434285714284</v>
          </cell>
          <cell r="E35">
            <v>0</v>
          </cell>
          <cell r="F35">
            <v>-1289</v>
          </cell>
          <cell r="G35">
            <v>0</v>
          </cell>
          <cell r="H35">
            <v>11604.434285714284</v>
          </cell>
        </row>
        <row r="36">
          <cell r="B36">
            <v>2008</v>
          </cell>
          <cell r="D36">
            <v>11604.434285714284</v>
          </cell>
          <cell r="E36">
            <v>0</v>
          </cell>
          <cell r="F36">
            <v>-1289</v>
          </cell>
          <cell r="G36">
            <v>0</v>
          </cell>
          <cell r="H36">
            <v>10315.434285714284</v>
          </cell>
        </row>
        <row r="37">
          <cell r="B37">
            <v>2009</v>
          </cell>
          <cell r="D37">
            <v>10315.434285714284</v>
          </cell>
          <cell r="E37">
            <v>0</v>
          </cell>
          <cell r="F37">
            <v>-1289</v>
          </cell>
          <cell r="G37">
            <v>0</v>
          </cell>
          <cell r="H37">
            <v>9026.4342857142838</v>
          </cell>
        </row>
        <row r="38">
          <cell r="B38">
            <v>2010</v>
          </cell>
          <cell r="D38">
            <v>9026.4342857142838</v>
          </cell>
          <cell r="E38">
            <v>0</v>
          </cell>
          <cell r="F38">
            <v>-1289</v>
          </cell>
          <cell r="G38">
            <v>0</v>
          </cell>
          <cell r="H38">
            <v>7737.4342857142838</v>
          </cell>
        </row>
        <row r="39">
          <cell r="B39">
            <v>2011</v>
          </cell>
          <cell r="D39">
            <v>7737.4342857142838</v>
          </cell>
          <cell r="E39">
            <v>0</v>
          </cell>
          <cell r="F39">
            <v>-1289</v>
          </cell>
          <cell r="G39">
            <v>0</v>
          </cell>
          <cell r="H39">
            <v>6448.4342857142838</v>
          </cell>
        </row>
        <row r="40">
          <cell r="B40">
            <v>2012</v>
          </cell>
          <cell r="D40">
            <v>6448.4342857142838</v>
          </cell>
          <cell r="E40">
            <v>0</v>
          </cell>
          <cell r="F40">
            <v>-1289</v>
          </cell>
          <cell r="G40">
            <v>0</v>
          </cell>
          <cell r="H40">
            <v>5159.4342857142838</v>
          </cell>
        </row>
        <row r="41">
          <cell r="B41">
            <v>2013</v>
          </cell>
          <cell r="D41">
            <v>5159.4342857142838</v>
          </cell>
          <cell r="E41">
            <v>0</v>
          </cell>
          <cell r="F41">
            <v>-1289</v>
          </cell>
          <cell r="G41">
            <v>0</v>
          </cell>
          <cell r="H41">
            <v>3870.4342857142838</v>
          </cell>
        </row>
        <row r="42">
          <cell r="B42">
            <v>2014</v>
          </cell>
          <cell r="D42">
            <v>3870.4342857142838</v>
          </cell>
          <cell r="E42">
            <v>0</v>
          </cell>
          <cell r="F42">
            <v>-1289</v>
          </cell>
          <cell r="G42">
            <v>0</v>
          </cell>
          <cell r="H42">
            <v>2581.4342857142838</v>
          </cell>
        </row>
        <row r="43">
          <cell r="B43">
            <v>2015</v>
          </cell>
          <cell r="D43">
            <v>2581.4342857142838</v>
          </cell>
          <cell r="E43">
            <v>0</v>
          </cell>
          <cell r="F43">
            <v>-1289</v>
          </cell>
          <cell r="G43">
            <v>0</v>
          </cell>
          <cell r="H43">
            <v>1292.4342857142838</v>
          </cell>
        </row>
        <row r="44">
          <cell r="B44">
            <v>2016</v>
          </cell>
          <cell r="D44">
            <v>1292.4342857142838</v>
          </cell>
          <cell r="E44">
            <v>0</v>
          </cell>
          <cell r="F44">
            <v>-1292</v>
          </cell>
          <cell r="G44">
            <v>0</v>
          </cell>
          <cell r="H44">
            <v>0.43428571428376017</v>
          </cell>
        </row>
      </sheetData>
      <sheetData sheetId="5" refreshError="1">
        <row r="1">
          <cell r="B1" t="str">
            <v>Etat: 5/2</v>
          </cell>
        </row>
        <row r="2">
          <cell r="C2" t="str">
            <v>LIPHA S.A.</v>
          </cell>
        </row>
        <row r="3">
          <cell r="C3" t="str">
            <v>Regime de retraite chapeau</v>
          </cell>
        </row>
        <row r="4">
          <cell r="C4" t="str">
            <v>Tableau d'amortissement No. 2</v>
          </cell>
        </row>
        <row r="6">
          <cell r="B6" t="str">
            <v>Année :</v>
          </cell>
          <cell r="C6">
            <v>1997</v>
          </cell>
          <cell r="G6" t="str">
            <v>Date:</v>
          </cell>
          <cell r="H6">
            <v>35987.582535648151</v>
          </cell>
        </row>
        <row r="9">
          <cell r="B9" t="str">
            <v xml:space="preserve">Origine de l'écart </v>
          </cell>
          <cell r="D9" t="str">
            <v>Changement de tables de mortalité</v>
          </cell>
        </row>
        <row r="11">
          <cell r="B11" t="str">
            <v>Date de prise en compte          [1]</v>
          </cell>
          <cell r="D11">
            <v>1993</v>
          </cell>
        </row>
        <row r="13">
          <cell r="A13" t="str">
            <v xml:space="preserve">+ </v>
          </cell>
          <cell r="B13" t="str">
            <v>PBO après écart      [2]</v>
          </cell>
          <cell r="D13">
            <v>-85987.078999999998</v>
          </cell>
        </row>
        <row r="14">
          <cell r="A14" t="str">
            <v xml:space="preserve">- </v>
          </cell>
          <cell r="B14" t="str">
            <v>PBO avant écart   [3]</v>
          </cell>
          <cell r="D14">
            <v>0</v>
          </cell>
        </row>
        <row r="15">
          <cell r="A15" t="str">
            <v xml:space="preserve">= </v>
          </cell>
          <cell r="B15" t="str">
            <v xml:space="preserve"> Coût des services antérieurs             [4]</v>
          </cell>
          <cell r="D15">
            <v>-85987.078999999998</v>
          </cell>
        </row>
        <row r="20">
          <cell r="C20" t="str">
            <v>Non amorti en début d'année (5)</v>
          </cell>
          <cell r="D20" t="str">
            <v>New Plan</v>
          </cell>
          <cell r="E20" t="str">
            <v>Amortissement annuel</v>
          </cell>
          <cell r="F20" t="str">
            <v xml:space="preserve">Amortissement exceptionnel sur l'année </v>
          </cell>
          <cell r="G20" t="str">
            <v>Non amorti en fin d'année</v>
          </cell>
        </row>
        <row r="21">
          <cell r="D21" t="str">
            <v>Amendments</v>
          </cell>
          <cell r="E21" t="str">
            <v>of the Year</v>
          </cell>
          <cell r="F21" t="str">
            <v xml:space="preserve">Recognition </v>
          </cell>
          <cell r="G21" t="str">
            <v>at end</v>
          </cell>
        </row>
        <row r="22">
          <cell r="D22" t="str">
            <v>during the Year</v>
          </cell>
          <cell r="F22" t="str">
            <v>during the Year</v>
          </cell>
          <cell r="G22" t="str">
            <v>of Year</v>
          </cell>
        </row>
        <row r="23">
          <cell r="D23" t="str">
            <v>[6]</v>
          </cell>
          <cell r="E23" t="str">
            <v>[7]</v>
          </cell>
          <cell r="F23" t="str">
            <v>[8]</v>
          </cell>
          <cell r="G23" t="str">
            <v>[9]</v>
          </cell>
        </row>
        <row r="24">
          <cell r="B24">
            <v>1993</v>
          </cell>
          <cell r="C24">
            <v>-85987.078999999998</v>
          </cell>
          <cell r="E24">
            <v>2518.819</v>
          </cell>
          <cell r="G24">
            <v>-83468.259999999995</v>
          </cell>
        </row>
        <row r="25">
          <cell r="B25">
            <v>1994</v>
          </cell>
          <cell r="C25">
            <v>-83468.259999999995</v>
          </cell>
          <cell r="E25">
            <v>4637.1260000000002</v>
          </cell>
          <cell r="G25">
            <v>-78831.133999999991</v>
          </cell>
        </row>
        <row r="26">
          <cell r="B26">
            <v>1995</v>
          </cell>
          <cell r="C26">
            <v>-78831.133999999991</v>
          </cell>
          <cell r="E26">
            <v>4637.1260000000002</v>
          </cell>
          <cell r="G26">
            <v>-74194.007999999987</v>
          </cell>
        </row>
        <row r="27">
          <cell r="B27">
            <v>1996</v>
          </cell>
          <cell r="C27">
            <v>-74194.007999999987</v>
          </cell>
          <cell r="E27">
            <v>4637.1260000000002</v>
          </cell>
          <cell r="G27">
            <v>-69556.881999999983</v>
          </cell>
        </row>
        <row r="28">
          <cell r="B28">
            <v>1997</v>
          </cell>
          <cell r="C28">
            <v>-69556.881999999983</v>
          </cell>
          <cell r="E28">
            <v>4637.1260000000002</v>
          </cell>
          <cell r="G28">
            <v>-64919.755999999979</v>
          </cell>
        </row>
        <row r="29">
          <cell r="B29">
            <v>1998</v>
          </cell>
          <cell r="C29">
            <v>-64919.755999999979</v>
          </cell>
          <cell r="E29">
            <v>4637.1260000000002</v>
          </cell>
          <cell r="G29">
            <v>-60282.629999999976</v>
          </cell>
        </row>
        <row r="30">
          <cell r="B30">
            <v>1999</v>
          </cell>
          <cell r="C30">
            <v>-60282.629999999976</v>
          </cell>
          <cell r="E30">
            <v>4637.1260000000002</v>
          </cell>
          <cell r="G30">
            <v>-55645.503999999972</v>
          </cell>
        </row>
        <row r="31">
          <cell r="B31">
            <v>2000</v>
          </cell>
          <cell r="C31">
            <v>-55645.503999999972</v>
          </cell>
          <cell r="E31">
            <v>4637.1260000000002</v>
          </cell>
          <cell r="G31">
            <v>-51008.377999999968</v>
          </cell>
        </row>
        <row r="32">
          <cell r="B32">
            <v>2001</v>
          </cell>
          <cell r="C32">
            <v>-51008.377999999968</v>
          </cell>
          <cell r="E32">
            <v>4637.1260000000002</v>
          </cell>
          <cell r="G32">
            <v>-46371.251999999964</v>
          </cell>
        </row>
        <row r="33">
          <cell r="B33">
            <v>2002</v>
          </cell>
          <cell r="C33">
            <v>-46371.251999999964</v>
          </cell>
          <cell r="E33">
            <v>4637.1260000000002</v>
          </cell>
          <cell r="G33">
            <v>-41734.12599999996</v>
          </cell>
        </row>
        <row r="34">
          <cell r="B34">
            <v>2003</v>
          </cell>
          <cell r="C34">
            <v>-41734.12599999996</v>
          </cell>
          <cell r="E34">
            <v>4637.1260000000002</v>
          </cell>
          <cell r="G34">
            <v>-37096.999999999956</v>
          </cell>
        </row>
        <row r="35">
          <cell r="B35">
            <v>2004</v>
          </cell>
          <cell r="C35">
            <v>-37096.999999999956</v>
          </cell>
          <cell r="E35">
            <v>4637.1260000000002</v>
          </cell>
          <cell r="G35">
            <v>-32459.873999999956</v>
          </cell>
        </row>
        <row r="36">
          <cell r="B36">
            <v>2005</v>
          </cell>
          <cell r="C36">
            <v>-32459.873999999956</v>
          </cell>
          <cell r="E36">
            <v>4637.1260000000002</v>
          </cell>
          <cell r="G36">
            <v>-27822.747999999956</v>
          </cell>
        </row>
        <row r="37">
          <cell r="B37">
            <v>2006</v>
          </cell>
          <cell r="C37">
            <v>-27822.747999999956</v>
          </cell>
          <cell r="E37">
            <v>4637.1260000000002</v>
          </cell>
          <cell r="G37">
            <v>-23185.621999999956</v>
          </cell>
        </row>
        <row r="38">
          <cell r="B38">
            <v>2007</v>
          </cell>
          <cell r="C38">
            <v>-23185.621999999956</v>
          </cell>
          <cell r="E38">
            <v>4637.1260000000002</v>
          </cell>
          <cell r="G38">
            <v>-18548.495999999956</v>
          </cell>
        </row>
        <row r="39">
          <cell r="B39">
            <v>2008</v>
          </cell>
          <cell r="C39">
            <v>-18548.495999999956</v>
          </cell>
          <cell r="E39">
            <v>4637.1260000000002</v>
          </cell>
          <cell r="G39">
            <v>-13911.369999999955</v>
          </cell>
        </row>
        <row r="40">
          <cell r="B40">
            <v>2009</v>
          </cell>
          <cell r="C40">
            <v>-13911.369999999955</v>
          </cell>
          <cell r="E40">
            <v>4637.1260000000002</v>
          </cell>
          <cell r="G40">
            <v>-9274.2439999999551</v>
          </cell>
        </row>
        <row r="41">
          <cell r="B41">
            <v>2010</v>
          </cell>
          <cell r="C41">
            <v>-9274.2439999999551</v>
          </cell>
          <cell r="E41">
            <v>4637.1260000000002</v>
          </cell>
          <cell r="G41">
            <v>-4637.1179999999549</v>
          </cell>
        </row>
        <row r="42">
          <cell r="B42">
            <v>2011</v>
          </cell>
          <cell r="C42">
            <v>-4637.1179999999549</v>
          </cell>
          <cell r="E42">
            <v>4637.1260000000002</v>
          </cell>
          <cell r="G42">
            <v>8.0000000452855602E-3</v>
          </cell>
        </row>
        <row r="43">
          <cell r="B43">
            <v>2012</v>
          </cell>
          <cell r="C43">
            <v>8.0000000452855602E-3</v>
          </cell>
          <cell r="G43">
            <v>8.0000000452855602E-3</v>
          </cell>
        </row>
        <row r="44">
          <cell r="B44">
            <v>2013</v>
          </cell>
          <cell r="C44">
            <v>8.0000000452855602E-3</v>
          </cell>
          <cell r="G44">
            <v>8.0000000452855602E-3</v>
          </cell>
        </row>
        <row r="45">
          <cell r="B45">
            <v>2014</v>
          </cell>
          <cell r="C45">
            <v>8.0000000452855602E-3</v>
          </cell>
          <cell r="G45">
            <v>8.0000000452855602E-3</v>
          </cell>
        </row>
      </sheetData>
      <sheetData sheetId="6" refreshError="1">
        <row r="2">
          <cell r="C2" t="str">
            <v>LIPHA S.A.</v>
          </cell>
        </row>
        <row r="3">
          <cell r="B3" t="str">
            <v xml:space="preserve">   Form: P5-2</v>
          </cell>
          <cell r="C3" t="str">
            <v>Pension Reporting Package</v>
          </cell>
        </row>
        <row r="4">
          <cell r="C4" t="str">
            <v>Amortisation Schedule for Plan Amendment No. 2</v>
          </cell>
        </row>
        <row r="5">
          <cell r="G5" t="str">
            <v xml:space="preserve">    Date:</v>
          </cell>
          <cell r="H5">
            <v>35987.582535648151</v>
          </cell>
        </row>
        <row r="6">
          <cell r="B6" t="str">
            <v>Pension Plan:</v>
          </cell>
          <cell r="D6" t="str">
            <v>REGIME CHAPEAU</v>
          </cell>
          <cell r="G6" t="str">
            <v xml:space="preserve">    Time:</v>
          </cell>
          <cell r="H6">
            <v>35987.582535648151</v>
          </cell>
        </row>
        <row r="7">
          <cell r="B7" t="str">
            <v>Company:</v>
          </cell>
          <cell r="D7" t="str">
            <v>LIPHA S.A.</v>
          </cell>
          <cell r="G7" t="str">
            <v xml:space="preserve">    Currency:</v>
          </cell>
          <cell r="H7" t="str">
            <v>Francs</v>
          </cell>
        </row>
        <row r="8">
          <cell r="B8" t="str">
            <v>Year:</v>
          </cell>
          <cell r="D8">
            <v>1998</v>
          </cell>
          <cell r="G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2</v>
          </cell>
        </row>
        <row r="13">
          <cell r="B13" t="str">
            <v>Date de prise en compte          [1]</v>
          </cell>
          <cell r="D13">
            <v>1993</v>
          </cell>
        </row>
        <row r="15">
          <cell r="A15" t="str">
            <v xml:space="preserve">+ </v>
          </cell>
          <cell r="B15" t="str">
            <v>PBO après écart      [2]</v>
          </cell>
          <cell r="D15">
            <v>-85987.078999999998</v>
          </cell>
        </row>
        <row r="16">
          <cell r="A16" t="str">
            <v xml:space="preserve">- </v>
          </cell>
          <cell r="B16" t="str">
            <v>PBO avant écart   [3]</v>
          </cell>
          <cell r="D16">
            <v>0</v>
          </cell>
        </row>
        <row r="17">
          <cell r="A17" t="str">
            <v xml:space="preserve">= </v>
          </cell>
          <cell r="B17" t="str">
            <v xml:space="preserve"> Coût des services antérieurs             [4]</v>
          </cell>
          <cell r="D17">
            <v>-85987.078999999998</v>
          </cell>
        </row>
        <row r="20">
          <cell r="C20" t="str">
            <v xml:space="preserve">Unrecognised </v>
          </cell>
          <cell r="D20" t="str">
            <v>New Plan</v>
          </cell>
          <cell r="E20" t="str">
            <v>Amortisation</v>
          </cell>
          <cell r="F20" t="str">
            <v xml:space="preserve">Exceptional </v>
          </cell>
          <cell r="G20" t="str">
            <v xml:space="preserve">Unrecognised </v>
          </cell>
        </row>
        <row r="21">
          <cell r="C21" t="str">
            <v>at begining</v>
          </cell>
          <cell r="D21" t="str">
            <v>Amendments</v>
          </cell>
          <cell r="E21" t="str">
            <v>of the Year</v>
          </cell>
          <cell r="F21" t="str">
            <v xml:space="preserve">Recognition </v>
          </cell>
          <cell r="G21" t="str">
            <v>at end</v>
          </cell>
        </row>
        <row r="22">
          <cell r="C22" t="str">
            <v>of Year</v>
          </cell>
          <cell r="D22" t="str">
            <v>during the Year</v>
          </cell>
          <cell r="F22" t="str">
            <v>during the Year</v>
          </cell>
          <cell r="G22" t="str">
            <v>of Year</v>
          </cell>
        </row>
        <row r="23">
          <cell r="C23" t="str">
            <v>[5]</v>
          </cell>
          <cell r="D23" t="str">
            <v>[6]</v>
          </cell>
          <cell r="E23" t="str">
            <v>[7]</v>
          </cell>
          <cell r="F23" t="str">
            <v>[8]</v>
          </cell>
          <cell r="G23" t="str">
            <v>[9]</v>
          </cell>
        </row>
        <row r="24">
          <cell r="B24">
            <v>1994</v>
          </cell>
          <cell r="C24">
            <v>-85987.078999999998</v>
          </cell>
          <cell r="E24">
            <v>2518.819</v>
          </cell>
          <cell r="G24">
            <v>-83468.259999999995</v>
          </cell>
        </row>
        <row r="25">
          <cell r="B25">
            <v>1995</v>
          </cell>
          <cell r="C25">
            <v>-83468.259999999995</v>
          </cell>
          <cell r="E25">
            <v>4637.1260000000002</v>
          </cell>
          <cell r="G25">
            <v>-78831.133999999991</v>
          </cell>
        </row>
        <row r="26">
          <cell r="B26">
            <v>1996</v>
          </cell>
          <cell r="C26">
            <v>-78831.133999999991</v>
          </cell>
          <cell r="E26">
            <v>4637.1260000000002</v>
          </cell>
          <cell r="G26">
            <v>-74194.007999999987</v>
          </cell>
        </row>
        <row r="27">
          <cell r="B27">
            <v>1997</v>
          </cell>
          <cell r="C27">
            <v>-74194.007999999987</v>
          </cell>
          <cell r="E27">
            <v>4637.1260000000002</v>
          </cell>
          <cell r="G27">
            <v>-69556.881999999983</v>
          </cell>
        </row>
        <row r="28">
          <cell r="B28">
            <v>1998</v>
          </cell>
          <cell r="C28">
            <v>-69556.881999999983</v>
          </cell>
          <cell r="E28">
            <v>4637.1260000000002</v>
          </cell>
          <cell r="G28">
            <v>-64919.755999999979</v>
          </cell>
        </row>
        <row r="29">
          <cell r="B29">
            <v>1999</v>
          </cell>
          <cell r="C29">
            <v>-64919.755999999979</v>
          </cell>
          <cell r="E29">
            <v>4637.1260000000002</v>
          </cell>
          <cell r="G29">
            <v>-60282.629999999976</v>
          </cell>
        </row>
        <row r="30">
          <cell r="B30">
            <v>2000</v>
          </cell>
          <cell r="C30">
            <v>-60282.629999999976</v>
          </cell>
          <cell r="E30">
            <v>4637.1260000000002</v>
          </cell>
          <cell r="G30">
            <v>-55645.503999999972</v>
          </cell>
        </row>
        <row r="31">
          <cell r="B31">
            <v>2001</v>
          </cell>
          <cell r="C31">
            <v>-55645.503999999972</v>
          </cell>
          <cell r="E31">
            <v>4637.1260000000002</v>
          </cell>
          <cell r="G31">
            <v>-51008.377999999968</v>
          </cell>
        </row>
        <row r="32">
          <cell r="B32">
            <v>2002</v>
          </cell>
          <cell r="C32">
            <v>-51008.377999999968</v>
          </cell>
          <cell r="E32">
            <v>4637.1260000000002</v>
          </cell>
          <cell r="G32">
            <v>-46371.251999999964</v>
          </cell>
        </row>
        <row r="33">
          <cell r="B33">
            <v>2003</v>
          </cell>
          <cell r="C33">
            <v>-46371.251999999964</v>
          </cell>
          <cell r="E33">
            <v>4637.1260000000002</v>
          </cell>
          <cell r="G33">
            <v>-41734.12599999996</v>
          </cell>
        </row>
        <row r="34">
          <cell r="B34">
            <v>2004</v>
          </cell>
          <cell r="C34">
            <v>-41734.12599999996</v>
          </cell>
          <cell r="E34">
            <v>4637.1260000000002</v>
          </cell>
          <cell r="G34">
            <v>-37096.999999999956</v>
          </cell>
        </row>
        <row r="35">
          <cell r="B35">
            <v>2005</v>
          </cell>
          <cell r="C35">
            <v>-37096.999999999956</v>
          </cell>
          <cell r="E35">
            <v>4637.1260000000002</v>
          </cell>
          <cell r="G35">
            <v>-32459.873999999956</v>
          </cell>
        </row>
        <row r="36">
          <cell r="B36">
            <v>2006</v>
          </cell>
          <cell r="C36">
            <v>-32459.873999999956</v>
          </cell>
          <cell r="E36">
            <v>4637.1260000000002</v>
          </cell>
          <cell r="G36">
            <v>-27822.747999999956</v>
          </cell>
        </row>
        <row r="37">
          <cell r="B37">
            <v>2007</v>
          </cell>
          <cell r="C37">
            <v>-27822.747999999956</v>
          </cell>
          <cell r="E37">
            <v>4637.1260000000002</v>
          </cell>
          <cell r="G37">
            <v>-23185.621999999956</v>
          </cell>
        </row>
        <row r="38">
          <cell r="B38">
            <v>2008</v>
          </cell>
          <cell r="C38">
            <v>-23185.621999999956</v>
          </cell>
          <cell r="E38">
            <v>4637.1260000000002</v>
          </cell>
          <cell r="G38">
            <v>-18548.495999999956</v>
          </cell>
        </row>
        <row r="39">
          <cell r="B39">
            <v>2009</v>
          </cell>
          <cell r="C39">
            <v>-18548.495999999956</v>
          </cell>
          <cell r="E39">
            <v>4637.1260000000002</v>
          </cell>
          <cell r="G39">
            <v>-13911.369999999955</v>
          </cell>
        </row>
        <row r="40">
          <cell r="B40">
            <v>2010</v>
          </cell>
          <cell r="C40">
            <v>-13911.369999999955</v>
          </cell>
          <cell r="E40">
            <v>4637.1260000000002</v>
          </cell>
          <cell r="G40">
            <v>-9274.2439999999551</v>
          </cell>
        </row>
        <row r="41">
          <cell r="B41">
            <v>2011</v>
          </cell>
          <cell r="C41">
            <v>-9274.2439999999551</v>
          </cell>
          <cell r="E41">
            <v>4637.1260000000002</v>
          </cell>
          <cell r="G41">
            <v>-4637.1179999999549</v>
          </cell>
        </row>
        <row r="42">
          <cell r="B42">
            <v>2012</v>
          </cell>
          <cell r="C42">
            <v>-4637.1179999999549</v>
          </cell>
          <cell r="E42">
            <v>4637.1260000000002</v>
          </cell>
          <cell r="G42">
            <v>8.0000000452855602E-3</v>
          </cell>
        </row>
        <row r="43">
          <cell r="B43">
            <v>2013</v>
          </cell>
          <cell r="C43">
            <v>8.0000000452855602E-3</v>
          </cell>
          <cell r="G43">
            <v>8.0000000452855602E-3</v>
          </cell>
        </row>
        <row r="44">
          <cell r="B44">
            <v>2014</v>
          </cell>
          <cell r="C44">
            <v>8.0000000452855602E-3</v>
          </cell>
          <cell r="G44">
            <v>8.0000000452855602E-3</v>
          </cell>
        </row>
        <row r="45">
          <cell r="B45">
            <v>2015</v>
          </cell>
          <cell r="C45">
            <v>8.0000000452855602E-3</v>
          </cell>
          <cell r="G45">
            <v>8.0000000452855602E-3</v>
          </cell>
        </row>
      </sheetData>
      <sheetData sheetId="7" refreshError="1">
        <row r="2">
          <cell r="C2" t="str">
            <v>NORSK HYDRO a.s and SUBSIDIARIES</v>
          </cell>
        </row>
        <row r="3">
          <cell r="B3" t="str">
            <v xml:space="preserve">   Form: P5-3</v>
          </cell>
          <cell r="C3" t="str">
            <v>Pension Reporting Package</v>
          </cell>
        </row>
        <row r="4">
          <cell r="C4" t="str">
            <v>Amortisation Schedule for Plan Amendment No. 3</v>
          </cell>
        </row>
        <row r="5">
          <cell r="H5" t="str">
            <v xml:space="preserve">    Date:</v>
          </cell>
          <cell r="I5">
            <v>35987.582535648151</v>
          </cell>
        </row>
        <row r="6">
          <cell r="B6" t="str">
            <v>Pension Plan:</v>
          </cell>
          <cell r="C6" t="str">
            <v>REGIME CHAPEAU</v>
          </cell>
          <cell r="H6" t="str">
            <v xml:space="preserve">    Time:</v>
          </cell>
          <cell r="I6">
            <v>35987.582535648151</v>
          </cell>
        </row>
        <row r="7">
          <cell r="B7" t="str">
            <v>Company:</v>
          </cell>
          <cell r="C7" t="str">
            <v>LIPHA S.A.</v>
          </cell>
          <cell r="H7" t="str">
            <v xml:space="preserve">    Currency:</v>
          </cell>
          <cell r="I7" t="str">
            <v>Francs</v>
          </cell>
        </row>
        <row r="8">
          <cell r="B8" t="str">
            <v>Year:</v>
          </cell>
          <cell r="C8">
            <v>1998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3</v>
          </cell>
        </row>
        <row r="13">
          <cell r="C13" t="str">
            <v>Date of Amendment          [1]</v>
          </cell>
          <cell r="E13">
            <v>1993</v>
          </cell>
        </row>
        <row r="15">
          <cell r="B15" t="str">
            <v xml:space="preserve">+ </v>
          </cell>
          <cell r="C15" t="str">
            <v>PBO after Amendment      [2]</v>
          </cell>
          <cell r="E15">
            <v>-53897.582999999999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-53897.582999999999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1994</v>
          </cell>
          <cell r="D24">
            <v>-53897.582999999999</v>
          </cell>
          <cell r="F24">
            <v>1578.8209999999999</v>
          </cell>
          <cell r="H24">
            <v>-52318.762000000002</v>
          </cell>
        </row>
        <row r="25">
          <cell r="B25">
            <v>1995</v>
          </cell>
          <cell r="D25">
            <v>-52318.762000000002</v>
          </cell>
          <cell r="F25">
            <v>2906.598</v>
          </cell>
          <cell r="H25">
            <v>-49412.164000000004</v>
          </cell>
        </row>
        <row r="26">
          <cell r="B26">
            <v>1996</v>
          </cell>
          <cell r="D26">
            <v>-49412.164000000004</v>
          </cell>
          <cell r="F26">
            <v>2906.598</v>
          </cell>
          <cell r="H26">
            <v>-46505.566000000006</v>
          </cell>
        </row>
        <row r="27">
          <cell r="B27">
            <v>1997</v>
          </cell>
          <cell r="D27">
            <v>-46505.566000000006</v>
          </cell>
          <cell r="F27">
            <v>2906.598</v>
          </cell>
          <cell r="H27">
            <v>-43598.968000000008</v>
          </cell>
        </row>
        <row r="28">
          <cell r="B28">
            <v>1998</v>
          </cell>
          <cell r="D28">
            <v>-43598.968000000008</v>
          </cell>
          <cell r="F28">
            <v>2906.598</v>
          </cell>
          <cell r="H28">
            <v>-40692.37000000001</v>
          </cell>
        </row>
        <row r="29">
          <cell r="B29">
            <v>1999</v>
          </cell>
          <cell r="D29">
            <v>-40692.37000000001</v>
          </cell>
          <cell r="F29">
            <v>2906.598</v>
          </cell>
          <cell r="H29">
            <v>-37785.772000000012</v>
          </cell>
        </row>
        <row r="30">
          <cell r="B30">
            <v>2000</v>
          </cell>
          <cell r="D30">
            <v>-37785.772000000012</v>
          </cell>
          <cell r="F30">
            <v>2906.598</v>
          </cell>
          <cell r="H30">
            <v>-34879.174000000014</v>
          </cell>
        </row>
        <row r="31">
          <cell r="B31">
            <v>2001</v>
          </cell>
          <cell r="D31">
            <v>-34879.174000000014</v>
          </cell>
          <cell r="F31">
            <v>2906.598</v>
          </cell>
          <cell r="H31">
            <v>-31972.576000000015</v>
          </cell>
        </row>
        <row r="32">
          <cell r="B32">
            <v>2002</v>
          </cell>
          <cell r="D32">
            <v>-31972.576000000015</v>
          </cell>
          <cell r="F32">
            <v>2906.598</v>
          </cell>
          <cell r="H32">
            <v>-29065.978000000017</v>
          </cell>
        </row>
        <row r="33">
          <cell r="B33">
            <v>2003</v>
          </cell>
          <cell r="D33">
            <v>-29065.978000000017</v>
          </cell>
          <cell r="F33">
            <v>2906.598</v>
          </cell>
          <cell r="H33">
            <v>-26159.380000000019</v>
          </cell>
        </row>
        <row r="34">
          <cell r="B34">
            <v>2004</v>
          </cell>
          <cell r="D34">
            <v>-26159.380000000019</v>
          </cell>
          <cell r="F34">
            <v>2906.598</v>
          </cell>
          <cell r="H34">
            <v>-23252.782000000021</v>
          </cell>
        </row>
        <row r="35">
          <cell r="B35">
            <v>2005</v>
          </cell>
          <cell r="D35">
            <v>-23252.782000000021</v>
          </cell>
          <cell r="F35">
            <v>2906.598</v>
          </cell>
          <cell r="H35">
            <v>-20346.184000000023</v>
          </cell>
        </row>
        <row r="36">
          <cell r="B36">
            <v>2006</v>
          </cell>
          <cell r="D36">
            <v>-20346.184000000023</v>
          </cell>
          <cell r="F36">
            <v>2906.598</v>
          </cell>
          <cell r="H36">
            <v>-17439.586000000025</v>
          </cell>
        </row>
        <row r="37">
          <cell r="B37">
            <v>2007</v>
          </cell>
          <cell r="D37">
            <v>-17439.586000000025</v>
          </cell>
          <cell r="F37">
            <v>2906.598</v>
          </cell>
          <cell r="H37">
            <v>-14532.988000000025</v>
          </cell>
        </row>
        <row r="38">
          <cell r="B38">
            <v>2008</v>
          </cell>
          <cell r="D38">
            <v>-14532.988000000025</v>
          </cell>
          <cell r="F38">
            <v>2906.598</v>
          </cell>
          <cell r="H38">
            <v>-11626.390000000025</v>
          </cell>
        </row>
        <row r="39">
          <cell r="B39">
            <v>2009</v>
          </cell>
          <cell r="D39">
            <v>-11626.390000000025</v>
          </cell>
          <cell r="F39">
            <v>2906.598</v>
          </cell>
          <cell r="H39">
            <v>-8719.7920000000249</v>
          </cell>
        </row>
        <row r="40">
          <cell r="B40">
            <v>2010</v>
          </cell>
          <cell r="D40">
            <v>-8719.7920000000249</v>
          </cell>
          <cell r="F40">
            <v>2906.598</v>
          </cell>
          <cell r="H40">
            <v>-5813.194000000025</v>
          </cell>
        </row>
        <row r="41">
          <cell r="B41">
            <v>2011</v>
          </cell>
          <cell r="D41">
            <v>-5813.194000000025</v>
          </cell>
          <cell r="F41">
            <v>2906.598</v>
          </cell>
          <cell r="H41">
            <v>-2906.596000000025</v>
          </cell>
        </row>
        <row r="42">
          <cell r="B42">
            <v>2012</v>
          </cell>
          <cell r="D42">
            <v>-2906.596000000025</v>
          </cell>
          <cell r="F42">
            <v>2906.598</v>
          </cell>
          <cell r="H42">
            <v>1.999999974941602E-3</v>
          </cell>
        </row>
        <row r="43">
          <cell r="B43">
            <v>2013</v>
          </cell>
          <cell r="D43">
            <v>1.999999974941602E-3</v>
          </cell>
          <cell r="H43">
            <v>1.999999974941602E-3</v>
          </cell>
        </row>
        <row r="44">
          <cell r="B44">
            <v>2014</v>
          </cell>
          <cell r="D44">
            <v>1.999999974941602E-3</v>
          </cell>
          <cell r="H44">
            <v>1.999999974941602E-3</v>
          </cell>
        </row>
        <row r="45">
          <cell r="B45">
            <v>2015</v>
          </cell>
          <cell r="D45">
            <v>1.999999974941602E-3</v>
          </cell>
          <cell r="H45">
            <v>1.999999974941602E-3</v>
          </cell>
        </row>
      </sheetData>
      <sheetData sheetId="8" refreshError="1">
        <row r="2">
          <cell r="C2" t="str">
            <v>LIPHA S.A.</v>
          </cell>
        </row>
        <row r="3">
          <cell r="B3" t="str">
            <v>Etat: P5-4</v>
          </cell>
          <cell r="C3" t="str">
            <v>Evaluation de l'engagement de retraite</v>
          </cell>
        </row>
        <row r="4">
          <cell r="C4" t="str">
            <v>Tableau d'amortissement No. 4</v>
          </cell>
        </row>
        <row r="5">
          <cell r="H5" t="str">
            <v xml:space="preserve">    Date:</v>
          </cell>
          <cell r="I5">
            <v>35987.582535648151</v>
          </cell>
        </row>
        <row r="6">
          <cell r="B6" t="str">
            <v>Pension Plan:</v>
          </cell>
          <cell r="C6" t="str">
            <v>REGIME CHAPEAU</v>
          </cell>
          <cell r="H6" t="str">
            <v xml:space="preserve">    Time:</v>
          </cell>
          <cell r="I6">
            <v>35987.582535648151</v>
          </cell>
        </row>
        <row r="7">
          <cell r="B7" t="str">
            <v>Société:</v>
          </cell>
          <cell r="C7" t="str">
            <v>LIPHA S.A.</v>
          </cell>
          <cell r="H7" t="str">
            <v xml:space="preserve">    Currency:</v>
          </cell>
          <cell r="I7" t="str">
            <v>Francs</v>
          </cell>
        </row>
        <row r="8">
          <cell r="B8" t="str">
            <v>Année:</v>
          </cell>
          <cell r="C8">
            <v>1998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4</v>
          </cell>
        </row>
        <row r="13">
          <cell r="C13" t="str">
            <v>Date of Amendment          [1]</v>
          </cell>
          <cell r="E13">
            <v>1994</v>
          </cell>
        </row>
        <row r="15">
          <cell r="B15" t="str">
            <v xml:space="preserve">+ </v>
          </cell>
          <cell r="C15" t="str">
            <v>PBO after Amendment      [2]</v>
          </cell>
          <cell r="E15">
            <v>111093.111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111093.111</v>
          </cell>
          <cell r="F17">
            <v>0</v>
          </cell>
        </row>
        <row r="20"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 xml:space="preserve">A amortir en 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début d'année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1994</v>
          </cell>
          <cell r="E24">
            <v>111093.111</v>
          </cell>
          <cell r="H24">
            <v>111093.111</v>
          </cell>
        </row>
        <row r="25">
          <cell r="B25">
            <v>1995</v>
          </cell>
          <cell r="D25">
            <v>111093.111</v>
          </cell>
          <cell r="E25">
            <v>-19188022</v>
          </cell>
          <cell r="F25">
            <v>-6171.84</v>
          </cell>
          <cell r="H25">
            <v>-19083100.728999998</v>
          </cell>
        </row>
        <row r="26">
          <cell r="B26">
            <v>1996</v>
          </cell>
          <cell r="D26">
            <v>-19083100.728999998</v>
          </cell>
          <cell r="F26">
            <v>-6171.8389999999999</v>
          </cell>
          <cell r="H26">
            <v>-19089272.568</v>
          </cell>
        </row>
        <row r="27">
          <cell r="B27">
            <v>1997</v>
          </cell>
          <cell r="D27">
            <v>-19089272.568</v>
          </cell>
          <cell r="F27">
            <v>-6171.8389999999999</v>
          </cell>
          <cell r="H27">
            <v>-19095444.407000002</v>
          </cell>
        </row>
        <row r="28">
          <cell r="B28">
            <v>1998</v>
          </cell>
          <cell r="D28">
            <v>-19095444.407000002</v>
          </cell>
          <cell r="F28">
            <v>-6171.8389999999999</v>
          </cell>
          <cell r="H28">
            <v>-19101616.246000003</v>
          </cell>
        </row>
        <row r="29">
          <cell r="B29">
            <v>1999</v>
          </cell>
          <cell r="D29">
            <v>-19101616.246000003</v>
          </cell>
          <cell r="F29">
            <v>-6171.8389999999999</v>
          </cell>
          <cell r="H29">
            <v>-19107788.085000005</v>
          </cell>
        </row>
        <row r="30">
          <cell r="B30">
            <v>2000</v>
          </cell>
          <cell r="D30">
            <v>-19107788.085000005</v>
          </cell>
          <cell r="F30">
            <v>-6171.8389999999999</v>
          </cell>
          <cell r="H30">
            <v>-19113959.924000006</v>
          </cell>
        </row>
        <row r="31">
          <cell r="B31">
            <v>2001</v>
          </cell>
          <cell r="D31">
            <v>-19113959.924000006</v>
          </cell>
          <cell r="F31">
            <v>-6171.8389999999999</v>
          </cell>
          <cell r="H31">
            <v>-19120131.763000008</v>
          </cell>
        </row>
        <row r="32">
          <cell r="B32">
            <v>2002</v>
          </cell>
          <cell r="D32">
            <v>-19120131.763000008</v>
          </cell>
          <cell r="F32">
            <v>-6171.8389999999999</v>
          </cell>
          <cell r="H32">
            <v>-19126303.602000009</v>
          </cell>
        </row>
        <row r="33">
          <cell r="B33">
            <v>2003</v>
          </cell>
          <cell r="D33">
            <v>-19126303.602000009</v>
          </cell>
          <cell r="F33">
            <v>-6171.8389999999999</v>
          </cell>
          <cell r="H33">
            <v>-19132475.441000011</v>
          </cell>
        </row>
        <row r="34">
          <cell r="B34">
            <v>2004</v>
          </cell>
          <cell r="D34">
            <v>-19132475.441000011</v>
          </cell>
          <cell r="F34">
            <v>-6171.8389999999999</v>
          </cell>
          <cell r="H34">
            <v>-19138647.280000012</v>
          </cell>
        </row>
        <row r="35">
          <cell r="B35">
            <v>2005</v>
          </cell>
          <cell r="D35">
            <v>-19138647.280000012</v>
          </cell>
          <cell r="F35">
            <v>-6171.8389999999999</v>
          </cell>
          <cell r="H35">
            <v>-19144819.119000014</v>
          </cell>
        </row>
        <row r="36">
          <cell r="B36">
            <v>2006</v>
          </cell>
          <cell r="D36">
            <v>-19144819.119000014</v>
          </cell>
          <cell r="F36">
            <v>-6171.8389999999999</v>
          </cell>
          <cell r="H36">
            <v>-19150990.958000015</v>
          </cell>
        </row>
        <row r="37">
          <cell r="B37">
            <v>2007</v>
          </cell>
          <cell r="D37">
            <v>-19150990.958000015</v>
          </cell>
          <cell r="F37">
            <v>-6171.8389999999999</v>
          </cell>
          <cell r="H37">
            <v>-19157162.797000017</v>
          </cell>
        </row>
        <row r="38">
          <cell r="B38">
            <v>2008</v>
          </cell>
          <cell r="D38">
            <v>-19157162.797000017</v>
          </cell>
          <cell r="F38">
            <v>-6171.8389999999999</v>
          </cell>
          <cell r="H38">
            <v>-19163334.636000019</v>
          </cell>
        </row>
        <row r="39">
          <cell r="B39">
            <v>2009</v>
          </cell>
          <cell r="D39">
            <v>-19163334.636000019</v>
          </cell>
          <cell r="F39">
            <v>-6171.8389999999999</v>
          </cell>
          <cell r="H39">
            <v>-19169506.47500002</v>
          </cell>
        </row>
        <row r="40">
          <cell r="B40">
            <v>2010</v>
          </cell>
          <cell r="D40">
            <v>-19169506.47500002</v>
          </cell>
          <cell r="F40">
            <v>-6171.8389999999999</v>
          </cell>
          <cell r="H40">
            <v>-19175678.314000022</v>
          </cell>
        </row>
        <row r="41">
          <cell r="B41">
            <v>2011</v>
          </cell>
          <cell r="D41">
            <v>-19175678.314000022</v>
          </cell>
          <cell r="F41">
            <v>-6171.8389999999999</v>
          </cell>
          <cell r="H41">
            <v>-19181850.153000023</v>
          </cell>
        </row>
        <row r="42">
          <cell r="B42">
            <v>2012</v>
          </cell>
          <cell r="D42">
            <v>-19181850.153000023</v>
          </cell>
          <cell r="F42">
            <v>-6171.8389999999999</v>
          </cell>
          <cell r="H42">
            <v>-19188021.992000025</v>
          </cell>
        </row>
        <row r="43">
          <cell r="B43">
            <v>2013</v>
          </cell>
          <cell r="D43">
            <v>-19188021.992000025</v>
          </cell>
          <cell r="H43">
            <v>-19188021.992000025</v>
          </cell>
        </row>
        <row r="44">
          <cell r="B44">
            <v>2014</v>
          </cell>
          <cell r="D44">
            <v>-19188021.992000025</v>
          </cell>
          <cell r="H44">
            <v>-19188021.992000025</v>
          </cell>
        </row>
        <row r="45">
          <cell r="B45">
            <v>2015</v>
          </cell>
          <cell r="D45">
            <v>-19188021.992000025</v>
          </cell>
          <cell r="H45">
            <v>-19188021.992000025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LPT APRES 99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oia"/>
      <sheetName val="Listing déc-01"/>
      <sheetName val="Listing oct-02"/>
      <sheetName val="résultatsSECOIA"/>
      <sheetName val="détailsRésultatsABNAmro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Survie"/>
      <sheetName val=" Engagement IFC CASA"/>
      <sheetName val="Calcul"/>
    </sheetNames>
    <sheetDataSet>
      <sheetData sheetId="0">
        <row r="8">
          <cell r="B8">
            <v>0.08</v>
          </cell>
        </row>
        <row r="9">
          <cell r="B9">
            <v>1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Survie"/>
      <sheetName val=" Engagement IFC CASA"/>
      <sheetName val="Calcul"/>
    </sheetNames>
    <sheetDataSet>
      <sheetData sheetId="0">
        <row r="1">
          <cell r="B1">
            <v>2005</v>
          </cell>
        </row>
        <row r="2">
          <cell r="B2">
            <v>2004</v>
          </cell>
        </row>
        <row r="4">
          <cell r="B4">
            <v>2.1000000000000001E-2</v>
          </cell>
        </row>
        <row r="5">
          <cell r="B5">
            <v>29712</v>
          </cell>
        </row>
        <row r="6">
          <cell r="B6">
            <v>2.5999999999999999E-2</v>
          </cell>
        </row>
        <row r="7">
          <cell r="B7">
            <v>2.1000000000000001E-2</v>
          </cell>
        </row>
        <row r="13">
          <cell r="C13">
            <v>20</v>
          </cell>
          <cell r="D13">
            <v>2.0238907876212586</v>
          </cell>
          <cell r="E13">
            <v>1.5037754424623078</v>
          </cell>
          <cell r="F13">
            <v>1.309581831452939</v>
          </cell>
        </row>
        <row r="14">
          <cell r="C14">
            <v>21</v>
          </cell>
          <cell r="D14">
            <v>1.9499863066010779</v>
          </cell>
          <cell r="E14">
            <v>1.4629588894467436</v>
          </cell>
          <cell r="F14">
            <v>1.2831489628188704</v>
          </cell>
        </row>
        <row r="15">
          <cell r="C15">
            <v>22</v>
          </cell>
          <cell r="D15">
            <v>1.878780524714402</v>
          </cell>
          <cell r="E15">
            <v>1.4335706902956822</v>
          </cell>
          <cell r="F15">
            <v>1.2645599318211003</v>
          </cell>
        </row>
        <row r="16">
          <cell r="C16">
            <v>23</v>
          </cell>
          <cell r="D16">
            <v>1.8101748961503055</v>
          </cell>
          <cell r="E16">
            <v>1.4047728469335445</v>
          </cell>
          <cell r="F16">
            <v>1.2462402008683358</v>
          </cell>
        </row>
        <row r="17">
          <cell r="C17">
            <v>24</v>
          </cell>
          <cell r="D17">
            <v>1.7440744736008338</v>
          </cell>
          <cell r="E17">
            <v>1.3765535001798574</v>
          </cell>
          <cell r="F17">
            <v>1.228185868599917</v>
          </cell>
        </row>
        <row r="18">
          <cell r="C18">
            <v>25</v>
          </cell>
          <cell r="D18">
            <v>1.6803877768579185</v>
          </cell>
          <cell r="E18">
            <v>1.3489010290836427</v>
          </cell>
          <cell r="F18">
            <v>1.210393090174354</v>
          </cell>
        </row>
        <row r="19">
          <cell r="C19">
            <v>26</v>
          </cell>
          <cell r="D19">
            <v>1.6190266662086121</v>
          </cell>
          <cell r="E19">
            <v>1.3218040461378175</v>
          </cell>
          <cell r="F19">
            <v>1.1928580764505312</v>
          </cell>
        </row>
        <row r="20">
          <cell r="C20">
            <v>27</v>
          </cell>
          <cell r="D20">
            <v>1.5741630201347712</v>
          </cell>
          <cell r="E20">
            <v>1.3015006362128962</v>
          </cell>
          <cell r="F20">
            <v>1.1799961187560899</v>
          </cell>
        </row>
        <row r="21">
          <cell r="C21">
            <v>28</v>
          </cell>
          <cell r="D21">
            <v>1.5305425572530591</v>
          </cell>
          <cell r="E21">
            <v>1.2815090943411738</v>
          </cell>
          <cell r="F21">
            <v>1.1672728447483331</v>
          </cell>
        </row>
        <row r="22">
          <cell r="C22">
            <v>29</v>
          </cell>
          <cell r="D22">
            <v>1.4881308286369073</v>
          </cell>
          <cell r="E22">
            <v>1.2618246301114353</v>
          </cell>
          <cell r="F22">
            <v>1.1546867590744221</v>
          </cell>
        </row>
        <row r="23">
          <cell r="C23">
            <v>30</v>
          </cell>
          <cell r="D23">
            <v>1.4468943399483785</v>
          </cell>
          <cell r="E23">
            <v>1.2424425266949934</v>
          </cell>
          <cell r="F23">
            <v>1.1422363825051165</v>
          </cell>
        </row>
        <row r="24">
          <cell r="C24">
            <v>31</v>
          </cell>
          <cell r="D24">
            <v>1.4068005249862698</v>
          </cell>
          <cell r="E24">
            <v>1.2233581397154327</v>
          </cell>
          <cell r="F24">
            <v>1.1299202517609226</v>
          </cell>
        </row>
        <row r="25">
          <cell r="C25">
            <v>32</v>
          </cell>
          <cell r="D25">
            <v>1.3766518494826008</v>
          </cell>
          <cell r="E25">
            <v>1.2086130603788112</v>
          </cell>
          <cell r="F25">
            <v>1.1207302635994074</v>
          </cell>
        </row>
        <row r="26">
          <cell r="C26">
            <v>33</v>
          </cell>
          <cell r="D26">
            <v>1.3471492802452303</v>
          </cell>
          <cell r="E26">
            <v>1.1940457028045952</v>
          </cell>
          <cell r="F26">
            <v>1.1116150204318662</v>
          </cell>
        </row>
        <row r="27">
          <cell r="C27">
            <v>34</v>
          </cell>
          <cell r="D27">
            <v>1.318278970785038</v>
          </cell>
          <cell r="E27">
            <v>1.1796539249205644</v>
          </cell>
          <cell r="F27">
            <v>1.1025739143343247</v>
          </cell>
        </row>
        <row r="28">
          <cell r="C28">
            <v>35</v>
          </cell>
          <cell r="D28">
            <v>1.29002737135242</v>
          </cell>
          <cell r="E28">
            <v>1.1654356104727963</v>
          </cell>
          <cell r="F28">
            <v>1.0936063423272413</v>
          </cell>
        </row>
        <row r="29">
          <cell r="C29">
            <v>36</v>
          </cell>
          <cell r="D29">
            <v>1.2623812225779625</v>
          </cell>
          <cell r="E29">
            <v>1.1513886687144796</v>
          </cell>
          <cell r="F29">
            <v>1.084711706335292</v>
          </cell>
        </row>
        <row r="30">
          <cell r="C30">
            <v>37</v>
          </cell>
          <cell r="D30">
            <v>1.2412794715614184</v>
          </cell>
          <cell r="E30">
            <v>1.1403274920416753</v>
          </cell>
          <cell r="F30">
            <v>1.0781350823330604</v>
          </cell>
        </row>
        <row r="31">
          <cell r="C31">
            <v>38</v>
          </cell>
          <cell r="D31">
            <v>1.220530453846036</v>
          </cell>
          <cell r="E31">
            <v>1.1293725780347383</v>
          </cell>
          <cell r="F31">
            <v>1.0715983325047813</v>
          </cell>
        </row>
        <row r="32">
          <cell r="C32">
            <v>39</v>
          </cell>
          <cell r="D32">
            <v>1.2001282732016088</v>
          </cell>
          <cell r="E32">
            <v>1.1185229058480126</v>
          </cell>
          <cell r="F32">
            <v>1.0651012150927157</v>
          </cell>
        </row>
        <row r="33">
          <cell r="C33">
            <v>40</v>
          </cell>
          <cell r="D33">
            <v>1.1800671319583174</v>
          </cell>
          <cell r="E33">
            <v>1.1077774644429164</v>
          </cell>
          <cell r="F33">
            <v>1.0586434898049057</v>
          </cell>
        </row>
        <row r="34">
          <cell r="C34">
            <v>41</v>
          </cell>
          <cell r="D34">
            <v>1.1603413293592109</v>
          </cell>
          <cell r="E34">
            <v>1.0971352524937272</v>
          </cell>
          <cell r="F34">
            <v>1.0522249178062875</v>
          </cell>
        </row>
        <row r="35">
          <cell r="C35">
            <v>42</v>
          </cell>
          <cell r="D35">
            <v>1.1453374092974147</v>
          </cell>
          <cell r="E35">
            <v>1.0887518631474915</v>
          </cell>
          <cell r="F35">
            <v>1.0474068463132467</v>
          </cell>
        </row>
        <row r="36">
          <cell r="C36">
            <v>43</v>
          </cell>
          <cell r="D36">
            <v>1.130527499059732</v>
          </cell>
          <cell r="E36">
            <v>1.0804325326461164</v>
          </cell>
          <cell r="F36">
            <v>1.0426108364655053</v>
          </cell>
        </row>
        <row r="37">
          <cell r="C37">
            <v>44</v>
          </cell>
          <cell r="D37">
            <v>1.1159090899809812</v>
          </cell>
          <cell r="E37">
            <v>1.0721767715055237</v>
          </cell>
          <cell r="F37">
            <v>1.0378367872441823</v>
          </cell>
        </row>
        <row r="38">
          <cell r="C38">
            <v>45</v>
          </cell>
          <cell r="D38">
            <v>1.1014797058345485</v>
          </cell>
          <cell r="E38">
            <v>1.0639840939818632</v>
          </cell>
          <cell r="F38">
            <v>1.0330845980929548</v>
          </cell>
        </row>
        <row r="39">
          <cell r="C39">
            <v>46</v>
          </cell>
          <cell r="D39">
            <v>1.0872369024129389</v>
          </cell>
          <cell r="E39">
            <v>1.0558540180429326</v>
          </cell>
          <cell r="F39">
            <v>1.0283541689159417</v>
          </cell>
        </row>
        <row r="40">
          <cell r="C40">
            <v>47</v>
          </cell>
          <cell r="D40">
            <v>1.0766853856337284</v>
          </cell>
          <cell r="E40">
            <v>1.0494523586551363</v>
          </cell>
          <cell r="F40">
            <v>1.0249717621010082</v>
          </cell>
        </row>
        <row r="41">
          <cell r="C41">
            <v>48</v>
          </cell>
          <cell r="D41">
            <v>1.0662362701859065</v>
          </cell>
          <cell r="E41">
            <v>1.0430895126281048</v>
          </cell>
          <cell r="F41">
            <v>1.0216004805153076</v>
          </cell>
        </row>
        <row r="42">
          <cell r="C42">
            <v>49</v>
          </cell>
          <cell r="D42">
            <v>1.0558885622756056</v>
          </cell>
          <cell r="E42">
            <v>1.0367652446358262</v>
          </cell>
          <cell r="F42">
            <v>1.0182402875663386</v>
          </cell>
        </row>
        <row r="43">
          <cell r="C43">
            <v>50</v>
          </cell>
          <cell r="D43">
            <v>1.0456412777536201</v>
          </cell>
          <cell r="E43">
            <v>1.0304793207790739</v>
          </cell>
          <cell r="F43">
            <v>1.0148911467819579</v>
          </cell>
        </row>
        <row r="44">
          <cell r="C44">
            <v>51</v>
          </cell>
          <cell r="D44">
            <v>1.0354934420218065</v>
          </cell>
          <cell r="E44">
            <v>1.0242315085767557</v>
          </cell>
          <cell r="F44">
            <v>1.0115530218099849</v>
          </cell>
        </row>
        <row r="45">
          <cell r="C45">
            <v>52</v>
          </cell>
          <cell r="D45">
            <v>1.0282953744009995</v>
          </cell>
          <cell r="E45">
            <v>1.0193386828988413</v>
          </cell>
          <cell r="F45">
            <v>1.0092317886959841</v>
          </cell>
        </row>
        <row r="46">
          <cell r="C46">
            <v>53</v>
          </cell>
          <cell r="D46">
            <v>1.0211473429999995</v>
          </cell>
          <cell r="E46">
            <v>1.0144692305919998</v>
          </cell>
          <cell r="F46">
            <v>1.0069158821669999</v>
          </cell>
        </row>
        <row r="47">
          <cell r="C47">
            <v>54</v>
          </cell>
          <cell r="D47">
            <v>1.0140489999999998</v>
          </cell>
          <cell r="E47">
            <v>1.0096230399999999</v>
          </cell>
          <cell r="F47">
            <v>1.00460529</v>
          </cell>
        </row>
        <row r="48">
          <cell r="C48">
            <v>55</v>
          </cell>
          <cell r="D48">
            <v>1.0069999999999999</v>
          </cell>
          <cell r="E48">
            <v>1.0047999999999999</v>
          </cell>
          <cell r="F48">
            <v>1.0023</v>
          </cell>
        </row>
        <row r="49">
          <cell r="C49">
            <v>56</v>
          </cell>
          <cell r="D49">
            <v>1</v>
          </cell>
          <cell r="E49">
            <v>1</v>
          </cell>
          <cell r="F49">
            <v>1</v>
          </cell>
        </row>
        <row r="50">
          <cell r="C50">
            <v>57</v>
          </cell>
          <cell r="D50">
            <v>1</v>
          </cell>
          <cell r="E50">
            <v>1</v>
          </cell>
          <cell r="F50">
            <v>1</v>
          </cell>
        </row>
        <row r="51">
          <cell r="C51">
            <v>58</v>
          </cell>
          <cell r="D51">
            <v>1</v>
          </cell>
          <cell r="E51">
            <v>1</v>
          </cell>
          <cell r="F51">
            <v>1</v>
          </cell>
        </row>
        <row r="52">
          <cell r="C52">
            <v>59</v>
          </cell>
          <cell r="D52">
            <v>1</v>
          </cell>
          <cell r="E52">
            <v>1</v>
          </cell>
          <cell r="F52">
            <v>1</v>
          </cell>
        </row>
        <row r="53">
          <cell r="C53">
            <v>60</v>
          </cell>
          <cell r="D53">
            <v>1</v>
          </cell>
          <cell r="E53">
            <v>1</v>
          </cell>
          <cell r="F53">
            <v>1</v>
          </cell>
        </row>
        <row r="54">
          <cell r="C54">
            <v>61</v>
          </cell>
          <cell r="D54">
            <v>1</v>
          </cell>
          <cell r="E54">
            <v>1</v>
          </cell>
          <cell r="F54">
            <v>1</v>
          </cell>
        </row>
        <row r="55">
          <cell r="C55">
            <v>62</v>
          </cell>
          <cell r="D55">
            <v>1</v>
          </cell>
          <cell r="E55">
            <v>1</v>
          </cell>
          <cell r="F55">
            <v>1</v>
          </cell>
        </row>
        <row r="56">
          <cell r="C56">
            <v>63</v>
          </cell>
          <cell r="D56">
            <v>1</v>
          </cell>
          <cell r="E56">
            <v>1</v>
          </cell>
          <cell r="F56">
            <v>1</v>
          </cell>
        </row>
        <row r="57">
          <cell r="C57">
            <v>64</v>
          </cell>
          <cell r="D57">
            <v>1</v>
          </cell>
          <cell r="E57">
            <v>1</v>
          </cell>
          <cell r="F57">
            <v>1</v>
          </cell>
        </row>
        <row r="58">
          <cell r="C58">
            <v>65</v>
          </cell>
          <cell r="D58">
            <v>1</v>
          </cell>
          <cell r="E58">
            <v>1</v>
          </cell>
          <cell r="F58">
            <v>1</v>
          </cell>
        </row>
        <row r="116">
          <cell r="U116">
            <v>1</v>
          </cell>
          <cell r="V116">
            <v>0</v>
          </cell>
        </row>
        <row r="117">
          <cell r="U117">
            <v>2</v>
          </cell>
          <cell r="V117">
            <v>0.2</v>
          </cell>
        </row>
        <row r="118">
          <cell r="U118">
            <v>3</v>
          </cell>
          <cell r="V118">
            <v>0.3</v>
          </cell>
        </row>
        <row r="119">
          <cell r="U119">
            <v>4</v>
          </cell>
          <cell r="V119">
            <v>0.4</v>
          </cell>
        </row>
        <row r="120">
          <cell r="U120">
            <v>5</v>
          </cell>
          <cell r="V120">
            <v>0.5</v>
          </cell>
        </row>
        <row r="121">
          <cell r="U121">
            <v>6</v>
          </cell>
          <cell r="V121">
            <v>0.6</v>
          </cell>
        </row>
        <row r="122">
          <cell r="U122">
            <v>7</v>
          </cell>
          <cell r="V122">
            <v>0.7</v>
          </cell>
        </row>
        <row r="123">
          <cell r="U123">
            <v>8</v>
          </cell>
          <cell r="V123">
            <v>0.8</v>
          </cell>
        </row>
        <row r="124">
          <cell r="U124">
            <v>9</v>
          </cell>
          <cell r="V124">
            <v>0.9</v>
          </cell>
        </row>
        <row r="125">
          <cell r="U125">
            <v>10</v>
          </cell>
          <cell r="V125">
            <v>2</v>
          </cell>
        </row>
        <row r="126">
          <cell r="U126">
            <v>11</v>
          </cell>
          <cell r="V126">
            <v>2</v>
          </cell>
        </row>
        <row r="127">
          <cell r="U127">
            <v>12</v>
          </cell>
          <cell r="V127">
            <v>2</v>
          </cell>
        </row>
        <row r="128">
          <cell r="U128">
            <v>13</v>
          </cell>
          <cell r="V128">
            <v>2</v>
          </cell>
        </row>
        <row r="129">
          <cell r="U129">
            <v>14</v>
          </cell>
          <cell r="V129">
            <v>2</v>
          </cell>
        </row>
        <row r="130">
          <cell r="U130">
            <v>15</v>
          </cell>
          <cell r="V130">
            <v>2.5</v>
          </cell>
        </row>
        <row r="131">
          <cell r="U131">
            <v>16</v>
          </cell>
          <cell r="V131">
            <v>2.5</v>
          </cell>
        </row>
        <row r="132">
          <cell r="U132">
            <v>17</v>
          </cell>
          <cell r="V132">
            <v>2.5</v>
          </cell>
        </row>
        <row r="133">
          <cell r="U133">
            <v>18</v>
          </cell>
          <cell r="V133">
            <v>2.5</v>
          </cell>
        </row>
        <row r="134">
          <cell r="U134">
            <v>19</v>
          </cell>
          <cell r="V134">
            <v>2.5</v>
          </cell>
        </row>
        <row r="135">
          <cell r="U135">
            <v>20</v>
          </cell>
          <cell r="V135">
            <v>3</v>
          </cell>
        </row>
        <row r="136">
          <cell r="U136">
            <v>21</v>
          </cell>
          <cell r="V136">
            <v>3</v>
          </cell>
        </row>
        <row r="137">
          <cell r="U137">
            <v>22</v>
          </cell>
          <cell r="V137">
            <v>3</v>
          </cell>
        </row>
        <row r="138">
          <cell r="U138">
            <v>23</v>
          </cell>
          <cell r="V138">
            <v>3.1666666666666661</v>
          </cell>
        </row>
        <row r="139">
          <cell r="U139">
            <v>24</v>
          </cell>
          <cell r="V139">
            <v>3.3333333333333326</v>
          </cell>
        </row>
        <row r="140">
          <cell r="U140">
            <v>25</v>
          </cell>
          <cell r="V140">
            <v>4</v>
          </cell>
        </row>
        <row r="141">
          <cell r="U141">
            <v>26</v>
          </cell>
          <cell r="V141">
            <v>4</v>
          </cell>
        </row>
        <row r="142">
          <cell r="U142">
            <v>27</v>
          </cell>
          <cell r="V142">
            <v>4</v>
          </cell>
        </row>
        <row r="143">
          <cell r="U143">
            <v>28</v>
          </cell>
          <cell r="V143">
            <v>4</v>
          </cell>
        </row>
        <row r="144">
          <cell r="U144">
            <v>29</v>
          </cell>
          <cell r="V144">
            <v>4.1666666666666652</v>
          </cell>
        </row>
        <row r="145">
          <cell r="U145">
            <v>30</v>
          </cell>
          <cell r="V145">
            <v>5</v>
          </cell>
        </row>
        <row r="146">
          <cell r="U146">
            <v>31</v>
          </cell>
          <cell r="V146">
            <v>5</v>
          </cell>
        </row>
        <row r="147">
          <cell r="U147">
            <v>32</v>
          </cell>
          <cell r="V147">
            <v>5</v>
          </cell>
        </row>
        <row r="148">
          <cell r="U148">
            <v>33</v>
          </cell>
          <cell r="V148">
            <v>5</v>
          </cell>
        </row>
        <row r="149">
          <cell r="U149">
            <v>34</v>
          </cell>
          <cell r="V149">
            <v>5</v>
          </cell>
        </row>
        <row r="150">
          <cell r="U150">
            <v>35</v>
          </cell>
          <cell r="V150">
            <v>6</v>
          </cell>
        </row>
        <row r="151">
          <cell r="U151">
            <v>36</v>
          </cell>
          <cell r="V151">
            <v>6</v>
          </cell>
        </row>
        <row r="152">
          <cell r="U152">
            <v>37</v>
          </cell>
          <cell r="V152">
            <v>6</v>
          </cell>
        </row>
        <row r="153">
          <cell r="U153">
            <v>38</v>
          </cell>
          <cell r="V153">
            <v>6</v>
          </cell>
        </row>
        <row r="154">
          <cell r="U154">
            <v>39</v>
          </cell>
          <cell r="V154">
            <v>6</v>
          </cell>
        </row>
        <row r="155">
          <cell r="U155">
            <v>40</v>
          </cell>
          <cell r="V155">
            <v>7</v>
          </cell>
        </row>
        <row r="156">
          <cell r="U156">
            <v>41</v>
          </cell>
          <cell r="V156">
            <v>7</v>
          </cell>
        </row>
        <row r="157">
          <cell r="U157">
            <v>42</v>
          </cell>
          <cell r="V157">
            <v>7</v>
          </cell>
        </row>
        <row r="158">
          <cell r="U158">
            <v>43</v>
          </cell>
          <cell r="V158">
            <v>7</v>
          </cell>
        </row>
        <row r="159">
          <cell r="U159">
            <v>44</v>
          </cell>
          <cell r="V159">
            <v>7</v>
          </cell>
        </row>
        <row r="160">
          <cell r="U160">
            <v>45</v>
          </cell>
          <cell r="V160">
            <v>7</v>
          </cell>
        </row>
        <row r="161">
          <cell r="U161">
            <v>46</v>
          </cell>
          <cell r="V161">
            <v>7</v>
          </cell>
        </row>
      </sheetData>
      <sheetData sheetId="1"/>
      <sheetData sheetId="2"/>
      <sheetData sheetId="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tailsRésultatsABNAmro"/>
    </sheetNames>
    <sheetDataSet>
      <sheetData sheetId="0" refreshError="1">
        <row r="96">
          <cell r="AJ96">
            <v>2003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Résultats individuels N-1"/>
      <sheetName val="Résultats individuels"/>
      <sheetName val="Résultats individuels hyp cste"/>
      <sheetName val="Calcul sensibilité"/>
      <sheetName val="Hypothèses"/>
      <sheetName val="Tables des droits"/>
      <sheetName val="Tables de turnover"/>
      <sheetName val="Statistiques"/>
      <sheetName val="Résultats cumulés 2"/>
      <sheetName val="Résultats cumulés"/>
      <sheetName val="Evolution_PBO"/>
      <sheetName val="Valorisation mouvements"/>
      <sheetName val="Clôture_social"/>
      <sheetName val="Ouverture_social"/>
      <sheetName val="Clôture_IFRS"/>
      <sheetName val="Ouverture_IFRS"/>
      <sheetName val="Duration"/>
      <sheetName val="Sensibilité"/>
      <sheetName val="Echéancier"/>
      <sheetName val="Amortissement services passés"/>
      <sheetName val="Disclosure IAS 19"/>
      <sheetName val="US GAAP"/>
    </sheetNames>
    <sheetDataSet>
      <sheetData sheetId="0">
        <row r="15">
          <cell r="D15" t="str">
            <v>31/12/2017</v>
          </cell>
        </row>
        <row r="23">
          <cell r="O23" t="str">
            <v>Départ en retraite prévu</v>
          </cell>
        </row>
        <row r="24">
          <cell r="O24" t="str">
            <v>Départ en retraite non prévu</v>
          </cell>
        </row>
        <row r="25">
          <cell r="O25" t="str">
            <v>Départ en plan social</v>
          </cell>
        </row>
        <row r="26">
          <cell r="O26" t="str">
            <v>Démission, décès</v>
          </cell>
        </row>
        <row r="27">
          <cell r="O27" t="str">
            <v>Licenciement, rupture conventionnelle</v>
          </cell>
        </row>
        <row r="28">
          <cell r="O28" t="str">
            <v>Transfert OUT</v>
          </cell>
        </row>
        <row r="29">
          <cell r="O29" t="str">
            <v>Départ autre</v>
          </cell>
          <cell r="P29" t="str">
            <v>Transfert IN et réintégration</v>
          </cell>
        </row>
        <row r="30">
          <cell r="P30" t="str">
            <v>Embauche</v>
          </cell>
        </row>
        <row r="31">
          <cell r="P31" t="str">
            <v>Autre</v>
          </cell>
        </row>
        <row r="33">
          <cell r="O33">
            <v>0</v>
          </cell>
          <cell r="Q33" t="str">
            <v>actualisation (pour duration)</v>
          </cell>
        </row>
        <row r="34">
          <cell r="O34">
            <v>1</v>
          </cell>
          <cell r="Q34" t="str">
            <v>actualisation (pour sensibilité)</v>
          </cell>
        </row>
        <row r="35">
          <cell r="O35">
            <v>2</v>
          </cell>
          <cell r="Q35" t="str">
            <v>évolution des salaires (fixe)</v>
          </cell>
        </row>
        <row r="36">
          <cell r="O36">
            <v>3</v>
          </cell>
        </row>
        <row r="37">
          <cell r="O37">
            <v>4</v>
          </cell>
        </row>
        <row r="38">
          <cell r="O38">
            <v>5</v>
          </cell>
        </row>
        <row r="39">
          <cell r="O39">
            <v>6</v>
          </cell>
        </row>
        <row r="43">
          <cell r="D43">
            <v>1.2999999999999999E-2</v>
          </cell>
        </row>
        <row r="52">
          <cell r="O52" t="str">
            <v>Inflation comprise</v>
          </cell>
        </row>
        <row r="53">
          <cell r="O53" t="str">
            <v>Au-delà de l'inflation</v>
          </cell>
        </row>
      </sheetData>
      <sheetData sheetId="1">
        <row r="5">
          <cell r="B5">
            <v>20</v>
          </cell>
          <cell r="G5">
            <v>57.25</v>
          </cell>
          <cell r="I5">
            <v>57134</v>
          </cell>
          <cell r="K5">
            <v>33</v>
          </cell>
          <cell r="L5">
            <v>7.5</v>
          </cell>
          <cell r="M5">
            <v>45474</v>
          </cell>
          <cell r="Q5">
            <v>28251</v>
          </cell>
          <cell r="R5">
            <v>11583</v>
          </cell>
          <cell r="S5">
            <v>0.92179999999999995</v>
          </cell>
          <cell r="T5">
            <v>1</v>
          </cell>
          <cell r="W5">
            <v>25456</v>
          </cell>
          <cell r="X5">
            <v>1050</v>
          </cell>
          <cell r="Y5">
            <v>33329</v>
          </cell>
        </row>
        <row r="6">
          <cell r="B6">
            <v>54</v>
          </cell>
          <cell r="G6">
            <v>60</v>
          </cell>
          <cell r="I6">
            <v>66218</v>
          </cell>
          <cell r="K6">
            <v>35.92</v>
          </cell>
          <cell r="L6">
            <v>4.5</v>
          </cell>
          <cell r="M6">
            <v>44378</v>
          </cell>
          <cell r="Q6">
            <v>24461</v>
          </cell>
          <cell r="R6">
            <v>10029</v>
          </cell>
          <cell r="S6">
            <v>0.97770000000000001</v>
          </cell>
          <cell r="T6">
            <v>1</v>
          </cell>
          <cell r="W6">
            <v>26807</v>
          </cell>
          <cell r="X6">
            <v>1113</v>
          </cell>
          <cell r="Y6">
            <v>31816</v>
          </cell>
        </row>
        <row r="7">
          <cell r="B7">
            <v>56</v>
          </cell>
          <cell r="G7">
            <v>57.25</v>
          </cell>
          <cell r="I7">
            <v>60940</v>
          </cell>
          <cell r="K7">
            <v>33.17</v>
          </cell>
          <cell r="L7">
            <v>7.5</v>
          </cell>
          <cell r="M7">
            <v>45474</v>
          </cell>
          <cell r="Q7">
            <v>30133</v>
          </cell>
          <cell r="R7">
            <v>12355</v>
          </cell>
          <cell r="S7">
            <v>0.9657</v>
          </cell>
          <cell r="T7">
            <v>1</v>
          </cell>
          <cell r="W7">
            <v>28397</v>
          </cell>
          <cell r="X7">
            <v>1179</v>
          </cell>
          <cell r="Y7">
            <v>37241</v>
          </cell>
        </row>
        <row r="8">
          <cell r="B8">
            <v>99</v>
          </cell>
          <cell r="G8">
            <v>55.17</v>
          </cell>
          <cell r="I8">
            <v>57929</v>
          </cell>
          <cell r="K8">
            <v>31.17</v>
          </cell>
          <cell r="L8">
            <v>9.83</v>
          </cell>
          <cell r="M8">
            <v>46327</v>
          </cell>
          <cell r="Q8">
            <v>30211</v>
          </cell>
          <cell r="R8">
            <v>12387</v>
          </cell>
          <cell r="S8">
            <v>0.95730000000000004</v>
          </cell>
          <cell r="T8">
            <v>1</v>
          </cell>
          <cell r="W8">
            <v>25477</v>
          </cell>
          <cell r="X8">
            <v>1062</v>
          </cell>
          <cell r="Y8">
            <v>35915</v>
          </cell>
        </row>
        <row r="9">
          <cell r="B9">
            <v>124</v>
          </cell>
          <cell r="G9">
            <v>54.25</v>
          </cell>
          <cell r="I9">
            <v>79655</v>
          </cell>
          <cell r="K9">
            <v>30.5</v>
          </cell>
          <cell r="L9">
            <v>10.75</v>
          </cell>
          <cell r="M9">
            <v>46661</v>
          </cell>
          <cell r="Q9">
            <v>42420</v>
          </cell>
          <cell r="R9">
            <v>17392</v>
          </cell>
          <cell r="S9">
            <v>0.95450000000000002</v>
          </cell>
          <cell r="T9">
            <v>0.99960000000000004</v>
          </cell>
          <cell r="W9">
            <v>34196</v>
          </cell>
          <cell r="X9">
            <v>1440</v>
          </cell>
          <cell r="Y9">
            <v>49674</v>
          </cell>
        </row>
        <row r="10">
          <cell r="B10">
            <v>129</v>
          </cell>
          <cell r="G10">
            <v>56.67</v>
          </cell>
          <cell r="I10">
            <v>58233</v>
          </cell>
          <cell r="K10">
            <v>32.67</v>
          </cell>
          <cell r="L10">
            <v>8.08</v>
          </cell>
          <cell r="M10">
            <v>45689</v>
          </cell>
          <cell r="Q10">
            <v>29181</v>
          </cell>
          <cell r="R10">
            <v>11964</v>
          </cell>
          <cell r="S10">
            <v>0.91720000000000002</v>
          </cell>
          <cell r="T10">
            <v>1</v>
          </cell>
          <cell r="W10">
            <v>25432</v>
          </cell>
          <cell r="X10">
            <v>1060</v>
          </cell>
          <cell r="Y10">
            <v>33998</v>
          </cell>
        </row>
        <row r="11">
          <cell r="B11">
            <v>147</v>
          </cell>
          <cell r="G11">
            <v>47.67</v>
          </cell>
          <cell r="I11">
            <v>47237</v>
          </cell>
          <cell r="K11">
            <v>24.75</v>
          </cell>
          <cell r="L11">
            <v>17.829999999999998</v>
          </cell>
          <cell r="M11">
            <v>49249</v>
          </cell>
          <cell r="Q11">
            <v>29571</v>
          </cell>
          <cell r="R11">
            <v>12124</v>
          </cell>
          <cell r="S11">
            <v>0.93620000000000003</v>
          </cell>
          <cell r="T11">
            <v>0.97150000000000003</v>
          </cell>
          <cell r="W11">
            <v>16939</v>
          </cell>
          <cell r="X11">
            <v>739</v>
          </cell>
          <cell r="Y11">
            <v>30120</v>
          </cell>
        </row>
        <row r="12">
          <cell r="B12">
            <v>148</v>
          </cell>
          <cell r="G12">
            <v>57.92</v>
          </cell>
          <cell r="I12">
            <v>68351</v>
          </cell>
          <cell r="K12">
            <v>35</v>
          </cell>
          <cell r="L12">
            <v>6.83</v>
          </cell>
          <cell r="M12">
            <v>45231</v>
          </cell>
          <cell r="Q12">
            <v>26630</v>
          </cell>
          <cell r="R12">
            <v>10918</v>
          </cell>
          <cell r="S12">
            <v>0.96809999999999996</v>
          </cell>
          <cell r="T12">
            <v>1</v>
          </cell>
          <cell r="W12">
            <v>25635</v>
          </cell>
          <cell r="X12">
            <v>1119</v>
          </cell>
          <cell r="Y12">
            <v>33279</v>
          </cell>
        </row>
        <row r="13">
          <cell r="B13">
            <v>162</v>
          </cell>
          <cell r="G13">
            <v>49.25</v>
          </cell>
          <cell r="I13">
            <v>70079</v>
          </cell>
          <cell r="K13">
            <v>26.58</v>
          </cell>
          <cell r="L13">
            <v>16.25</v>
          </cell>
          <cell r="M13">
            <v>48670</v>
          </cell>
          <cell r="Q13">
            <v>42313</v>
          </cell>
          <cell r="R13">
            <v>17348</v>
          </cell>
          <cell r="S13">
            <v>0.93920000000000003</v>
          </cell>
          <cell r="T13">
            <v>0.98409999999999997</v>
          </cell>
          <cell r="W13">
            <v>26037</v>
          </cell>
          <cell r="X13">
            <v>1149</v>
          </cell>
          <cell r="Y13">
            <v>44704</v>
          </cell>
        </row>
        <row r="14">
          <cell r="B14">
            <v>185</v>
          </cell>
          <cell r="G14">
            <v>46.67</v>
          </cell>
          <cell r="I14">
            <v>61275</v>
          </cell>
          <cell r="K14">
            <v>24.83</v>
          </cell>
          <cell r="L14">
            <v>19.079999999999998</v>
          </cell>
          <cell r="M14">
            <v>49706</v>
          </cell>
          <cell r="Q14">
            <v>39469</v>
          </cell>
          <cell r="R14">
            <v>16182</v>
          </cell>
          <cell r="S14">
            <v>0.93310000000000004</v>
          </cell>
          <cell r="T14">
            <v>0.96099999999999997</v>
          </cell>
          <cell r="W14">
            <v>20812</v>
          </cell>
          <cell r="X14">
            <v>953</v>
          </cell>
          <cell r="Y14">
            <v>39003</v>
          </cell>
        </row>
        <row r="15">
          <cell r="B15">
            <v>189</v>
          </cell>
          <cell r="G15">
            <v>49.67</v>
          </cell>
          <cell r="I15">
            <v>56732</v>
          </cell>
          <cell r="K15">
            <v>28.42</v>
          </cell>
          <cell r="L15">
            <v>15.83</v>
          </cell>
          <cell r="M15">
            <v>48519</v>
          </cell>
          <cell r="Q15">
            <v>33930</v>
          </cell>
          <cell r="R15">
            <v>13911</v>
          </cell>
          <cell r="S15">
            <v>0.86780000000000002</v>
          </cell>
          <cell r="T15">
            <v>0.98670000000000002</v>
          </cell>
          <cell r="W15">
            <v>19132</v>
          </cell>
          <cell r="X15">
            <v>900</v>
          </cell>
          <cell r="Y15">
            <v>33387</v>
          </cell>
        </row>
        <row r="16">
          <cell r="B16">
            <v>199</v>
          </cell>
          <cell r="G16">
            <v>47.25</v>
          </cell>
          <cell r="I16">
            <v>64238</v>
          </cell>
          <cell r="K16">
            <v>24.42</v>
          </cell>
          <cell r="L16">
            <v>18.25</v>
          </cell>
          <cell r="M16">
            <v>49400</v>
          </cell>
          <cell r="Q16">
            <v>40598</v>
          </cell>
          <cell r="R16">
            <v>16645</v>
          </cell>
          <cell r="S16">
            <v>0.9355</v>
          </cell>
          <cell r="T16">
            <v>0.96740000000000004</v>
          </cell>
          <cell r="W16">
            <v>22747</v>
          </cell>
          <cell r="X16">
            <v>996</v>
          </cell>
          <cell r="Y16">
            <v>40928</v>
          </cell>
        </row>
        <row r="17">
          <cell r="B17">
            <v>203</v>
          </cell>
          <cell r="G17">
            <v>52.5</v>
          </cell>
          <cell r="I17">
            <v>56186</v>
          </cell>
          <cell r="K17">
            <v>30.5</v>
          </cell>
          <cell r="L17">
            <v>12.75</v>
          </cell>
          <cell r="M17">
            <v>47392</v>
          </cell>
          <cell r="Q17">
            <v>31320</v>
          </cell>
          <cell r="R17">
            <v>12841</v>
          </cell>
          <cell r="S17">
            <v>0.94820000000000004</v>
          </cell>
          <cell r="T17">
            <v>0.99739999999999995</v>
          </cell>
          <cell r="W17">
            <v>22426</v>
          </cell>
          <cell r="X17">
            <v>1019</v>
          </cell>
          <cell r="Y17">
            <v>35423</v>
          </cell>
        </row>
        <row r="18">
          <cell r="B18">
            <v>228</v>
          </cell>
          <cell r="G18">
            <v>50.83</v>
          </cell>
          <cell r="I18">
            <v>48893</v>
          </cell>
          <cell r="K18">
            <v>30.42</v>
          </cell>
          <cell r="L18">
            <v>14.42</v>
          </cell>
          <cell r="M18">
            <v>48000</v>
          </cell>
          <cell r="Q18">
            <v>28311</v>
          </cell>
          <cell r="R18">
            <v>11608</v>
          </cell>
          <cell r="S18">
            <v>0.87590000000000001</v>
          </cell>
          <cell r="T18">
            <v>0.99239999999999995</v>
          </cell>
          <cell r="W18">
            <v>16883</v>
          </cell>
          <cell r="X18">
            <v>827</v>
          </cell>
          <cell r="Y18">
            <v>28804</v>
          </cell>
        </row>
        <row r="19">
          <cell r="B19">
            <v>235</v>
          </cell>
          <cell r="G19">
            <v>47.92</v>
          </cell>
          <cell r="I19">
            <v>48905</v>
          </cell>
          <cell r="K19">
            <v>27.75</v>
          </cell>
          <cell r="L19">
            <v>17.579999999999998</v>
          </cell>
          <cell r="M19">
            <v>49157</v>
          </cell>
          <cell r="Q19">
            <v>30441</v>
          </cell>
          <cell r="R19">
            <v>12481</v>
          </cell>
          <cell r="S19">
            <v>0.93669999999999998</v>
          </cell>
          <cell r="T19">
            <v>0.97389999999999999</v>
          </cell>
          <cell r="W19">
            <v>16667</v>
          </cell>
          <cell r="X19">
            <v>826</v>
          </cell>
          <cell r="Y19">
            <v>31199</v>
          </cell>
        </row>
        <row r="20">
          <cell r="B20">
            <v>246</v>
          </cell>
          <cell r="G20">
            <v>42.08</v>
          </cell>
          <cell r="I20">
            <v>59337</v>
          </cell>
          <cell r="K20">
            <v>20.83</v>
          </cell>
          <cell r="L20">
            <v>21.75</v>
          </cell>
          <cell r="M20">
            <v>50679</v>
          </cell>
          <cell r="Q20">
            <v>40620</v>
          </cell>
          <cell r="R20">
            <v>16654</v>
          </cell>
          <cell r="S20">
            <v>0.86709999999999998</v>
          </cell>
          <cell r="T20">
            <v>0.88400000000000001</v>
          </cell>
          <cell r="W20">
            <v>16382</v>
          </cell>
          <cell r="X20">
            <v>771</v>
          </cell>
          <cell r="Y20">
            <v>33149</v>
          </cell>
        </row>
        <row r="21">
          <cell r="B21">
            <v>251</v>
          </cell>
          <cell r="G21">
            <v>51.17</v>
          </cell>
          <cell r="I21">
            <v>48462</v>
          </cell>
          <cell r="K21">
            <v>30</v>
          </cell>
          <cell r="L21">
            <v>14.08</v>
          </cell>
          <cell r="M21">
            <v>47880</v>
          </cell>
          <cell r="Q21">
            <v>27849</v>
          </cell>
          <cell r="R21">
            <v>11418</v>
          </cell>
          <cell r="S21">
            <v>0.94479999999999997</v>
          </cell>
          <cell r="T21">
            <v>0.99370000000000003</v>
          </cell>
          <cell r="W21">
            <v>18456</v>
          </cell>
          <cell r="X21">
            <v>872</v>
          </cell>
          <cell r="Y21">
            <v>30736</v>
          </cell>
        </row>
        <row r="22">
          <cell r="B22">
            <v>254</v>
          </cell>
          <cell r="G22">
            <v>46.58</v>
          </cell>
          <cell r="I22">
            <v>60020</v>
          </cell>
          <cell r="K22">
            <v>24.83</v>
          </cell>
          <cell r="L22">
            <v>19.170000000000002</v>
          </cell>
          <cell r="M22">
            <v>49735</v>
          </cell>
          <cell r="Q22">
            <v>38735</v>
          </cell>
          <cell r="R22">
            <v>15881</v>
          </cell>
          <cell r="S22">
            <v>0.85440000000000005</v>
          </cell>
          <cell r="T22">
            <v>0.96</v>
          </cell>
          <cell r="W22">
            <v>18591</v>
          </cell>
          <cell r="X22">
            <v>855</v>
          </cell>
          <cell r="Y22">
            <v>34974</v>
          </cell>
        </row>
        <row r="23">
          <cell r="B23">
            <v>258</v>
          </cell>
          <cell r="G23">
            <v>52.83</v>
          </cell>
          <cell r="I23">
            <v>69897</v>
          </cell>
          <cell r="K23">
            <v>33</v>
          </cell>
          <cell r="L23">
            <v>12.42</v>
          </cell>
          <cell r="M23">
            <v>47270</v>
          </cell>
          <cell r="Q23">
            <v>38667</v>
          </cell>
          <cell r="R23">
            <v>15854</v>
          </cell>
          <cell r="S23">
            <v>0.88580000000000003</v>
          </cell>
          <cell r="T23">
            <v>0.99809999999999999</v>
          </cell>
          <cell r="W23">
            <v>25250</v>
          </cell>
          <cell r="X23">
            <v>1273</v>
          </cell>
          <cell r="Y23">
            <v>41059</v>
          </cell>
        </row>
        <row r="24">
          <cell r="B24">
            <v>263</v>
          </cell>
          <cell r="G24">
            <v>54</v>
          </cell>
          <cell r="I24">
            <v>59936</v>
          </cell>
          <cell r="K24">
            <v>32.42</v>
          </cell>
          <cell r="L24">
            <v>11</v>
          </cell>
          <cell r="M24">
            <v>46753</v>
          </cell>
          <cell r="Q24">
            <v>32102</v>
          </cell>
          <cell r="R24">
            <v>13162</v>
          </cell>
          <cell r="S24">
            <v>0.95379999999999998</v>
          </cell>
          <cell r="T24">
            <v>0.99950000000000006</v>
          </cell>
          <cell r="W24">
            <v>24798</v>
          </cell>
          <cell r="X24">
            <v>1149</v>
          </cell>
          <cell r="Y24">
            <v>37436</v>
          </cell>
        </row>
        <row r="25">
          <cell r="B25">
            <v>267</v>
          </cell>
          <cell r="G25">
            <v>47.75</v>
          </cell>
          <cell r="I25">
            <v>80021</v>
          </cell>
          <cell r="K25">
            <v>28</v>
          </cell>
          <cell r="L25">
            <v>17.75</v>
          </cell>
          <cell r="M25">
            <v>49218</v>
          </cell>
          <cell r="Q25">
            <v>49999</v>
          </cell>
          <cell r="R25">
            <v>20500</v>
          </cell>
          <cell r="S25">
            <v>0.86099999999999999</v>
          </cell>
          <cell r="T25">
            <v>0.97230000000000005</v>
          </cell>
          <cell r="W25">
            <v>24715</v>
          </cell>
          <cell r="X25">
            <v>1251</v>
          </cell>
          <cell r="Y25">
            <v>46927</v>
          </cell>
        </row>
        <row r="26">
          <cell r="B26">
            <v>291</v>
          </cell>
          <cell r="G26">
            <v>44.67</v>
          </cell>
          <cell r="I26">
            <v>35657</v>
          </cell>
          <cell r="K26">
            <v>23.58</v>
          </cell>
          <cell r="L26">
            <v>21.08</v>
          </cell>
          <cell r="M26">
            <v>50437</v>
          </cell>
          <cell r="Q26">
            <v>24041</v>
          </cell>
          <cell r="R26">
            <v>9857</v>
          </cell>
          <cell r="S26">
            <v>0.93030000000000002</v>
          </cell>
          <cell r="T26">
            <v>0.9335</v>
          </cell>
          <cell r="W26">
            <v>11210</v>
          </cell>
          <cell r="X26">
            <v>532</v>
          </cell>
          <cell r="Y26">
            <v>22419</v>
          </cell>
        </row>
        <row r="27">
          <cell r="B27">
            <v>294</v>
          </cell>
          <cell r="G27">
            <v>45.25</v>
          </cell>
          <cell r="I27">
            <v>49008</v>
          </cell>
          <cell r="K27">
            <v>25.5</v>
          </cell>
          <cell r="L27">
            <v>20.5</v>
          </cell>
          <cell r="M27">
            <v>50222</v>
          </cell>
          <cell r="Q27">
            <v>32605</v>
          </cell>
          <cell r="R27">
            <v>13368</v>
          </cell>
          <cell r="S27">
            <v>0.93110000000000004</v>
          </cell>
          <cell r="T27">
            <v>0.9425</v>
          </cell>
          <cell r="W27">
            <v>15191</v>
          </cell>
          <cell r="X27">
            <v>769</v>
          </cell>
          <cell r="Y27">
            <v>30958</v>
          </cell>
        </row>
        <row r="28">
          <cell r="B28">
            <v>303</v>
          </cell>
          <cell r="G28">
            <v>57.25</v>
          </cell>
          <cell r="I28">
            <v>45462</v>
          </cell>
          <cell r="K28">
            <v>36.5</v>
          </cell>
          <cell r="L28">
            <v>7.5</v>
          </cell>
          <cell r="M28">
            <v>45474</v>
          </cell>
          <cell r="Q28">
            <v>17984</v>
          </cell>
          <cell r="R28">
            <v>7373</v>
          </cell>
          <cell r="S28">
            <v>0.92179999999999995</v>
          </cell>
          <cell r="T28">
            <v>1</v>
          </cell>
          <cell r="W28">
            <v>15583</v>
          </cell>
          <cell r="X28">
            <v>751</v>
          </cell>
          <cell r="Y28">
            <v>21216</v>
          </cell>
        </row>
        <row r="29">
          <cell r="B29">
            <v>314</v>
          </cell>
          <cell r="G29">
            <v>45.67</v>
          </cell>
          <cell r="I29">
            <v>49411</v>
          </cell>
          <cell r="K29">
            <v>33.5</v>
          </cell>
          <cell r="L29">
            <v>20.079999999999998</v>
          </cell>
          <cell r="M29">
            <v>50072</v>
          </cell>
          <cell r="Q29">
            <v>32562</v>
          </cell>
          <cell r="R29">
            <v>13351</v>
          </cell>
          <cell r="S29">
            <v>0.93169999999999997</v>
          </cell>
          <cell r="T29">
            <v>0.94840000000000002</v>
          </cell>
          <cell r="W29">
            <v>11807</v>
          </cell>
          <cell r="X29">
            <v>970</v>
          </cell>
          <cell r="Y29">
            <v>31298</v>
          </cell>
        </row>
        <row r="30">
          <cell r="B30">
            <v>315</v>
          </cell>
          <cell r="G30">
            <v>48.17</v>
          </cell>
          <cell r="I30">
            <v>50096</v>
          </cell>
          <cell r="K30">
            <v>28.75</v>
          </cell>
          <cell r="L30">
            <v>17.329999999999998</v>
          </cell>
          <cell r="M30">
            <v>49065</v>
          </cell>
          <cell r="Q30">
            <v>31005</v>
          </cell>
          <cell r="R30">
            <v>12712</v>
          </cell>
          <cell r="S30">
            <v>0.86240000000000006</v>
          </cell>
          <cell r="T30">
            <v>0.97599999999999998</v>
          </cell>
          <cell r="W30">
            <v>15542</v>
          </cell>
          <cell r="X30">
            <v>800</v>
          </cell>
          <cell r="Y30">
            <v>29416</v>
          </cell>
        </row>
        <row r="31">
          <cell r="B31">
            <v>316</v>
          </cell>
          <cell r="G31">
            <v>45.92</v>
          </cell>
          <cell r="I31">
            <v>70839</v>
          </cell>
          <cell r="K31">
            <v>26</v>
          </cell>
          <cell r="L31">
            <v>19.829999999999998</v>
          </cell>
          <cell r="M31">
            <v>49980</v>
          </cell>
          <cell r="Q31">
            <v>46418</v>
          </cell>
          <cell r="R31">
            <v>19031</v>
          </cell>
          <cell r="S31">
            <v>0.85260000000000002</v>
          </cell>
          <cell r="T31">
            <v>0.95189999999999997</v>
          </cell>
          <cell r="W31">
            <v>20601</v>
          </cell>
          <cell r="X31">
            <v>1034</v>
          </cell>
          <cell r="Y31">
            <v>41116</v>
          </cell>
        </row>
        <row r="32">
          <cell r="B32">
            <v>317</v>
          </cell>
          <cell r="G32">
            <v>48.83</v>
          </cell>
          <cell r="I32">
            <v>43581</v>
          </cell>
          <cell r="K32">
            <v>28.58</v>
          </cell>
          <cell r="L32">
            <v>16.670000000000002</v>
          </cell>
          <cell r="M32">
            <v>48823</v>
          </cell>
          <cell r="Q32">
            <v>26565</v>
          </cell>
          <cell r="R32">
            <v>10892</v>
          </cell>
          <cell r="S32">
            <v>0.93840000000000001</v>
          </cell>
          <cell r="T32">
            <v>0.98129999999999995</v>
          </cell>
          <cell r="W32">
            <v>15255</v>
          </cell>
          <cell r="X32">
            <v>753</v>
          </cell>
          <cell r="Y32">
            <v>27811</v>
          </cell>
        </row>
        <row r="33">
          <cell r="B33">
            <v>321</v>
          </cell>
          <cell r="G33">
            <v>49.25</v>
          </cell>
          <cell r="I33">
            <v>43586</v>
          </cell>
          <cell r="K33">
            <v>28.92</v>
          </cell>
          <cell r="L33">
            <v>16.25</v>
          </cell>
          <cell r="M33">
            <v>48670</v>
          </cell>
          <cell r="Q33">
            <v>26317</v>
          </cell>
          <cell r="R33">
            <v>10790</v>
          </cell>
          <cell r="S33">
            <v>0.93920000000000003</v>
          </cell>
          <cell r="T33">
            <v>0.98409999999999997</v>
          </cell>
          <cell r="W33">
            <v>15454</v>
          </cell>
          <cell r="X33">
            <v>760</v>
          </cell>
          <cell r="Y33">
            <v>27804</v>
          </cell>
        </row>
        <row r="34">
          <cell r="B34">
            <v>332</v>
          </cell>
          <cell r="G34">
            <v>47.08</v>
          </cell>
          <cell r="I34">
            <v>59166</v>
          </cell>
          <cell r="K34">
            <v>28.25</v>
          </cell>
          <cell r="L34">
            <v>18.420000000000002</v>
          </cell>
          <cell r="M34">
            <v>49461</v>
          </cell>
          <cell r="Q34">
            <v>37535</v>
          </cell>
          <cell r="R34">
            <v>15390</v>
          </cell>
          <cell r="S34">
            <v>0.85899999999999999</v>
          </cell>
          <cell r="T34">
            <v>0.96579999999999999</v>
          </cell>
          <cell r="W34">
            <v>17499</v>
          </cell>
          <cell r="X34">
            <v>929</v>
          </cell>
          <cell r="Y34">
            <v>34611</v>
          </cell>
        </row>
        <row r="35">
          <cell r="B35">
            <v>334</v>
          </cell>
          <cell r="G35">
            <v>57.33</v>
          </cell>
          <cell r="I35">
            <v>58132</v>
          </cell>
          <cell r="K35">
            <v>38.17</v>
          </cell>
          <cell r="L35">
            <v>7.42</v>
          </cell>
          <cell r="M35">
            <v>45444</v>
          </cell>
          <cell r="Q35">
            <v>22952</v>
          </cell>
          <cell r="R35">
            <v>9410</v>
          </cell>
          <cell r="S35">
            <v>0.92249999999999999</v>
          </cell>
          <cell r="T35">
            <v>1</v>
          </cell>
          <cell r="W35">
            <v>19558</v>
          </cell>
          <cell r="X35">
            <v>1020</v>
          </cell>
          <cell r="Y35">
            <v>27126</v>
          </cell>
        </row>
        <row r="36">
          <cell r="B36">
            <v>336</v>
          </cell>
          <cell r="G36">
            <v>49.75</v>
          </cell>
          <cell r="I36">
            <v>52193</v>
          </cell>
          <cell r="K36">
            <v>30.25</v>
          </cell>
          <cell r="L36">
            <v>15.75</v>
          </cell>
          <cell r="M36">
            <v>48488</v>
          </cell>
          <cell r="Q36">
            <v>31156</v>
          </cell>
          <cell r="R36">
            <v>12774</v>
          </cell>
          <cell r="S36">
            <v>0.86809999999999998</v>
          </cell>
          <cell r="T36">
            <v>0.98719999999999997</v>
          </cell>
          <cell r="W36">
            <v>16993</v>
          </cell>
          <cell r="X36">
            <v>871</v>
          </cell>
          <cell r="Y36">
            <v>30718</v>
          </cell>
        </row>
        <row r="37">
          <cell r="B37">
            <v>412</v>
          </cell>
          <cell r="G37">
            <v>54.92</v>
          </cell>
          <cell r="I37">
            <v>60803</v>
          </cell>
          <cell r="K37">
            <v>35.83</v>
          </cell>
          <cell r="L37">
            <v>10.08</v>
          </cell>
          <cell r="M37">
            <v>46419</v>
          </cell>
          <cell r="Q37">
            <v>25513</v>
          </cell>
          <cell r="R37">
            <v>10460</v>
          </cell>
          <cell r="S37">
            <v>0.90149999999999997</v>
          </cell>
          <cell r="T37">
            <v>1</v>
          </cell>
          <cell r="W37">
            <v>18628</v>
          </cell>
          <cell r="X37">
            <v>976</v>
          </cell>
          <cell r="Y37">
            <v>28471</v>
          </cell>
        </row>
        <row r="38">
          <cell r="B38">
            <v>436</v>
          </cell>
          <cell r="G38">
            <v>50.17</v>
          </cell>
          <cell r="I38">
            <v>49209</v>
          </cell>
          <cell r="K38">
            <v>35.25</v>
          </cell>
          <cell r="L38">
            <v>15.08</v>
          </cell>
          <cell r="M38">
            <v>48245</v>
          </cell>
          <cell r="Q38">
            <v>28931</v>
          </cell>
          <cell r="R38">
            <v>11862</v>
          </cell>
          <cell r="S38">
            <v>0.94259999999999999</v>
          </cell>
          <cell r="T38">
            <v>0.98939999999999995</v>
          </cell>
          <cell r="W38">
            <v>15568</v>
          </cell>
          <cell r="X38">
            <v>1044</v>
          </cell>
          <cell r="Y38">
            <v>31309</v>
          </cell>
        </row>
        <row r="39">
          <cell r="B39">
            <v>470</v>
          </cell>
          <cell r="G39">
            <v>47.25</v>
          </cell>
          <cell r="I39">
            <v>95851</v>
          </cell>
          <cell r="K39">
            <v>29.42</v>
          </cell>
          <cell r="L39">
            <v>18.25</v>
          </cell>
          <cell r="M39">
            <v>49400</v>
          </cell>
          <cell r="Q39">
            <v>60578</v>
          </cell>
          <cell r="R39">
            <v>24837</v>
          </cell>
          <cell r="S39">
            <v>0.9355</v>
          </cell>
          <cell r="T39">
            <v>0.96740000000000004</v>
          </cell>
          <cell r="W39">
            <v>30182</v>
          </cell>
          <cell r="X39">
            <v>1692</v>
          </cell>
          <cell r="Y39">
            <v>61070</v>
          </cell>
        </row>
        <row r="40">
          <cell r="B40">
            <v>489</v>
          </cell>
          <cell r="G40">
            <v>49.67</v>
          </cell>
          <cell r="I40">
            <v>48717</v>
          </cell>
          <cell r="K40">
            <v>30.83</v>
          </cell>
          <cell r="L40">
            <v>15.83</v>
          </cell>
          <cell r="M40">
            <v>48519</v>
          </cell>
          <cell r="Q40">
            <v>29137</v>
          </cell>
          <cell r="R40">
            <v>11946</v>
          </cell>
          <cell r="S40">
            <v>0.94</v>
          </cell>
          <cell r="T40">
            <v>0.98670000000000002</v>
          </cell>
          <cell r="W40">
            <v>16872</v>
          </cell>
          <cell r="X40">
            <v>896</v>
          </cell>
          <cell r="Y40">
            <v>31056</v>
          </cell>
        </row>
        <row r="41">
          <cell r="B41">
            <v>493</v>
          </cell>
          <cell r="G41">
            <v>43.5</v>
          </cell>
          <cell r="I41">
            <v>77293</v>
          </cell>
          <cell r="K41">
            <v>33.83</v>
          </cell>
          <cell r="L41">
            <v>22.5</v>
          </cell>
          <cell r="M41">
            <v>50952</v>
          </cell>
          <cell r="Q41">
            <v>53826</v>
          </cell>
          <cell r="R41">
            <v>22069</v>
          </cell>
          <cell r="S41">
            <v>0.84399999999999997</v>
          </cell>
          <cell r="T41">
            <v>0.91300000000000003</v>
          </cell>
          <cell r="W41">
            <v>13143</v>
          </cell>
          <cell r="X41">
            <v>1360</v>
          </cell>
          <cell r="Y41">
            <v>43736</v>
          </cell>
        </row>
        <row r="42">
          <cell r="B42">
            <v>527</v>
          </cell>
          <cell r="G42">
            <v>46.92</v>
          </cell>
          <cell r="I42">
            <v>64481</v>
          </cell>
          <cell r="K42">
            <v>28.83</v>
          </cell>
          <cell r="L42">
            <v>18.829999999999998</v>
          </cell>
          <cell r="M42">
            <v>49614</v>
          </cell>
          <cell r="Q42">
            <v>41298</v>
          </cell>
          <cell r="R42">
            <v>16932</v>
          </cell>
          <cell r="S42">
            <v>0.85529999999999995</v>
          </cell>
          <cell r="T42">
            <v>0.96399999999999997</v>
          </cell>
          <cell r="W42">
            <v>18440</v>
          </cell>
          <cell r="X42">
            <v>1020</v>
          </cell>
          <cell r="Y42">
            <v>37645</v>
          </cell>
        </row>
        <row r="43">
          <cell r="B43">
            <v>558</v>
          </cell>
          <cell r="G43">
            <v>51.75</v>
          </cell>
          <cell r="I43">
            <v>46941</v>
          </cell>
          <cell r="K43">
            <v>48.42</v>
          </cell>
          <cell r="L43">
            <v>13.5</v>
          </cell>
          <cell r="M43">
            <v>47665</v>
          </cell>
          <cell r="Q43">
            <v>15971</v>
          </cell>
          <cell r="R43">
            <v>6548</v>
          </cell>
          <cell r="S43">
            <v>0.88019999999999998</v>
          </cell>
          <cell r="T43">
            <v>0.99560000000000004</v>
          </cell>
          <cell r="W43">
            <v>3282</v>
          </cell>
          <cell r="X43">
            <v>985</v>
          </cell>
          <cell r="Y43">
            <v>16576</v>
          </cell>
        </row>
        <row r="44">
          <cell r="B44">
            <v>564</v>
          </cell>
          <cell r="G44">
            <v>44.83</v>
          </cell>
          <cell r="I44">
            <v>38013</v>
          </cell>
          <cell r="K44">
            <v>26.67</v>
          </cell>
          <cell r="L44">
            <v>20.92</v>
          </cell>
          <cell r="M44">
            <v>50375</v>
          </cell>
          <cell r="Q44">
            <v>25532</v>
          </cell>
          <cell r="R44">
            <v>10468</v>
          </cell>
          <cell r="S44">
            <v>0.93049999999999999</v>
          </cell>
          <cell r="T44">
            <v>0.93630000000000002</v>
          </cell>
          <cell r="W44">
            <v>11127</v>
          </cell>
          <cell r="X44">
            <v>612</v>
          </cell>
          <cell r="Y44">
            <v>23937</v>
          </cell>
        </row>
        <row r="45">
          <cell r="B45">
            <v>567</v>
          </cell>
          <cell r="G45">
            <v>54</v>
          </cell>
          <cell r="I45">
            <v>45565</v>
          </cell>
          <cell r="K45">
            <v>35.83</v>
          </cell>
          <cell r="L45">
            <v>11</v>
          </cell>
          <cell r="M45">
            <v>46753</v>
          </cell>
          <cell r="Q45">
            <v>19524</v>
          </cell>
          <cell r="R45">
            <v>8005</v>
          </cell>
          <cell r="S45">
            <v>0.89580000000000004</v>
          </cell>
          <cell r="T45">
            <v>0.99950000000000006</v>
          </cell>
          <cell r="W45">
            <v>13318</v>
          </cell>
          <cell r="X45">
            <v>733</v>
          </cell>
          <cell r="Y45">
            <v>21383</v>
          </cell>
        </row>
        <row r="46">
          <cell r="B46">
            <v>644</v>
          </cell>
          <cell r="G46">
            <v>44.5</v>
          </cell>
          <cell r="I46">
            <v>60197</v>
          </cell>
          <cell r="K46">
            <v>26.75</v>
          </cell>
          <cell r="L46">
            <v>21.25</v>
          </cell>
          <cell r="M46">
            <v>50496</v>
          </cell>
          <cell r="Q46">
            <v>40741</v>
          </cell>
          <cell r="R46">
            <v>16704</v>
          </cell>
          <cell r="S46">
            <v>0.84930000000000005</v>
          </cell>
          <cell r="T46">
            <v>0.93079999999999996</v>
          </cell>
          <cell r="W46">
            <v>15706</v>
          </cell>
          <cell r="X46">
            <v>885</v>
          </cell>
          <cell r="Y46">
            <v>34509</v>
          </cell>
        </row>
        <row r="47">
          <cell r="B47">
            <v>645</v>
          </cell>
          <cell r="G47">
            <v>40.08</v>
          </cell>
          <cell r="I47">
            <v>44773</v>
          </cell>
          <cell r="K47">
            <v>23.33</v>
          </cell>
          <cell r="L47">
            <v>25.92</v>
          </cell>
          <cell r="M47">
            <v>52201</v>
          </cell>
          <cell r="Q47">
            <v>33708</v>
          </cell>
          <cell r="R47">
            <v>13820</v>
          </cell>
          <cell r="S47">
            <v>0.92410000000000003</v>
          </cell>
          <cell r="T47">
            <v>0.83409999999999995</v>
          </cell>
          <cell r="W47">
            <v>10291</v>
          </cell>
          <cell r="X47">
            <v>614</v>
          </cell>
          <cell r="Y47">
            <v>26213</v>
          </cell>
        </row>
        <row r="48">
          <cell r="B48">
            <v>651</v>
          </cell>
          <cell r="G48">
            <v>52.17</v>
          </cell>
          <cell r="I48">
            <v>57730</v>
          </cell>
          <cell r="K48">
            <v>34.92</v>
          </cell>
          <cell r="L48">
            <v>13.08</v>
          </cell>
          <cell r="M48">
            <v>47515</v>
          </cell>
          <cell r="Q48">
            <v>32426</v>
          </cell>
          <cell r="R48">
            <v>13295</v>
          </cell>
          <cell r="S48">
            <v>0.88229999999999997</v>
          </cell>
          <cell r="T48">
            <v>0.99670000000000003</v>
          </cell>
          <cell r="W48">
            <v>19309</v>
          </cell>
          <cell r="X48">
            <v>1119</v>
          </cell>
          <cell r="Y48">
            <v>33955</v>
          </cell>
        </row>
        <row r="49">
          <cell r="B49">
            <v>656</v>
          </cell>
          <cell r="G49">
            <v>55.67</v>
          </cell>
          <cell r="I49">
            <v>62781</v>
          </cell>
          <cell r="K49">
            <v>48.42</v>
          </cell>
          <cell r="L49">
            <v>9.33</v>
          </cell>
          <cell r="M49">
            <v>46143</v>
          </cell>
          <cell r="Q49">
            <v>19422</v>
          </cell>
          <cell r="R49">
            <v>7963</v>
          </cell>
          <cell r="S49">
            <v>0.95889999999999997</v>
          </cell>
          <cell r="T49">
            <v>1</v>
          </cell>
          <cell r="W49">
            <v>10177</v>
          </cell>
          <cell r="X49">
            <v>1404</v>
          </cell>
          <cell r="Y49">
            <v>23278</v>
          </cell>
        </row>
        <row r="50">
          <cell r="B50">
            <v>657</v>
          </cell>
          <cell r="G50">
            <v>44.42</v>
          </cell>
          <cell r="I50">
            <v>41542</v>
          </cell>
          <cell r="K50">
            <v>27.67</v>
          </cell>
          <cell r="L50">
            <v>21.33</v>
          </cell>
          <cell r="M50">
            <v>50526</v>
          </cell>
          <cell r="Q50">
            <v>28169</v>
          </cell>
          <cell r="R50">
            <v>11549</v>
          </cell>
          <cell r="S50">
            <v>0.84909999999999997</v>
          </cell>
          <cell r="T50">
            <v>0.9294</v>
          </cell>
          <cell r="W50">
            <v>10465</v>
          </cell>
          <cell r="X50">
            <v>625</v>
          </cell>
          <cell r="Y50">
            <v>23794</v>
          </cell>
        </row>
        <row r="51">
          <cell r="B51">
            <v>668</v>
          </cell>
          <cell r="G51">
            <v>45.92</v>
          </cell>
          <cell r="I51">
            <v>71621</v>
          </cell>
          <cell r="K51">
            <v>28.5</v>
          </cell>
          <cell r="L51">
            <v>19.829999999999998</v>
          </cell>
          <cell r="M51">
            <v>49980</v>
          </cell>
          <cell r="Q51">
            <v>46930</v>
          </cell>
          <cell r="R51">
            <v>19241</v>
          </cell>
          <cell r="S51">
            <v>0.85260000000000002</v>
          </cell>
          <cell r="T51">
            <v>0.95189999999999997</v>
          </cell>
          <cell r="W51">
            <v>19437</v>
          </cell>
          <cell r="X51">
            <v>1116</v>
          </cell>
          <cell r="Y51">
            <v>41570</v>
          </cell>
        </row>
        <row r="52">
          <cell r="B52">
            <v>675</v>
          </cell>
          <cell r="G52">
            <v>40.08</v>
          </cell>
          <cell r="I52">
            <v>39713</v>
          </cell>
          <cell r="K52">
            <v>23.08</v>
          </cell>
          <cell r="L52">
            <v>25.92</v>
          </cell>
          <cell r="M52">
            <v>52201</v>
          </cell>
          <cell r="Q52">
            <v>29899</v>
          </cell>
          <cell r="R52">
            <v>12259</v>
          </cell>
          <cell r="S52">
            <v>0.92410000000000003</v>
          </cell>
          <cell r="T52">
            <v>0.83409999999999995</v>
          </cell>
          <cell r="W52">
            <v>9210</v>
          </cell>
          <cell r="X52">
            <v>542</v>
          </cell>
          <cell r="Y52">
            <v>23251</v>
          </cell>
        </row>
        <row r="53">
          <cell r="B53">
            <v>678</v>
          </cell>
          <cell r="G53">
            <v>53.67</v>
          </cell>
          <cell r="I53">
            <v>45771</v>
          </cell>
          <cell r="K53">
            <v>36.33</v>
          </cell>
          <cell r="L53">
            <v>11.33</v>
          </cell>
          <cell r="M53">
            <v>46874</v>
          </cell>
          <cell r="Q53">
            <v>19762</v>
          </cell>
          <cell r="R53">
            <v>8102</v>
          </cell>
          <cell r="S53">
            <v>0.89380000000000004</v>
          </cell>
          <cell r="T53">
            <v>0.99919999999999998</v>
          </cell>
          <cell r="W53">
            <v>12997</v>
          </cell>
          <cell r="X53">
            <v>750</v>
          </cell>
          <cell r="Y53">
            <v>21495</v>
          </cell>
        </row>
        <row r="54">
          <cell r="B54">
            <v>697</v>
          </cell>
          <cell r="G54">
            <v>63.17</v>
          </cell>
          <cell r="I54">
            <v>58051</v>
          </cell>
          <cell r="K54">
            <v>46.25</v>
          </cell>
          <cell r="L54">
            <v>1.08</v>
          </cell>
          <cell r="M54">
            <v>43132</v>
          </cell>
          <cell r="Q54">
            <v>14876</v>
          </cell>
          <cell r="R54">
            <v>6099</v>
          </cell>
          <cell r="S54">
            <v>0.98619999999999997</v>
          </cell>
          <cell r="T54">
            <v>1</v>
          </cell>
          <cell r="W54">
            <v>19172</v>
          </cell>
          <cell r="X54">
            <v>1133</v>
          </cell>
          <cell r="Y54">
            <v>20399</v>
          </cell>
        </row>
        <row r="55">
          <cell r="B55">
            <v>703</v>
          </cell>
          <cell r="G55">
            <v>47.33</v>
          </cell>
          <cell r="I55">
            <v>44417</v>
          </cell>
          <cell r="K55">
            <v>30.5</v>
          </cell>
          <cell r="L55">
            <v>18.170000000000002</v>
          </cell>
          <cell r="M55">
            <v>49369</v>
          </cell>
          <cell r="Q55">
            <v>28018</v>
          </cell>
          <cell r="R55">
            <v>11487</v>
          </cell>
          <cell r="S55">
            <v>0.93569999999999998</v>
          </cell>
          <cell r="T55">
            <v>0.96819999999999995</v>
          </cell>
          <cell r="W55">
            <v>13613</v>
          </cell>
          <cell r="X55">
            <v>809</v>
          </cell>
          <cell r="Y55">
            <v>28304</v>
          </cell>
        </row>
        <row r="56">
          <cell r="B56">
            <v>704</v>
          </cell>
          <cell r="G56">
            <v>56.83</v>
          </cell>
          <cell r="I56">
            <v>52175</v>
          </cell>
          <cell r="K56">
            <v>40.08</v>
          </cell>
          <cell r="L56">
            <v>7.92</v>
          </cell>
          <cell r="M56">
            <v>45627</v>
          </cell>
          <cell r="Q56">
            <v>20837</v>
          </cell>
          <cell r="R56">
            <v>8543</v>
          </cell>
          <cell r="S56">
            <v>0.91849999999999998</v>
          </cell>
          <cell r="T56">
            <v>1</v>
          </cell>
          <cell r="W56">
            <v>16543</v>
          </cell>
          <cell r="X56">
            <v>988</v>
          </cell>
          <cell r="Y56">
            <v>24363</v>
          </cell>
        </row>
        <row r="57">
          <cell r="B57">
            <v>718</v>
          </cell>
          <cell r="G57">
            <v>41.25</v>
          </cell>
          <cell r="I57">
            <v>51174</v>
          </cell>
          <cell r="K57">
            <v>27.25</v>
          </cell>
          <cell r="L57">
            <v>24.75</v>
          </cell>
          <cell r="M57">
            <v>51775</v>
          </cell>
          <cell r="Q57">
            <v>37515</v>
          </cell>
          <cell r="R57">
            <v>15381</v>
          </cell>
          <cell r="S57">
            <v>0.83989999999999998</v>
          </cell>
          <cell r="T57">
            <v>0.86419999999999997</v>
          </cell>
          <cell r="W57">
            <v>10075</v>
          </cell>
          <cell r="X57">
            <v>720</v>
          </cell>
          <cell r="Y57">
            <v>27887</v>
          </cell>
        </row>
        <row r="58">
          <cell r="B58">
            <v>724</v>
          </cell>
          <cell r="G58">
            <v>51.17</v>
          </cell>
          <cell r="I58">
            <v>54180</v>
          </cell>
          <cell r="K58">
            <v>34</v>
          </cell>
          <cell r="L58">
            <v>14.08</v>
          </cell>
          <cell r="M58">
            <v>47880</v>
          </cell>
          <cell r="Q58">
            <v>31135</v>
          </cell>
          <cell r="R58">
            <v>12765</v>
          </cell>
          <cell r="S58">
            <v>0.94479999999999997</v>
          </cell>
          <cell r="T58">
            <v>0.99370000000000003</v>
          </cell>
          <cell r="W58">
            <v>18876</v>
          </cell>
          <cell r="X58">
            <v>1100</v>
          </cell>
          <cell r="Y58">
            <v>34363</v>
          </cell>
        </row>
        <row r="59">
          <cell r="B59">
            <v>725</v>
          </cell>
          <cell r="G59">
            <v>40.42</v>
          </cell>
          <cell r="I59">
            <v>64346</v>
          </cell>
          <cell r="K59">
            <v>23.25</v>
          </cell>
          <cell r="L59">
            <v>25.58</v>
          </cell>
          <cell r="M59">
            <v>52079</v>
          </cell>
          <cell r="Q59">
            <v>48077</v>
          </cell>
          <cell r="R59">
            <v>19712</v>
          </cell>
          <cell r="S59">
            <v>0.83850000000000002</v>
          </cell>
          <cell r="T59">
            <v>0.84279999999999999</v>
          </cell>
          <cell r="W59">
            <v>13824</v>
          </cell>
          <cell r="X59">
            <v>805</v>
          </cell>
          <cell r="Y59">
            <v>34426</v>
          </cell>
        </row>
        <row r="60">
          <cell r="B60">
            <v>735</v>
          </cell>
          <cell r="G60">
            <v>46.42</v>
          </cell>
          <cell r="I60">
            <v>57349</v>
          </cell>
          <cell r="K60">
            <v>29.25</v>
          </cell>
          <cell r="L60">
            <v>19.329999999999998</v>
          </cell>
          <cell r="M60">
            <v>49796</v>
          </cell>
          <cell r="Q60">
            <v>37152</v>
          </cell>
          <cell r="R60">
            <v>15232</v>
          </cell>
          <cell r="S60">
            <v>0.85399999999999998</v>
          </cell>
          <cell r="T60">
            <v>0.95799999999999996</v>
          </cell>
          <cell r="W60">
            <v>15702</v>
          </cell>
          <cell r="X60">
            <v>915</v>
          </cell>
          <cell r="Y60">
            <v>33386</v>
          </cell>
        </row>
        <row r="61">
          <cell r="B61">
            <v>737</v>
          </cell>
          <cell r="G61">
            <v>49.67</v>
          </cell>
          <cell r="I61">
            <v>46226</v>
          </cell>
          <cell r="K61">
            <v>32.5</v>
          </cell>
          <cell r="L61">
            <v>15.83</v>
          </cell>
          <cell r="M61">
            <v>48519</v>
          </cell>
          <cell r="Q61">
            <v>27647</v>
          </cell>
          <cell r="R61">
            <v>11335</v>
          </cell>
          <cell r="S61">
            <v>0.94</v>
          </cell>
          <cell r="T61">
            <v>0.98670000000000002</v>
          </cell>
          <cell r="W61">
            <v>15329</v>
          </cell>
          <cell r="X61">
            <v>893</v>
          </cell>
          <cell r="Y61">
            <v>29468</v>
          </cell>
        </row>
        <row r="62">
          <cell r="B62">
            <v>744</v>
          </cell>
          <cell r="G62">
            <v>41.67</v>
          </cell>
          <cell r="I62">
            <v>50757</v>
          </cell>
          <cell r="K62">
            <v>25.33</v>
          </cell>
          <cell r="L62">
            <v>24.33</v>
          </cell>
          <cell r="M62">
            <v>51622</v>
          </cell>
          <cell r="Q62">
            <v>36857</v>
          </cell>
          <cell r="R62">
            <v>15111</v>
          </cell>
          <cell r="S62">
            <v>0.92549999999999999</v>
          </cell>
          <cell r="T62">
            <v>0.87409999999999999</v>
          </cell>
          <cell r="W62">
            <v>12331</v>
          </cell>
          <cell r="X62">
            <v>755</v>
          </cell>
          <cell r="Y62">
            <v>30702</v>
          </cell>
        </row>
        <row r="63">
          <cell r="B63">
            <v>782</v>
          </cell>
          <cell r="G63">
            <v>50.92</v>
          </cell>
          <cell r="I63">
            <v>58498</v>
          </cell>
          <cell r="K63">
            <v>34.25</v>
          </cell>
          <cell r="L63">
            <v>14.33</v>
          </cell>
          <cell r="M63">
            <v>47969</v>
          </cell>
          <cell r="Q63">
            <v>33809</v>
          </cell>
          <cell r="R63">
            <v>13862</v>
          </cell>
          <cell r="S63">
            <v>0.94420000000000004</v>
          </cell>
          <cell r="T63">
            <v>0.99280000000000002</v>
          </cell>
          <cell r="W63">
            <v>19965</v>
          </cell>
          <cell r="X63">
            <v>1198</v>
          </cell>
          <cell r="Y63">
            <v>37136</v>
          </cell>
        </row>
        <row r="64">
          <cell r="B64">
            <v>783</v>
          </cell>
          <cell r="G64">
            <v>49.42</v>
          </cell>
          <cell r="I64">
            <v>36558</v>
          </cell>
          <cell r="K64">
            <v>32.75</v>
          </cell>
          <cell r="L64">
            <v>16.079999999999998</v>
          </cell>
          <cell r="M64">
            <v>48611</v>
          </cell>
          <cell r="Q64">
            <v>21990</v>
          </cell>
          <cell r="R64">
            <v>9016</v>
          </cell>
          <cell r="S64">
            <v>0.9395</v>
          </cell>
          <cell r="T64">
            <v>0.98509999999999998</v>
          </cell>
          <cell r="W64">
            <v>11865</v>
          </cell>
          <cell r="X64">
            <v>712</v>
          </cell>
          <cell r="Y64">
            <v>23314</v>
          </cell>
        </row>
        <row r="65">
          <cell r="B65">
            <v>796</v>
          </cell>
          <cell r="G65">
            <v>43.92</v>
          </cell>
          <cell r="I65">
            <v>48865</v>
          </cell>
          <cell r="K65">
            <v>29.25</v>
          </cell>
          <cell r="L65">
            <v>22.08</v>
          </cell>
          <cell r="M65">
            <v>50802</v>
          </cell>
          <cell r="Q65">
            <v>33707</v>
          </cell>
          <cell r="R65">
            <v>13820</v>
          </cell>
          <cell r="S65">
            <v>0.92779999999999996</v>
          </cell>
          <cell r="T65">
            <v>0.92100000000000004</v>
          </cell>
          <cell r="W65">
            <v>12186</v>
          </cell>
          <cell r="X65">
            <v>831</v>
          </cell>
          <cell r="Y65">
            <v>30535</v>
          </cell>
        </row>
        <row r="66">
          <cell r="B66">
            <v>820</v>
          </cell>
          <cell r="G66">
            <v>40.58</v>
          </cell>
          <cell r="I66">
            <v>44224</v>
          </cell>
          <cell r="K66">
            <v>24.58</v>
          </cell>
          <cell r="L66">
            <v>25.42</v>
          </cell>
          <cell r="M66">
            <v>52018</v>
          </cell>
          <cell r="Q66">
            <v>32917</v>
          </cell>
          <cell r="R66">
            <v>13496</v>
          </cell>
          <cell r="S66">
            <v>0.92449999999999999</v>
          </cell>
          <cell r="T66">
            <v>0.84719999999999995</v>
          </cell>
          <cell r="W66">
            <v>10113</v>
          </cell>
          <cell r="X66">
            <v>632</v>
          </cell>
          <cell r="Y66">
            <v>26178</v>
          </cell>
        </row>
        <row r="67">
          <cell r="B67">
            <v>848</v>
          </cell>
          <cell r="G67">
            <v>48.5</v>
          </cell>
          <cell r="I67">
            <v>44917</v>
          </cell>
          <cell r="K67">
            <v>32.58</v>
          </cell>
          <cell r="L67">
            <v>17</v>
          </cell>
          <cell r="M67">
            <v>48945</v>
          </cell>
          <cell r="Q67">
            <v>27589</v>
          </cell>
          <cell r="R67">
            <v>11311</v>
          </cell>
          <cell r="S67">
            <v>0.93769999999999998</v>
          </cell>
          <cell r="T67">
            <v>0.97870000000000001</v>
          </cell>
          <cell r="W67">
            <v>13859</v>
          </cell>
          <cell r="X67">
            <v>871</v>
          </cell>
          <cell r="Y67">
            <v>28662</v>
          </cell>
        </row>
        <row r="68">
          <cell r="B68">
            <v>850</v>
          </cell>
          <cell r="G68">
            <v>41.17</v>
          </cell>
          <cell r="I68">
            <v>47179</v>
          </cell>
          <cell r="K68">
            <v>24.83</v>
          </cell>
          <cell r="L68">
            <v>24.83</v>
          </cell>
          <cell r="M68">
            <v>51806</v>
          </cell>
          <cell r="Q68">
            <v>34652</v>
          </cell>
          <cell r="R68">
            <v>14207</v>
          </cell>
          <cell r="S68">
            <v>0.92500000000000004</v>
          </cell>
          <cell r="T68">
            <v>0.86219999999999997</v>
          </cell>
          <cell r="W68">
            <v>11219</v>
          </cell>
          <cell r="X68">
            <v>687</v>
          </cell>
          <cell r="Y68">
            <v>28276</v>
          </cell>
        </row>
        <row r="69">
          <cell r="B69">
            <v>867</v>
          </cell>
          <cell r="G69">
            <v>46.67</v>
          </cell>
          <cell r="I69">
            <v>46170</v>
          </cell>
          <cell r="K69">
            <v>33.42</v>
          </cell>
          <cell r="L69">
            <v>19.079999999999998</v>
          </cell>
          <cell r="M69">
            <v>49706</v>
          </cell>
          <cell r="Q69">
            <v>29740</v>
          </cell>
          <cell r="R69">
            <v>12193</v>
          </cell>
          <cell r="S69">
            <v>0.85460000000000003</v>
          </cell>
          <cell r="T69">
            <v>0.96099999999999997</v>
          </cell>
          <cell r="W69">
            <v>11030</v>
          </cell>
          <cell r="X69">
            <v>832</v>
          </cell>
          <cell r="Y69">
            <v>26917</v>
          </cell>
        </row>
        <row r="70">
          <cell r="B70">
            <v>882</v>
          </cell>
          <cell r="G70">
            <v>59.25</v>
          </cell>
          <cell r="I70">
            <v>70973</v>
          </cell>
          <cell r="K70">
            <v>42.25</v>
          </cell>
          <cell r="L70">
            <v>5.25</v>
          </cell>
          <cell r="M70">
            <v>44652</v>
          </cell>
          <cell r="Q70">
            <v>26670</v>
          </cell>
          <cell r="R70">
            <v>10935</v>
          </cell>
          <cell r="S70">
            <v>0.94179999999999997</v>
          </cell>
          <cell r="T70">
            <v>1</v>
          </cell>
          <cell r="W70">
            <v>25286</v>
          </cell>
          <cell r="X70">
            <v>1487</v>
          </cell>
          <cell r="Y70">
            <v>33096</v>
          </cell>
        </row>
        <row r="71">
          <cell r="B71">
            <v>887</v>
          </cell>
          <cell r="G71">
            <v>48.17</v>
          </cell>
          <cell r="I71">
            <v>44413</v>
          </cell>
          <cell r="K71">
            <v>32.08</v>
          </cell>
          <cell r="L71">
            <v>17.329999999999998</v>
          </cell>
          <cell r="M71">
            <v>49065</v>
          </cell>
          <cell r="Q71">
            <v>27488</v>
          </cell>
          <cell r="R71">
            <v>11270</v>
          </cell>
          <cell r="S71">
            <v>0.93710000000000004</v>
          </cell>
          <cell r="T71">
            <v>0.97599999999999998</v>
          </cell>
          <cell r="W71">
            <v>13639</v>
          </cell>
          <cell r="X71">
            <v>848</v>
          </cell>
          <cell r="Y71">
            <v>28339</v>
          </cell>
        </row>
        <row r="72">
          <cell r="B72">
            <v>893</v>
          </cell>
          <cell r="G72">
            <v>39.58</v>
          </cell>
          <cell r="I72">
            <v>38530</v>
          </cell>
          <cell r="K72">
            <v>24.83</v>
          </cell>
          <cell r="L72">
            <v>26.42</v>
          </cell>
          <cell r="M72">
            <v>52383</v>
          </cell>
          <cell r="Q72">
            <v>29341</v>
          </cell>
          <cell r="R72">
            <v>12030</v>
          </cell>
          <cell r="S72">
            <v>0.92369999999999997</v>
          </cell>
          <cell r="T72">
            <v>0.81969999999999998</v>
          </cell>
          <cell r="W72">
            <v>7979</v>
          </cell>
          <cell r="X72">
            <v>541</v>
          </cell>
          <cell r="Y72">
            <v>22270</v>
          </cell>
        </row>
        <row r="73">
          <cell r="B73">
            <v>894</v>
          </cell>
          <cell r="G73">
            <v>50.58</v>
          </cell>
          <cell r="I73">
            <v>59737</v>
          </cell>
          <cell r="K73">
            <v>34.83</v>
          </cell>
          <cell r="L73">
            <v>14.67</v>
          </cell>
          <cell r="M73">
            <v>48092</v>
          </cell>
          <cell r="Q73">
            <v>34788</v>
          </cell>
          <cell r="R73">
            <v>14263</v>
          </cell>
          <cell r="S73">
            <v>0.87480000000000002</v>
          </cell>
          <cell r="T73">
            <v>0.99129999999999996</v>
          </cell>
          <cell r="W73">
            <v>18225</v>
          </cell>
          <cell r="X73">
            <v>1157</v>
          </cell>
          <cell r="Y73">
            <v>35196</v>
          </cell>
        </row>
        <row r="74">
          <cell r="B74">
            <v>908</v>
          </cell>
          <cell r="G74">
            <v>44</v>
          </cell>
          <cell r="I74">
            <v>52361</v>
          </cell>
          <cell r="K74">
            <v>28.17</v>
          </cell>
          <cell r="L74">
            <v>21.75</v>
          </cell>
          <cell r="M74">
            <v>50679</v>
          </cell>
          <cell r="Q74">
            <v>35845</v>
          </cell>
          <cell r="R74">
            <v>14696</v>
          </cell>
          <cell r="S74">
            <v>0.9294</v>
          </cell>
          <cell r="T74">
            <v>0.92259999999999998</v>
          </cell>
          <cell r="W74">
            <v>13786</v>
          </cell>
          <cell r="X74">
            <v>871</v>
          </cell>
          <cell r="Y74">
            <v>32724</v>
          </cell>
        </row>
        <row r="75">
          <cell r="B75">
            <v>909</v>
          </cell>
          <cell r="G75">
            <v>42.83</v>
          </cell>
          <cell r="I75">
            <v>37430</v>
          </cell>
          <cell r="K75">
            <v>27</v>
          </cell>
          <cell r="L75">
            <v>23.17</v>
          </cell>
          <cell r="M75">
            <v>51196</v>
          </cell>
          <cell r="Q75">
            <v>26465</v>
          </cell>
          <cell r="R75">
            <v>10851</v>
          </cell>
          <cell r="S75">
            <v>0.92659999999999998</v>
          </cell>
          <cell r="T75">
            <v>0.9</v>
          </cell>
          <cell r="W75">
            <v>9367</v>
          </cell>
          <cell r="X75">
            <v>592</v>
          </cell>
          <cell r="Y75">
            <v>23073</v>
          </cell>
        </row>
        <row r="76">
          <cell r="B76">
            <v>934</v>
          </cell>
          <cell r="G76">
            <v>51.92</v>
          </cell>
          <cell r="I76">
            <v>39586</v>
          </cell>
          <cell r="K76">
            <v>36.33</v>
          </cell>
          <cell r="L76">
            <v>13.33</v>
          </cell>
          <cell r="M76">
            <v>47604</v>
          </cell>
          <cell r="Q76">
            <v>17890</v>
          </cell>
          <cell r="R76">
            <v>7335</v>
          </cell>
          <cell r="S76">
            <v>0.88100000000000001</v>
          </cell>
          <cell r="T76">
            <v>0.99609999999999999</v>
          </cell>
          <cell r="W76">
            <v>10042</v>
          </cell>
          <cell r="X76">
            <v>644</v>
          </cell>
          <cell r="Y76">
            <v>18634</v>
          </cell>
        </row>
        <row r="77">
          <cell r="B77">
            <v>936</v>
          </cell>
          <cell r="G77">
            <v>42.33</v>
          </cell>
          <cell r="I77">
            <v>52571</v>
          </cell>
          <cell r="K77">
            <v>26.83</v>
          </cell>
          <cell r="L77">
            <v>23.67</v>
          </cell>
          <cell r="M77">
            <v>51380</v>
          </cell>
          <cell r="Q77">
            <v>37598</v>
          </cell>
          <cell r="R77">
            <v>15415</v>
          </cell>
          <cell r="S77">
            <v>0.92610000000000003</v>
          </cell>
          <cell r="T77">
            <v>0.88919999999999999</v>
          </cell>
          <cell r="W77">
            <v>12727</v>
          </cell>
          <cell r="X77">
            <v>821</v>
          </cell>
          <cell r="Y77">
            <v>32160</v>
          </cell>
        </row>
        <row r="78">
          <cell r="B78">
            <v>939</v>
          </cell>
          <cell r="G78">
            <v>41.58</v>
          </cell>
          <cell r="I78">
            <v>58908</v>
          </cell>
          <cell r="K78">
            <v>26.67</v>
          </cell>
          <cell r="L78">
            <v>24.42</v>
          </cell>
          <cell r="M78">
            <v>51653</v>
          </cell>
          <cell r="Q78">
            <v>42857</v>
          </cell>
          <cell r="R78">
            <v>17571</v>
          </cell>
          <cell r="S78">
            <v>0.84040000000000004</v>
          </cell>
          <cell r="T78">
            <v>0.87209999999999999</v>
          </cell>
          <cell r="W78">
            <v>12254</v>
          </cell>
          <cell r="X78">
            <v>821</v>
          </cell>
          <cell r="Y78">
            <v>32311</v>
          </cell>
        </row>
        <row r="79">
          <cell r="B79">
            <v>940</v>
          </cell>
          <cell r="G79">
            <v>59.33</v>
          </cell>
          <cell r="I79">
            <v>65122</v>
          </cell>
          <cell r="K79">
            <v>43.75</v>
          </cell>
          <cell r="L79">
            <v>5.17</v>
          </cell>
          <cell r="M79">
            <v>44621</v>
          </cell>
          <cell r="Q79">
            <v>24425</v>
          </cell>
          <cell r="R79">
            <v>10014</v>
          </cell>
          <cell r="S79">
            <v>0.94259999999999999</v>
          </cell>
          <cell r="T79">
            <v>1</v>
          </cell>
          <cell r="W79">
            <v>22806</v>
          </cell>
          <cell r="X79">
            <v>1463</v>
          </cell>
          <cell r="Y79">
            <v>30367</v>
          </cell>
        </row>
        <row r="80">
          <cell r="B80">
            <v>946</v>
          </cell>
          <cell r="G80">
            <v>51.67</v>
          </cell>
          <cell r="I80">
            <v>42591</v>
          </cell>
          <cell r="K80">
            <v>45.92</v>
          </cell>
          <cell r="L80">
            <v>13.58</v>
          </cell>
          <cell r="M80">
            <v>47696</v>
          </cell>
          <cell r="Q80">
            <v>14518</v>
          </cell>
          <cell r="R80">
            <v>5953</v>
          </cell>
          <cell r="S80">
            <v>0.87980000000000003</v>
          </cell>
          <cell r="T80">
            <v>0.99529999999999996</v>
          </cell>
          <cell r="W80">
            <v>4473</v>
          </cell>
          <cell r="X80">
            <v>778</v>
          </cell>
          <cell r="Y80">
            <v>15041</v>
          </cell>
        </row>
        <row r="81">
          <cell r="B81">
            <v>947</v>
          </cell>
          <cell r="G81">
            <v>43.5</v>
          </cell>
          <cell r="I81">
            <v>50616</v>
          </cell>
          <cell r="K81">
            <v>28.08</v>
          </cell>
          <cell r="L81">
            <v>22.5</v>
          </cell>
          <cell r="M81">
            <v>50952</v>
          </cell>
          <cell r="Q81">
            <v>35248</v>
          </cell>
          <cell r="R81">
            <v>14452</v>
          </cell>
          <cell r="S81">
            <v>0.84399999999999997</v>
          </cell>
          <cell r="T81">
            <v>0.91300000000000003</v>
          </cell>
          <cell r="W81">
            <v>11645</v>
          </cell>
          <cell r="X81">
            <v>755</v>
          </cell>
          <cell r="Y81">
            <v>28641</v>
          </cell>
        </row>
        <row r="82">
          <cell r="B82">
            <v>955</v>
          </cell>
          <cell r="G82">
            <v>42</v>
          </cell>
          <cell r="I82">
            <v>53299</v>
          </cell>
          <cell r="K82">
            <v>28.25</v>
          </cell>
          <cell r="L82">
            <v>24</v>
          </cell>
          <cell r="M82">
            <v>51502</v>
          </cell>
          <cell r="Q82">
            <v>38410</v>
          </cell>
          <cell r="R82">
            <v>15748</v>
          </cell>
          <cell r="S82">
            <v>0.84109999999999996</v>
          </cell>
          <cell r="T82">
            <v>0.88219999999999998</v>
          </cell>
          <cell r="W82">
            <v>10736</v>
          </cell>
          <cell r="X82">
            <v>781</v>
          </cell>
          <cell r="Y82">
            <v>29477</v>
          </cell>
        </row>
        <row r="83">
          <cell r="B83">
            <v>957</v>
          </cell>
          <cell r="G83">
            <v>41.5</v>
          </cell>
          <cell r="I83">
            <v>51061</v>
          </cell>
          <cell r="K83">
            <v>26.17</v>
          </cell>
          <cell r="L83">
            <v>24.5</v>
          </cell>
          <cell r="M83">
            <v>51683</v>
          </cell>
          <cell r="Q83">
            <v>37219</v>
          </cell>
          <cell r="R83">
            <v>15260</v>
          </cell>
          <cell r="S83">
            <v>0.84030000000000005</v>
          </cell>
          <cell r="T83">
            <v>0.87009999999999998</v>
          </cell>
          <cell r="W83">
            <v>10763</v>
          </cell>
          <cell r="X83">
            <v>702</v>
          </cell>
          <cell r="Y83">
            <v>27961</v>
          </cell>
        </row>
        <row r="84">
          <cell r="B84">
            <v>963</v>
          </cell>
          <cell r="G84">
            <v>53.08</v>
          </cell>
          <cell r="I84">
            <v>42610</v>
          </cell>
          <cell r="K84">
            <v>37.83</v>
          </cell>
          <cell r="L84">
            <v>11.92</v>
          </cell>
          <cell r="M84">
            <v>47088</v>
          </cell>
          <cell r="Q84">
            <v>18644</v>
          </cell>
          <cell r="R84">
            <v>7644</v>
          </cell>
          <cell r="S84">
            <v>0.95130000000000003</v>
          </cell>
          <cell r="T84">
            <v>0.99850000000000005</v>
          </cell>
          <cell r="W84">
            <v>12017</v>
          </cell>
          <cell r="X84">
            <v>788</v>
          </cell>
          <cell r="Y84">
            <v>21407</v>
          </cell>
        </row>
        <row r="85">
          <cell r="B85">
            <v>965</v>
          </cell>
          <cell r="G85">
            <v>42.83</v>
          </cell>
          <cell r="I85">
            <v>45095</v>
          </cell>
          <cell r="K85">
            <v>27.58</v>
          </cell>
          <cell r="L85">
            <v>23.17</v>
          </cell>
          <cell r="M85">
            <v>51196</v>
          </cell>
          <cell r="Q85">
            <v>31885</v>
          </cell>
          <cell r="R85">
            <v>13073</v>
          </cell>
          <cell r="S85">
            <v>0.92659999999999998</v>
          </cell>
          <cell r="T85">
            <v>0.9</v>
          </cell>
          <cell r="W85">
            <v>11035</v>
          </cell>
          <cell r="X85">
            <v>724</v>
          </cell>
          <cell r="Y85">
            <v>27798</v>
          </cell>
        </row>
        <row r="86">
          <cell r="B86">
            <v>966</v>
          </cell>
          <cell r="G86">
            <v>55.17</v>
          </cell>
          <cell r="I86">
            <v>53310</v>
          </cell>
          <cell r="K86">
            <v>39.92</v>
          </cell>
          <cell r="L86">
            <v>9.83</v>
          </cell>
          <cell r="M86">
            <v>46327</v>
          </cell>
          <cell r="Q86">
            <v>22242</v>
          </cell>
          <cell r="R86">
            <v>9119</v>
          </cell>
          <cell r="S86">
            <v>0.95730000000000004</v>
          </cell>
          <cell r="T86">
            <v>1</v>
          </cell>
          <cell r="W86">
            <v>16076</v>
          </cell>
          <cell r="X86">
            <v>1054</v>
          </cell>
          <cell r="Y86">
            <v>26441</v>
          </cell>
        </row>
        <row r="87">
          <cell r="B87">
            <v>968</v>
          </cell>
          <cell r="G87">
            <v>39.92</v>
          </cell>
          <cell r="I87">
            <v>42974</v>
          </cell>
          <cell r="K87">
            <v>24.67</v>
          </cell>
          <cell r="L87">
            <v>26.08</v>
          </cell>
          <cell r="M87">
            <v>52263</v>
          </cell>
          <cell r="Q87">
            <v>32477</v>
          </cell>
          <cell r="R87">
            <v>13316</v>
          </cell>
          <cell r="S87">
            <v>0.92400000000000004</v>
          </cell>
          <cell r="T87">
            <v>0.82950000000000002</v>
          </cell>
          <cell r="W87">
            <v>9245</v>
          </cell>
          <cell r="X87">
            <v>606</v>
          </cell>
          <cell r="Y87">
            <v>25059</v>
          </cell>
        </row>
        <row r="88">
          <cell r="B88">
            <v>969</v>
          </cell>
          <cell r="G88">
            <v>49.08</v>
          </cell>
          <cell r="I88">
            <v>47325</v>
          </cell>
          <cell r="K88">
            <v>33.83</v>
          </cell>
          <cell r="L88">
            <v>16.420000000000002</v>
          </cell>
          <cell r="M88">
            <v>48731</v>
          </cell>
          <cell r="Q88">
            <v>28684</v>
          </cell>
          <cell r="R88">
            <v>11760</v>
          </cell>
          <cell r="S88">
            <v>0.93879999999999997</v>
          </cell>
          <cell r="T88">
            <v>0.98309999999999997</v>
          </cell>
          <cell r="W88">
            <v>14542</v>
          </cell>
          <cell r="X88">
            <v>954</v>
          </cell>
          <cell r="Y88">
            <v>30197</v>
          </cell>
        </row>
        <row r="89">
          <cell r="B89">
            <v>970</v>
          </cell>
          <cell r="G89">
            <v>36.42</v>
          </cell>
          <cell r="I89">
            <v>64595</v>
          </cell>
          <cell r="K89">
            <v>21.17</v>
          </cell>
          <cell r="L89">
            <v>27.75</v>
          </cell>
          <cell r="M89">
            <v>52871</v>
          </cell>
          <cell r="Q89">
            <v>50710</v>
          </cell>
          <cell r="R89">
            <v>20791</v>
          </cell>
          <cell r="S89">
            <v>0.85529999999999995</v>
          </cell>
          <cell r="T89">
            <v>0.71799999999999997</v>
          </cell>
          <cell r="W89">
            <v>10881</v>
          </cell>
          <cell r="X89">
            <v>714</v>
          </cell>
          <cell r="Y89">
            <v>30682</v>
          </cell>
        </row>
        <row r="90">
          <cell r="B90">
            <v>972</v>
          </cell>
          <cell r="G90">
            <v>37.92</v>
          </cell>
          <cell r="I90">
            <v>48920</v>
          </cell>
          <cell r="K90">
            <v>22.67</v>
          </cell>
          <cell r="L90">
            <v>27.75</v>
          </cell>
          <cell r="M90">
            <v>52871</v>
          </cell>
          <cell r="Q90">
            <v>38405</v>
          </cell>
          <cell r="R90">
            <v>15746</v>
          </cell>
          <cell r="S90">
            <v>0.92449999999999999</v>
          </cell>
          <cell r="T90">
            <v>0.76919999999999999</v>
          </cell>
          <cell r="W90">
            <v>9543</v>
          </cell>
          <cell r="X90">
            <v>626</v>
          </cell>
          <cell r="Y90">
            <v>26908</v>
          </cell>
        </row>
        <row r="91">
          <cell r="B91">
            <v>973</v>
          </cell>
          <cell r="G91">
            <v>44.5</v>
          </cell>
          <cell r="I91">
            <v>72196</v>
          </cell>
          <cell r="K91">
            <v>29.25</v>
          </cell>
          <cell r="L91">
            <v>21.25</v>
          </cell>
          <cell r="M91">
            <v>50496</v>
          </cell>
          <cell r="Q91">
            <v>48862</v>
          </cell>
          <cell r="R91">
            <v>20033</v>
          </cell>
          <cell r="S91">
            <v>0.84930000000000005</v>
          </cell>
          <cell r="T91">
            <v>0.93079999999999996</v>
          </cell>
          <cell r="W91">
            <v>17292</v>
          </cell>
          <cell r="X91">
            <v>1134</v>
          </cell>
          <cell r="Y91">
            <v>41388</v>
          </cell>
        </row>
        <row r="92">
          <cell r="B92">
            <v>981</v>
          </cell>
          <cell r="G92">
            <v>44.17</v>
          </cell>
          <cell r="I92">
            <v>64943</v>
          </cell>
          <cell r="K92">
            <v>28.92</v>
          </cell>
          <cell r="L92">
            <v>21.58</v>
          </cell>
          <cell r="M92">
            <v>50618</v>
          </cell>
          <cell r="Q92">
            <v>44289</v>
          </cell>
          <cell r="R92">
            <v>18158</v>
          </cell>
          <cell r="S92">
            <v>0.84850000000000003</v>
          </cell>
          <cell r="T92">
            <v>0.92530000000000001</v>
          </cell>
          <cell r="W92">
            <v>15361</v>
          </cell>
          <cell r="X92">
            <v>1007</v>
          </cell>
          <cell r="Y92">
            <v>37102</v>
          </cell>
        </row>
        <row r="93">
          <cell r="B93">
            <v>983</v>
          </cell>
          <cell r="G93">
            <v>40.33</v>
          </cell>
          <cell r="I93">
            <v>35790</v>
          </cell>
          <cell r="K93">
            <v>35.5</v>
          </cell>
          <cell r="L93">
            <v>25.67</v>
          </cell>
          <cell r="M93">
            <v>52110</v>
          </cell>
          <cell r="Q93">
            <v>26792</v>
          </cell>
          <cell r="R93">
            <v>10985</v>
          </cell>
          <cell r="S93">
            <v>0.83840000000000003</v>
          </cell>
          <cell r="T93">
            <v>0.84060000000000001</v>
          </cell>
          <cell r="W93">
            <v>3029</v>
          </cell>
          <cell r="X93">
            <v>627</v>
          </cell>
          <cell r="Y93">
            <v>19112</v>
          </cell>
        </row>
        <row r="94">
          <cell r="B94">
            <v>1000</v>
          </cell>
          <cell r="G94">
            <v>42.75</v>
          </cell>
          <cell r="I94">
            <v>34185</v>
          </cell>
          <cell r="K94">
            <v>32</v>
          </cell>
          <cell r="L94">
            <v>23.25</v>
          </cell>
          <cell r="M94">
            <v>51227</v>
          </cell>
          <cell r="Q94">
            <v>24217</v>
          </cell>
          <cell r="R94">
            <v>9929</v>
          </cell>
          <cell r="S94">
            <v>0.92649999999999999</v>
          </cell>
          <cell r="T94">
            <v>0.8982</v>
          </cell>
          <cell r="W94">
            <v>6654</v>
          </cell>
          <cell r="X94">
            <v>619</v>
          </cell>
          <cell r="Y94">
            <v>21045</v>
          </cell>
        </row>
        <row r="95">
          <cell r="B95">
            <v>1016</v>
          </cell>
          <cell r="G95">
            <v>47</v>
          </cell>
          <cell r="I95">
            <v>43180</v>
          </cell>
          <cell r="K95">
            <v>32.25</v>
          </cell>
          <cell r="L95">
            <v>18.5</v>
          </cell>
          <cell r="M95">
            <v>49491</v>
          </cell>
          <cell r="Q95">
            <v>27446</v>
          </cell>
          <cell r="R95">
            <v>11253</v>
          </cell>
          <cell r="S95">
            <v>0.93510000000000004</v>
          </cell>
          <cell r="T95">
            <v>0.96499999999999997</v>
          </cell>
          <cell r="W95">
            <v>12199</v>
          </cell>
          <cell r="X95">
            <v>827</v>
          </cell>
          <cell r="Y95">
            <v>27499</v>
          </cell>
        </row>
        <row r="96">
          <cell r="B96">
            <v>1021</v>
          </cell>
          <cell r="G96">
            <v>48.17</v>
          </cell>
          <cell r="I96">
            <v>57125</v>
          </cell>
          <cell r="K96">
            <v>34.83</v>
          </cell>
          <cell r="L96">
            <v>17.329999999999998</v>
          </cell>
          <cell r="M96">
            <v>49065</v>
          </cell>
          <cell r="Q96">
            <v>35355</v>
          </cell>
          <cell r="R96">
            <v>14496</v>
          </cell>
          <cell r="S96">
            <v>0.86240000000000006</v>
          </cell>
          <cell r="T96">
            <v>0.97599999999999998</v>
          </cell>
          <cell r="W96">
            <v>14584</v>
          </cell>
          <cell r="X96">
            <v>1094</v>
          </cell>
          <cell r="Y96">
            <v>33543</v>
          </cell>
        </row>
        <row r="97">
          <cell r="B97">
            <v>1032</v>
          </cell>
          <cell r="G97">
            <v>39.83</v>
          </cell>
          <cell r="I97">
            <v>49193</v>
          </cell>
          <cell r="K97">
            <v>25.33</v>
          </cell>
          <cell r="L97">
            <v>26.17</v>
          </cell>
          <cell r="M97">
            <v>52291</v>
          </cell>
          <cell r="Q97">
            <v>37248</v>
          </cell>
          <cell r="R97">
            <v>15272</v>
          </cell>
          <cell r="S97">
            <v>0.8377</v>
          </cell>
          <cell r="T97">
            <v>0.82699999999999996</v>
          </cell>
          <cell r="W97">
            <v>9253</v>
          </cell>
          <cell r="X97">
            <v>638</v>
          </cell>
          <cell r="Y97">
            <v>25951</v>
          </cell>
        </row>
        <row r="98">
          <cell r="B98">
            <v>1046</v>
          </cell>
          <cell r="G98">
            <v>50.92</v>
          </cell>
          <cell r="I98">
            <v>54193</v>
          </cell>
          <cell r="K98">
            <v>36.67</v>
          </cell>
          <cell r="L98">
            <v>14.33</v>
          </cell>
          <cell r="M98">
            <v>47969</v>
          </cell>
          <cell r="Q98">
            <v>25057</v>
          </cell>
          <cell r="R98">
            <v>10273</v>
          </cell>
          <cell r="S98">
            <v>0.94420000000000004</v>
          </cell>
          <cell r="T98">
            <v>0.99280000000000002</v>
          </cell>
          <cell r="W98">
            <v>13721</v>
          </cell>
          <cell r="X98">
            <v>963</v>
          </cell>
          <cell r="Y98">
            <v>27522</v>
          </cell>
        </row>
        <row r="99">
          <cell r="B99">
            <v>1056</v>
          </cell>
          <cell r="G99">
            <v>55.33</v>
          </cell>
          <cell r="I99">
            <v>51313</v>
          </cell>
          <cell r="K99">
            <v>41.33</v>
          </cell>
          <cell r="L99">
            <v>9.67</v>
          </cell>
          <cell r="M99">
            <v>46266</v>
          </cell>
          <cell r="Q99">
            <v>21327</v>
          </cell>
          <cell r="R99">
            <v>8744</v>
          </cell>
          <cell r="S99">
            <v>0.90439999999999998</v>
          </cell>
          <cell r="T99">
            <v>1</v>
          </cell>
          <cell r="W99">
            <v>14200</v>
          </cell>
          <cell r="X99">
            <v>1014</v>
          </cell>
          <cell r="Y99">
            <v>24005</v>
          </cell>
        </row>
        <row r="100">
          <cell r="B100">
            <v>1066</v>
          </cell>
          <cell r="G100">
            <v>38.5</v>
          </cell>
          <cell r="I100">
            <v>59514</v>
          </cell>
          <cell r="K100">
            <v>24.58</v>
          </cell>
          <cell r="L100">
            <v>27.5</v>
          </cell>
          <cell r="M100">
            <v>52779</v>
          </cell>
          <cell r="Q100">
            <v>46456</v>
          </cell>
          <cell r="R100">
            <v>19047</v>
          </cell>
          <cell r="S100">
            <v>0.83589999999999998</v>
          </cell>
          <cell r="T100">
            <v>0.7873</v>
          </cell>
          <cell r="W100">
            <v>10154</v>
          </cell>
          <cell r="X100">
            <v>730</v>
          </cell>
          <cell r="Y100">
            <v>30220</v>
          </cell>
        </row>
        <row r="101">
          <cell r="B101">
            <v>1067</v>
          </cell>
          <cell r="G101">
            <v>40.5</v>
          </cell>
          <cell r="I101">
            <v>59793</v>
          </cell>
          <cell r="K101">
            <v>27</v>
          </cell>
          <cell r="L101">
            <v>25.5</v>
          </cell>
          <cell r="M101">
            <v>52048</v>
          </cell>
          <cell r="Q101">
            <v>44590</v>
          </cell>
          <cell r="R101">
            <v>18282</v>
          </cell>
          <cell r="S101">
            <v>0.8387</v>
          </cell>
          <cell r="T101">
            <v>0.84499999999999997</v>
          </cell>
          <cell r="W101">
            <v>11095</v>
          </cell>
          <cell r="X101">
            <v>822</v>
          </cell>
          <cell r="Y101">
            <v>32052</v>
          </cell>
        </row>
        <row r="102">
          <cell r="B102">
            <v>1071</v>
          </cell>
          <cell r="G102">
            <v>41.58</v>
          </cell>
          <cell r="I102">
            <v>52179</v>
          </cell>
          <cell r="K102">
            <v>28.58</v>
          </cell>
          <cell r="L102">
            <v>24.42</v>
          </cell>
          <cell r="M102">
            <v>51653</v>
          </cell>
          <cell r="Q102">
            <v>37962</v>
          </cell>
          <cell r="R102">
            <v>15564</v>
          </cell>
          <cell r="S102">
            <v>0.84040000000000004</v>
          </cell>
          <cell r="T102">
            <v>0.87209999999999999</v>
          </cell>
          <cell r="W102">
            <v>9944</v>
          </cell>
          <cell r="X102">
            <v>765</v>
          </cell>
          <cell r="Y102">
            <v>28620</v>
          </cell>
        </row>
        <row r="103">
          <cell r="B103">
            <v>1086</v>
          </cell>
          <cell r="G103">
            <v>61.5</v>
          </cell>
          <cell r="I103">
            <v>42623</v>
          </cell>
          <cell r="K103">
            <v>47.83</v>
          </cell>
          <cell r="L103">
            <v>3</v>
          </cell>
          <cell r="M103">
            <v>43831</v>
          </cell>
          <cell r="Q103">
            <v>11411</v>
          </cell>
          <cell r="R103">
            <v>4679</v>
          </cell>
          <cell r="S103">
            <v>0.96409999999999996</v>
          </cell>
          <cell r="T103">
            <v>1</v>
          </cell>
          <cell r="W103">
            <v>12237</v>
          </cell>
          <cell r="X103">
            <v>895</v>
          </cell>
          <cell r="Y103">
            <v>14923</v>
          </cell>
        </row>
        <row r="104">
          <cell r="B104">
            <v>1087</v>
          </cell>
          <cell r="G104">
            <v>45.58</v>
          </cell>
          <cell r="I104">
            <v>55258</v>
          </cell>
          <cell r="K104">
            <v>32</v>
          </cell>
          <cell r="L104">
            <v>20.170000000000002</v>
          </cell>
          <cell r="M104">
            <v>50100</v>
          </cell>
          <cell r="Q104">
            <v>36485</v>
          </cell>
          <cell r="R104">
            <v>14959</v>
          </cell>
          <cell r="S104">
            <v>0.93149999999999999</v>
          </cell>
          <cell r="T104">
            <v>0.94720000000000004</v>
          </cell>
          <cell r="W104">
            <v>14079</v>
          </cell>
          <cell r="X104">
            <v>1037</v>
          </cell>
          <cell r="Y104">
            <v>34982</v>
          </cell>
        </row>
        <row r="105">
          <cell r="B105">
            <v>1089</v>
          </cell>
          <cell r="G105">
            <v>42.75</v>
          </cell>
          <cell r="I105">
            <v>53959</v>
          </cell>
          <cell r="K105">
            <v>29.92</v>
          </cell>
          <cell r="L105">
            <v>23.25</v>
          </cell>
          <cell r="M105">
            <v>51227</v>
          </cell>
          <cell r="Q105">
            <v>38225</v>
          </cell>
          <cell r="R105">
            <v>15672</v>
          </cell>
          <cell r="S105">
            <v>0.84260000000000002</v>
          </cell>
          <cell r="T105">
            <v>0.8982</v>
          </cell>
          <cell r="W105">
            <v>10744</v>
          </cell>
          <cell r="X105">
            <v>837</v>
          </cell>
          <cell r="Y105">
            <v>30208</v>
          </cell>
        </row>
        <row r="106">
          <cell r="B106">
            <v>1090</v>
          </cell>
          <cell r="G106">
            <v>45.58</v>
          </cell>
          <cell r="I106">
            <v>50350</v>
          </cell>
          <cell r="K106">
            <v>32</v>
          </cell>
          <cell r="L106">
            <v>20.170000000000002</v>
          </cell>
          <cell r="M106">
            <v>50100</v>
          </cell>
          <cell r="Q106">
            <v>33244</v>
          </cell>
          <cell r="R106">
            <v>13630</v>
          </cell>
          <cell r="S106">
            <v>0.93149999999999999</v>
          </cell>
          <cell r="T106">
            <v>0.94720000000000004</v>
          </cell>
          <cell r="W106">
            <v>12829</v>
          </cell>
          <cell r="X106">
            <v>944</v>
          </cell>
          <cell r="Y106">
            <v>31875</v>
          </cell>
        </row>
        <row r="107">
          <cell r="B107">
            <v>1093</v>
          </cell>
          <cell r="G107">
            <v>39.25</v>
          </cell>
          <cell r="I107">
            <v>50780</v>
          </cell>
          <cell r="K107">
            <v>26.17</v>
          </cell>
          <cell r="L107">
            <v>26.75</v>
          </cell>
          <cell r="M107">
            <v>52505</v>
          </cell>
          <cell r="Q107">
            <v>38965</v>
          </cell>
          <cell r="R107">
            <v>15976</v>
          </cell>
          <cell r="S107">
            <v>0.92349999999999999</v>
          </cell>
          <cell r="T107">
            <v>0.81020000000000003</v>
          </cell>
          <cell r="W107">
            <v>9557</v>
          </cell>
          <cell r="X107">
            <v>730</v>
          </cell>
          <cell r="Y107">
            <v>29097</v>
          </cell>
        </row>
        <row r="108">
          <cell r="B108">
            <v>1108</v>
          </cell>
          <cell r="G108">
            <v>48.17</v>
          </cell>
          <cell r="I108">
            <v>49986</v>
          </cell>
          <cell r="K108">
            <v>35.08</v>
          </cell>
          <cell r="L108">
            <v>17.329999999999998</v>
          </cell>
          <cell r="M108">
            <v>49065</v>
          </cell>
          <cell r="Q108">
            <v>30937</v>
          </cell>
          <cell r="R108">
            <v>12684</v>
          </cell>
          <cell r="S108">
            <v>0.86240000000000006</v>
          </cell>
          <cell r="T108">
            <v>0.97599999999999998</v>
          </cell>
          <cell r="W108">
            <v>12625</v>
          </cell>
          <cell r="X108">
            <v>965</v>
          </cell>
          <cell r="Y108">
            <v>29351</v>
          </cell>
        </row>
        <row r="109">
          <cell r="B109">
            <v>1129</v>
          </cell>
          <cell r="G109">
            <v>41.58</v>
          </cell>
          <cell r="I109">
            <v>40536</v>
          </cell>
          <cell r="K109">
            <v>28.67</v>
          </cell>
          <cell r="L109">
            <v>24.42</v>
          </cell>
          <cell r="M109">
            <v>51653</v>
          </cell>
          <cell r="Q109">
            <v>29491</v>
          </cell>
          <cell r="R109">
            <v>12091</v>
          </cell>
          <cell r="S109">
            <v>0.84040000000000004</v>
          </cell>
          <cell r="T109">
            <v>0.87209999999999999</v>
          </cell>
          <cell r="W109">
            <v>7693</v>
          </cell>
          <cell r="X109">
            <v>596</v>
          </cell>
          <cell r="Y109">
            <v>22234</v>
          </cell>
        </row>
        <row r="110">
          <cell r="B110">
            <v>1131</v>
          </cell>
          <cell r="G110">
            <v>59</v>
          </cell>
          <cell r="I110">
            <v>50377</v>
          </cell>
          <cell r="K110">
            <v>46.08</v>
          </cell>
          <cell r="L110">
            <v>5.5</v>
          </cell>
          <cell r="M110">
            <v>44743</v>
          </cell>
          <cell r="Q110">
            <v>14279</v>
          </cell>
          <cell r="R110">
            <v>5854</v>
          </cell>
          <cell r="S110">
            <v>0.93959999999999999</v>
          </cell>
          <cell r="T110">
            <v>1</v>
          </cell>
          <cell r="W110">
            <v>12358</v>
          </cell>
          <cell r="X110">
            <v>957</v>
          </cell>
          <cell r="Y110">
            <v>17619</v>
          </cell>
        </row>
        <row r="111">
          <cell r="B111">
            <v>1141</v>
          </cell>
          <cell r="G111">
            <v>40.08</v>
          </cell>
          <cell r="I111">
            <v>45847</v>
          </cell>
          <cell r="K111">
            <v>28.17</v>
          </cell>
          <cell r="L111">
            <v>25.92</v>
          </cell>
          <cell r="M111">
            <v>52201</v>
          </cell>
          <cell r="Q111">
            <v>34517</v>
          </cell>
          <cell r="R111">
            <v>14152</v>
          </cell>
          <cell r="S111">
            <v>0.83799999999999997</v>
          </cell>
          <cell r="T111">
            <v>0.83409999999999995</v>
          </cell>
          <cell r="W111">
            <v>7667</v>
          </cell>
          <cell r="X111">
            <v>643</v>
          </cell>
          <cell r="Y111">
            <v>24343</v>
          </cell>
        </row>
        <row r="112">
          <cell r="B112">
            <v>1149</v>
          </cell>
          <cell r="G112">
            <v>39.92</v>
          </cell>
          <cell r="I112">
            <v>51619</v>
          </cell>
          <cell r="K112">
            <v>28.42</v>
          </cell>
          <cell r="L112">
            <v>26.08</v>
          </cell>
          <cell r="M112">
            <v>52263</v>
          </cell>
          <cell r="Q112">
            <v>39011</v>
          </cell>
          <cell r="R112">
            <v>15994</v>
          </cell>
          <cell r="S112">
            <v>0.83779999999999999</v>
          </cell>
          <cell r="T112">
            <v>0.82950000000000002</v>
          </cell>
          <cell r="W112">
            <v>8351</v>
          </cell>
          <cell r="X112">
            <v>726</v>
          </cell>
          <cell r="Y112">
            <v>27293</v>
          </cell>
        </row>
        <row r="113">
          <cell r="B113">
            <v>1159</v>
          </cell>
          <cell r="G113">
            <v>42.58</v>
          </cell>
          <cell r="I113">
            <v>46602</v>
          </cell>
          <cell r="K113">
            <v>30.5</v>
          </cell>
          <cell r="L113">
            <v>23.42</v>
          </cell>
          <cell r="M113">
            <v>51288</v>
          </cell>
          <cell r="Q113">
            <v>33139</v>
          </cell>
          <cell r="R113">
            <v>13587</v>
          </cell>
          <cell r="S113">
            <v>0.9264</v>
          </cell>
          <cell r="T113">
            <v>0.89459999999999995</v>
          </cell>
          <cell r="W113">
            <v>9740</v>
          </cell>
          <cell r="X113">
            <v>806</v>
          </cell>
          <cell r="Y113">
            <v>28617</v>
          </cell>
        </row>
        <row r="114">
          <cell r="B114">
            <v>1185</v>
          </cell>
          <cell r="G114">
            <v>62.33</v>
          </cell>
          <cell r="I114">
            <v>43963</v>
          </cell>
          <cell r="K114">
            <v>54</v>
          </cell>
          <cell r="L114">
            <v>1.92</v>
          </cell>
          <cell r="M114">
            <v>43435</v>
          </cell>
          <cell r="Q114">
            <v>11482</v>
          </cell>
          <cell r="R114">
            <v>4708</v>
          </cell>
          <cell r="S114">
            <v>0.98980000000000001</v>
          </cell>
          <cell r="T114">
            <v>1</v>
          </cell>
          <cell r="W114">
            <v>12709</v>
          </cell>
          <cell r="X114">
            <v>1525</v>
          </cell>
          <cell r="Y114">
            <v>15633</v>
          </cell>
        </row>
        <row r="115">
          <cell r="B115">
            <v>1186</v>
          </cell>
          <cell r="G115">
            <v>42</v>
          </cell>
          <cell r="I115">
            <v>38736</v>
          </cell>
          <cell r="K115">
            <v>29.83</v>
          </cell>
          <cell r="L115">
            <v>24</v>
          </cell>
          <cell r="M115">
            <v>51502</v>
          </cell>
          <cell r="Q115">
            <v>27915</v>
          </cell>
          <cell r="R115">
            <v>11445</v>
          </cell>
          <cell r="S115">
            <v>0.92579999999999996</v>
          </cell>
          <cell r="T115">
            <v>0.88219999999999998</v>
          </cell>
          <cell r="W115">
            <v>7932</v>
          </cell>
          <cell r="X115">
            <v>652</v>
          </cell>
          <cell r="Y115">
            <v>23578</v>
          </cell>
        </row>
        <row r="116">
          <cell r="B116">
            <v>1214</v>
          </cell>
          <cell r="G116">
            <v>42.67</v>
          </cell>
          <cell r="I116">
            <v>43232</v>
          </cell>
          <cell r="K116">
            <v>32.5</v>
          </cell>
          <cell r="L116">
            <v>23.33</v>
          </cell>
          <cell r="M116">
            <v>51257</v>
          </cell>
          <cell r="Q116">
            <v>30684</v>
          </cell>
          <cell r="R116">
            <v>12581</v>
          </cell>
          <cell r="S116">
            <v>0.92649999999999999</v>
          </cell>
          <cell r="T116">
            <v>0.89639999999999997</v>
          </cell>
          <cell r="W116">
            <v>8067</v>
          </cell>
          <cell r="X116">
            <v>793</v>
          </cell>
          <cell r="Y116">
            <v>26581</v>
          </cell>
        </row>
        <row r="117">
          <cell r="B117">
            <v>1215</v>
          </cell>
          <cell r="G117">
            <v>40.58</v>
          </cell>
          <cell r="I117">
            <v>59722</v>
          </cell>
          <cell r="K117">
            <v>31.08</v>
          </cell>
          <cell r="L117">
            <v>25.42</v>
          </cell>
          <cell r="M117">
            <v>52018</v>
          </cell>
          <cell r="Q117">
            <v>44453</v>
          </cell>
          <cell r="R117">
            <v>18226</v>
          </cell>
          <cell r="S117">
            <v>0.83879999999999999</v>
          </cell>
          <cell r="T117">
            <v>0.84719999999999995</v>
          </cell>
          <cell r="W117">
            <v>8727</v>
          </cell>
          <cell r="X117">
            <v>919</v>
          </cell>
          <cell r="Y117">
            <v>32075</v>
          </cell>
        </row>
        <row r="118">
          <cell r="B118">
            <v>1224</v>
          </cell>
          <cell r="G118">
            <v>58.25</v>
          </cell>
          <cell r="I118">
            <v>60956</v>
          </cell>
          <cell r="K118">
            <v>49.83</v>
          </cell>
          <cell r="L118">
            <v>6.5</v>
          </cell>
          <cell r="M118">
            <v>45108</v>
          </cell>
          <cell r="Q118">
            <v>17677</v>
          </cell>
          <cell r="R118">
            <v>7247</v>
          </cell>
          <cell r="S118">
            <v>0.96940000000000004</v>
          </cell>
          <cell r="T118">
            <v>1</v>
          </cell>
          <cell r="W118">
            <v>12534</v>
          </cell>
          <cell r="X118">
            <v>1489</v>
          </cell>
          <cell r="Y118">
            <v>22215</v>
          </cell>
        </row>
        <row r="119">
          <cell r="B119">
            <v>1236</v>
          </cell>
          <cell r="G119">
            <v>38.75</v>
          </cell>
          <cell r="I119">
            <v>46580</v>
          </cell>
          <cell r="K119">
            <v>27.83</v>
          </cell>
          <cell r="L119">
            <v>27.25</v>
          </cell>
          <cell r="M119">
            <v>52688</v>
          </cell>
          <cell r="Q119">
            <v>36153</v>
          </cell>
          <cell r="R119">
            <v>14823</v>
          </cell>
          <cell r="S119">
            <v>0.83620000000000005</v>
          </cell>
          <cell r="T119">
            <v>0.79520000000000002</v>
          </cell>
          <cell r="W119">
            <v>6818</v>
          </cell>
          <cell r="X119">
            <v>625</v>
          </cell>
          <cell r="Y119">
            <v>23838</v>
          </cell>
        </row>
        <row r="120">
          <cell r="B120">
            <v>1252</v>
          </cell>
          <cell r="G120">
            <v>49.08</v>
          </cell>
          <cell r="I120">
            <v>55549</v>
          </cell>
          <cell r="K120">
            <v>38.42</v>
          </cell>
          <cell r="L120">
            <v>16.420000000000002</v>
          </cell>
          <cell r="M120">
            <v>48731</v>
          </cell>
          <cell r="Q120">
            <v>26934</v>
          </cell>
          <cell r="R120">
            <v>11043</v>
          </cell>
          <cell r="S120">
            <v>0.86560000000000004</v>
          </cell>
          <cell r="T120">
            <v>0.98309999999999997</v>
          </cell>
          <cell r="W120">
            <v>10296</v>
          </cell>
          <cell r="X120">
            <v>965</v>
          </cell>
          <cell r="Y120">
            <v>26143</v>
          </cell>
        </row>
        <row r="121">
          <cell r="B121">
            <v>1253</v>
          </cell>
          <cell r="G121">
            <v>44</v>
          </cell>
          <cell r="I121">
            <v>47305</v>
          </cell>
          <cell r="K121">
            <v>33</v>
          </cell>
          <cell r="L121">
            <v>21.75</v>
          </cell>
          <cell r="M121">
            <v>50679</v>
          </cell>
          <cell r="Q121">
            <v>32383</v>
          </cell>
          <cell r="R121">
            <v>13277</v>
          </cell>
          <cell r="S121">
            <v>0.9294</v>
          </cell>
          <cell r="T121">
            <v>0.92259999999999998</v>
          </cell>
          <cell r="W121">
            <v>9930</v>
          </cell>
          <cell r="X121">
            <v>903</v>
          </cell>
          <cell r="Y121">
            <v>29564</v>
          </cell>
        </row>
        <row r="122">
          <cell r="B122">
            <v>1265</v>
          </cell>
          <cell r="G122">
            <v>52.67</v>
          </cell>
          <cell r="I122">
            <v>45175</v>
          </cell>
          <cell r="K122">
            <v>45.92</v>
          </cell>
          <cell r="L122">
            <v>12.58</v>
          </cell>
          <cell r="M122">
            <v>47331</v>
          </cell>
          <cell r="Q122">
            <v>15052</v>
          </cell>
          <cell r="R122">
            <v>6171</v>
          </cell>
          <cell r="S122">
            <v>0.88490000000000002</v>
          </cell>
          <cell r="T122">
            <v>0.99770000000000003</v>
          </cell>
          <cell r="W122">
            <v>5561</v>
          </cell>
          <cell r="X122">
            <v>824</v>
          </cell>
          <cell r="Y122">
            <v>15927</v>
          </cell>
        </row>
        <row r="123">
          <cell r="B123">
            <v>1269</v>
          </cell>
          <cell r="G123">
            <v>36.67</v>
          </cell>
          <cell r="I123">
            <v>60722</v>
          </cell>
          <cell r="K123">
            <v>26.08</v>
          </cell>
          <cell r="L123">
            <v>29.33</v>
          </cell>
          <cell r="M123">
            <v>53448</v>
          </cell>
          <cell r="Q123">
            <v>49424</v>
          </cell>
          <cell r="R123">
            <v>20264</v>
          </cell>
          <cell r="S123">
            <v>0.8337</v>
          </cell>
          <cell r="T123">
            <v>0.7268</v>
          </cell>
          <cell r="W123">
            <v>7665</v>
          </cell>
          <cell r="X123">
            <v>724</v>
          </cell>
          <cell r="Y123">
            <v>28909</v>
          </cell>
        </row>
        <row r="124">
          <cell r="B124">
            <v>1283</v>
          </cell>
          <cell r="G124">
            <v>47.08</v>
          </cell>
          <cell r="I124">
            <v>47048</v>
          </cell>
          <cell r="K124">
            <v>36</v>
          </cell>
          <cell r="L124">
            <v>18.420000000000002</v>
          </cell>
          <cell r="M124">
            <v>49461</v>
          </cell>
          <cell r="Q124">
            <v>23878</v>
          </cell>
          <cell r="R124">
            <v>9790</v>
          </cell>
          <cell r="S124">
            <v>0.93530000000000002</v>
          </cell>
          <cell r="T124">
            <v>0.96579999999999999</v>
          </cell>
          <cell r="W124">
            <v>9007</v>
          </cell>
          <cell r="X124">
            <v>813</v>
          </cell>
          <cell r="Y124">
            <v>23973</v>
          </cell>
        </row>
        <row r="125">
          <cell r="B125">
            <v>1307</v>
          </cell>
          <cell r="G125">
            <v>52.33</v>
          </cell>
          <cell r="I125">
            <v>37491</v>
          </cell>
          <cell r="K125">
            <v>41.83</v>
          </cell>
          <cell r="L125">
            <v>12.92</v>
          </cell>
          <cell r="M125">
            <v>47453</v>
          </cell>
          <cell r="Q125">
            <v>16783</v>
          </cell>
          <cell r="R125">
            <v>6881</v>
          </cell>
          <cell r="S125">
            <v>0.94779999999999998</v>
          </cell>
          <cell r="T125">
            <v>0.997</v>
          </cell>
          <cell r="W125">
            <v>8486</v>
          </cell>
          <cell r="X125">
            <v>808</v>
          </cell>
          <cell r="Y125">
            <v>18925</v>
          </cell>
        </row>
        <row r="126">
          <cell r="B126">
            <v>1312</v>
          </cell>
          <cell r="G126">
            <v>53.17</v>
          </cell>
          <cell r="I126">
            <v>40172</v>
          </cell>
          <cell r="K126">
            <v>42.33</v>
          </cell>
          <cell r="L126">
            <v>11.83</v>
          </cell>
          <cell r="M126">
            <v>47058</v>
          </cell>
          <cell r="Q126">
            <v>17543</v>
          </cell>
          <cell r="R126">
            <v>7193</v>
          </cell>
          <cell r="S126">
            <v>0.89090000000000003</v>
          </cell>
          <cell r="T126">
            <v>0.99860000000000004</v>
          </cell>
          <cell r="W126">
            <v>9027</v>
          </cell>
          <cell r="X126">
            <v>833</v>
          </cell>
          <cell r="Y126">
            <v>18887</v>
          </cell>
        </row>
        <row r="127">
          <cell r="B127">
            <v>1326</v>
          </cell>
          <cell r="G127">
            <v>38.67</v>
          </cell>
          <cell r="I127">
            <v>45252</v>
          </cell>
          <cell r="K127">
            <v>29.58</v>
          </cell>
          <cell r="L127">
            <v>27.33</v>
          </cell>
          <cell r="M127">
            <v>52718</v>
          </cell>
          <cell r="Q127">
            <v>35189</v>
          </cell>
          <cell r="R127">
            <v>14427</v>
          </cell>
          <cell r="S127">
            <v>0.92300000000000004</v>
          </cell>
          <cell r="T127">
            <v>0.79249999999999998</v>
          </cell>
          <cell r="W127">
            <v>6360</v>
          </cell>
          <cell r="X127">
            <v>700</v>
          </cell>
          <cell r="Y127">
            <v>25500</v>
          </cell>
        </row>
        <row r="128">
          <cell r="B128">
            <v>1338</v>
          </cell>
          <cell r="G128">
            <v>38.58</v>
          </cell>
          <cell r="I128">
            <v>39463</v>
          </cell>
          <cell r="K128">
            <v>28</v>
          </cell>
          <cell r="L128">
            <v>27.42</v>
          </cell>
          <cell r="M128">
            <v>52749</v>
          </cell>
          <cell r="Q128">
            <v>30746</v>
          </cell>
          <cell r="R128">
            <v>12606</v>
          </cell>
          <cell r="S128">
            <v>0.92300000000000004</v>
          </cell>
          <cell r="T128">
            <v>0.78990000000000005</v>
          </cell>
          <cell r="W128">
            <v>6178</v>
          </cell>
          <cell r="X128">
            <v>584</v>
          </cell>
          <cell r="Y128">
            <v>22181</v>
          </cell>
        </row>
        <row r="129">
          <cell r="B129">
            <v>1354</v>
          </cell>
          <cell r="G129">
            <v>37.67</v>
          </cell>
          <cell r="I129">
            <v>59769</v>
          </cell>
          <cell r="K129">
            <v>27.17</v>
          </cell>
          <cell r="L129">
            <v>28.33</v>
          </cell>
          <cell r="M129">
            <v>53083</v>
          </cell>
          <cell r="Q129">
            <v>47551</v>
          </cell>
          <cell r="R129">
            <v>19496</v>
          </cell>
          <cell r="S129">
            <v>0.83489999999999998</v>
          </cell>
          <cell r="T129">
            <v>0.76070000000000004</v>
          </cell>
          <cell r="W129">
            <v>7985</v>
          </cell>
          <cell r="X129">
            <v>760</v>
          </cell>
          <cell r="Y129">
            <v>29530</v>
          </cell>
        </row>
        <row r="130">
          <cell r="B130">
            <v>1399</v>
          </cell>
          <cell r="G130">
            <v>40.83</v>
          </cell>
          <cell r="I130">
            <v>43659</v>
          </cell>
          <cell r="K130">
            <v>31.67</v>
          </cell>
          <cell r="L130">
            <v>25.17</v>
          </cell>
          <cell r="M130">
            <v>51926</v>
          </cell>
          <cell r="Q130">
            <v>32312</v>
          </cell>
          <cell r="R130">
            <v>13248</v>
          </cell>
          <cell r="S130">
            <v>0.83919999999999995</v>
          </cell>
          <cell r="T130">
            <v>0.8538</v>
          </cell>
          <cell r="W130">
            <v>6297</v>
          </cell>
          <cell r="X130">
            <v>687</v>
          </cell>
          <cell r="Y130">
            <v>23585</v>
          </cell>
        </row>
        <row r="131">
          <cell r="B131">
            <v>1402</v>
          </cell>
          <cell r="G131">
            <v>43.42</v>
          </cell>
          <cell r="I131">
            <v>36810</v>
          </cell>
          <cell r="K131">
            <v>33.67</v>
          </cell>
          <cell r="L131">
            <v>22.58</v>
          </cell>
          <cell r="M131">
            <v>50983</v>
          </cell>
          <cell r="Q131">
            <v>25683</v>
          </cell>
          <cell r="R131">
            <v>10530</v>
          </cell>
          <cell r="S131">
            <v>0.92730000000000001</v>
          </cell>
          <cell r="T131">
            <v>0.91149999999999998</v>
          </cell>
          <cell r="W131">
            <v>6894</v>
          </cell>
          <cell r="X131">
            <v>707</v>
          </cell>
          <cell r="Y131">
            <v>22863</v>
          </cell>
        </row>
        <row r="132">
          <cell r="B132">
            <v>1409</v>
          </cell>
          <cell r="G132">
            <v>46.67</v>
          </cell>
          <cell r="I132">
            <v>57784</v>
          </cell>
          <cell r="K132">
            <v>37.25</v>
          </cell>
          <cell r="L132">
            <v>19.079999999999998</v>
          </cell>
          <cell r="M132">
            <v>49706</v>
          </cell>
          <cell r="Q132">
            <v>29777</v>
          </cell>
          <cell r="R132">
            <v>12208</v>
          </cell>
          <cell r="S132">
            <v>0.85460000000000003</v>
          </cell>
          <cell r="T132">
            <v>0.96099999999999997</v>
          </cell>
          <cell r="W132">
            <v>8905</v>
          </cell>
          <cell r="X132">
            <v>946</v>
          </cell>
          <cell r="Y132">
            <v>26950</v>
          </cell>
        </row>
        <row r="133">
          <cell r="B133">
            <v>1428</v>
          </cell>
          <cell r="G133">
            <v>35.08</v>
          </cell>
          <cell r="I133">
            <v>48232</v>
          </cell>
          <cell r="K133">
            <v>25.25</v>
          </cell>
          <cell r="L133">
            <v>30.92</v>
          </cell>
          <cell r="M133">
            <v>54027</v>
          </cell>
          <cell r="Q133">
            <v>40703</v>
          </cell>
          <cell r="R133">
            <v>16688</v>
          </cell>
          <cell r="S133">
            <v>0.83199999999999996</v>
          </cell>
          <cell r="T133">
            <v>0.66990000000000005</v>
          </cell>
          <cell r="W133">
            <v>5178</v>
          </cell>
          <cell r="X133">
            <v>527</v>
          </cell>
          <cell r="Y133">
            <v>21456</v>
          </cell>
        </row>
        <row r="134">
          <cell r="B134">
            <v>1430</v>
          </cell>
          <cell r="G134">
            <v>54.33</v>
          </cell>
          <cell r="I134">
            <v>55105</v>
          </cell>
          <cell r="K134">
            <v>44.5</v>
          </cell>
          <cell r="L134">
            <v>10.67</v>
          </cell>
          <cell r="M134">
            <v>46631</v>
          </cell>
          <cell r="Q134">
            <v>23432</v>
          </cell>
          <cell r="R134">
            <v>9607</v>
          </cell>
          <cell r="S134">
            <v>0.89790000000000003</v>
          </cell>
          <cell r="T134">
            <v>0.99970000000000003</v>
          </cell>
          <cell r="W134">
            <v>12394</v>
          </cell>
          <cell r="X134">
            <v>1260</v>
          </cell>
          <cell r="Y134">
            <v>25839</v>
          </cell>
        </row>
        <row r="135">
          <cell r="B135">
            <v>1433</v>
          </cell>
          <cell r="G135">
            <v>38.67</v>
          </cell>
          <cell r="I135">
            <v>38651</v>
          </cell>
          <cell r="K135">
            <v>29.67</v>
          </cell>
          <cell r="L135">
            <v>27.33</v>
          </cell>
          <cell r="M135">
            <v>52718</v>
          </cell>
          <cell r="Q135">
            <v>30056</v>
          </cell>
          <cell r="R135">
            <v>12323</v>
          </cell>
          <cell r="S135">
            <v>0.92300000000000004</v>
          </cell>
          <cell r="T135">
            <v>0.79249999999999998</v>
          </cell>
          <cell r="W135">
            <v>5395</v>
          </cell>
          <cell r="X135">
            <v>599</v>
          </cell>
          <cell r="Y135">
            <v>21780</v>
          </cell>
        </row>
        <row r="136">
          <cell r="B136">
            <v>1446</v>
          </cell>
          <cell r="G136">
            <v>37.25</v>
          </cell>
          <cell r="I136">
            <v>45842</v>
          </cell>
          <cell r="K136">
            <v>28</v>
          </cell>
          <cell r="L136">
            <v>28.75</v>
          </cell>
          <cell r="M136">
            <v>53236</v>
          </cell>
          <cell r="Q136">
            <v>36819</v>
          </cell>
          <cell r="R136">
            <v>15096</v>
          </cell>
          <cell r="S136">
            <v>0.92210000000000003</v>
          </cell>
          <cell r="T136">
            <v>0.74690000000000001</v>
          </cell>
          <cell r="W136">
            <v>6004</v>
          </cell>
          <cell r="X136">
            <v>649</v>
          </cell>
          <cell r="Y136">
            <v>24664</v>
          </cell>
        </row>
        <row r="137">
          <cell r="B137">
            <v>1457</v>
          </cell>
          <cell r="G137">
            <v>36</v>
          </cell>
          <cell r="I137">
            <v>54627</v>
          </cell>
          <cell r="K137">
            <v>26.58</v>
          </cell>
          <cell r="L137">
            <v>30</v>
          </cell>
          <cell r="M137">
            <v>53693</v>
          </cell>
          <cell r="Q137">
            <v>45145</v>
          </cell>
          <cell r="R137">
            <v>18510</v>
          </cell>
          <cell r="S137">
            <v>0.9214</v>
          </cell>
          <cell r="T137">
            <v>0.70379999999999998</v>
          </cell>
          <cell r="W137">
            <v>6694</v>
          </cell>
          <cell r="X137">
            <v>711</v>
          </cell>
          <cell r="Y137">
            <v>28019</v>
          </cell>
        </row>
        <row r="138">
          <cell r="B138">
            <v>1462</v>
          </cell>
          <cell r="G138">
            <v>47.08</v>
          </cell>
          <cell r="I138">
            <v>57038</v>
          </cell>
          <cell r="K138">
            <v>39.5</v>
          </cell>
          <cell r="L138">
            <v>18.420000000000002</v>
          </cell>
          <cell r="M138">
            <v>49461</v>
          </cell>
          <cell r="Q138">
            <v>28948</v>
          </cell>
          <cell r="R138">
            <v>11869</v>
          </cell>
          <cell r="S138">
            <v>0.85899999999999999</v>
          </cell>
          <cell r="T138">
            <v>0.96579999999999999</v>
          </cell>
          <cell r="W138">
            <v>7785</v>
          </cell>
          <cell r="X138">
            <v>1027</v>
          </cell>
          <cell r="Y138">
            <v>26693</v>
          </cell>
        </row>
        <row r="139">
          <cell r="B139">
            <v>1485</v>
          </cell>
          <cell r="G139">
            <v>39.42</v>
          </cell>
          <cell r="I139">
            <v>30975</v>
          </cell>
          <cell r="K139">
            <v>33</v>
          </cell>
          <cell r="L139">
            <v>26.58</v>
          </cell>
          <cell r="M139">
            <v>52444</v>
          </cell>
          <cell r="Q139">
            <v>23678</v>
          </cell>
          <cell r="R139">
            <v>9708</v>
          </cell>
          <cell r="S139">
            <v>0.92359999999999998</v>
          </cell>
          <cell r="T139">
            <v>0.81489999999999996</v>
          </cell>
          <cell r="W139">
            <v>3466</v>
          </cell>
          <cell r="X139">
            <v>540</v>
          </cell>
          <cell r="Y139">
            <v>17826</v>
          </cell>
        </row>
        <row r="140">
          <cell r="B140">
            <v>1515</v>
          </cell>
          <cell r="G140">
            <v>40.83</v>
          </cell>
          <cell r="I140">
            <v>39150</v>
          </cell>
          <cell r="K140">
            <v>32.5</v>
          </cell>
          <cell r="L140">
            <v>25.17</v>
          </cell>
          <cell r="M140">
            <v>51926</v>
          </cell>
          <cell r="Q140">
            <v>28975</v>
          </cell>
          <cell r="R140">
            <v>11880</v>
          </cell>
          <cell r="S140">
            <v>0.83919999999999995</v>
          </cell>
          <cell r="T140">
            <v>0.8538</v>
          </cell>
          <cell r="W140">
            <v>5261</v>
          </cell>
          <cell r="X140">
            <v>631</v>
          </cell>
          <cell r="Y140">
            <v>21149</v>
          </cell>
        </row>
        <row r="141">
          <cell r="B141">
            <v>1536</v>
          </cell>
          <cell r="G141">
            <v>54.25</v>
          </cell>
          <cell r="I141">
            <v>39149</v>
          </cell>
          <cell r="K141">
            <v>45.67</v>
          </cell>
          <cell r="L141">
            <v>10.75</v>
          </cell>
          <cell r="M141">
            <v>46661</v>
          </cell>
          <cell r="Q141">
            <v>12509</v>
          </cell>
          <cell r="R141">
            <v>5129</v>
          </cell>
          <cell r="S141">
            <v>0.95450000000000002</v>
          </cell>
          <cell r="T141">
            <v>0.99960000000000004</v>
          </cell>
          <cell r="W141">
            <v>6503</v>
          </cell>
          <cell r="X141">
            <v>758</v>
          </cell>
          <cell r="Y141">
            <v>14648</v>
          </cell>
        </row>
        <row r="142">
          <cell r="B142">
            <v>1537</v>
          </cell>
          <cell r="G142">
            <v>41.17</v>
          </cell>
          <cell r="I142">
            <v>52866</v>
          </cell>
          <cell r="K142">
            <v>32.67</v>
          </cell>
          <cell r="L142">
            <v>24.83</v>
          </cell>
          <cell r="M142">
            <v>51806</v>
          </cell>
          <cell r="Q142">
            <v>38829</v>
          </cell>
          <cell r="R142">
            <v>15920</v>
          </cell>
          <cell r="S142">
            <v>0.8397</v>
          </cell>
          <cell r="T142">
            <v>0.86219999999999997</v>
          </cell>
          <cell r="W142">
            <v>7335</v>
          </cell>
          <cell r="X142">
            <v>863</v>
          </cell>
          <cell r="Y142">
            <v>28763</v>
          </cell>
        </row>
        <row r="143">
          <cell r="B143">
            <v>1542</v>
          </cell>
          <cell r="G143">
            <v>45.17</v>
          </cell>
          <cell r="I143">
            <v>43108</v>
          </cell>
          <cell r="K143">
            <v>36.58</v>
          </cell>
          <cell r="L143">
            <v>20.58</v>
          </cell>
          <cell r="M143">
            <v>50253</v>
          </cell>
          <cell r="Q143">
            <v>22988</v>
          </cell>
          <cell r="R143">
            <v>9425</v>
          </cell>
          <cell r="S143">
            <v>0.8508</v>
          </cell>
          <cell r="T143">
            <v>0.94140000000000001</v>
          </cell>
          <cell r="W143">
            <v>5856</v>
          </cell>
          <cell r="X143">
            <v>682</v>
          </cell>
          <cell r="Y143">
            <v>19899</v>
          </cell>
        </row>
        <row r="144">
          <cell r="B144">
            <v>1546</v>
          </cell>
          <cell r="G144">
            <v>44.92</v>
          </cell>
          <cell r="I144">
            <v>52132</v>
          </cell>
          <cell r="K144">
            <v>37.25</v>
          </cell>
          <cell r="L144">
            <v>20.83</v>
          </cell>
          <cell r="M144">
            <v>50345</v>
          </cell>
          <cell r="Q144">
            <v>27959</v>
          </cell>
          <cell r="R144">
            <v>11463</v>
          </cell>
          <cell r="S144">
            <v>0.85019999999999996</v>
          </cell>
          <cell r="T144">
            <v>0.93759999999999999</v>
          </cell>
          <cell r="W144">
            <v>6460</v>
          </cell>
          <cell r="X144">
            <v>843</v>
          </cell>
          <cell r="Y144">
            <v>24013</v>
          </cell>
        </row>
        <row r="145">
          <cell r="B145">
            <v>1551</v>
          </cell>
          <cell r="G145">
            <v>41.17</v>
          </cell>
          <cell r="I145">
            <v>38043</v>
          </cell>
          <cell r="K145">
            <v>32.92</v>
          </cell>
          <cell r="L145">
            <v>24.83</v>
          </cell>
          <cell r="M145">
            <v>51806</v>
          </cell>
          <cell r="Q145">
            <v>27942</v>
          </cell>
          <cell r="R145">
            <v>11456</v>
          </cell>
          <cell r="S145">
            <v>0.8397</v>
          </cell>
          <cell r="T145">
            <v>0.86219999999999997</v>
          </cell>
          <cell r="W145">
            <v>5162</v>
          </cell>
          <cell r="X145">
            <v>626</v>
          </cell>
          <cell r="Y145">
            <v>20698</v>
          </cell>
        </row>
        <row r="146">
          <cell r="B146">
            <v>1573</v>
          </cell>
          <cell r="G146">
            <v>33.83</v>
          </cell>
          <cell r="I146">
            <v>55388</v>
          </cell>
          <cell r="K146">
            <v>25.92</v>
          </cell>
          <cell r="L146">
            <v>32.17</v>
          </cell>
          <cell r="M146">
            <v>54483</v>
          </cell>
          <cell r="Q146">
            <v>48095</v>
          </cell>
          <cell r="R146">
            <v>19719</v>
          </cell>
          <cell r="S146">
            <v>0.83089999999999997</v>
          </cell>
          <cell r="T146">
            <v>0.62180000000000002</v>
          </cell>
          <cell r="W146">
            <v>4567</v>
          </cell>
          <cell r="X146">
            <v>577</v>
          </cell>
          <cell r="Y146">
            <v>23125</v>
          </cell>
        </row>
        <row r="147">
          <cell r="B147">
            <v>1600</v>
          </cell>
          <cell r="G147">
            <v>43.17</v>
          </cell>
          <cell r="I147">
            <v>37479</v>
          </cell>
          <cell r="K147">
            <v>35</v>
          </cell>
          <cell r="L147">
            <v>22.83</v>
          </cell>
          <cell r="M147">
            <v>51075</v>
          </cell>
          <cell r="Q147">
            <v>26299</v>
          </cell>
          <cell r="R147">
            <v>10783</v>
          </cell>
          <cell r="S147">
            <v>0.84340000000000004</v>
          </cell>
          <cell r="T147">
            <v>0.90680000000000005</v>
          </cell>
          <cell r="W147">
            <v>5562</v>
          </cell>
          <cell r="X147">
            <v>681</v>
          </cell>
          <cell r="Y147">
            <v>21115</v>
          </cell>
        </row>
        <row r="148">
          <cell r="B148">
            <v>1604</v>
          </cell>
          <cell r="G148">
            <v>36.92</v>
          </cell>
          <cell r="I148">
            <v>51226</v>
          </cell>
          <cell r="K148">
            <v>28.92</v>
          </cell>
          <cell r="L148">
            <v>29.08</v>
          </cell>
          <cell r="M148">
            <v>53359</v>
          </cell>
          <cell r="Q148">
            <v>41458</v>
          </cell>
          <cell r="R148">
            <v>16998</v>
          </cell>
          <cell r="S148">
            <v>0.83399999999999996</v>
          </cell>
          <cell r="T148">
            <v>0.73580000000000001</v>
          </cell>
          <cell r="W148">
            <v>5315</v>
          </cell>
          <cell r="X148">
            <v>664</v>
          </cell>
          <cell r="Y148">
            <v>24638</v>
          </cell>
        </row>
        <row r="149">
          <cell r="B149">
            <v>1616</v>
          </cell>
          <cell r="G149">
            <v>35.25</v>
          </cell>
          <cell r="I149">
            <v>43257</v>
          </cell>
          <cell r="K149">
            <v>27.5</v>
          </cell>
          <cell r="L149">
            <v>30.75</v>
          </cell>
          <cell r="M149">
            <v>53966</v>
          </cell>
          <cell r="Q149">
            <v>36366</v>
          </cell>
          <cell r="R149">
            <v>14910</v>
          </cell>
          <cell r="S149">
            <v>0.83220000000000005</v>
          </cell>
          <cell r="T149">
            <v>0.67579999999999996</v>
          </cell>
          <cell r="W149">
            <v>3902</v>
          </cell>
          <cell r="X149">
            <v>504</v>
          </cell>
          <cell r="Y149">
            <v>19385</v>
          </cell>
        </row>
        <row r="150">
          <cell r="B150">
            <v>1620</v>
          </cell>
          <cell r="G150">
            <v>64.83</v>
          </cell>
          <cell r="I150">
            <v>44372</v>
          </cell>
          <cell r="K150">
            <v>58.08</v>
          </cell>
          <cell r="L150">
            <v>0</v>
          </cell>
          <cell r="M150">
            <v>42736</v>
          </cell>
          <cell r="Q150">
            <v>7395</v>
          </cell>
          <cell r="R150">
            <v>3032</v>
          </cell>
          <cell r="S150">
            <v>1</v>
          </cell>
          <cell r="T150">
            <v>1</v>
          </cell>
          <cell r="W150">
            <v>10427</v>
          </cell>
          <cell r="X150">
            <v>0</v>
          </cell>
          <cell r="Y150">
            <v>10427</v>
          </cell>
        </row>
        <row r="151">
          <cell r="B151">
            <v>1636</v>
          </cell>
          <cell r="G151">
            <v>68.08</v>
          </cell>
          <cell r="I151">
            <v>61834</v>
          </cell>
          <cell r="K151">
            <v>60.5</v>
          </cell>
          <cell r="L151">
            <v>0</v>
          </cell>
          <cell r="M151">
            <v>42736</v>
          </cell>
          <cell r="Q151">
            <v>10306</v>
          </cell>
          <cell r="R151">
            <v>4225</v>
          </cell>
          <cell r="S151">
            <v>1</v>
          </cell>
          <cell r="T151">
            <v>1</v>
          </cell>
          <cell r="W151">
            <v>14531</v>
          </cell>
          <cell r="X151">
            <v>0</v>
          </cell>
          <cell r="Y151">
            <v>14531</v>
          </cell>
        </row>
        <row r="152">
          <cell r="B152">
            <v>1637</v>
          </cell>
          <cell r="G152">
            <v>49.25</v>
          </cell>
          <cell r="I152">
            <v>189703</v>
          </cell>
          <cell r="K152">
            <v>41.67</v>
          </cell>
          <cell r="L152">
            <v>16.25</v>
          </cell>
          <cell r="M152">
            <v>48670</v>
          </cell>
          <cell r="Q152">
            <v>91633</v>
          </cell>
          <cell r="R152">
            <v>37570</v>
          </cell>
          <cell r="S152">
            <v>0.86619999999999997</v>
          </cell>
          <cell r="T152">
            <v>0.98409999999999997</v>
          </cell>
          <cell r="W152">
            <v>28410</v>
          </cell>
          <cell r="X152">
            <v>3746</v>
          </cell>
          <cell r="Y152">
            <v>89289</v>
          </cell>
        </row>
        <row r="153">
          <cell r="B153">
            <v>1640</v>
          </cell>
          <cell r="G153">
            <v>61.58</v>
          </cell>
          <cell r="I153">
            <v>49984</v>
          </cell>
          <cell r="K153">
            <v>55.5</v>
          </cell>
          <cell r="L153">
            <v>2.92</v>
          </cell>
          <cell r="M153">
            <v>43800</v>
          </cell>
          <cell r="Q153">
            <v>8904</v>
          </cell>
          <cell r="R153">
            <v>3651</v>
          </cell>
          <cell r="S153">
            <v>0.96499999999999997</v>
          </cell>
          <cell r="T153">
            <v>1</v>
          </cell>
          <cell r="W153">
            <v>7887</v>
          </cell>
          <cell r="X153">
            <v>1296</v>
          </cell>
          <cell r="Y153">
            <v>11668</v>
          </cell>
        </row>
        <row r="154">
          <cell r="B154">
            <v>1650</v>
          </cell>
          <cell r="G154">
            <v>33.83</v>
          </cell>
          <cell r="I154">
            <v>36042</v>
          </cell>
          <cell r="K154">
            <v>26.92</v>
          </cell>
          <cell r="L154">
            <v>32.17</v>
          </cell>
          <cell r="M154">
            <v>54483</v>
          </cell>
          <cell r="Q154">
            <v>31296</v>
          </cell>
          <cell r="R154">
            <v>12831</v>
          </cell>
          <cell r="S154">
            <v>0.9204</v>
          </cell>
          <cell r="T154">
            <v>0.62180000000000002</v>
          </cell>
          <cell r="W154">
            <v>2950</v>
          </cell>
          <cell r="X154">
            <v>426</v>
          </cell>
          <cell r="Y154">
            <v>16668</v>
          </cell>
        </row>
        <row r="155">
          <cell r="B155">
            <v>1660</v>
          </cell>
          <cell r="G155">
            <v>49.67</v>
          </cell>
          <cell r="I155">
            <v>55756</v>
          </cell>
          <cell r="K155">
            <v>42.58</v>
          </cell>
          <cell r="L155">
            <v>15.83</v>
          </cell>
          <cell r="M155">
            <v>48519</v>
          </cell>
          <cell r="Q155">
            <v>26677</v>
          </cell>
          <cell r="R155">
            <v>10938</v>
          </cell>
          <cell r="S155">
            <v>0.94</v>
          </cell>
          <cell r="T155">
            <v>0.98670000000000002</v>
          </cell>
          <cell r="W155">
            <v>8789</v>
          </cell>
          <cell r="X155">
            <v>1241</v>
          </cell>
          <cell r="Y155">
            <v>28435</v>
          </cell>
        </row>
        <row r="156">
          <cell r="B156">
            <v>1662</v>
          </cell>
          <cell r="G156">
            <v>40.83</v>
          </cell>
          <cell r="I156">
            <v>52512</v>
          </cell>
          <cell r="K156">
            <v>33.67</v>
          </cell>
          <cell r="L156">
            <v>25.17</v>
          </cell>
          <cell r="M156">
            <v>51926</v>
          </cell>
          <cell r="Q156">
            <v>38864</v>
          </cell>
          <cell r="R156">
            <v>15934</v>
          </cell>
          <cell r="S156">
            <v>0.83919999999999995</v>
          </cell>
          <cell r="T156">
            <v>0.8538</v>
          </cell>
          <cell r="W156">
            <v>6288</v>
          </cell>
          <cell r="X156">
            <v>877</v>
          </cell>
          <cell r="Y156">
            <v>28368</v>
          </cell>
        </row>
        <row r="157">
          <cell r="B157">
            <v>1669</v>
          </cell>
          <cell r="G157">
            <v>42.67</v>
          </cell>
          <cell r="I157">
            <v>123143</v>
          </cell>
          <cell r="K157">
            <v>35.33</v>
          </cell>
          <cell r="L157">
            <v>23.33</v>
          </cell>
          <cell r="M157">
            <v>51257</v>
          </cell>
          <cell r="Q157">
            <v>87402</v>
          </cell>
          <cell r="R157">
            <v>35835</v>
          </cell>
          <cell r="S157">
            <v>0.84240000000000004</v>
          </cell>
          <cell r="T157">
            <v>0.89639999999999997</v>
          </cell>
          <cell r="W157">
            <v>16463</v>
          </cell>
          <cell r="X157">
            <v>2245</v>
          </cell>
          <cell r="Y157">
            <v>68844</v>
          </cell>
        </row>
        <row r="158">
          <cell r="B158">
            <v>1677</v>
          </cell>
          <cell r="G158">
            <v>51.92</v>
          </cell>
          <cell r="I158">
            <v>48833</v>
          </cell>
          <cell r="K158">
            <v>45.08</v>
          </cell>
          <cell r="L158">
            <v>13.33</v>
          </cell>
          <cell r="M158">
            <v>47604</v>
          </cell>
          <cell r="Q158">
            <v>22069</v>
          </cell>
          <cell r="R158">
            <v>9048</v>
          </cell>
          <cell r="S158">
            <v>0.88100000000000001</v>
          </cell>
          <cell r="T158">
            <v>0.99609999999999999</v>
          </cell>
          <cell r="W158">
            <v>7789</v>
          </cell>
          <cell r="X158">
            <v>1140</v>
          </cell>
          <cell r="Y158">
            <v>22987</v>
          </cell>
        </row>
        <row r="159">
          <cell r="B159">
            <v>1679</v>
          </cell>
          <cell r="G159">
            <v>41.83</v>
          </cell>
          <cell r="I159">
            <v>50787</v>
          </cell>
          <cell r="K159">
            <v>35.83</v>
          </cell>
          <cell r="L159">
            <v>24.17</v>
          </cell>
          <cell r="M159">
            <v>51561</v>
          </cell>
          <cell r="Q159">
            <v>36739</v>
          </cell>
          <cell r="R159">
            <v>15063</v>
          </cell>
          <cell r="S159">
            <v>0.84089999999999998</v>
          </cell>
          <cell r="T159">
            <v>0.87809999999999999</v>
          </cell>
          <cell r="W159">
            <v>5568</v>
          </cell>
          <cell r="X159">
            <v>928</v>
          </cell>
          <cell r="Y159">
            <v>27994</v>
          </cell>
        </row>
        <row r="160">
          <cell r="B160">
            <v>1688</v>
          </cell>
          <cell r="G160">
            <v>39.5</v>
          </cell>
          <cell r="I160">
            <v>43962</v>
          </cell>
          <cell r="K160">
            <v>32.42</v>
          </cell>
          <cell r="L160">
            <v>26.5</v>
          </cell>
          <cell r="M160">
            <v>52413</v>
          </cell>
          <cell r="Q160">
            <v>33541</v>
          </cell>
          <cell r="R160">
            <v>13752</v>
          </cell>
          <cell r="S160">
            <v>0.83720000000000006</v>
          </cell>
          <cell r="T160">
            <v>0.81730000000000003</v>
          </cell>
          <cell r="W160">
            <v>4847</v>
          </cell>
          <cell r="X160">
            <v>684</v>
          </cell>
          <cell r="Y160">
            <v>22982</v>
          </cell>
        </row>
        <row r="161">
          <cell r="B161">
            <v>1691</v>
          </cell>
          <cell r="G161">
            <v>33.33</v>
          </cell>
          <cell r="I161">
            <v>42500</v>
          </cell>
          <cell r="K161">
            <v>26.25</v>
          </cell>
          <cell r="L161">
            <v>32.67</v>
          </cell>
          <cell r="M161">
            <v>54667</v>
          </cell>
          <cell r="Q161">
            <v>37327</v>
          </cell>
          <cell r="R161">
            <v>15304</v>
          </cell>
          <cell r="S161">
            <v>0.92020000000000002</v>
          </cell>
          <cell r="T161">
            <v>0.60189999999999999</v>
          </cell>
          <cell r="W161">
            <v>3407</v>
          </cell>
          <cell r="X161">
            <v>481</v>
          </cell>
          <cell r="Y161">
            <v>19118</v>
          </cell>
        </row>
        <row r="162">
          <cell r="B162">
            <v>1692</v>
          </cell>
          <cell r="G162">
            <v>36.08</v>
          </cell>
          <cell r="I162">
            <v>49247</v>
          </cell>
          <cell r="K162">
            <v>29</v>
          </cell>
          <cell r="L162">
            <v>29.92</v>
          </cell>
          <cell r="M162">
            <v>53662</v>
          </cell>
          <cell r="Q162">
            <v>40622</v>
          </cell>
          <cell r="R162">
            <v>16655</v>
          </cell>
          <cell r="S162">
            <v>0.83299999999999996</v>
          </cell>
          <cell r="T162">
            <v>0.70660000000000001</v>
          </cell>
          <cell r="W162">
            <v>4386</v>
          </cell>
          <cell r="X162">
            <v>619</v>
          </cell>
          <cell r="Y162">
            <v>22908</v>
          </cell>
        </row>
        <row r="163">
          <cell r="B163">
            <v>1701</v>
          </cell>
          <cell r="G163">
            <v>37.5</v>
          </cell>
          <cell r="I163">
            <v>61514</v>
          </cell>
          <cell r="K163">
            <v>30.42</v>
          </cell>
          <cell r="L163">
            <v>28.5</v>
          </cell>
          <cell r="M163">
            <v>53144</v>
          </cell>
          <cell r="Q163">
            <v>49125</v>
          </cell>
          <cell r="R163">
            <v>20141</v>
          </cell>
          <cell r="S163">
            <v>0.8347</v>
          </cell>
          <cell r="T163">
            <v>0.75509999999999999</v>
          </cell>
          <cell r="W163">
            <v>6014</v>
          </cell>
          <cell r="X163">
            <v>849</v>
          </cell>
          <cell r="Y163">
            <v>30212</v>
          </cell>
        </row>
        <row r="164">
          <cell r="B164">
            <v>1710</v>
          </cell>
          <cell r="G164">
            <v>37.33</v>
          </cell>
          <cell r="I164">
            <v>65051</v>
          </cell>
          <cell r="K164">
            <v>30.25</v>
          </cell>
          <cell r="L164">
            <v>28.67</v>
          </cell>
          <cell r="M164">
            <v>53206</v>
          </cell>
          <cell r="Q164">
            <v>52148</v>
          </cell>
          <cell r="R164">
            <v>21381</v>
          </cell>
          <cell r="S164">
            <v>0.83450000000000002</v>
          </cell>
          <cell r="T164">
            <v>0.74960000000000004</v>
          </cell>
          <cell r="W164">
            <v>6293</v>
          </cell>
          <cell r="X164">
            <v>888</v>
          </cell>
          <cell r="Y164">
            <v>31762</v>
          </cell>
        </row>
        <row r="165">
          <cell r="B165">
            <v>1714</v>
          </cell>
          <cell r="G165">
            <v>40.42</v>
          </cell>
          <cell r="I165">
            <v>49693</v>
          </cell>
          <cell r="K165">
            <v>33.42</v>
          </cell>
          <cell r="L165">
            <v>25.58</v>
          </cell>
          <cell r="M165">
            <v>52079</v>
          </cell>
          <cell r="Q165">
            <v>37129</v>
          </cell>
          <cell r="R165">
            <v>15223</v>
          </cell>
          <cell r="S165">
            <v>0.83850000000000002</v>
          </cell>
          <cell r="T165">
            <v>0.84279999999999999</v>
          </cell>
          <cell r="W165">
            <v>5712</v>
          </cell>
          <cell r="X165">
            <v>816</v>
          </cell>
          <cell r="Y165">
            <v>26587</v>
          </cell>
        </row>
        <row r="166">
          <cell r="B166">
            <v>1715</v>
          </cell>
          <cell r="G166">
            <v>35.08</v>
          </cell>
          <cell r="I166">
            <v>42989</v>
          </cell>
          <cell r="K166">
            <v>30.33</v>
          </cell>
          <cell r="L166">
            <v>30.92</v>
          </cell>
          <cell r="M166">
            <v>54027</v>
          </cell>
          <cell r="Q166">
            <v>36278</v>
          </cell>
          <cell r="R166">
            <v>14874</v>
          </cell>
          <cell r="S166">
            <v>0.83199999999999996</v>
          </cell>
          <cell r="T166">
            <v>0.66990000000000005</v>
          </cell>
          <cell r="W166">
            <v>2547</v>
          </cell>
          <cell r="X166">
            <v>536</v>
          </cell>
          <cell r="Y166">
            <v>19124</v>
          </cell>
        </row>
        <row r="167">
          <cell r="B167">
            <v>1716</v>
          </cell>
          <cell r="G167">
            <v>49</v>
          </cell>
          <cell r="I167">
            <v>48567</v>
          </cell>
          <cell r="K167">
            <v>42</v>
          </cell>
          <cell r="L167">
            <v>16.5</v>
          </cell>
          <cell r="M167">
            <v>48761</v>
          </cell>
          <cell r="Q167">
            <v>23594</v>
          </cell>
          <cell r="R167">
            <v>9673</v>
          </cell>
          <cell r="S167">
            <v>0.86529999999999996</v>
          </cell>
          <cell r="T167">
            <v>0.98260000000000003</v>
          </cell>
          <cell r="W167">
            <v>6808</v>
          </cell>
          <cell r="X167">
            <v>973</v>
          </cell>
          <cell r="Y167">
            <v>22856</v>
          </cell>
        </row>
        <row r="168">
          <cell r="B168">
            <v>1717</v>
          </cell>
          <cell r="G168">
            <v>35.92</v>
          </cell>
          <cell r="I168">
            <v>45142</v>
          </cell>
          <cell r="K168">
            <v>28.92</v>
          </cell>
          <cell r="L168">
            <v>30.08</v>
          </cell>
          <cell r="M168">
            <v>53724</v>
          </cell>
          <cell r="Q168">
            <v>37378</v>
          </cell>
          <cell r="R168">
            <v>15325</v>
          </cell>
          <cell r="S168">
            <v>0.83289999999999997</v>
          </cell>
          <cell r="T168">
            <v>0.7006</v>
          </cell>
          <cell r="W168">
            <v>3936</v>
          </cell>
          <cell r="X168">
            <v>562</v>
          </cell>
          <cell r="Y168">
            <v>20849</v>
          </cell>
        </row>
        <row r="169">
          <cell r="B169">
            <v>1723</v>
          </cell>
          <cell r="G169">
            <v>35</v>
          </cell>
          <cell r="I169">
            <v>39870</v>
          </cell>
          <cell r="K169">
            <v>28.08</v>
          </cell>
          <cell r="L169">
            <v>31</v>
          </cell>
          <cell r="M169">
            <v>54058</v>
          </cell>
          <cell r="Q169">
            <v>33710</v>
          </cell>
          <cell r="R169">
            <v>13821</v>
          </cell>
          <cell r="S169">
            <v>0.92090000000000005</v>
          </cell>
          <cell r="T169">
            <v>0.66690000000000005</v>
          </cell>
          <cell r="W169">
            <v>3568</v>
          </cell>
          <cell r="X169">
            <v>516</v>
          </cell>
          <cell r="Y169">
            <v>19562</v>
          </cell>
        </row>
        <row r="170">
          <cell r="B170">
            <v>1724</v>
          </cell>
          <cell r="G170">
            <v>37.83</v>
          </cell>
          <cell r="I170">
            <v>45459</v>
          </cell>
          <cell r="K170">
            <v>30.92</v>
          </cell>
          <cell r="L170">
            <v>28.17</v>
          </cell>
          <cell r="M170">
            <v>53022</v>
          </cell>
          <cell r="Q170">
            <v>36029</v>
          </cell>
          <cell r="R170">
            <v>14772</v>
          </cell>
          <cell r="S170">
            <v>0.83509999999999995</v>
          </cell>
          <cell r="T170">
            <v>0.76629999999999998</v>
          </cell>
          <cell r="W170">
            <v>4455</v>
          </cell>
          <cell r="X170">
            <v>644</v>
          </cell>
          <cell r="Y170">
            <v>22595</v>
          </cell>
        </row>
        <row r="171">
          <cell r="B171">
            <v>1728</v>
          </cell>
          <cell r="G171">
            <v>35</v>
          </cell>
          <cell r="I171">
            <v>48125</v>
          </cell>
          <cell r="K171">
            <v>28.08</v>
          </cell>
          <cell r="L171">
            <v>31</v>
          </cell>
          <cell r="M171">
            <v>54058</v>
          </cell>
          <cell r="Q171">
            <v>40690</v>
          </cell>
          <cell r="R171">
            <v>16683</v>
          </cell>
          <cell r="S171">
            <v>0.83199999999999996</v>
          </cell>
          <cell r="T171">
            <v>0.66690000000000005</v>
          </cell>
          <cell r="W171">
            <v>3891</v>
          </cell>
          <cell r="X171">
            <v>563</v>
          </cell>
          <cell r="Y171">
            <v>21331</v>
          </cell>
        </row>
        <row r="172">
          <cell r="B172">
            <v>1729</v>
          </cell>
          <cell r="G172">
            <v>45.67</v>
          </cell>
          <cell r="I172">
            <v>43167</v>
          </cell>
          <cell r="K172">
            <v>38.75</v>
          </cell>
          <cell r="L172">
            <v>20.079999999999998</v>
          </cell>
          <cell r="M172">
            <v>50072</v>
          </cell>
          <cell r="Q172">
            <v>22758</v>
          </cell>
          <cell r="R172">
            <v>9331</v>
          </cell>
          <cell r="S172">
            <v>0.85199999999999998</v>
          </cell>
          <cell r="T172">
            <v>0.94840000000000002</v>
          </cell>
          <cell r="W172">
            <v>5125</v>
          </cell>
          <cell r="X172">
            <v>741</v>
          </cell>
          <cell r="Y172">
            <v>20005</v>
          </cell>
        </row>
        <row r="173">
          <cell r="B173">
            <v>1730</v>
          </cell>
          <cell r="G173">
            <v>35.42</v>
          </cell>
          <cell r="I173">
            <v>40627</v>
          </cell>
          <cell r="K173">
            <v>28.5</v>
          </cell>
          <cell r="L173">
            <v>30.58</v>
          </cell>
          <cell r="M173">
            <v>53905</v>
          </cell>
          <cell r="Q173">
            <v>34025</v>
          </cell>
          <cell r="R173">
            <v>13950</v>
          </cell>
          <cell r="S173">
            <v>0.92110000000000003</v>
          </cell>
          <cell r="T173">
            <v>0.68179999999999996</v>
          </cell>
          <cell r="W173">
            <v>3744</v>
          </cell>
          <cell r="X173">
            <v>541</v>
          </cell>
          <cell r="Y173">
            <v>20298</v>
          </cell>
        </row>
        <row r="174">
          <cell r="B174">
            <v>1731</v>
          </cell>
          <cell r="G174">
            <v>34</v>
          </cell>
          <cell r="I174">
            <v>32190</v>
          </cell>
          <cell r="K174">
            <v>27.08</v>
          </cell>
          <cell r="L174">
            <v>32</v>
          </cell>
          <cell r="M174">
            <v>54424</v>
          </cell>
          <cell r="Q174">
            <v>27845</v>
          </cell>
          <cell r="R174">
            <v>11417</v>
          </cell>
          <cell r="S174">
            <v>0.83109999999999995</v>
          </cell>
          <cell r="T174">
            <v>0.62870000000000004</v>
          </cell>
          <cell r="W174">
            <v>2412</v>
          </cell>
          <cell r="X174">
            <v>349</v>
          </cell>
          <cell r="Y174">
            <v>13569</v>
          </cell>
        </row>
        <row r="175">
          <cell r="B175">
            <v>1732</v>
          </cell>
          <cell r="G175">
            <v>33.25</v>
          </cell>
          <cell r="I175">
            <v>39644</v>
          </cell>
          <cell r="K175">
            <v>26.33</v>
          </cell>
          <cell r="L175">
            <v>32.75</v>
          </cell>
          <cell r="M175">
            <v>54697</v>
          </cell>
          <cell r="Q175">
            <v>34885</v>
          </cell>
          <cell r="R175">
            <v>14303</v>
          </cell>
          <cell r="S175">
            <v>0.92020000000000002</v>
          </cell>
          <cell r="T175">
            <v>0.59870000000000001</v>
          </cell>
          <cell r="W175">
            <v>3095</v>
          </cell>
          <cell r="X175">
            <v>448</v>
          </cell>
          <cell r="Y175">
            <v>17752</v>
          </cell>
        </row>
        <row r="176">
          <cell r="B176">
            <v>1758</v>
          </cell>
          <cell r="G176">
            <v>39.5</v>
          </cell>
          <cell r="I176">
            <v>38627</v>
          </cell>
          <cell r="K176">
            <v>33.42</v>
          </cell>
          <cell r="L176">
            <v>26.5</v>
          </cell>
          <cell r="M176">
            <v>52413</v>
          </cell>
          <cell r="Q176">
            <v>29471</v>
          </cell>
          <cell r="R176">
            <v>12083</v>
          </cell>
          <cell r="S176">
            <v>0.92369999999999997</v>
          </cell>
          <cell r="T176">
            <v>0.81730000000000003</v>
          </cell>
          <cell r="W176">
            <v>4159</v>
          </cell>
          <cell r="X176">
            <v>684</v>
          </cell>
          <cell r="Y176">
            <v>22277</v>
          </cell>
        </row>
        <row r="177">
          <cell r="B177">
            <v>1766</v>
          </cell>
          <cell r="G177">
            <v>60.58</v>
          </cell>
          <cell r="I177">
            <v>44097</v>
          </cell>
          <cell r="K177">
            <v>55</v>
          </cell>
          <cell r="L177">
            <v>3.92</v>
          </cell>
          <cell r="M177">
            <v>44166</v>
          </cell>
          <cell r="Q177">
            <v>8037</v>
          </cell>
          <cell r="R177">
            <v>3295</v>
          </cell>
          <cell r="S177">
            <v>0.98019999999999996</v>
          </cell>
          <cell r="T177">
            <v>1</v>
          </cell>
          <cell r="W177">
            <v>6206</v>
          </cell>
          <cell r="X177">
            <v>1112</v>
          </cell>
          <cell r="Y177">
            <v>10560</v>
          </cell>
        </row>
        <row r="178">
          <cell r="B178">
            <v>1810</v>
          </cell>
          <cell r="G178">
            <v>32.75</v>
          </cell>
          <cell r="I178">
            <v>48548</v>
          </cell>
          <cell r="K178">
            <v>27.75</v>
          </cell>
          <cell r="L178">
            <v>33.25</v>
          </cell>
          <cell r="M178">
            <v>54879</v>
          </cell>
          <cell r="Q178">
            <v>43211</v>
          </cell>
          <cell r="R178">
            <v>17717</v>
          </cell>
          <cell r="S178">
            <v>0.92</v>
          </cell>
          <cell r="T178">
            <v>0.57879999999999998</v>
          </cell>
          <cell r="W178">
            <v>2760</v>
          </cell>
          <cell r="X178">
            <v>552</v>
          </cell>
          <cell r="Y178">
            <v>21116</v>
          </cell>
        </row>
        <row r="179">
          <cell r="B179">
            <v>1812</v>
          </cell>
          <cell r="G179">
            <v>49.33</v>
          </cell>
          <cell r="I179">
            <v>56092</v>
          </cell>
          <cell r="K179">
            <v>43</v>
          </cell>
          <cell r="L179">
            <v>16.170000000000002</v>
          </cell>
          <cell r="M179">
            <v>48639</v>
          </cell>
          <cell r="Q179">
            <v>27043</v>
          </cell>
          <cell r="R179">
            <v>11088</v>
          </cell>
          <cell r="S179">
            <v>0.93930000000000002</v>
          </cell>
          <cell r="T179">
            <v>0.98460000000000003</v>
          </cell>
          <cell r="W179">
            <v>8056</v>
          </cell>
          <cell r="X179">
            <v>1272</v>
          </cell>
          <cell r="Y179">
            <v>28621</v>
          </cell>
        </row>
        <row r="180">
          <cell r="B180">
            <v>1813</v>
          </cell>
          <cell r="G180">
            <v>61.42</v>
          </cell>
          <cell r="I180">
            <v>47334</v>
          </cell>
          <cell r="K180">
            <v>55.08</v>
          </cell>
          <cell r="L180">
            <v>3.08</v>
          </cell>
          <cell r="M180">
            <v>43862</v>
          </cell>
          <cell r="Q180">
            <v>8464</v>
          </cell>
          <cell r="R180">
            <v>3470</v>
          </cell>
          <cell r="S180">
            <v>0.9839</v>
          </cell>
          <cell r="T180">
            <v>1</v>
          </cell>
          <cell r="W180">
            <v>7589</v>
          </cell>
          <cell r="X180">
            <v>1198</v>
          </cell>
          <cell r="Y180">
            <v>11284</v>
          </cell>
        </row>
        <row r="181">
          <cell r="B181">
            <v>1816</v>
          </cell>
          <cell r="G181">
            <v>42.08</v>
          </cell>
          <cell r="I181">
            <v>58919</v>
          </cell>
          <cell r="K181">
            <v>35.75</v>
          </cell>
          <cell r="L181">
            <v>23.92</v>
          </cell>
          <cell r="M181">
            <v>51471</v>
          </cell>
          <cell r="Q181">
            <v>42379</v>
          </cell>
          <cell r="R181">
            <v>17375</v>
          </cell>
          <cell r="S181">
            <v>0.92589999999999995</v>
          </cell>
          <cell r="T181">
            <v>0.88400000000000001</v>
          </cell>
          <cell r="W181">
            <v>7518</v>
          </cell>
          <cell r="X181">
            <v>1187</v>
          </cell>
          <cell r="Y181">
            <v>35908</v>
          </cell>
        </row>
        <row r="182">
          <cell r="B182">
            <v>1817</v>
          </cell>
          <cell r="G182">
            <v>39.33</v>
          </cell>
          <cell r="I182">
            <v>46683</v>
          </cell>
          <cell r="K182">
            <v>33</v>
          </cell>
          <cell r="L182">
            <v>26.67</v>
          </cell>
          <cell r="M182">
            <v>52475</v>
          </cell>
          <cell r="Q182">
            <v>35753</v>
          </cell>
          <cell r="R182">
            <v>14659</v>
          </cell>
          <cell r="S182">
            <v>0.83699999999999997</v>
          </cell>
          <cell r="T182">
            <v>0.81259999999999999</v>
          </cell>
          <cell r="W182">
            <v>4663</v>
          </cell>
          <cell r="X182">
            <v>736</v>
          </cell>
          <cell r="Y182">
            <v>24295</v>
          </cell>
        </row>
        <row r="183">
          <cell r="B183">
            <v>1822</v>
          </cell>
          <cell r="G183">
            <v>37.25</v>
          </cell>
          <cell r="I183">
            <v>53229</v>
          </cell>
          <cell r="K183">
            <v>30.92</v>
          </cell>
          <cell r="L183">
            <v>28.75</v>
          </cell>
          <cell r="M183">
            <v>53236</v>
          </cell>
          <cell r="Q183">
            <v>42752</v>
          </cell>
          <cell r="R183">
            <v>17528</v>
          </cell>
          <cell r="S183">
            <v>0.83440000000000003</v>
          </cell>
          <cell r="T183">
            <v>0.74690000000000001</v>
          </cell>
          <cell r="W183">
            <v>4678</v>
          </cell>
          <cell r="X183">
            <v>739</v>
          </cell>
          <cell r="Y183">
            <v>25914</v>
          </cell>
        </row>
        <row r="184">
          <cell r="B184">
            <v>1823</v>
          </cell>
          <cell r="G184">
            <v>37.67</v>
          </cell>
          <cell r="I184">
            <v>38200</v>
          </cell>
          <cell r="K184">
            <v>31.42</v>
          </cell>
          <cell r="L184">
            <v>28.33</v>
          </cell>
          <cell r="M184">
            <v>53083</v>
          </cell>
          <cell r="Q184">
            <v>30391</v>
          </cell>
          <cell r="R184">
            <v>12460</v>
          </cell>
          <cell r="S184">
            <v>0.9224</v>
          </cell>
          <cell r="T184">
            <v>0.76070000000000004</v>
          </cell>
          <cell r="W184">
            <v>3768</v>
          </cell>
          <cell r="X184">
            <v>603</v>
          </cell>
          <cell r="Y184">
            <v>20852</v>
          </cell>
        </row>
        <row r="185">
          <cell r="B185">
            <v>1824</v>
          </cell>
          <cell r="G185">
            <v>37</v>
          </cell>
          <cell r="I185">
            <v>38931</v>
          </cell>
          <cell r="K185">
            <v>30.75</v>
          </cell>
          <cell r="L185">
            <v>29</v>
          </cell>
          <cell r="M185">
            <v>53328</v>
          </cell>
          <cell r="Q185">
            <v>31447</v>
          </cell>
          <cell r="R185">
            <v>12893</v>
          </cell>
          <cell r="S185">
            <v>0.83409999999999995</v>
          </cell>
          <cell r="T185">
            <v>0.7389</v>
          </cell>
          <cell r="W185">
            <v>3331</v>
          </cell>
          <cell r="X185">
            <v>533</v>
          </cell>
          <cell r="Y185">
            <v>18789</v>
          </cell>
        </row>
        <row r="186">
          <cell r="B186">
            <v>1827</v>
          </cell>
          <cell r="G186">
            <v>65.17</v>
          </cell>
          <cell r="I186">
            <v>54952</v>
          </cell>
          <cell r="K186">
            <v>58.92</v>
          </cell>
          <cell r="L186">
            <v>0</v>
          </cell>
          <cell r="M186">
            <v>42736</v>
          </cell>
          <cell r="Q186">
            <v>9159</v>
          </cell>
          <cell r="R186">
            <v>3755</v>
          </cell>
          <cell r="S186">
            <v>1</v>
          </cell>
          <cell r="T186">
            <v>1</v>
          </cell>
          <cell r="W186">
            <v>12914</v>
          </cell>
          <cell r="X186">
            <v>0</v>
          </cell>
          <cell r="Y186">
            <v>12914</v>
          </cell>
        </row>
        <row r="187">
          <cell r="B187">
            <v>1829</v>
          </cell>
          <cell r="G187">
            <v>44.42</v>
          </cell>
          <cell r="I187">
            <v>43107</v>
          </cell>
          <cell r="K187">
            <v>38.17</v>
          </cell>
          <cell r="L187">
            <v>21.33</v>
          </cell>
          <cell r="M187">
            <v>50526</v>
          </cell>
          <cell r="Q187">
            <v>23384</v>
          </cell>
          <cell r="R187">
            <v>9587</v>
          </cell>
          <cell r="S187">
            <v>0.84909999999999997</v>
          </cell>
          <cell r="T187">
            <v>0.9294</v>
          </cell>
          <cell r="W187">
            <v>4476</v>
          </cell>
          <cell r="X187">
            <v>716</v>
          </cell>
          <cell r="Y187">
            <v>19752</v>
          </cell>
        </row>
        <row r="188">
          <cell r="B188">
            <v>1834</v>
          </cell>
          <cell r="G188">
            <v>41.33</v>
          </cell>
          <cell r="I188">
            <v>41865</v>
          </cell>
          <cell r="K188">
            <v>35.33</v>
          </cell>
          <cell r="L188">
            <v>24.67</v>
          </cell>
          <cell r="M188">
            <v>51745</v>
          </cell>
          <cell r="Q188">
            <v>30632</v>
          </cell>
          <cell r="R188">
            <v>12559</v>
          </cell>
          <cell r="S188">
            <v>0.84</v>
          </cell>
          <cell r="T188">
            <v>0.86619999999999997</v>
          </cell>
          <cell r="W188">
            <v>4471</v>
          </cell>
          <cell r="X188">
            <v>745</v>
          </cell>
          <cell r="Y188">
            <v>22851</v>
          </cell>
        </row>
        <row r="189">
          <cell r="B189">
            <v>1836</v>
          </cell>
          <cell r="G189">
            <v>36.67</v>
          </cell>
          <cell r="I189">
            <v>53202</v>
          </cell>
          <cell r="K189">
            <v>30.5</v>
          </cell>
          <cell r="L189">
            <v>29.33</v>
          </cell>
          <cell r="M189">
            <v>53448</v>
          </cell>
          <cell r="Q189">
            <v>43303</v>
          </cell>
          <cell r="R189">
            <v>17754</v>
          </cell>
          <cell r="S189">
            <v>0.8337</v>
          </cell>
          <cell r="T189">
            <v>0.7268</v>
          </cell>
          <cell r="W189">
            <v>4400</v>
          </cell>
          <cell r="X189">
            <v>713</v>
          </cell>
          <cell r="Y189">
            <v>25329</v>
          </cell>
        </row>
        <row r="190">
          <cell r="B190">
            <v>1848</v>
          </cell>
          <cell r="G190">
            <v>42.25</v>
          </cell>
          <cell r="I190">
            <v>34736</v>
          </cell>
          <cell r="K190">
            <v>36.08</v>
          </cell>
          <cell r="L190">
            <v>23.75</v>
          </cell>
          <cell r="M190">
            <v>51410</v>
          </cell>
          <cell r="Q190">
            <v>19912</v>
          </cell>
          <cell r="R190">
            <v>8164</v>
          </cell>
          <cell r="S190">
            <v>0.92600000000000005</v>
          </cell>
          <cell r="T190">
            <v>0.88749999999999996</v>
          </cell>
          <cell r="W190">
            <v>3500</v>
          </cell>
          <cell r="X190">
            <v>568</v>
          </cell>
          <cell r="Y190">
            <v>16978</v>
          </cell>
        </row>
        <row r="191">
          <cell r="B191">
            <v>1850</v>
          </cell>
          <cell r="G191">
            <v>35.33</v>
          </cell>
          <cell r="I191">
            <v>24691</v>
          </cell>
          <cell r="K191">
            <v>29.25</v>
          </cell>
          <cell r="L191">
            <v>30.67</v>
          </cell>
          <cell r="M191">
            <v>53936</v>
          </cell>
          <cell r="Q191">
            <v>20718</v>
          </cell>
          <cell r="R191">
            <v>8494</v>
          </cell>
          <cell r="S191">
            <v>0.83230000000000004</v>
          </cell>
          <cell r="T191">
            <v>0.67879999999999996</v>
          </cell>
          <cell r="W191">
            <v>1838</v>
          </cell>
          <cell r="X191">
            <v>302</v>
          </cell>
          <cell r="Y191">
            <v>11106</v>
          </cell>
        </row>
        <row r="192">
          <cell r="B192">
            <v>1851</v>
          </cell>
          <cell r="G192">
            <v>55.67</v>
          </cell>
          <cell r="I192">
            <v>33068</v>
          </cell>
          <cell r="K192">
            <v>49.67</v>
          </cell>
          <cell r="L192">
            <v>9.33</v>
          </cell>
          <cell r="M192">
            <v>46143</v>
          </cell>
          <cell r="Q192">
            <v>10230</v>
          </cell>
          <cell r="R192">
            <v>4194</v>
          </cell>
          <cell r="S192">
            <v>0.95889999999999997</v>
          </cell>
          <cell r="T192">
            <v>1</v>
          </cell>
          <cell r="W192">
            <v>4798</v>
          </cell>
          <cell r="X192">
            <v>800</v>
          </cell>
          <cell r="Y192">
            <v>12261</v>
          </cell>
        </row>
        <row r="193">
          <cell r="B193">
            <v>1868</v>
          </cell>
          <cell r="G193">
            <v>46.5</v>
          </cell>
          <cell r="I193">
            <v>39307</v>
          </cell>
          <cell r="K193">
            <v>40.75</v>
          </cell>
          <cell r="L193">
            <v>19.25</v>
          </cell>
          <cell r="M193">
            <v>49766</v>
          </cell>
          <cell r="Q193">
            <v>20332</v>
          </cell>
          <cell r="R193">
            <v>8336</v>
          </cell>
          <cell r="S193">
            <v>0.93289999999999995</v>
          </cell>
          <cell r="T193">
            <v>0.95899999999999996</v>
          </cell>
          <cell r="W193">
            <v>4601</v>
          </cell>
          <cell r="X193">
            <v>800</v>
          </cell>
          <cell r="Y193">
            <v>20002</v>
          </cell>
        </row>
        <row r="194">
          <cell r="B194">
            <v>1871</v>
          </cell>
          <cell r="G194">
            <v>36.25</v>
          </cell>
          <cell r="I194">
            <v>45604</v>
          </cell>
          <cell r="K194">
            <v>30.33</v>
          </cell>
          <cell r="L194">
            <v>29.75</v>
          </cell>
          <cell r="M194">
            <v>53601</v>
          </cell>
          <cell r="Q194">
            <v>37474</v>
          </cell>
          <cell r="R194">
            <v>15364</v>
          </cell>
          <cell r="S194">
            <v>0.83320000000000005</v>
          </cell>
          <cell r="T194">
            <v>0.71220000000000006</v>
          </cell>
          <cell r="W194">
            <v>3542</v>
          </cell>
          <cell r="X194">
            <v>599</v>
          </cell>
          <cell r="Y194">
            <v>21353</v>
          </cell>
        </row>
        <row r="195">
          <cell r="B195">
            <v>1890</v>
          </cell>
          <cell r="G195">
            <v>34.33</v>
          </cell>
          <cell r="I195">
            <v>42274</v>
          </cell>
          <cell r="K195">
            <v>28.58</v>
          </cell>
          <cell r="L195">
            <v>31.67</v>
          </cell>
          <cell r="M195">
            <v>54302</v>
          </cell>
          <cell r="Q195">
            <v>36291</v>
          </cell>
          <cell r="R195">
            <v>14879</v>
          </cell>
          <cell r="S195">
            <v>0.83140000000000003</v>
          </cell>
          <cell r="T195">
            <v>0.64100000000000001</v>
          </cell>
          <cell r="W195">
            <v>2784</v>
          </cell>
          <cell r="X195">
            <v>484</v>
          </cell>
          <cell r="Y195">
            <v>18114</v>
          </cell>
        </row>
        <row r="196">
          <cell r="B196">
            <v>1907</v>
          </cell>
          <cell r="G196">
            <v>42.25</v>
          </cell>
          <cell r="I196">
            <v>57935</v>
          </cell>
          <cell r="K196">
            <v>36.67</v>
          </cell>
          <cell r="L196">
            <v>23.75</v>
          </cell>
          <cell r="M196">
            <v>51410</v>
          </cell>
          <cell r="Q196">
            <v>33210</v>
          </cell>
          <cell r="R196">
            <v>13616</v>
          </cell>
          <cell r="S196">
            <v>0.92600000000000005</v>
          </cell>
          <cell r="T196">
            <v>0.88749999999999996</v>
          </cell>
          <cell r="W196">
            <v>5390</v>
          </cell>
          <cell r="X196">
            <v>965</v>
          </cell>
          <cell r="Y196">
            <v>28317</v>
          </cell>
        </row>
        <row r="197">
          <cell r="B197">
            <v>1922</v>
          </cell>
          <cell r="G197">
            <v>37.33</v>
          </cell>
          <cell r="I197">
            <v>42142</v>
          </cell>
          <cell r="K197">
            <v>31.83</v>
          </cell>
          <cell r="L197">
            <v>28.67</v>
          </cell>
          <cell r="M197">
            <v>53206</v>
          </cell>
          <cell r="Q197">
            <v>33783</v>
          </cell>
          <cell r="R197">
            <v>13851</v>
          </cell>
          <cell r="S197">
            <v>0.92220000000000002</v>
          </cell>
          <cell r="T197">
            <v>0.74960000000000004</v>
          </cell>
          <cell r="W197">
            <v>3660</v>
          </cell>
          <cell r="X197">
            <v>666</v>
          </cell>
          <cell r="Y197">
            <v>22739</v>
          </cell>
        </row>
        <row r="198">
          <cell r="B198">
            <v>1923</v>
          </cell>
          <cell r="G198">
            <v>53.67</v>
          </cell>
          <cell r="I198">
            <v>63539</v>
          </cell>
          <cell r="K198">
            <v>48.08</v>
          </cell>
          <cell r="L198">
            <v>11.33</v>
          </cell>
          <cell r="M198">
            <v>46874</v>
          </cell>
          <cell r="Q198">
            <v>20575</v>
          </cell>
          <cell r="R198">
            <v>8436</v>
          </cell>
          <cell r="S198">
            <v>0.89380000000000004</v>
          </cell>
          <cell r="T198">
            <v>0.99919999999999998</v>
          </cell>
          <cell r="W198">
            <v>7386</v>
          </cell>
          <cell r="X198">
            <v>1323</v>
          </cell>
          <cell r="Y198">
            <v>22380</v>
          </cell>
        </row>
        <row r="199">
          <cell r="B199">
            <v>1925</v>
          </cell>
          <cell r="G199">
            <v>43.58</v>
          </cell>
          <cell r="I199">
            <v>53755</v>
          </cell>
          <cell r="K199">
            <v>38.42</v>
          </cell>
          <cell r="L199">
            <v>22.42</v>
          </cell>
          <cell r="M199">
            <v>50922</v>
          </cell>
          <cell r="Q199">
            <v>29890</v>
          </cell>
          <cell r="R199">
            <v>12255</v>
          </cell>
          <cell r="S199">
            <v>0.84419999999999995</v>
          </cell>
          <cell r="T199">
            <v>0.91459999999999997</v>
          </cell>
          <cell r="W199">
            <v>4563</v>
          </cell>
          <cell r="X199">
            <v>883</v>
          </cell>
          <cell r="Y199">
            <v>24360</v>
          </cell>
        </row>
        <row r="200">
          <cell r="B200">
            <v>1931</v>
          </cell>
          <cell r="G200">
            <v>59.42</v>
          </cell>
          <cell r="I200">
            <v>44104</v>
          </cell>
          <cell r="K200">
            <v>53.92</v>
          </cell>
          <cell r="L200">
            <v>5.08</v>
          </cell>
          <cell r="M200">
            <v>44593</v>
          </cell>
          <cell r="Q200">
            <v>12383</v>
          </cell>
          <cell r="R200">
            <v>5077</v>
          </cell>
          <cell r="S200">
            <v>0.94340000000000002</v>
          </cell>
          <cell r="T200">
            <v>1</v>
          </cell>
          <cell r="W200">
            <v>8016</v>
          </cell>
          <cell r="X200">
            <v>1457</v>
          </cell>
          <cell r="Y200">
            <v>15424</v>
          </cell>
        </row>
        <row r="201">
          <cell r="B201">
            <v>1937</v>
          </cell>
          <cell r="G201">
            <v>35</v>
          </cell>
          <cell r="I201">
            <v>39025</v>
          </cell>
          <cell r="K201">
            <v>29.58</v>
          </cell>
          <cell r="L201">
            <v>31</v>
          </cell>
          <cell r="M201">
            <v>54058</v>
          </cell>
          <cell r="Q201">
            <v>32996</v>
          </cell>
          <cell r="R201">
            <v>13528</v>
          </cell>
          <cell r="S201">
            <v>0.92090000000000005</v>
          </cell>
          <cell r="T201">
            <v>0.66690000000000005</v>
          </cell>
          <cell r="W201">
            <v>2848</v>
          </cell>
          <cell r="X201">
            <v>526</v>
          </cell>
          <cell r="Y201">
            <v>19147</v>
          </cell>
        </row>
        <row r="202">
          <cell r="B202">
            <v>1938</v>
          </cell>
          <cell r="G202">
            <v>37.92</v>
          </cell>
          <cell r="I202">
            <v>43488</v>
          </cell>
          <cell r="K202">
            <v>32.58</v>
          </cell>
          <cell r="L202">
            <v>28.08</v>
          </cell>
          <cell r="M202">
            <v>52994</v>
          </cell>
          <cell r="Q202">
            <v>34401</v>
          </cell>
          <cell r="R202">
            <v>14104</v>
          </cell>
          <cell r="S202">
            <v>0.83520000000000005</v>
          </cell>
          <cell r="T202">
            <v>0.76919999999999999</v>
          </cell>
          <cell r="W202">
            <v>3460</v>
          </cell>
          <cell r="X202">
            <v>649</v>
          </cell>
          <cell r="Y202">
            <v>21681</v>
          </cell>
        </row>
        <row r="203">
          <cell r="B203">
            <v>1939</v>
          </cell>
          <cell r="G203">
            <v>37.17</v>
          </cell>
          <cell r="I203">
            <v>40800</v>
          </cell>
          <cell r="K203">
            <v>31.75</v>
          </cell>
          <cell r="L203">
            <v>28.83</v>
          </cell>
          <cell r="M203">
            <v>53267</v>
          </cell>
          <cell r="Q203">
            <v>32832</v>
          </cell>
          <cell r="R203">
            <v>13461</v>
          </cell>
          <cell r="S203">
            <v>0.83430000000000004</v>
          </cell>
          <cell r="T203">
            <v>0.74419999999999997</v>
          </cell>
          <cell r="W203">
            <v>3132</v>
          </cell>
          <cell r="X203">
            <v>578</v>
          </cell>
          <cell r="Y203">
            <v>19805</v>
          </cell>
        </row>
        <row r="204">
          <cell r="B204">
            <v>1940</v>
          </cell>
          <cell r="G204">
            <v>30.42</v>
          </cell>
          <cell r="I204">
            <v>47477</v>
          </cell>
          <cell r="K204">
            <v>25</v>
          </cell>
          <cell r="L204">
            <v>35.58</v>
          </cell>
          <cell r="M204">
            <v>55732</v>
          </cell>
          <cell r="Q204">
            <v>44570</v>
          </cell>
          <cell r="R204">
            <v>18274</v>
          </cell>
          <cell r="S204">
            <v>0.82809999999999995</v>
          </cell>
          <cell r="T204">
            <v>0.4844</v>
          </cell>
          <cell r="W204">
            <v>2103</v>
          </cell>
          <cell r="X204">
            <v>388</v>
          </cell>
          <cell r="Y204">
            <v>15920</v>
          </cell>
        </row>
        <row r="205">
          <cell r="B205">
            <v>1941</v>
          </cell>
          <cell r="G205">
            <v>29.25</v>
          </cell>
          <cell r="I205">
            <v>57918</v>
          </cell>
          <cell r="K205">
            <v>23.83</v>
          </cell>
          <cell r="L205">
            <v>36.75</v>
          </cell>
          <cell r="M205">
            <v>56158</v>
          </cell>
          <cell r="Q205">
            <v>55839</v>
          </cell>
          <cell r="R205">
            <v>22894</v>
          </cell>
          <cell r="S205">
            <v>0.91879999999999995</v>
          </cell>
          <cell r="T205">
            <v>0.4375</v>
          </cell>
          <cell r="W205">
            <v>2529</v>
          </cell>
          <cell r="X205">
            <v>467</v>
          </cell>
          <cell r="Y205">
            <v>19690</v>
          </cell>
        </row>
        <row r="206">
          <cell r="B206">
            <v>1942</v>
          </cell>
          <cell r="G206">
            <v>33</v>
          </cell>
          <cell r="I206">
            <v>37030</v>
          </cell>
          <cell r="K206">
            <v>27.58</v>
          </cell>
          <cell r="L206">
            <v>33</v>
          </cell>
          <cell r="M206">
            <v>54789</v>
          </cell>
          <cell r="Q206">
            <v>32772</v>
          </cell>
          <cell r="R206">
            <v>13436</v>
          </cell>
          <cell r="S206">
            <v>0.92010000000000003</v>
          </cell>
          <cell r="T206">
            <v>0.58940000000000003</v>
          </cell>
          <cell r="W206">
            <v>2307</v>
          </cell>
          <cell r="X206">
            <v>426</v>
          </cell>
          <cell r="Y206">
            <v>16361</v>
          </cell>
        </row>
        <row r="207">
          <cell r="B207">
            <v>1943</v>
          </cell>
          <cell r="G207">
            <v>32.17</v>
          </cell>
          <cell r="I207">
            <v>44674</v>
          </cell>
          <cell r="K207">
            <v>26.75</v>
          </cell>
          <cell r="L207">
            <v>33.83</v>
          </cell>
          <cell r="M207">
            <v>55093</v>
          </cell>
          <cell r="Q207">
            <v>40296</v>
          </cell>
          <cell r="R207">
            <v>16521</v>
          </cell>
          <cell r="S207">
            <v>0.91969999999999996</v>
          </cell>
          <cell r="T207">
            <v>0.55559999999999998</v>
          </cell>
          <cell r="W207">
            <v>2588</v>
          </cell>
          <cell r="X207">
            <v>478</v>
          </cell>
          <cell r="Y207">
            <v>18755</v>
          </cell>
        </row>
        <row r="208">
          <cell r="B208">
            <v>1944</v>
          </cell>
          <cell r="G208">
            <v>34.5</v>
          </cell>
          <cell r="I208">
            <v>38056</v>
          </cell>
          <cell r="K208">
            <v>29.08</v>
          </cell>
          <cell r="L208">
            <v>31.5</v>
          </cell>
          <cell r="M208">
            <v>54240</v>
          </cell>
          <cell r="Q208">
            <v>32546</v>
          </cell>
          <cell r="R208">
            <v>13344</v>
          </cell>
          <cell r="S208">
            <v>0.92069999999999996</v>
          </cell>
          <cell r="T208">
            <v>0.64729999999999999</v>
          </cell>
          <cell r="W208">
            <v>2671</v>
          </cell>
          <cell r="X208">
            <v>493</v>
          </cell>
          <cell r="Y208">
            <v>18206</v>
          </cell>
        </row>
        <row r="209">
          <cell r="B209">
            <v>1945</v>
          </cell>
          <cell r="G209">
            <v>35.92</v>
          </cell>
          <cell r="I209">
            <v>53541</v>
          </cell>
          <cell r="K209">
            <v>30.5</v>
          </cell>
          <cell r="L209">
            <v>30.08</v>
          </cell>
          <cell r="M209">
            <v>53724</v>
          </cell>
          <cell r="Q209">
            <v>44332</v>
          </cell>
          <cell r="R209">
            <v>18176</v>
          </cell>
          <cell r="S209">
            <v>0.9214</v>
          </cell>
          <cell r="T209">
            <v>0.7006</v>
          </cell>
          <cell r="W209">
            <v>4174</v>
          </cell>
          <cell r="X209">
            <v>771</v>
          </cell>
          <cell r="Y209">
            <v>27357</v>
          </cell>
        </row>
        <row r="210">
          <cell r="B210">
            <v>1946</v>
          </cell>
          <cell r="G210">
            <v>33.25</v>
          </cell>
          <cell r="I210">
            <v>54069</v>
          </cell>
          <cell r="K210">
            <v>27.83</v>
          </cell>
          <cell r="L210">
            <v>32.75</v>
          </cell>
          <cell r="M210">
            <v>54697</v>
          </cell>
          <cell r="Q210">
            <v>47579</v>
          </cell>
          <cell r="R210">
            <v>19507</v>
          </cell>
          <cell r="S210">
            <v>0.83040000000000003</v>
          </cell>
          <cell r="T210">
            <v>0.59870000000000001</v>
          </cell>
          <cell r="W210">
            <v>3101</v>
          </cell>
          <cell r="X210">
            <v>572</v>
          </cell>
          <cell r="Y210">
            <v>21850</v>
          </cell>
        </row>
        <row r="211">
          <cell r="B211">
            <v>1947</v>
          </cell>
          <cell r="G211">
            <v>54.5</v>
          </cell>
          <cell r="I211">
            <v>46843</v>
          </cell>
          <cell r="K211">
            <v>49.08</v>
          </cell>
          <cell r="L211">
            <v>10.5</v>
          </cell>
          <cell r="M211">
            <v>46569</v>
          </cell>
          <cell r="Q211">
            <v>14883</v>
          </cell>
          <cell r="R211">
            <v>6102</v>
          </cell>
          <cell r="S211">
            <v>0.89890000000000003</v>
          </cell>
          <cell r="T211">
            <v>0.99980000000000002</v>
          </cell>
          <cell r="W211">
            <v>5604</v>
          </cell>
          <cell r="X211">
            <v>1035</v>
          </cell>
          <cell r="Y211">
            <v>16467</v>
          </cell>
        </row>
        <row r="212">
          <cell r="B212">
            <v>1968</v>
          </cell>
          <cell r="G212">
            <v>31.67</v>
          </cell>
          <cell r="I212">
            <v>44690</v>
          </cell>
          <cell r="K212">
            <v>26.33</v>
          </cell>
          <cell r="L212">
            <v>34.33</v>
          </cell>
          <cell r="M212">
            <v>55274</v>
          </cell>
          <cell r="Q212">
            <v>40773</v>
          </cell>
          <cell r="R212">
            <v>16717</v>
          </cell>
          <cell r="S212">
            <v>0.82909999999999995</v>
          </cell>
          <cell r="T212">
            <v>0.53510000000000002</v>
          </cell>
          <cell r="W212">
            <v>2201</v>
          </cell>
          <cell r="X212">
            <v>413</v>
          </cell>
          <cell r="Y212">
            <v>16370</v>
          </cell>
        </row>
        <row r="213">
          <cell r="B213">
            <v>2024</v>
          </cell>
          <cell r="G213">
            <v>31.25</v>
          </cell>
          <cell r="I213">
            <v>41471</v>
          </cell>
          <cell r="K213">
            <v>27</v>
          </cell>
          <cell r="L213">
            <v>34.75</v>
          </cell>
          <cell r="M213">
            <v>55427</v>
          </cell>
          <cell r="Q213">
            <v>38198</v>
          </cell>
          <cell r="R213">
            <v>15661</v>
          </cell>
          <cell r="S213">
            <v>0.82879999999999998</v>
          </cell>
          <cell r="T213">
            <v>0.51839999999999997</v>
          </cell>
          <cell r="W213">
            <v>1610</v>
          </cell>
          <cell r="X213">
            <v>379</v>
          </cell>
          <cell r="Y213">
            <v>14771</v>
          </cell>
        </row>
        <row r="214">
          <cell r="B214">
            <v>2036</v>
          </cell>
          <cell r="G214">
            <v>33.58</v>
          </cell>
          <cell r="I214">
            <v>36833</v>
          </cell>
          <cell r="K214">
            <v>28.92</v>
          </cell>
          <cell r="L214">
            <v>32.42</v>
          </cell>
          <cell r="M214">
            <v>54575</v>
          </cell>
          <cell r="Q214">
            <v>32166</v>
          </cell>
          <cell r="R214">
            <v>13188</v>
          </cell>
          <cell r="S214">
            <v>0.92030000000000001</v>
          </cell>
          <cell r="T214">
            <v>0.61170000000000002</v>
          </cell>
          <cell r="W214">
            <v>2114</v>
          </cell>
          <cell r="X214">
            <v>453</v>
          </cell>
          <cell r="Y214">
            <v>16797</v>
          </cell>
        </row>
        <row r="215">
          <cell r="B215">
            <v>2056</v>
          </cell>
          <cell r="G215">
            <v>34.5</v>
          </cell>
          <cell r="I215">
            <v>37683</v>
          </cell>
          <cell r="K215">
            <v>29.83</v>
          </cell>
          <cell r="L215">
            <v>31.5</v>
          </cell>
          <cell r="M215">
            <v>54240</v>
          </cell>
          <cell r="Q215">
            <v>32227</v>
          </cell>
          <cell r="R215">
            <v>13213</v>
          </cell>
          <cell r="S215">
            <v>0.92069999999999996</v>
          </cell>
          <cell r="T215">
            <v>0.64729999999999999</v>
          </cell>
          <cell r="W215">
            <v>2326</v>
          </cell>
          <cell r="X215">
            <v>498</v>
          </cell>
          <cell r="Y215">
            <v>18028</v>
          </cell>
        </row>
        <row r="216">
          <cell r="B216">
            <v>2061</v>
          </cell>
          <cell r="G216">
            <v>37.33</v>
          </cell>
          <cell r="I216">
            <v>47572</v>
          </cell>
          <cell r="K216">
            <v>32.75</v>
          </cell>
          <cell r="L216">
            <v>28.67</v>
          </cell>
          <cell r="M216">
            <v>53206</v>
          </cell>
          <cell r="Q216">
            <v>38136</v>
          </cell>
          <cell r="R216">
            <v>15636</v>
          </cell>
          <cell r="S216">
            <v>0.83450000000000002</v>
          </cell>
          <cell r="T216">
            <v>0.74960000000000004</v>
          </cell>
          <cell r="W216">
            <v>3202</v>
          </cell>
          <cell r="X216">
            <v>699</v>
          </cell>
          <cell r="Y216">
            <v>23227</v>
          </cell>
        </row>
        <row r="217">
          <cell r="B217">
            <v>2131</v>
          </cell>
          <cell r="G217">
            <v>37.08</v>
          </cell>
          <cell r="I217">
            <v>39294</v>
          </cell>
          <cell r="K217">
            <v>33</v>
          </cell>
          <cell r="L217">
            <v>28.92</v>
          </cell>
          <cell r="M217">
            <v>53297</v>
          </cell>
          <cell r="Q217">
            <v>31680</v>
          </cell>
          <cell r="R217">
            <v>12989</v>
          </cell>
          <cell r="S217">
            <v>0.83420000000000005</v>
          </cell>
          <cell r="T217">
            <v>0.74150000000000005</v>
          </cell>
          <cell r="W217">
            <v>2353</v>
          </cell>
          <cell r="X217">
            <v>576</v>
          </cell>
          <cell r="Y217">
            <v>19019</v>
          </cell>
        </row>
        <row r="218">
          <cell r="B218">
            <v>2145</v>
          </cell>
          <cell r="G218">
            <v>37.67</v>
          </cell>
          <cell r="I218">
            <v>56273</v>
          </cell>
          <cell r="K218">
            <v>33.58</v>
          </cell>
          <cell r="L218">
            <v>28.33</v>
          </cell>
          <cell r="M218">
            <v>53083</v>
          </cell>
          <cell r="Q218">
            <v>44769</v>
          </cell>
          <cell r="R218">
            <v>18355</v>
          </cell>
          <cell r="S218">
            <v>0.9224</v>
          </cell>
          <cell r="T218">
            <v>0.76070000000000004</v>
          </cell>
          <cell r="W218">
            <v>3869</v>
          </cell>
          <cell r="X218">
            <v>948</v>
          </cell>
          <cell r="Y218">
            <v>30717</v>
          </cell>
        </row>
        <row r="219">
          <cell r="B219">
            <v>2187</v>
          </cell>
          <cell r="G219">
            <v>36.67</v>
          </cell>
          <cell r="I219">
            <v>45939</v>
          </cell>
          <cell r="K219">
            <v>32.83</v>
          </cell>
          <cell r="L219">
            <v>29.33</v>
          </cell>
          <cell r="M219">
            <v>53448</v>
          </cell>
          <cell r="Q219">
            <v>37392</v>
          </cell>
          <cell r="R219">
            <v>15331</v>
          </cell>
          <cell r="S219">
            <v>0.8337</v>
          </cell>
          <cell r="T219">
            <v>0.7268</v>
          </cell>
          <cell r="W219">
            <v>2528</v>
          </cell>
          <cell r="X219">
            <v>659</v>
          </cell>
          <cell r="Y219">
            <v>21871</v>
          </cell>
        </row>
        <row r="220">
          <cell r="B220">
            <v>2195</v>
          </cell>
          <cell r="G220">
            <v>30</v>
          </cell>
          <cell r="I220">
            <v>25570</v>
          </cell>
          <cell r="K220">
            <v>26.33</v>
          </cell>
          <cell r="L220">
            <v>36</v>
          </cell>
          <cell r="M220">
            <v>55885</v>
          </cell>
          <cell r="Q220">
            <v>24234</v>
          </cell>
          <cell r="R220">
            <v>9936</v>
          </cell>
          <cell r="S220">
            <v>0.91900000000000004</v>
          </cell>
          <cell r="T220">
            <v>0.46829999999999999</v>
          </cell>
          <cell r="W220">
            <v>854</v>
          </cell>
          <cell r="X220">
            <v>233</v>
          </cell>
          <cell r="Y220">
            <v>9238</v>
          </cell>
        </row>
        <row r="221">
          <cell r="B221">
            <v>2201</v>
          </cell>
          <cell r="G221">
            <v>27.08</v>
          </cell>
          <cell r="I221">
            <v>32482</v>
          </cell>
          <cell r="K221">
            <v>23.58</v>
          </cell>
          <cell r="L221">
            <v>38.92</v>
          </cell>
          <cell r="M221">
            <v>56949</v>
          </cell>
          <cell r="Q221">
            <v>32904</v>
          </cell>
          <cell r="R221">
            <v>13491</v>
          </cell>
          <cell r="S221">
            <v>0.91820000000000002</v>
          </cell>
          <cell r="T221">
            <v>0.3533</v>
          </cell>
          <cell r="W221">
            <v>751</v>
          </cell>
          <cell r="X221">
            <v>215</v>
          </cell>
          <cell r="Y221">
            <v>9103</v>
          </cell>
        </row>
        <row r="222">
          <cell r="B222">
            <v>2268</v>
          </cell>
          <cell r="G222">
            <v>37.42</v>
          </cell>
          <cell r="I222">
            <v>44220</v>
          </cell>
          <cell r="K222">
            <v>34.42</v>
          </cell>
          <cell r="L222">
            <v>28.58</v>
          </cell>
          <cell r="M222">
            <v>53175</v>
          </cell>
          <cell r="Q222">
            <v>35382</v>
          </cell>
          <cell r="R222">
            <v>14506</v>
          </cell>
          <cell r="S222">
            <v>0.83460000000000001</v>
          </cell>
          <cell r="T222">
            <v>0.75229999999999997</v>
          </cell>
          <cell r="W222">
            <v>2057</v>
          </cell>
          <cell r="X222">
            <v>686</v>
          </cell>
          <cell r="Y222">
            <v>21654</v>
          </cell>
        </row>
        <row r="223">
          <cell r="B223">
            <v>2294</v>
          </cell>
          <cell r="G223">
            <v>29.92</v>
          </cell>
          <cell r="I223">
            <v>37971</v>
          </cell>
          <cell r="K223">
            <v>27.17</v>
          </cell>
          <cell r="L223">
            <v>36.08</v>
          </cell>
          <cell r="M223">
            <v>55916</v>
          </cell>
          <cell r="Q223">
            <v>36055</v>
          </cell>
          <cell r="R223">
            <v>14783</v>
          </cell>
          <cell r="S223">
            <v>0.91900000000000004</v>
          </cell>
          <cell r="T223">
            <v>0.4647</v>
          </cell>
          <cell r="W223">
            <v>965</v>
          </cell>
          <cell r="X223">
            <v>351</v>
          </cell>
          <cell r="Y223">
            <v>13622</v>
          </cell>
        </row>
        <row r="224">
          <cell r="B224">
            <v>2307</v>
          </cell>
          <cell r="G224">
            <v>33.5</v>
          </cell>
          <cell r="I224">
            <v>43290</v>
          </cell>
          <cell r="K224">
            <v>29.83</v>
          </cell>
          <cell r="L224">
            <v>32.5</v>
          </cell>
          <cell r="M224">
            <v>54605</v>
          </cell>
          <cell r="Q224">
            <v>37877</v>
          </cell>
          <cell r="R224">
            <v>15530</v>
          </cell>
          <cell r="S224">
            <v>0.92030000000000001</v>
          </cell>
          <cell r="T224">
            <v>0.60840000000000005</v>
          </cell>
          <cell r="W224">
            <v>1992</v>
          </cell>
          <cell r="X224">
            <v>543</v>
          </cell>
          <cell r="Y224">
            <v>19651</v>
          </cell>
        </row>
        <row r="225">
          <cell r="B225">
            <v>2364</v>
          </cell>
          <cell r="G225">
            <v>38.08</v>
          </cell>
          <cell r="I225">
            <v>95538</v>
          </cell>
          <cell r="K225">
            <v>36.17</v>
          </cell>
          <cell r="L225">
            <v>27.92</v>
          </cell>
          <cell r="M225">
            <v>52932</v>
          </cell>
          <cell r="Q225">
            <v>60230</v>
          </cell>
          <cell r="R225">
            <v>24694</v>
          </cell>
          <cell r="S225">
            <v>0.83540000000000003</v>
          </cell>
          <cell r="T225">
            <v>0.77459999999999996</v>
          </cell>
          <cell r="W225">
            <v>2462</v>
          </cell>
          <cell r="X225">
            <v>1284</v>
          </cell>
          <cell r="Y225">
            <v>38316</v>
          </cell>
        </row>
        <row r="226">
          <cell r="B226">
            <v>2387</v>
          </cell>
          <cell r="G226">
            <v>35.5</v>
          </cell>
          <cell r="I226">
            <v>35712</v>
          </cell>
          <cell r="K226">
            <v>33.75</v>
          </cell>
          <cell r="L226">
            <v>30.5</v>
          </cell>
          <cell r="M226">
            <v>53874</v>
          </cell>
          <cell r="Q226">
            <v>29852</v>
          </cell>
          <cell r="R226">
            <v>12239</v>
          </cell>
          <cell r="S226">
            <v>0.92120000000000002</v>
          </cell>
          <cell r="T226">
            <v>0.68489999999999995</v>
          </cell>
          <cell r="W226">
            <v>972</v>
          </cell>
          <cell r="X226">
            <v>555</v>
          </cell>
          <cell r="Y226">
            <v>17909</v>
          </cell>
        </row>
        <row r="227">
          <cell r="B227">
            <v>2400</v>
          </cell>
          <cell r="G227">
            <v>25.83</v>
          </cell>
          <cell r="I227">
            <v>39207</v>
          </cell>
          <cell r="K227">
            <v>24.25</v>
          </cell>
          <cell r="L227">
            <v>40.17</v>
          </cell>
          <cell r="M227">
            <v>57405</v>
          </cell>
          <cell r="Q227">
            <v>40866</v>
          </cell>
          <cell r="R227">
            <v>16755</v>
          </cell>
          <cell r="S227">
            <v>0.91790000000000005</v>
          </cell>
          <cell r="T227">
            <v>0.30690000000000001</v>
          </cell>
          <cell r="W227">
            <v>366</v>
          </cell>
          <cell r="X227">
            <v>231</v>
          </cell>
          <cell r="Y227">
            <v>9660</v>
          </cell>
        </row>
        <row r="228">
          <cell r="B228">
            <v>2422</v>
          </cell>
          <cell r="G228">
            <v>46.42</v>
          </cell>
          <cell r="I228">
            <v>67505</v>
          </cell>
          <cell r="K228">
            <v>44.92</v>
          </cell>
          <cell r="L228">
            <v>19.329999999999998</v>
          </cell>
          <cell r="M228">
            <v>49796</v>
          </cell>
          <cell r="Q228">
            <v>34985</v>
          </cell>
          <cell r="R228">
            <v>14344</v>
          </cell>
          <cell r="S228">
            <v>0.93279999999999996</v>
          </cell>
          <cell r="T228">
            <v>0.95799999999999996</v>
          </cell>
          <cell r="W228">
            <v>2472</v>
          </cell>
          <cell r="X228">
            <v>1648</v>
          </cell>
          <cell r="Y228">
            <v>34340</v>
          </cell>
        </row>
        <row r="229">
          <cell r="B229">
            <v>7</v>
          </cell>
          <cell r="G229">
            <v>50.33</v>
          </cell>
          <cell r="I229">
            <v>53853</v>
          </cell>
          <cell r="K229">
            <v>25.92</v>
          </cell>
          <cell r="L229">
            <v>14.92</v>
          </cell>
          <cell r="M229">
            <v>48183</v>
          </cell>
          <cell r="Q229">
            <v>37147</v>
          </cell>
          <cell r="R229">
            <v>17459</v>
          </cell>
          <cell r="S229">
            <v>0.94289999999999996</v>
          </cell>
          <cell r="T229">
            <v>0.99019999999999997</v>
          </cell>
          <cell r="W229">
            <v>26103</v>
          </cell>
          <cell r="X229">
            <v>1069</v>
          </cell>
          <cell r="Y229">
            <v>42050</v>
          </cell>
        </row>
        <row r="230">
          <cell r="B230">
            <v>8</v>
          </cell>
          <cell r="G230">
            <v>50.17</v>
          </cell>
          <cell r="I230">
            <v>43864</v>
          </cell>
          <cell r="K230">
            <v>25.75</v>
          </cell>
          <cell r="L230">
            <v>15.08</v>
          </cell>
          <cell r="M230">
            <v>48245</v>
          </cell>
          <cell r="Q230">
            <v>30516</v>
          </cell>
          <cell r="R230">
            <v>14342</v>
          </cell>
          <cell r="S230">
            <v>0.94259999999999999</v>
          </cell>
          <cell r="T230">
            <v>0.98939999999999995</v>
          </cell>
          <cell r="W230">
            <v>21282</v>
          </cell>
          <cell r="X230">
            <v>872</v>
          </cell>
          <cell r="Y230">
            <v>34429</v>
          </cell>
        </row>
        <row r="231">
          <cell r="B231">
            <v>21</v>
          </cell>
          <cell r="G231">
            <v>48.83</v>
          </cell>
          <cell r="I231">
            <v>61334</v>
          </cell>
          <cell r="K231">
            <v>24.58</v>
          </cell>
          <cell r="L231">
            <v>16.670000000000002</v>
          </cell>
          <cell r="M231">
            <v>48823</v>
          </cell>
          <cell r="Q231">
            <v>46009</v>
          </cell>
          <cell r="R231">
            <v>21624</v>
          </cell>
          <cell r="S231">
            <v>0.86470000000000002</v>
          </cell>
          <cell r="T231">
            <v>0.98129999999999995</v>
          </cell>
          <cell r="W231">
            <v>27425</v>
          </cell>
          <cell r="X231">
            <v>1131</v>
          </cell>
          <cell r="Y231">
            <v>46273</v>
          </cell>
        </row>
        <row r="232">
          <cell r="B232">
            <v>22</v>
          </cell>
          <cell r="G232">
            <v>56.33</v>
          </cell>
          <cell r="I232">
            <v>65010</v>
          </cell>
          <cell r="K232">
            <v>32.08</v>
          </cell>
          <cell r="L232">
            <v>8.42</v>
          </cell>
          <cell r="M232">
            <v>45809</v>
          </cell>
          <cell r="Q232">
            <v>31366</v>
          </cell>
          <cell r="R232">
            <v>14742</v>
          </cell>
          <cell r="S232">
            <v>0.96250000000000002</v>
          </cell>
          <cell r="T232">
            <v>1</v>
          </cell>
          <cell r="W232">
            <v>29551</v>
          </cell>
          <cell r="X232">
            <v>1219</v>
          </cell>
          <cell r="Y232">
            <v>39808</v>
          </cell>
        </row>
        <row r="233">
          <cell r="B233">
            <v>28</v>
          </cell>
          <cell r="G233">
            <v>55.08</v>
          </cell>
          <cell r="I233">
            <v>78167</v>
          </cell>
          <cell r="K233">
            <v>30.92</v>
          </cell>
          <cell r="L233">
            <v>9.92</v>
          </cell>
          <cell r="M233">
            <v>46357</v>
          </cell>
          <cell r="Q233">
            <v>40957</v>
          </cell>
          <cell r="R233">
            <v>19250</v>
          </cell>
          <cell r="S233">
            <v>0.95699999999999996</v>
          </cell>
          <cell r="T233">
            <v>1</v>
          </cell>
          <cell r="W233">
            <v>35944</v>
          </cell>
          <cell r="X233">
            <v>1487</v>
          </cell>
          <cell r="Y233">
            <v>50693</v>
          </cell>
        </row>
        <row r="234">
          <cell r="B234">
            <v>34</v>
          </cell>
          <cell r="G234">
            <v>47.75</v>
          </cell>
          <cell r="I234">
            <v>42260</v>
          </cell>
          <cell r="K234">
            <v>23.67</v>
          </cell>
          <cell r="L234">
            <v>17.75</v>
          </cell>
          <cell r="M234">
            <v>49218</v>
          </cell>
          <cell r="Q234">
            <v>33299</v>
          </cell>
          <cell r="R234">
            <v>15650</v>
          </cell>
          <cell r="S234">
            <v>0.93640000000000001</v>
          </cell>
          <cell r="T234">
            <v>0.97230000000000005</v>
          </cell>
          <cell r="W234">
            <v>20399</v>
          </cell>
          <cell r="X234">
            <v>847</v>
          </cell>
          <cell r="Y234">
            <v>35433</v>
          </cell>
        </row>
        <row r="235">
          <cell r="B235">
            <v>36</v>
          </cell>
          <cell r="G235">
            <v>49.08</v>
          </cell>
          <cell r="I235">
            <v>44991</v>
          </cell>
          <cell r="K235">
            <v>25</v>
          </cell>
          <cell r="L235">
            <v>16.420000000000002</v>
          </cell>
          <cell r="M235">
            <v>48731</v>
          </cell>
          <cell r="Q235">
            <v>33178</v>
          </cell>
          <cell r="R235">
            <v>15594</v>
          </cell>
          <cell r="S235">
            <v>0.93879999999999997</v>
          </cell>
          <cell r="T235">
            <v>0.98309999999999997</v>
          </cell>
          <cell r="W235">
            <v>21654</v>
          </cell>
          <cell r="X235">
            <v>899</v>
          </cell>
          <cell r="Y235">
            <v>36415</v>
          </cell>
        </row>
        <row r="236">
          <cell r="B236">
            <v>41</v>
          </cell>
          <cell r="G236">
            <v>53.5</v>
          </cell>
          <cell r="I236">
            <v>78769</v>
          </cell>
          <cell r="K236">
            <v>29.42</v>
          </cell>
          <cell r="L236">
            <v>11.5</v>
          </cell>
          <cell r="M236">
            <v>46935</v>
          </cell>
          <cell r="Q236">
            <v>44925</v>
          </cell>
          <cell r="R236">
            <v>21115</v>
          </cell>
          <cell r="S236">
            <v>0.89280000000000004</v>
          </cell>
          <cell r="T236">
            <v>0.999</v>
          </cell>
          <cell r="W236">
            <v>34362</v>
          </cell>
          <cell r="X236">
            <v>1427</v>
          </cell>
          <cell r="Y236">
            <v>50771</v>
          </cell>
        </row>
        <row r="237">
          <cell r="B237">
            <v>60</v>
          </cell>
          <cell r="G237">
            <v>58.83</v>
          </cell>
          <cell r="I237">
            <v>58196</v>
          </cell>
          <cell r="K237">
            <v>34.75</v>
          </cell>
          <cell r="L237">
            <v>5.92</v>
          </cell>
          <cell r="M237">
            <v>44896</v>
          </cell>
          <cell r="Q237">
            <v>24052</v>
          </cell>
          <cell r="R237">
            <v>11305</v>
          </cell>
          <cell r="S237">
            <v>0.93500000000000005</v>
          </cell>
          <cell r="T237">
            <v>1</v>
          </cell>
          <cell r="W237">
            <v>24585</v>
          </cell>
          <cell r="X237">
            <v>1021</v>
          </cell>
          <cell r="Y237">
            <v>30625</v>
          </cell>
        </row>
        <row r="238">
          <cell r="B238">
            <v>65</v>
          </cell>
          <cell r="G238">
            <v>56.25</v>
          </cell>
          <cell r="I238">
            <v>82887</v>
          </cell>
          <cell r="K238">
            <v>32.17</v>
          </cell>
          <cell r="L238">
            <v>8.5</v>
          </cell>
          <cell r="M238">
            <v>45839</v>
          </cell>
          <cell r="Q238">
            <v>39951</v>
          </cell>
          <cell r="R238">
            <v>18777</v>
          </cell>
          <cell r="S238">
            <v>0.91410000000000002</v>
          </cell>
          <cell r="T238">
            <v>1</v>
          </cell>
          <cell r="W238">
            <v>35552</v>
          </cell>
          <cell r="X238">
            <v>1476</v>
          </cell>
          <cell r="Y238">
            <v>48099</v>
          </cell>
        </row>
        <row r="239">
          <cell r="B239">
            <v>75</v>
          </cell>
          <cell r="G239">
            <v>47.17</v>
          </cell>
          <cell r="I239">
            <v>52341</v>
          </cell>
          <cell r="K239">
            <v>23.08</v>
          </cell>
          <cell r="L239">
            <v>18.329999999999998</v>
          </cell>
          <cell r="M239">
            <v>49430</v>
          </cell>
          <cell r="Q239">
            <v>42440</v>
          </cell>
          <cell r="R239">
            <v>19947</v>
          </cell>
          <cell r="S239">
            <v>0.85919999999999996</v>
          </cell>
          <cell r="T239">
            <v>0.96660000000000001</v>
          </cell>
          <cell r="W239">
            <v>23216</v>
          </cell>
          <cell r="X239">
            <v>964</v>
          </cell>
          <cell r="Y239">
            <v>40888</v>
          </cell>
        </row>
        <row r="240">
          <cell r="B240">
            <v>84</v>
          </cell>
          <cell r="G240">
            <v>60.83</v>
          </cell>
          <cell r="I240">
            <v>42096</v>
          </cell>
          <cell r="K240">
            <v>36.83</v>
          </cell>
          <cell r="L240">
            <v>3.67</v>
          </cell>
          <cell r="M240">
            <v>44075</v>
          </cell>
          <cell r="Q240">
            <v>15045</v>
          </cell>
          <cell r="R240">
            <v>7071</v>
          </cell>
          <cell r="S240">
            <v>0.95709999999999995</v>
          </cell>
          <cell r="T240">
            <v>1</v>
          </cell>
          <cell r="W240">
            <v>17512</v>
          </cell>
          <cell r="X240">
            <v>730</v>
          </cell>
          <cell r="Y240">
            <v>20188</v>
          </cell>
        </row>
        <row r="241">
          <cell r="B241">
            <v>105</v>
          </cell>
          <cell r="G241">
            <v>52.25</v>
          </cell>
          <cell r="I241">
            <v>60177</v>
          </cell>
          <cell r="K241">
            <v>28.33</v>
          </cell>
          <cell r="L241">
            <v>13</v>
          </cell>
          <cell r="M241">
            <v>47484</v>
          </cell>
          <cell r="Q241">
            <v>37016</v>
          </cell>
          <cell r="R241">
            <v>17398</v>
          </cell>
          <cell r="S241">
            <v>0.9476</v>
          </cell>
          <cell r="T241">
            <v>0.99690000000000001</v>
          </cell>
          <cell r="W241">
            <v>28152</v>
          </cell>
          <cell r="X241">
            <v>1177</v>
          </cell>
          <cell r="Y241">
            <v>43455</v>
          </cell>
        </row>
        <row r="242">
          <cell r="B242">
            <v>107</v>
          </cell>
          <cell r="G242">
            <v>50.33</v>
          </cell>
          <cell r="I242">
            <v>51493</v>
          </cell>
          <cell r="K242">
            <v>26.42</v>
          </cell>
          <cell r="L242">
            <v>14.92</v>
          </cell>
          <cell r="M242">
            <v>48183</v>
          </cell>
          <cell r="Q242">
            <v>35017</v>
          </cell>
          <cell r="R242">
            <v>16458</v>
          </cell>
          <cell r="S242">
            <v>0.94289999999999996</v>
          </cell>
          <cell r="T242">
            <v>0.99019999999999997</v>
          </cell>
          <cell r="W242">
            <v>24412</v>
          </cell>
          <cell r="X242">
            <v>1021</v>
          </cell>
          <cell r="Y242">
            <v>39638</v>
          </cell>
        </row>
        <row r="243">
          <cell r="B243">
            <v>110</v>
          </cell>
          <cell r="G243">
            <v>49.58</v>
          </cell>
          <cell r="I243">
            <v>23101</v>
          </cell>
          <cell r="K243">
            <v>25.58</v>
          </cell>
          <cell r="L243">
            <v>15.92</v>
          </cell>
          <cell r="M243">
            <v>48549</v>
          </cell>
          <cell r="Q243">
            <v>16572</v>
          </cell>
          <cell r="R243">
            <v>7789</v>
          </cell>
          <cell r="S243">
            <v>0.86750000000000005</v>
          </cell>
          <cell r="T243">
            <v>0.98619999999999997</v>
          </cell>
          <cell r="W243">
            <v>10202</v>
          </cell>
          <cell r="X243">
            <v>425</v>
          </cell>
          <cell r="Y243">
            <v>16968</v>
          </cell>
        </row>
        <row r="244">
          <cell r="B244">
            <v>113</v>
          </cell>
          <cell r="G244">
            <v>44.67</v>
          </cell>
          <cell r="I244">
            <v>48574</v>
          </cell>
          <cell r="K244">
            <v>20.83</v>
          </cell>
          <cell r="L244">
            <v>18.920000000000002</v>
          </cell>
          <cell r="M244">
            <v>49644</v>
          </cell>
          <cell r="Q244">
            <v>40260</v>
          </cell>
          <cell r="R244">
            <v>18922</v>
          </cell>
          <cell r="S244">
            <v>0.87529999999999997</v>
          </cell>
          <cell r="T244">
            <v>0.9335</v>
          </cell>
          <cell r="W244">
            <v>21115</v>
          </cell>
          <cell r="X244">
            <v>886</v>
          </cell>
          <cell r="Y244">
            <v>37874</v>
          </cell>
        </row>
        <row r="245">
          <cell r="B245">
            <v>115</v>
          </cell>
          <cell r="G245">
            <v>50.25</v>
          </cell>
          <cell r="I245">
            <v>22206</v>
          </cell>
          <cell r="K245">
            <v>26.25</v>
          </cell>
          <cell r="L245">
            <v>15</v>
          </cell>
          <cell r="M245">
            <v>48214</v>
          </cell>
          <cell r="Q245">
            <v>15202</v>
          </cell>
          <cell r="R245">
            <v>7145</v>
          </cell>
          <cell r="S245">
            <v>0.94279999999999997</v>
          </cell>
          <cell r="T245">
            <v>0.98980000000000001</v>
          </cell>
          <cell r="W245">
            <v>10572</v>
          </cell>
          <cell r="X245">
            <v>440</v>
          </cell>
          <cell r="Y245">
            <v>17179</v>
          </cell>
        </row>
        <row r="246">
          <cell r="B246">
            <v>120</v>
          </cell>
          <cell r="G246">
            <v>50.25</v>
          </cell>
          <cell r="I246">
            <v>53851</v>
          </cell>
          <cell r="K246">
            <v>26.25</v>
          </cell>
          <cell r="L246">
            <v>15</v>
          </cell>
          <cell r="M246">
            <v>48214</v>
          </cell>
          <cell r="Q246">
            <v>36865</v>
          </cell>
          <cell r="R246">
            <v>17326</v>
          </cell>
          <cell r="S246">
            <v>0.87339999999999995</v>
          </cell>
          <cell r="T246">
            <v>0.98980000000000001</v>
          </cell>
          <cell r="W246">
            <v>23751</v>
          </cell>
          <cell r="X246">
            <v>990</v>
          </cell>
          <cell r="Y246">
            <v>38595</v>
          </cell>
        </row>
        <row r="247">
          <cell r="B247">
            <v>125</v>
          </cell>
          <cell r="G247">
            <v>63</v>
          </cell>
          <cell r="I247">
            <v>50945</v>
          </cell>
          <cell r="K247">
            <v>38.92</v>
          </cell>
          <cell r="L247">
            <v>1.25</v>
          </cell>
          <cell r="M247">
            <v>43191</v>
          </cell>
          <cell r="Q247">
            <v>15532</v>
          </cell>
          <cell r="R247">
            <v>7300</v>
          </cell>
          <cell r="S247">
            <v>0.99309999999999998</v>
          </cell>
          <cell r="T247">
            <v>1</v>
          </cell>
          <cell r="W247">
            <v>21212</v>
          </cell>
          <cell r="X247">
            <v>881</v>
          </cell>
          <cell r="Y247">
            <v>22313</v>
          </cell>
        </row>
        <row r="248">
          <cell r="B248">
            <v>131</v>
          </cell>
          <cell r="G248">
            <v>58.25</v>
          </cell>
          <cell r="I248">
            <v>73443</v>
          </cell>
          <cell r="K248">
            <v>34.33</v>
          </cell>
          <cell r="L248">
            <v>6.5</v>
          </cell>
          <cell r="M248">
            <v>45108</v>
          </cell>
          <cell r="Q248">
            <v>31255</v>
          </cell>
          <cell r="R248">
            <v>14690</v>
          </cell>
          <cell r="S248">
            <v>0.92989999999999995</v>
          </cell>
          <cell r="T248">
            <v>1</v>
          </cell>
          <cell r="W248">
            <v>30890</v>
          </cell>
          <cell r="X248">
            <v>1292</v>
          </cell>
          <cell r="Y248">
            <v>39285</v>
          </cell>
        </row>
        <row r="249">
          <cell r="B249">
            <v>138</v>
          </cell>
          <cell r="G249">
            <v>55.83</v>
          </cell>
          <cell r="I249">
            <v>51898</v>
          </cell>
          <cell r="K249">
            <v>32.42</v>
          </cell>
          <cell r="L249">
            <v>9.17</v>
          </cell>
          <cell r="M249">
            <v>46082</v>
          </cell>
          <cell r="Q249">
            <v>25398</v>
          </cell>
          <cell r="R249">
            <v>11937</v>
          </cell>
          <cell r="S249">
            <v>0.90790000000000004</v>
          </cell>
          <cell r="T249">
            <v>1</v>
          </cell>
          <cell r="W249">
            <v>21641</v>
          </cell>
          <cell r="X249">
            <v>924</v>
          </cell>
          <cell r="Y249">
            <v>30112</v>
          </cell>
        </row>
        <row r="250">
          <cell r="B250">
            <v>142</v>
          </cell>
          <cell r="G250">
            <v>48.67</v>
          </cell>
          <cell r="I250">
            <v>37791</v>
          </cell>
          <cell r="K250">
            <v>25.42</v>
          </cell>
          <cell r="L250">
            <v>16.829999999999998</v>
          </cell>
          <cell r="M250">
            <v>48884</v>
          </cell>
          <cell r="Q250">
            <v>27813</v>
          </cell>
          <cell r="R250">
            <v>13072</v>
          </cell>
          <cell r="S250">
            <v>0.93799999999999994</v>
          </cell>
          <cell r="T250">
            <v>0.98</v>
          </cell>
          <cell r="W250">
            <v>17540</v>
          </cell>
          <cell r="X250">
            <v>754</v>
          </cell>
          <cell r="Y250">
            <v>30240</v>
          </cell>
        </row>
        <row r="251">
          <cell r="B251">
            <v>151</v>
          </cell>
          <cell r="G251">
            <v>46.58</v>
          </cell>
          <cell r="I251">
            <v>62332</v>
          </cell>
          <cell r="K251">
            <v>24.25</v>
          </cell>
          <cell r="L251">
            <v>19.170000000000002</v>
          </cell>
          <cell r="M251">
            <v>49735</v>
          </cell>
          <cell r="Q251">
            <v>50283</v>
          </cell>
          <cell r="R251">
            <v>23633</v>
          </cell>
          <cell r="S251">
            <v>0.85440000000000005</v>
          </cell>
          <cell r="T251">
            <v>0.96</v>
          </cell>
          <cell r="W251">
            <v>25473</v>
          </cell>
          <cell r="X251">
            <v>1141</v>
          </cell>
          <cell r="Y251">
            <v>47334</v>
          </cell>
        </row>
        <row r="252">
          <cell r="B252">
            <v>184</v>
          </cell>
          <cell r="G252">
            <v>47.83</v>
          </cell>
          <cell r="I252">
            <v>40826</v>
          </cell>
          <cell r="K252">
            <v>24.5</v>
          </cell>
          <cell r="L252">
            <v>17.670000000000002</v>
          </cell>
          <cell r="M252">
            <v>49188</v>
          </cell>
          <cell r="Q252">
            <v>31403</v>
          </cell>
          <cell r="R252">
            <v>14760</v>
          </cell>
          <cell r="S252">
            <v>0.86129999999999995</v>
          </cell>
          <cell r="T252">
            <v>0.97309999999999997</v>
          </cell>
          <cell r="W252">
            <v>17526</v>
          </cell>
          <cell r="X252">
            <v>751</v>
          </cell>
          <cell r="Y252">
            <v>30796</v>
          </cell>
        </row>
        <row r="253">
          <cell r="B253">
            <v>208</v>
          </cell>
          <cell r="G253">
            <v>48.17</v>
          </cell>
          <cell r="I253">
            <v>39400</v>
          </cell>
          <cell r="K253">
            <v>25.83</v>
          </cell>
          <cell r="L253">
            <v>17.329999999999998</v>
          </cell>
          <cell r="M253">
            <v>49065</v>
          </cell>
          <cell r="Q253">
            <v>28991</v>
          </cell>
          <cell r="R253">
            <v>13626</v>
          </cell>
          <cell r="S253">
            <v>0.93710000000000004</v>
          </cell>
          <cell r="T253">
            <v>0.97599999999999998</v>
          </cell>
          <cell r="W253">
            <v>17544</v>
          </cell>
          <cell r="X253">
            <v>786</v>
          </cell>
          <cell r="Y253">
            <v>31160</v>
          </cell>
        </row>
        <row r="254">
          <cell r="B254">
            <v>218</v>
          </cell>
          <cell r="G254">
            <v>51.33</v>
          </cell>
          <cell r="I254">
            <v>61167</v>
          </cell>
          <cell r="K254">
            <v>29.42</v>
          </cell>
          <cell r="L254">
            <v>13.92</v>
          </cell>
          <cell r="M254">
            <v>47818</v>
          </cell>
          <cell r="Q254">
            <v>37155</v>
          </cell>
          <cell r="R254">
            <v>17463</v>
          </cell>
          <cell r="S254">
            <v>0.94520000000000004</v>
          </cell>
          <cell r="T254">
            <v>0.99429999999999996</v>
          </cell>
          <cell r="W254">
            <v>26230</v>
          </cell>
          <cell r="X254">
            <v>1197</v>
          </cell>
          <cell r="Y254">
            <v>42885</v>
          </cell>
        </row>
        <row r="255">
          <cell r="B255">
            <v>219</v>
          </cell>
          <cell r="G255">
            <v>45.67</v>
          </cell>
          <cell r="I255">
            <v>57371</v>
          </cell>
          <cell r="K255">
            <v>24.42</v>
          </cell>
          <cell r="L255">
            <v>20.079999999999998</v>
          </cell>
          <cell r="M255">
            <v>50072</v>
          </cell>
          <cell r="Q255">
            <v>47051</v>
          </cell>
          <cell r="R255">
            <v>22114</v>
          </cell>
          <cell r="S255">
            <v>0.85199999999999998</v>
          </cell>
          <cell r="T255">
            <v>0.94840000000000002</v>
          </cell>
          <cell r="W255">
            <v>22168</v>
          </cell>
          <cell r="X255">
            <v>1043</v>
          </cell>
          <cell r="Y255">
            <v>43118</v>
          </cell>
        </row>
        <row r="256">
          <cell r="B256">
            <v>223</v>
          </cell>
          <cell r="G256">
            <v>51.42</v>
          </cell>
          <cell r="I256">
            <v>41505</v>
          </cell>
          <cell r="K256">
            <v>29.42</v>
          </cell>
          <cell r="L256">
            <v>13.83</v>
          </cell>
          <cell r="M256">
            <v>47788</v>
          </cell>
          <cell r="Q256">
            <v>25164</v>
          </cell>
          <cell r="R256">
            <v>11827</v>
          </cell>
          <cell r="S256">
            <v>0.87860000000000005</v>
          </cell>
          <cell r="T256">
            <v>0.99450000000000005</v>
          </cell>
          <cell r="W256">
            <v>16597</v>
          </cell>
          <cell r="X256">
            <v>754</v>
          </cell>
          <cell r="Y256">
            <v>27033</v>
          </cell>
        </row>
        <row r="257">
          <cell r="B257">
            <v>237</v>
          </cell>
          <cell r="G257">
            <v>58.75</v>
          </cell>
          <cell r="I257">
            <v>68251</v>
          </cell>
          <cell r="K257">
            <v>36.42</v>
          </cell>
          <cell r="L257">
            <v>6</v>
          </cell>
          <cell r="M257">
            <v>44927</v>
          </cell>
          <cell r="Q257">
            <v>26453</v>
          </cell>
          <cell r="R257">
            <v>12433</v>
          </cell>
          <cell r="S257">
            <v>0.97130000000000005</v>
          </cell>
          <cell r="T257">
            <v>1</v>
          </cell>
          <cell r="W257">
            <v>27551</v>
          </cell>
          <cell r="X257">
            <v>1234</v>
          </cell>
          <cell r="Y257">
            <v>34953</v>
          </cell>
        </row>
        <row r="258">
          <cell r="B258">
            <v>238</v>
          </cell>
          <cell r="G258">
            <v>45.58</v>
          </cell>
          <cell r="I258">
            <v>46927</v>
          </cell>
          <cell r="K258">
            <v>23.67</v>
          </cell>
          <cell r="L258">
            <v>20.170000000000002</v>
          </cell>
          <cell r="M258">
            <v>50100</v>
          </cell>
          <cell r="Q258">
            <v>39331</v>
          </cell>
          <cell r="R258">
            <v>18485</v>
          </cell>
          <cell r="S258">
            <v>0.93149999999999999</v>
          </cell>
          <cell r="T258">
            <v>0.94720000000000004</v>
          </cell>
          <cell r="W258">
            <v>20475</v>
          </cell>
          <cell r="X258">
            <v>934</v>
          </cell>
          <cell r="Y258">
            <v>39316</v>
          </cell>
        </row>
        <row r="259">
          <cell r="B259">
            <v>241</v>
          </cell>
          <cell r="G259">
            <v>47.5</v>
          </cell>
          <cell r="I259">
            <v>36033</v>
          </cell>
          <cell r="K259">
            <v>25.83</v>
          </cell>
          <cell r="L259">
            <v>18</v>
          </cell>
          <cell r="M259">
            <v>49310</v>
          </cell>
          <cell r="Q259">
            <v>26920</v>
          </cell>
          <cell r="R259">
            <v>12652</v>
          </cell>
          <cell r="S259">
            <v>0.86029999999999995</v>
          </cell>
          <cell r="T259">
            <v>0.9698</v>
          </cell>
          <cell r="W259">
            <v>14292</v>
          </cell>
          <cell r="X259">
            <v>660</v>
          </cell>
          <cell r="Y259">
            <v>26166</v>
          </cell>
        </row>
        <row r="260">
          <cell r="B260">
            <v>242</v>
          </cell>
          <cell r="G260">
            <v>44.33</v>
          </cell>
          <cell r="I260">
            <v>81596</v>
          </cell>
          <cell r="K260">
            <v>22.67</v>
          </cell>
          <cell r="L260">
            <v>21.08</v>
          </cell>
          <cell r="M260">
            <v>50437</v>
          </cell>
          <cell r="Q260">
            <v>71059</v>
          </cell>
          <cell r="R260">
            <v>33398</v>
          </cell>
          <cell r="S260">
            <v>0.85309999999999997</v>
          </cell>
          <cell r="T260">
            <v>0.92800000000000005</v>
          </cell>
          <cell r="W260">
            <v>31921</v>
          </cell>
          <cell r="X260">
            <v>1473</v>
          </cell>
          <cell r="Y260">
            <v>62982</v>
          </cell>
        </row>
        <row r="261">
          <cell r="B261">
            <v>245</v>
          </cell>
          <cell r="G261">
            <v>43.92</v>
          </cell>
          <cell r="I261">
            <v>35340</v>
          </cell>
          <cell r="K261">
            <v>23</v>
          </cell>
          <cell r="L261">
            <v>22.08</v>
          </cell>
          <cell r="M261">
            <v>50802</v>
          </cell>
          <cell r="Q261">
            <v>31690</v>
          </cell>
          <cell r="R261">
            <v>14895</v>
          </cell>
          <cell r="S261">
            <v>0.92779999999999996</v>
          </cell>
          <cell r="T261">
            <v>0.92100000000000004</v>
          </cell>
          <cell r="W261">
            <v>14559</v>
          </cell>
          <cell r="X261">
            <v>696</v>
          </cell>
          <cell r="Y261">
            <v>29930</v>
          </cell>
        </row>
        <row r="262">
          <cell r="B262">
            <v>269</v>
          </cell>
          <cell r="G262">
            <v>46</v>
          </cell>
          <cell r="I262">
            <v>53740</v>
          </cell>
          <cell r="K262">
            <v>25.75</v>
          </cell>
          <cell r="L262">
            <v>19.75</v>
          </cell>
          <cell r="M262">
            <v>49949</v>
          </cell>
          <cell r="Q262">
            <v>42176</v>
          </cell>
          <cell r="R262">
            <v>19823</v>
          </cell>
          <cell r="S262">
            <v>0.8528</v>
          </cell>
          <cell r="T262">
            <v>0.95309999999999995</v>
          </cell>
          <cell r="W262">
            <v>19768</v>
          </cell>
          <cell r="X262">
            <v>976</v>
          </cell>
          <cell r="Y262">
            <v>39049</v>
          </cell>
        </row>
        <row r="263">
          <cell r="B263">
            <v>285</v>
          </cell>
          <cell r="G263">
            <v>47.58</v>
          </cell>
          <cell r="I263">
            <v>40902</v>
          </cell>
          <cell r="K263">
            <v>26.67</v>
          </cell>
          <cell r="L263">
            <v>17.920000000000002</v>
          </cell>
          <cell r="M263">
            <v>49279</v>
          </cell>
          <cell r="Q263">
            <v>29786</v>
          </cell>
          <cell r="R263">
            <v>13999</v>
          </cell>
          <cell r="S263">
            <v>0.93610000000000004</v>
          </cell>
          <cell r="T263">
            <v>0.97060000000000002</v>
          </cell>
          <cell r="W263">
            <v>17002</v>
          </cell>
          <cell r="X263">
            <v>813</v>
          </cell>
          <cell r="Y263">
            <v>31565</v>
          </cell>
        </row>
        <row r="264">
          <cell r="B264">
            <v>296</v>
          </cell>
          <cell r="G264">
            <v>51.33</v>
          </cell>
          <cell r="I264">
            <v>43511</v>
          </cell>
          <cell r="K264">
            <v>30.42</v>
          </cell>
          <cell r="L264">
            <v>13.92</v>
          </cell>
          <cell r="M264">
            <v>47818</v>
          </cell>
          <cell r="Q264">
            <v>25602</v>
          </cell>
          <cell r="R264">
            <v>12033</v>
          </cell>
          <cell r="S264">
            <v>0.94520000000000004</v>
          </cell>
          <cell r="T264">
            <v>0.99429999999999996</v>
          </cell>
          <cell r="W264">
            <v>17745</v>
          </cell>
          <cell r="X264">
            <v>848</v>
          </cell>
          <cell r="Y264">
            <v>29551</v>
          </cell>
        </row>
        <row r="265">
          <cell r="B265">
            <v>297</v>
          </cell>
          <cell r="G265">
            <v>48.58</v>
          </cell>
          <cell r="I265">
            <v>46695</v>
          </cell>
          <cell r="K265">
            <v>27.92</v>
          </cell>
          <cell r="L265">
            <v>16.920000000000002</v>
          </cell>
          <cell r="M265">
            <v>48914</v>
          </cell>
          <cell r="Q265">
            <v>32047</v>
          </cell>
          <cell r="R265">
            <v>15062</v>
          </cell>
          <cell r="S265">
            <v>0.86380000000000001</v>
          </cell>
          <cell r="T265">
            <v>0.97929999999999995</v>
          </cell>
          <cell r="W265">
            <v>17613</v>
          </cell>
          <cell r="X265">
            <v>852</v>
          </cell>
          <cell r="Y265">
            <v>32030</v>
          </cell>
        </row>
        <row r="266">
          <cell r="B266">
            <v>299</v>
          </cell>
          <cell r="G266">
            <v>47.75</v>
          </cell>
          <cell r="I266">
            <v>51929</v>
          </cell>
          <cell r="K266">
            <v>25.42</v>
          </cell>
          <cell r="L266">
            <v>17.75</v>
          </cell>
          <cell r="M266">
            <v>49218</v>
          </cell>
          <cell r="Q266">
            <v>39026</v>
          </cell>
          <cell r="R266">
            <v>18342</v>
          </cell>
          <cell r="S266">
            <v>0.86099999999999999</v>
          </cell>
          <cell r="T266">
            <v>0.97230000000000005</v>
          </cell>
          <cell r="W266">
            <v>21277</v>
          </cell>
          <cell r="X266">
            <v>953</v>
          </cell>
          <cell r="Y266">
            <v>38187</v>
          </cell>
        </row>
        <row r="267">
          <cell r="B267">
            <v>304</v>
          </cell>
          <cell r="G267">
            <v>57.17</v>
          </cell>
          <cell r="I267">
            <v>30127</v>
          </cell>
          <cell r="K267">
            <v>35</v>
          </cell>
          <cell r="L267">
            <v>7.58</v>
          </cell>
          <cell r="M267">
            <v>45505</v>
          </cell>
          <cell r="Q267">
            <v>12810</v>
          </cell>
          <cell r="R267">
            <v>6021</v>
          </cell>
          <cell r="S267">
            <v>0.96540000000000004</v>
          </cell>
          <cell r="T267">
            <v>1</v>
          </cell>
          <cell r="W267">
            <v>12281</v>
          </cell>
          <cell r="X267">
            <v>554</v>
          </cell>
          <cell r="Y267">
            <v>16483</v>
          </cell>
        </row>
        <row r="268">
          <cell r="B268">
            <v>328</v>
          </cell>
          <cell r="G268">
            <v>47.58</v>
          </cell>
          <cell r="I268">
            <v>77096</v>
          </cell>
          <cell r="K268">
            <v>27.75</v>
          </cell>
          <cell r="L268">
            <v>17.920000000000002</v>
          </cell>
          <cell r="M268">
            <v>49279</v>
          </cell>
          <cell r="Q268">
            <v>54402</v>
          </cell>
          <cell r="R268">
            <v>25569</v>
          </cell>
          <cell r="S268">
            <v>0.93610000000000004</v>
          </cell>
          <cell r="T268">
            <v>0.97060000000000002</v>
          </cell>
          <cell r="W268">
            <v>30289</v>
          </cell>
          <cell r="X268">
            <v>1527</v>
          </cell>
          <cell r="Y268">
            <v>57651</v>
          </cell>
        </row>
        <row r="269">
          <cell r="B269">
            <v>344</v>
          </cell>
          <cell r="G269">
            <v>45.33</v>
          </cell>
          <cell r="I269">
            <v>369453</v>
          </cell>
          <cell r="K269">
            <v>27.08</v>
          </cell>
          <cell r="L269">
            <v>20.420000000000002</v>
          </cell>
          <cell r="M269">
            <v>50192</v>
          </cell>
          <cell r="Q269">
            <v>283490</v>
          </cell>
          <cell r="R269">
            <v>133240</v>
          </cell>
          <cell r="S269">
            <v>0.85119999999999996</v>
          </cell>
          <cell r="T269">
            <v>0.94369999999999998</v>
          </cell>
          <cell r="W269">
            <v>121373</v>
          </cell>
          <cell r="X269">
            <v>6651</v>
          </cell>
          <cell r="Y269">
            <v>257155</v>
          </cell>
        </row>
        <row r="270">
          <cell r="B270">
            <v>375</v>
          </cell>
          <cell r="G270">
            <v>64.33</v>
          </cell>
          <cell r="I270">
            <v>60598</v>
          </cell>
          <cell r="K270">
            <v>44.08</v>
          </cell>
          <cell r="L270">
            <v>0</v>
          </cell>
          <cell r="M270">
            <v>42736</v>
          </cell>
          <cell r="Q270">
            <v>13677</v>
          </cell>
          <cell r="R270">
            <v>6428</v>
          </cell>
          <cell r="S270">
            <v>1</v>
          </cell>
          <cell r="T270">
            <v>1</v>
          </cell>
          <cell r="W270">
            <v>20106</v>
          </cell>
          <cell r="X270">
            <v>0</v>
          </cell>
          <cell r="Y270">
            <v>20106</v>
          </cell>
        </row>
        <row r="271">
          <cell r="B271">
            <v>395</v>
          </cell>
          <cell r="G271">
            <v>48.42</v>
          </cell>
          <cell r="I271">
            <v>39815</v>
          </cell>
          <cell r="K271">
            <v>28.25</v>
          </cell>
          <cell r="L271">
            <v>17.079999999999998</v>
          </cell>
          <cell r="M271">
            <v>48976</v>
          </cell>
          <cell r="Q271">
            <v>27157</v>
          </cell>
          <cell r="R271">
            <v>12764</v>
          </cell>
          <cell r="S271">
            <v>0.86319999999999997</v>
          </cell>
          <cell r="T271">
            <v>0.97799999999999998</v>
          </cell>
          <cell r="W271">
            <v>14633</v>
          </cell>
          <cell r="X271">
            <v>726</v>
          </cell>
          <cell r="Y271">
            <v>27029</v>
          </cell>
        </row>
        <row r="272">
          <cell r="B272">
            <v>466</v>
          </cell>
          <cell r="G272">
            <v>58.33</v>
          </cell>
          <cell r="I272">
            <v>50677</v>
          </cell>
          <cell r="K272">
            <v>44.67</v>
          </cell>
          <cell r="L272">
            <v>6.42</v>
          </cell>
          <cell r="M272">
            <v>45078</v>
          </cell>
          <cell r="Q272">
            <v>13107</v>
          </cell>
          <cell r="R272">
            <v>6160</v>
          </cell>
          <cell r="S272">
            <v>0.93069999999999997</v>
          </cell>
          <cell r="T272">
            <v>1</v>
          </cell>
          <cell r="W272">
            <v>11232</v>
          </cell>
          <cell r="X272">
            <v>822</v>
          </cell>
          <cell r="Y272">
            <v>16505</v>
          </cell>
        </row>
        <row r="273">
          <cell r="B273">
            <v>538</v>
          </cell>
          <cell r="G273">
            <v>47.75</v>
          </cell>
          <cell r="I273">
            <v>39898</v>
          </cell>
          <cell r="K273">
            <v>31.33</v>
          </cell>
          <cell r="L273">
            <v>17.75</v>
          </cell>
          <cell r="M273">
            <v>49218</v>
          </cell>
          <cell r="Q273">
            <v>25068</v>
          </cell>
          <cell r="R273">
            <v>11782</v>
          </cell>
          <cell r="S273">
            <v>0.93640000000000001</v>
          </cell>
          <cell r="T273">
            <v>0.97230000000000005</v>
          </cell>
          <cell r="W273">
            <v>12817</v>
          </cell>
          <cell r="X273">
            <v>781</v>
          </cell>
          <cell r="Y273">
            <v>26675</v>
          </cell>
        </row>
        <row r="274">
          <cell r="B274">
            <v>573</v>
          </cell>
          <cell r="G274">
            <v>40.58</v>
          </cell>
          <cell r="I274">
            <v>58287</v>
          </cell>
          <cell r="K274">
            <v>22.83</v>
          </cell>
          <cell r="L274">
            <v>25.25</v>
          </cell>
          <cell r="M274">
            <v>51957</v>
          </cell>
          <cell r="Q274">
            <v>56186</v>
          </cell>
          <cell r="R274">
            <v>26407</v>
          </cell>
          <cell r="S274">
            <v>0.84089999999999998</v>
          </cell>
          <cell r="T274">
            <v>0.84719999999999995</v>
          </cell>
          <cell r="W274">
            <v>17528</v>
          </cell>
          <cell r="X274">
            <v>987</v>
          </cell>
          <cell r="Y274">
            <v>42462</v>
          </cell>
        </row>
        <row r="275">
          <cell r="B275">
            <v>671</v>
          </cell>
          <cell r="G275">
            <v>41.92</v>
          </cell>
          <cell r="I275">
            <v>50010</v>
          </cell>
          <cell r="K275">
            <v>24.42</v>
          </cell>
          <cell r="L275">
            <v>24.08</v>
          </cell>
          <cell r="M275">
            <v>51533</v>
          </cell>
          <cell r="Q275">
            <v>45235</v>
          </cell>
          <cell r="R275">
            <v>21260</v>
          </cell>
          <cell r="S275">
            <v>0.92569999999999997</v>
          </cell>
          <cell r="T275">
            <v>0.88019999999999998</v>
          </cell>
          <cell r="W275">
            <v>16705</v>
          </cell>
          <cell r="X275">
            <v>955</v>
          </cell>
          <cell r="Y275">
            <v>39695</v>
          </cell>
        </row>
        <row r="276">
          <cell r="B276">
            <v>688</v>
          </cell>
          <cell r="G276">
            <v>45.08</v>
          </cell>
          <cell r="I276">
            <v>40378</v>
          </cell>
          <cell r="K276">
            <v>29.17</v>
          </cell>
          <cell r="L276">
            <v>20.67</v>
          </cell>
          <cell r="M276">
            <v>50284</v>
          </cell>
          <cell r="Q276">
            <v>29288</v>
          </cell>
          <cell r="R276">
            <v>13765</v>
          </cell>
          <cell r="S276">
            <v>0.93079999999999996</v>
          </cell>
          <cell r="T276">
            <v>0.94020000000000004</v>
          </cell>
          <cell r="W276">
            <v>12552</v>
          </cell>
          <cell r="X276">
            <v>789</v>
          </cell>
          <cell r="Y276">
            <v>28850</v>
          </cell>
        </row>
        <row r="277">
          <cell r="B277">
            <v>767</v>
          </cell>
          <cell r="G277">
            <v>46.42</v>
          </cell>
          <cell r="I277">
            <v>46630</v>
          </cell>
          <cell r="K277">
            <v>29.58</v>
          </cell>
          <cell r="L277">
            <v>19.329999999999998</v>
          </cell>
          <cell r="M277">
            <v>49796</v>
          </cell>
          <cell r="Q277">
            <v>32388</v>
          </cell>
          <cell r="R277">
            <v>15222</v>
          </cell>
          <cell r="S277">
            <v>0.93279999999999996</v>
          </cell>
          <cell r="T277">
            <v>0.95799999999999996</v>
          </cell>
          <cell r="W277">
            <v>15426</v>
          </cell>
          <cell r="X277">
            <v>916</v>
          </cell>
          <cell r="Y277">
            <v>33144</v>
          </cell>
        </row>
        <row r="278">
          <cell r="B278">
            <v>816</v>
          </cell>
          <cell r="G278">
            <v>61.58</v>
          </cell>
          <cell r="I278">
            <v>50058</v>
          </cell>
          <cell r="K278">
            <v>45.08</v>
          </cell>
          <cell r="L278">
            <v>2.92</v>
          </cell>
          <cell r="M278">
            <v>43800</v>
          </cell>
          <cell r="Q278">
            <v>11457</v>
          </cell>
          <cell r="R278">
            <v>5385</v>
          </cell>
          <cell r="S278">
            <v>0.96499999999999997</v>
          </cell>
          <cell r="T278">
            <v>1</v>
          </cell>
          <cell r="W278">
            <v>13301</v>
          </cell>
          <cell r="X278">
            <v>806</v>
          </cell>
          <cell r="Y278">
            <v>15652</v>
          </cell>
        </row>
        <row r="279">
          <cell r="B279">
            <v>834</v>
          </cell>
          <cell r="G279">
            <v>39.83</v>
          </cell>
          <cell r="I279">
            <v>40692</v>
          </cell>
          <cell r="K279">
            <v>23.42</v>
          </cell>
          <cell r="L279">
            <v>26.17</v>
          </cell>
          <cell r="M279">
            <v>52291</v>
          </cell>
          <cell r="Q279">
            <v>39626</v>
          </cell>
          <cell r="R279">
            <v>18624</v>
          </cell>
          <cell r="S279">
            <v>0.8377</v>
          </cell>
          <cell r="T279">
            <v>0.82699999999999996</v>
          </cell>
          <cell r="W279">
            <v>11096</v>
          </cell>
          <cell r="X279">
            <v>676</v>
          </cell>
          <cell r="Y279">
            <v>28782</v>
          </cell>
        </row>
        <row r="280">
          <cell r="B280">
            <v>901</v>
          </cell>
          <cell r="G280">
            <v>48.58</v>
          </cell>
          <cell r="I280">
            <v>49000</v>
          </cell>
          <cell r="K280">
            <v>32.58</v>
          </cell>
          <cell r="L280">
            <v>16.920000000000002</v>
          </cell>
          <cell r="M280">
            <v>48914</v>
          </cell>
          <cell r="Q280">
            <v>28953</v>
          </cell>
          <cell r="R280">
            <v>13608</v>
          </cell>
          <cell r="S280">
            <v>0.86380000000000001</v>
          </cell>
          <cell r="T280">
            <v>0.97929999999999995</v>
          </cell>
          <cell r="W280">
            <v>14066</v>
          </cell>
          <cell r="X280">
            <v>879</v>
          </cell>
          <cell r="Y280">
            <v>28938</v>
          </cell>
        </row>
        <row r="281">
          <cell r="B281">
            <v>1134</v>
          </cell>
          <cell r="G281">
            <v>46.08</v>
          </cell>
          <cell r="I281">
            <v>47501</v>
          </cell>
          <cell r="K281">
            <v>33.25</v>
          </cell>
          <cell r="L281">
            <v>19.670000000000002</v>
          </cell>
          <cell r="M281">
            <v>49919</v>
          </cell>
          <cell r="Q281">
            <v>29457</v>
          </cell>
          <cell r="R281">
            <v>13845</v>
          </cell>
          <cell r="S281">
            <v>0.85299999999999998</v>
          </cell>
          <cell r="T281">
            <v>0.95409999999999995</v>
          </cell>
          <cell r="W281">
            <v>10795</v>
          </cell>
          <cell r="X281">
            <v>841</v>
          </cell>
          <cell r="Y281">
            <v>27337</v>
          </cell>
        </row>
        <row r="282">
          <cell r="B282">
            <v>1299</v>
          </cell>
          <cell r="G282">
            <v>39.33</v>
          </cell>
          <cell r="I282">
            <v>54368</v>
          </cell>
          <cell r="K282">
            <v>28.33</v>
          </cell>
          <cell r="L282">
            <v>26.67</v>
          </cell>
          <cell r="M282">
            <v>52475</v>
          </cell>
          <cell r="Q282">
            <v>46730</v>
          </cell>
          <cell r="R282">
            <v>21963</v>
          </cell>
          <cell r="S282">
            <v>0.83699999999999997</v>
          </cell>
          <cell r="T282">
            <v>0.81259999999999999</v>
          </cell>
          <cell r="W282">
            <v>9668</v>
          </cell>
          <cell r="X282">
            <v>879</v>
          </cell>
          <cell r="Y282">
            <v>33105</v>
          </cell>
        </row>
        <row r="283">
          <cell r="B283">
            <v>1372</v>
          </cell>
          <cell r="G283">
            <v>46.75</v>
          </cell>
          <cell r="I283">
            <v>48961</v>
          </cell>
          <cell r="K283">
            <v>36.42</v>
          </cell>
          <cell r="L283">
            <v>19</v>
          </cell>
          <cell r="M283">
            <v>49675</v>
          </cell>
          <cell r="Q283">
            <v>26582</v>
          </cell>
          <cell r="R283">
            <v>12493</v>
          </cell>
          <cell r="S283">
            <v>0.85489999999999999</v>
          </cell>
          <cell r="T283">
            <v>0.96199999999999997</v>
          </cell>
          <cell r="W283">
            <v>8857</v>
          </cell>
          <cell r="X283">
            <v>857</v>
          </cell>
          <cell r="Y283">
            <v>25142</v>
          </cell>
        </row>
        <row r="284">
          <cell r="B284">
            <v>1454</v>
          </cell>
          <cell r="G284">
            <v>35.58</v>
          </cell>
          <cell r="I284">
            <v>47586</v>
          </cell>
          <cell r="K284">
            <v>27.33</v>
          </cell>
          <cell r="L284">
            <v>30.42</v>
          </cell>
          <cell r="M284">
            <v>53844</v>
          </cell>
          <cell r="Q284">
            <v>45877</v>
          </cell>
          <cell r="R284">
            <v>21562</v>
          </cell>
          <cell r="S284">
            <v>0.83250000000000002</v>
          </cell>
          <cell r="T284">
            <v>0.68789999999999996</v>
          </cell>
          <cell r="W284">
            <v>5564</v>
          </cell>
          <cell r="X284">
            <v>674</v>
          </cell>
          <cell r="Y284">
            <v>26077</v>
          </cell>
        </row>
        <row r="285">
          <cell r="B285">
            <v>1478</v>
          </cell>
          <cell r="G285">
            <v>35.75</v>
          </cell>
          <cell r="I285">
            <v>80815</v>
          </cell>
          <cell r="K285">
            <v>24</v>
          </cell>
          <cell r="L285">
            <v>30.25</v>
          </cell>
          <cell r="M285">
            <v>53783</v>
          </cell>
          <cell r="Q285">
            <v>85077</v>
          </cell>
          <cell r="R285">
            <v>39986</v>
          </cell>
          <cell r="S285">
            <v>0.8327</v>
          </cell>
          <cell r="T285">
            <v>0.69420000000000004</v>
          </cell>
          <cell r="W285">
            <v>13684</v>
          </cell>
          <cell r="X285">
            <v>1165</v>
          </cell>
          <cell r="Y285">
            <v>48912</v>
          </cell>
        </row>
        <row r="286">
          <cell r="B286">
            <v>1529</v>
          </cell>
          <cell r="G286">
            <v>37.25</v>
          </cell>
          <cell r="I286">
            <v>50553</v>
          </cell>
          <cell r="K286">
            <v>28.67</v>
          </cell>
          <cell r="L286">
            <v>28.75</v>
          </cell>
          <cell r="M286">
            <v>53236</v>
          </cell>
          <cell r="Q286">
            <v>45115</v>
          </cell>
          <cell r="R286">
            <v>21204</v>
          </cell>
          <cell r="S286">
            <v>0.83440000000000003</v>
          </cell>
          <cell r="T286">
            <v>0.74690000000000001</v>
          </cell>
          <cell r="W286">
            <v>6555</v>
          </cell>
          <cell r="X286">
            <v>764</v>
          </cell>
          <cell r="Y286">
            <v>28510</v>
          </cell>
        </row>
        <row r="287">
          <cell r="B287">
            <v>1599</v>
          </cell>
          <cell r="G287">
            <v>34</v>
          </cell>
          <cell r="I287">
            <v>37094</v>
          </cell>
          <cell r="K287">
            <v>25.25</v>
          </cell>
          <cell r="L287">
            <v>32</v>
          </cell>
          <cell r="M287">
            <v>54424</v>
          </cell>
          <cell r="Q287">
            <v>39309</v>
          </cell>
          <cell r="R287">
            <v>18475</v>
          </cell>
          <cell r="S287">
            <v>0.83109999999999995</v>
          </cell>
          <cell r="T287">
            <v>0.62870000000000004</v>
          </cell>
          <cell r="W287">
            <v>4288</v>
          </cell>
          <cell r="X287">
            <v>490</v>
          </cell>
          <cell r="Y287">
            <v>19970</v>
          </cell>
        </row>
        <row r="288">
          <cell r="B288">
            <v>1603</v>
          </cell>
          <cell r="G288">
            <v>47.58</v>
          </cell>
          <cell r="I288">
            <v>40230</v>
          </cell>
          <cell r="K288">
            <v>39.5</v>
          </cell>
          <cell r="L288">
            <v>17.920000000000002</v>
          </cell>
          <cell r="M288">
            <v>49279</v>
          </cell>
          <cell r="Q288">
            <v>18506</v>
          </cell>
          <cell r="R288">
            <v>8698</v>
          </cell>
          <cell r="S288">
            <v>0.86050000000000004</v>
          </cell>
          <cell r="T288">
            <v>0.97060000000000002</v>
          </cell>
          <cell r="W288">
            <v>5605</v>
          </cell>
          <cell r="X288">
            <v>693</v>
          </cell>
          <cell r="Y288">
            <v>18027</v>
          </cell>
        </row>
        <row r="289">
          <cell r="B289">
            <v>1647</v>
          </cell>
          <cell r="G289">
            <v>53.67</v>
          </cell>
          <cell r="I289">
            <v>45376</v>
          </cell>
          <cell r="K289">
            <v>46.17</v>
          </cell>
          <cell r="L289">
            <v>11.33</v>
          </cell>
          <cell r="M289">
            <v>46874</v>
          </cell>
          <cell r="Q289">
            <v>12108</v>
          </cell>
          <cell r="R289">
            <v>5691</v>
          </cell>
          <cell r="S289">
            <v>0.89380000000000004</v>
          </cell>
          <cell r="T289">
            <v>0.99919999999999998</v>
          </cell>
          <cell r="W289">
            <v>5468</v>
          </cell>
          <cell r="X289">
            <v>729</v>
          </cell>
          <cell r="Y289">
            <v>13731</v>
          </cell>
        </row>
        <row r="290">
          <cell r="B290">
            <v>1657</v>
          </cell>
          <cell r="G290">
            <v>31.5</v>
          </cell>
          <cell r="I290">
            <v>46824</v>
          </cell>
          <cell r="K290">
            <v>23.83</v>
          </cell>
          <cell r="L290">
            <v>34.5</v>
          </cell>
          <cell r="M290">
            <v>55335</v>
          </cell>
          <cell r="Q290">
            <v>54554</v>
          </cell>
          <cell r="R290">
            <v>25640</v>
          </cell>
          <cell r="S290">
            <v>0.82899999999999996</v>
          </cell>
          <cell r="T290">
            <v>0.52829999999999999</v>
          </cell>
          <cell r="W290">
            <v>4089</v>
          </cell>
          <cell r="X290">
            <v>533</v>
          </cell>
          <cell r="Y290">
            <v>22492</v>
          </cell>
        </row>
        <row r="291">
          <cell r="B291">
            <v>1709</v>
          </cell>
          <cell r="G291">
            <v>43.75</v>
          </cell>
          <cell r="I291">
            <v>131341</v>
          </cell>
          <cell r="K291">
            <v>36.75</v>
          </cell>
          <cell r="L291">
            <v>22.25</v>
          </cell>
          <cell r="M291">
            <v>50861</v>
          </cell>
          <cell r="Q291">
            <v>76547</v>
          </cell>
          <cell r="R291">
            <v>35977</v>
          </cell>
          <cell r="S291">
            <v>0.84450000000000003</v>
          </cell>
          <cell r="T291">
            <v>0.91779999999999995</v>
          </cell>
          <cell r="W291">
            <v>15659</v>
          </cell>
          <cell r="X291">
            <v>2237</v>
          </cell>
          <cell r="Y291">
            <v>65433</v>
          </cell>
        </row>
        <row r="292">
          <cell r="B292">
            <v>1739</v>
          </cell>
          <cell r="G292">
            <v>30.25</v>
          </cell>
          <cell r="I292">
            <v>57178</v>
          </cell>
          <cell r="K292">
            <v>24.25</v>
          </cell>
          <cell r="L292">
            <v>35.75</v>
          </cell>
          <cell r="M292">
            <v>55793</v>
          </cell>
          <cell r="Q292">
            <v>67799</v>
          </cell>
          <cell r="R292">
            <v>31865</v>
          </cell>
          <cell r="S292">
            <v>0.82799999999999996</v>
          </cell>
          <cell r="T292">
            <v>0.4778</v>
          </cell>
          <cell r="W292">
            <v>3571</v>
          </cell>
          <cell r="X292">
            <v>595</v>
          </cell>
          <cell r="Y292">
            <v>24849</v>
          </cell>
        </row>
        <row r="293">
          <cell r="B293">
            <v>1745</v>
          </cell>
          <cell r="G293">
            <v>34.67</v>
          </cell>
          <cell r="I293">
            <v>40771</v>
          </cell>
          <cell r="K293">
            <v>27.83</v>
          </cell>
          <cell r="L293">
            <v>31.33</v>
          </cell>
          <cell r="M293">
            <v>54179</v>
          </cell>
          <cell r="Q293">
            <v>39561</v>
          </cell>
          <cell r="R293">
            <v>18594</v>
          </cell>
          <cell r="S293">
            <v>0.92079999999999995</v>
          </cell>
          <cell r="T293">
            <v>0.65369999999999995</v>
          </cell>
          <cell r="W293">
            <v>4181</v>
          </cell>
          <cell r="X293">
            <v>612</v>
          </cell>
          <cell r="Y293">
            <v>23354</v>
          </cell>
        </row>
        <row r="294">
          <cell r="B294">
            <v>1794</v>
          </cell>
          <cell r="G294">
            <v>40.58</v>
          </cell>
          <cell r="I294">
            <v>47261</v>
          </cell>
          <cell r="K294">
            <v>34.25</v>
          </cell>
          <cell r="L294">
            <v>25.42</v>
          </cell>
          <cell r="M294">
            <v>52018</v>
          </cell>
          <cell r="Q294">
            <v>32541</v>
          </cell>
          <cell r="R294">
            <v>15294</v>
          </cell>
          <cell r="S294">
            <v>0.83879999999999999</v>
          </cell>
          <cell r="T294">
            <v>0.84719999999999995</v>
          </cell>
          <cell r="W294">
            <v>4883</v>
          </cell>
          <cell r="X294">
            <v>771</v>
          </cell>
          <cell r="Y294">
            <v>24480</v>
          </cell>
        </row>
        <row r="295">
          <cell r="B295">
            <v>1904</v>
          </cell>
          <cell r="G295">
            <v>31</v>
          </cell>
          <cell r="I295">
            <v>34164</v>
          </cell>
          <cell r="K295">
            <v>25.08</v>
          </cell>
          <cell r="L295">
            <v>35</v>
          </cell>
          <cell r="M295">
            <v>55519</v>
          </cell>
          <cell r="Q295">
            <v>38946</v>
          </cell>
          <cell r="R295">
            <v>18305</v>
          </cell>
          <cell r="S295">
            <v>0.9194</v>
          </cell>
          <cell r="T295">
            <v>0.50880000000000003</v>
          </cell>
          <cell r="W295">
            <v>2464</v>
          </cell>
          <cell r="X295">
            <v>416</v>
          </cell>
          <cell r="Y295">
            <v>17041</v>
          </cell>
        </row>
        <row r="296">
          <cell r="B296">
            <v>1972</v>
          </cell>
          <cell r="G296">
            <v>41.17</v>
          </cell>
          <cell r="I296">
            <v>60930</v>
          </cell>
          <cell r="K296">
            <v>36</v>
          </cell>
          <cell r="L296">
            <v>24.83</v>
          </cell>
          <cell r="M296">
            <v>51806</v>
          </cell>
          <cell r="Q296">
            <v>38782</v>
          </cell>
          <cell r="R296">
            <v>18228</v>
          </cell>
          <cell r="S296">
            <v>0.8397</v>
          </cell>
          <cell r="T296">
            <v>0.86219999999999997</v>
          </cell>
          <cell r="W296">
            <v>5158</v>
          </cell>
          <cell r="X296">
            <v>998</v>
          </cell>
          <cell r="Y296">
            <v>29951</v>
          </cell>
        </row>
        <row r="297">
          <cell r="B297">
            <v>1983</v>
          </cell>
          <cell r="G297">
            <v>34.92</v>
          </cell>
          <cell r="I297">
            <v>34994</v>
          </cell>
          <cell r="K297">
            <v>29.67</v>
          </cell>
          <cell r="L297">
            <v>31.08</v>
          </cell>
          <cell r="M297">
            <v>54089</v>
          </cell>
          <cell r="Q297">
            <v>31948</v>
          </cell>
          <cell r="R297">
            <v>15016</v>
          </cell>
          <cell r="S297">
            <v>0.92090000000000005</v>
          </cell>
          <cell r="T297">
            <v>0.66359999999999997</v>
          </cell>
          <cell r="W297">
            <v>2776</v>
          </cell>
          <cell r="X297">
            <v>529</v>
          </cell>
          <cell r="Y297">
            <v>19209</v>
          </cell>
        </row>
        <row r="298">
          <cell r="B298">
            <v>1984</v>
          </cell>
          <cell r="G298">
            <v>29.58</v>
          </cell>
          <cell r="I298">
            <v>44721</v>
          </cell>
          <cell r="K298">
            <v>24.33</v>
          </cell>
          <cell r="L298">
            <v>36.42</v>
          </cell>
          <cell r="M298">
            <v>56036</v>
          </cell>
          <cell r="Q298">
            <v>53722</v>
          </cell>
          <cell r="R298">
            <v>25250</v>
          </cell>
          <cell r="S298">
            <v>0.91890000000000005</v>
          </cell>
          <cell r="T298">
            <v>0.45069999999999999</v>
          </cell>
          <cell r="W298">
            <v>2575</v>
          </cell>
          <cell r="X298">
            <v>490</v>
          </cell>
          <cell r="Y298">
            <v>20434</v>
          </cell>
        </row>
        <row r="299">
          <cell r="B299">
            <v>2008</v>
          </cell>
          <cell r="G299">
            <v>37.25</v>
          </cell>
          <cell r="I299">
            <v>51513</v>
          </cell>
          <cell r="K299">
            <v>32.33</v>
          </cell>
          <cell r="L299">
            <v>28.75</v>
          </cell>
          <cell r="M299">
            <v>53236</v>
          </cell>
          <cell r="Q299">
            <v>40913</v>
          </cell>
          <cell r="R299">
            <v>19229</v>
          </cell>
          <cell r="S299">
            <v>0.83440000000000003</v>
          </cell>
          <cell r="T299">
            <v>0.74690000000000001</v>
          </cell>
          <cell r="W299">
            <v>3776</v>
          </cell>
          <cell r="X299">
            <v>768</v>
          </cell>
          <cell r="Y299">
            <v>25854</v>
          </cell>
        </row>
        <row r="300">
          <cell r="B300">
            <v>2041</v>
          </cell>
          <cell r="G300">
            <v>38.17</v>
          </cell>
          <cell r="I300">
            <v>52276</v>
          </cell>
          <cell r="K300">
            <v>33.25</v>
          </cell>
          <cell r="L300">
            <v>27.83</v>
          </cell>
          <cell r="M300">
            <v>52902</v>
          </cell>
          <cell r="Q300">
            <v>39403</v>
          </cell>
          <cell r="R300">
            <v>18519</v>
          </cell>
          <cell r="S300">
            <v>0.83550000000000002</v>
          </cell>
          <cell r="T300">
            <v>0.77710000000000001</v>
          </cell>
          <cell r="W300">
            <v>3941</v>
          </cell>
          <cell r="X300">
            <v>802</v>
          </cell>
          <cell r="Y300">
            <v>26250</v>
          </cell>
        </row>
        <row r="301">
          <cell r="B301">
            <v>2048</v>
          </cell>
          <cell r="G301">
            <v>31.33</v>
          </cell>
          <cell r="I301">
            <v>40945</v>
          </cell>
          <cell r="K301">
            <v>26.67</v>
          </cell>
          <cell r="L301">
            <v>34.67</v>
          </cell>
          <cell r="M301">
            <v>55397</v>
          </cell>
          <cell r="Q301">
            <v>44332</v>
          </cell>
          <cell r="R301">
            <v>20836</v>
          </cell>
          <cell r="S301">
            <v>0.91949999999999998</v>
          </cell>
          <cell r="T301">
            <v>0.52159999999999995</v>
          </cell>
          <cell r="W301">
            <v>2370</v>
          </cell>
          <cell r="X301">
            <v>508</v>
          </cell>
          <cell r="Y301">
            <v>19974</v>
          </cell>
        </row>
        <row r="302">
          <cell r="B302">
            <v>2057</v>
          </cell>
          <cell r="G302">
            <v>29.58</v>
          </cell>
          <cell r="I302">
            <v>40923</v>
          </cell>
          <cell r="K302">
            <v>24.67</v>
          </cell>
          <cell r="L302">
            <v>36.42</v>
          </cell>
          <cell r="M302">
            <v>56036</v>
          </cell>
          <cell r="Q302">
            <v>48727</v>
          </cell>
          <cell r="R302">
            <v>22902</v>
          </cell>
          <cell r="S302">
            <v>0.82750000000000001</v>
          </cell>
          <cell r="T302">
            <v>0.45069999999999999</v>
          </cell>
          <cell r="W302">
            <v>1985</v>
          </cell>
          <cell r="X302">
            <v>404</v>
          </cell>
          <cell r="Y302">
            <v>16691</v>
          </cell>
        </row>
        <row r="303">
          <cell r="B303">
            <v>2082</v>
          </cell>
          <cell r="G303">
            <v>44.33</v>
          </cell>
          <cell r="I303">
            <v>158469</v>
          </cell>
          <cell r="K303">
            <v>40.08</v>
          </cell>
          <cell r="L303">
            <v>21.42</v>
          </cell>
          <cell r="M303">
            <v>50557</v>
          </cell>
          <cell r="Q303">
            <v>77759</v>
          </cell>
          <cell r="R303">
            <v>36547</v>
          </cell>
          <cell r="S303">
            <v>0.84889999999999999</v>
          </cell>
          <cell r="T303">
            <v>0.92800000000000005</v>
          </cell>
          <cell r="W303">
            <v>11308</v>
          </cell>
          <cell r="X303">
            <v>2661</v>
          </cell>
          <cell r="Y303">
            <v>68289</v>
          </cell>
        </row>
        <row r="304">
          <cell r="B304">
            <v>2118</v>
          </cell>
          <cell r="G304">
            <v>40.08</v>
          </cell>
          <cell r="I304">
            <v>69110</v>
          </cell>
          <cell r="K304">
            <v>35.92</v>
          </cell>
          <cell r="L304">
            <v>25.92</v>
          </cell>
          <cell r="M304">
            <v>52201</v>
          </cell>
          <cell r="Q304">
            <v>45235</v>
          </cell>
          <cell r="R304">
            <v>21260</v>
          </cell>
          <cell r="S304">
            <v>0.83799999999999997</v>
          </cell>
          <cell r="T304">
            <v>0.83409999999999995</v>
          </cell>
          <cell r="W304">
            <v>4607</v>
          </cell>
          <cell r="X304">
            <v>1106</v>
          </cell>
          <cell r="Y304">
            <v>33259</v>
          </cell>
        </row>
        <row r="305">
          <cell r="B305">
            <v>2238</v>
          </cell>
          <cell r="G305">
            <v>39.75</v>
          </cell>
          <cell r="I305">
            <v>47553</v>
          </cell>
          <cell r="K305">
            <v>36.25</v>
          </cell>
          <cell r="L305">
            <v>26.25</v>
          </cell>
          <cell r="M305">
            <v>52322</v>
          </cell>
          <cell r="Q305">
            <v>30963</v>
          </cell>
          <cell r="R305">
            <v>14553</v>
          </cell>
          <cell r="S305">
            <v>0.83760000000000001</v>
          </cell>
          <cell r="T305">
            <v>0.8246</v>
          </cell>
          <cell r="W305">
            <v>2635</v>
          </cell>
          <cell r="X305">
            <v>753</v>
          </cell>
          <cell r="Y305">
            <v>22396</v>
          </cell>
        </row>
        <row r="306">
          <cell r="B306">
            <v>2266</v>
          </cell>
          <cell r="G306">
            <v>32.67</v>
          </cell>
          <cell r="I306">
            <v>52127</v>
          </cell>
          <cell r="K306">
            <v>29.42</v>
          </cell>
          <cell r="L306">
            <v>33.33</v>
          </cell>
          <cell r="M306">
            <v>54909</v>
          </cell>
          <cell r="Q306">
            <v>50486</v>
          </cell>
          <cell r="R306">
            <v>23729</v>
          </cell>
          <cell r="S306">
            <v>0.82989999999999997</v>
          </cell>
          <cell r="T306">
            <v>0.57540000000000002</v>
          </cell>
          <cell r="W306">
            <v>2047</v>
          </cell>
          <cell r="X306">
            <v>630</v>
          </cell>
          <cell r="Y306">
            <v>23041</v>
          </cell>
        </row>
        <row r="307">
          <cell r="B307">
            <v>2281</v>
          </cell>
          <cell r="G307">
            <v>28.67</v>
          </cell>
          <cell r="I307">
            <v>38872</v>
          </cell>
          <cell r="K307">
            <v>25.75</v>
          </cell>
          <cell r="L307">
            <v>37.33</v>
          </cell>
          <cell r="M307">
            <v>56370</v>
          </cell>
          <cell r="Q307">
            <v>45892</v>
          </cell>
          <cell r="R307">
            <v>21569</v>
          </cell>
          <cell r="S307">
            <v>0.91859999999999997</v>
          </cell>
          <cell r="T307">
            <v>0.41410000000000002</v>
          </cell>
          <cell r="W307">
            <v>1148</v>
          </cell>
          <cell r="X307">
            <v>394</v>
          </cell>
          <cell r="Y307">
            <v>15846</v>
          </cell>
        </row>
        <row r="308">
          <cell r="B308">
            <v>2289</v>
          </cell>
          <cell r="G308">
            <v>37.08</v>
          </cell>
          <cell r="I308">
            <v>45371</v>
          </cell>
          <cell r="K308">
            <v>34.33</v>
          </cell>
          <cell r="L308">
            <v>28.92</v>
          </cell>
          <cell r="M308">
            <v>53297</v>
          </cell>
          <cell r="Q308">
            <v>33736</v>
          </cell>
          <cell r="R308">
            <v>15856</v>
          </cell>
          <cell r="S308">
            <v>0.92200000000000004</v>
          </cell>
          <cell r="T308">
            <v>0.74150000000000005</v>
          </cell>
          <cell r="W308">
            <v>2027</v>
          </cell>
          <cell r="X308">
            <v>737</v>
          </cell>
          <cell r="Y308">
            <v>23338</v>
          </cell>
        </row>
        <row r="309">
          <cell r="B309">
            <v>2320</v>
          </cell>
          <cell r="G309">
            <v>43.08</v>
          </cell>
          <cell r="I309">
            <v>31735</v>
          </cell>
          <cell r="K309">
            <v>40.67</v>
          </cell>
          <cell r="L309">
            <v>22.92</v>
          </cell>
          <cell r="M309">
            <v>51105</v>
          </cell>
          <cell r="Q309">
            <v>15866</v>
          </cell>
          <cell r="R309">
            <v>7457</v>
          </cell>
          <cell r="S309">
            <v>0.92689999999999995</v>
          </cell>
          <cell r="T309">
            <v>0.9052</v>
          </cell>
          <cell r="W309">
            <v>1388</v>
          </cell>
          <cell r="X309">
            <v>575</v>
          </cell>
          <cell r="Y309">
            <v>14555</v>
          </cell>
        </row>
        <row r="310">
          <cell r="B310">
            <v>2325</v>
          </cell>
          <cell r="G310">
            <v>36.08</v>
          </cell>
          <cell r="I310">
            <v>67710</v>
          </cell>
          <cell r="K310">
            <v>33.83</v>
          </cell>
          <cell r="L310">
            <v>29.92</v>
          </cell>
          <cell r="M310">
            <v>53662</v>
          </cell>
          <cell r="Q310">
            <v>52440</v>
          </cell>
          <cell r="R310">
            <v>24647</v>
          </cell>
          <cell r="S310">
            <v>0.83299999999999996</v>
          </cell>
          <cell r="T310">
            <v>0.70660000000000001</v>
          </cell>
          <cell r="W310">
            <v>2157</v>
          </cell>
          <cell r="X310">
            <v>958</v>
          </cell>
          <cell r="Y310">
            <v>30831</v>
          </cell>
        </row>
        <row r="311">
          <cell r="B311">
            <v>2421</v>
          </cell>
          <cell r="G311">
            <v>26.42</v>
          </cell>
          <cell r="I311">
            <v>43535</v>
          </cell>
          <cell r="K311">
            <v>25</v>
          </cell>
          <cell r="L311">
            <v>39.58</v>
          </cell>
          <cell r="M311">
            <v>57193</v>
          </cell>
          <cell r="Q311">
            <v>55227</v>
          </cell>
          <cell r="R311">
            <v>25957</v>
          </cell>
          <cell r="S311">
            <v>0.91800000000000004</v>
          </cell>
          <cell r="T311">
            <v>0.32779999999999998</v>
          </cell>
          <cell r="W311">
            <v>506</v>
          </cell>
          <cell r="X311">
            <v>357</v>
          </cell>
          <cell r="Y311">
            <v>14651</v>
          </cell>
        </row>
        <row r="312">
          <cell r="B312">
            <v>2429</v>
          </cell>
          <cell r="G312">
            <v>39.25</v>
          </cell>
          <cell r="I312">
            <v>43000</v>
          </cell>
          <cell r="K312">
            <v>39.17</v>
          </cell>
          <cell r="L312">
            <v>26.75</v>
          </cell>
          <cell r="M312">
            <v>52505</v>
          </cell>
          <cell r="Q312">
            <v>25112</v>
          </cell>
          <cell r="R312">
            <v>11802</v>
          </cell>
          <cell r="S312">
            <v>0.92349999999999999</v>
          </cell>
          <cell r="T312">
            <v>0.81020000000000003</v>
          </cell>
          <cell r="W312">
            <v>61</v>
          </cell>
          <cell r="X312">
            <v>729</v>
          </cell>
          <cell r="Y312">
            <v>19550</v>
          </cell>
        </row>
        <row r="313">
          <cell r="B313">
            <v>2516</v>
          </cell>
          <cell r="G313">
            <v>53.5</v>
          </cell>
          <cell r="I313">
            <v>158333</v>
          </cell>
          <cell r="K313">
            <v>52.42</v>
          </cell>
          <cell r="L313">
            <v>11.5</v>
          </cell>
          <cell r="M313">
            <v>46935</v>
          </cell>
          <cell r="Q313">
            <v>24539</v>
          </cell>
          <cell r="R313">
            <v>11533</v>
          </cell>
          <cell r="S313">
            <v>0.89280000000000004</v>
          </cell>
          <cell r="T313">
            <v>0.999</v>
          </cell>
          <cell r="W313">
            <v>2388</v>
          </cell>
          <cell r="X313">
            <v>2204</v>
          </cell>
          <cell r="Y313">
            <v>27733</v>
          </cell>
        </row>
        <row r="314">
          <cell r="B314">
            <v>2554</v>
          </cell>
          <cell r="G314">
            <v>40.92</v>
          </cell>
          <cell r="I314">
            <v>70000</v>
          </cell>
          <cell r="K314">
            <v>40.08</v>
          </cell>
          <cell r="L314">
            <v>25.08</v>
          </cell>
          <cell r="M314">
            <v>51898</v>
          </cell>
          <cell r="Q314">
            <v>37779</v>
          </cell>
          <cell r="R314">
            <v>17756</v>
          </cell>
          <cell r="S314">
            <v>0.83930000000000005</v>
          </cell>
          <cell r="T314">
            <v>0.85609999999999997</v>
          </cell>
          <cell r="W314">
            <v>928</v>
          </cell>
          <cell r="X314">
            <v>1114</v>
          </cell>
          <cell r="Y314">
            <v>28860</v>
          </cell>
        </row>
        <row r="315">
          <cell r="B315">
            <v>2590</v>
          </cell>
          <cell r="G315">
            <v>53.25</v>
          </cell>
          <cell r="I315">
            <v>185000</v>
          </cell>
          <cell r="K315">
            <v>52.58</v>
          </cell>
          <cell r="L315">
            <v>11.75</v>
          </cell>
          <cell r="M315">
            <v>47027</v>
          </cell>
          <cell r="Q315">
            <v>28275</v>
          </cell>
          <cell r="R315">
            <v>13289</v>
          </cell>
          <cell r="S315">
            <v>0.89139999999999997</v>
          </cell>
          <cell r="T315">
            <v>0.99870000000000003</v>
          </cell>
          <cell r="W315">
            <v>1707</v>
          </cell>
          <cell r="X315">
            <v>2560</v>
          </cell>
          <cell r="Y315">
            <v>31791</v>
          </cell>
        </row>
        <row r="316">
          <cell r="B316">
            <v>2605</v>
          </cell>
          <cell r="G316">
            <v>32.33</v>
          </cell>
          <cell r="I316">
            <v>44000</v>
          </cell>
          <cell r="K316">
            <v>31.92</v>
          </cell>
          <cell r="L316">
            <v>33.67</v>
          </cell>
          <cell r="M316">
            <v>55032</v>
          </cell>
          <cell r="Q316">
            <v>39647</v>
          </cell>
          <cell r="R316">
            <v>18634</v>
          </cell>
          <cell r="S316">
            <v>0.91979999999999995</v>
          </cell>
          <cell r="T316">
            <v>0.56200000000000006</v>
          </cell>
          <cell r="W316">
            <v>238</v>
          </cell>
          <cell r="X316">
            <v>572</v>
          </cell>
          <cell r="Y316">
            <v>19505</v>
          </cell>
        </row>
        <row r="317">
          <cell r="B317">
            <v>27</v>
          </cell>
          <cell r="G317">
            <v>54.42</v>
          </cell>
          <cell r="I317">
            <v>42085</v>
          </cell>
          <cell r="K317">
            <v>30.25</v>
          </cell>
          <cell r="L317">
            <v>8.58</v>
          </cell>
          <cell r="M317">
            <v>45870</v>
          </cell>
          <cell r="Q317">
            <v>20441</v>
          </cell>
          <cell r="R317">
            <v>9607</v>
          </cell>
          <cell r="S317">
            <v>0.96589999999999998</v>
          </cell>
          <cell r="T317">
            <v>0.99970000000000003</v>
          </cell>
          <cell r="W317">
            <v>19164</v>
          </cell>
          <cell r="X317">
            <v>793</v>
          </cell>
          <cell r="Y317">
            <v>25970</v>
          </cell>
        </row>
        <row r="318">
          <cell r="B318">
            <v>33</v>
          </cell>
          <cell r="G318">
            <v>45.75</v>
          </cell>
          <cell r="I318">
            <v>13440</v>
          </cell>
          <cell r="K318">
            <v>21.67</v>
          </cell>
          <cell r="L318">
            <v>18</v>
          </cell>
          <cell r="M318">
            <v>49310</v>
          </cell>
          <cell r="Q318">
            <v>10721</v>
          </cell>
          <cell r="R318">
            <v>5039</v>
          </cell>
          <cell r="S318">
            <v>0.94299999999999995</v>
          </cell>
          <cell r="T318">
            <v>0.9496</v>
          </cell>
          <cell r="W318">
            <v>6400</v>
          </cell>
          <cell r="X318">
            <v>266</v>
          </cell>
          <cell r="Y318">
            <v>11184</v>
          </cell>
        </row>
        <row r="319">
          <cell r="B319">
            <v>59</v>
          </cell>
          <cell r="G319">
            <v>50.5</v>
          </cell>
          <cell r="I319">
            <v>37403</v>
          </cell>
          <cell r="K319">
            <v>26.42</v>
          </cell>
          <cell r="L319">
            <v>12.75</v>
          </cell>
          <cell r="M319">
            <v>47392</v>
          </cell>
          <cell r="Q319">
            <v>22818</v>
          </cell>
          <cell r="R319">
            <v>10725</v>
          </cell>
          <cell r="S319">
            <v>0.95420000000000005</v>
          </cell>
          <cell r="T319">
            <v>0.9909</v>
          </cell>
          <cell r="W319">
            <v>17589</v>
          </cell>
          <cell r="X319">
            <v>730</v>
          </cell>
          <cell r="Y319">
            <v>26901</v>
          </cell>
        </row>
        <row r="320">
          <cell r="B320">
            <v>98</v>
          </cell>
          <cell r="G320">
            <v>48.67</v>
          </cell>
          <cell r="I320">
            <v>40588</v>
          </cell>
          <cell r="K320">
            <v>24.67</v>
          </cell>
          <cell r="L320">
            <v>14.83</v>
          </cell>
          <cell r="M320">
            <v>48153</v>
          </cell>
          <cell r="Q320">
            <v>27549</v>
          </cell>
          <cell r="R320">
            <v>12948</v>
          </cell>
          <cell r="S320">
            <v>0.94910000000000005</v>
          </cell>
          <cell r="T320">
            <v>0.98</v>
          </cell>
          <cell r="W320">
            <v>19220</v>
          </cell>
          <cell r="X320">
            <v>801</v>
          </cell>
          <cell r="Y320">
            <v>31099</v>
          </cell>
        </row>
        <row r="321">
          <cell r="B321">
            <v>108</v>
          </cell>
          <cell r="G321">
            <v>48.5</v>
          </cell>
          <cell r="I321">
            <v>44638</v>
          </cell>
          <cell r="K321">
            <v>24.25</v>
          </cell>
          <cell r="L321">
            <v>15</v>
          </cell>
          <cell r="M321">
            <v>48214</v>
          </cell>
          <cell r="Q321">
            <v>30777</v>
          </cell>
          <cell r="R321">
            <v>14465</v>
          </cell>
          <cell r="S321">
            <v>0.94879999999999998</v>
          </cell>
          <cell r="T321">
            <v>0.97870000000000001</v>
          </cell>
          <cell r="W321">
            <v>21383</v>
          </cell>
          <cell r="X321">
            <v>882</v>
          </cell>
          <cell r="Y321">
            <v>34610</v>
          </cell>
        </row>
        <row r="322">
          <cell r="B322">
            <v>130</v>
          </cell>
          <cell r="G322">
            <v>46</v>
          </cell>
          <cell r="I322">
            <v>54651</v>
          </cell>
          <cell r="K322">
            <v>22</v>
          </cell>
          <cell r="L322">
            <v>17.75</v>
          </cell>
          <cell r="M322">
            <v>49218</v>
          </cell>
          <cell r="Q322">
            <v>42968</v>
          </cell>
          <cell r="R322">
            <v>20195</v>
          </cell>
          <cell r="S322">
            <v>0.94330000000000003</v>
          </cell>
          <cell r="T322">
            <v>0.95309999999999995</v>
          </cell>
          <cell r="W322">
            <v>25958</v>
          </cell>
          <cell r="X322">
            <v>1082</v>
          </cell>
          <cell r="Y322">
            <v>45156</v>
          </cell>
        </row>
        <row r="323">
          <cell r="B323">
            <v>134</v>
          </cell>
          <cell r="G323">
            <v>48.25</v>
          </cell>
          <cell r="I323">
            <v>38462</v>
          </cell>
          <cell r="K323">
            <v>24.75</v>
          </cell>
          <cell r="L323">
            <v>15.25</v>
          </cell>
          <cell r="M323">
            <v>48305</v>
          </cell>
          <cell r="Q323">
            <v>26292</v>
          </cell>
          <cell r="R323">
            <v>12357</v>
          </cell>
          <cell r="S323">
            <v>0.88629999999999998</v>
          </cell>
          <cell r="T323">
            <v>0.97670000000000001</v>
          </cell>
          <cell r="W323">
            <v>16663</v>
          </cell>
          <cell r="X323">
            <v>709</v>
          </cell>
          <cell r="Y323">
            <v>27476</v>
          </cell>
        </row>
        <row r="324">
          <cell r="B324">
            <v>143</v>
          </cell>
          <cell r="G324">
            <v>45.67</v>
          </cell>
          <cell r="I324">
            <v>43090</v>
          </cell>
          <cell r="K324">
            <v>22.67</v>
          </cell>
          <cell r="L324">
            <v>18.079999999999998</v>
          </cell>
          <cell r="M324">
            <v>49341</v>
          </cell>
          <cell r="Q324">
            <v>33536</v>
          </cell>
          <cell r="R324">
            <v>15762</v>
          </cell>
          <cell r="S324">
            <v>0.87590000000000001</v>
          </cell>
          <cell r="T324">
            <v>0.94840000000000002</v>
          </cell>
          <cell r="W324">
            <v>18150</v>
          </cell>
          <cell r="X324">
            <v>789</v>
          </cell>
          <cell r="Y324">
            <v>32420</v>
          </cell>
        </row>
        <row r="325">
          <cell r="B325">
            <v>190</v>
          </cell>
          <cell r="G325">
            <v>47.25</v>
          </cell>
          <cell r="I325">
            <v>50257</v>
          </cell>
          <cell r="K325">
            <v>25.58</v>
          </cell>
          <cell r="L325">
            <v>16.25</v>
          </cell>
          <cell r="M325">
            <v>48670</v>
          </cell>
          <cell r="Q325">
            <v>34308</v>
          </cell>
          <cell r="R325">
            <v>16125</v>
          </cell>
          <cell r="S325">
            <v>0.8831</v>
          </cell>
          <cell r="T325">
            <v>0.96740000000000004</v>
          </cell>
          <cell r="W325">
            <v>19959</v>
          </cell>
          <cell r="X325">
            <v>921</v>
          </cell>
          <cell r="Y325">
            <v>34928</v>
          </cell>
        </row>
        <row r="326">
          <cell r="B326">
            <v>243</v>
          </cell>
          <cell r="G326">
            <v>43.58</v>
          </cell>
          <cell r="I326">
            <v>50285</v>
          </cell>
          <cell r="K326">
            <v>22.67</v>
          </cell>
          <cell r="L326">
            <v>20.420000000000002</v>
          </cell>
          <cell r="M326">
            <v>50192</v>
          </cell>
          <cell r="Q326">
            <v>41554</v>
          </cell>
          <cell r="R326">
            <v>19531</v>
          </cell>
          <cell r="S326">
            <v>0.86829999999999996</v>
          </cell>
          <cell r="T326">
            <v>0.91459999999999997</v>
          </cell>
          <cell r="W326">
            <v>18858</v>
          </cell>
          <cell r="X326">
            <v>902</v>
          </cell>
          <cell r="Y326">
            <v>37265</v>
          </cell>
        </row>
        <row r="327">
          <cell r="B327">
            <v>302</v>
          </cell>
          <cell r="G327">
            <v>42.67</v>
          </cell>
          <cell r="I327">
            <v>36561</v>
          </cell>
          <cell r="K327">
            <v>23.33</v>
          </cell>
          <cell r="L327">
            <v>21.33</v>
          </cell>
          <cell r="M327">
            <v>50526</v>
          </cell>
          <cell r="Q327">
            <v>30302</v>
          </cell>
          <cell r="R327">
            <v>14242</v>
          </cell>
          <cell r="S327">
            <v>0.86639999999999995</v>
          </cell>
          <cell r="T327">
            <v>0.89639999999999997</v>
          </cell>
          <cell r="W327">
            <v>12486</v>
          </cell>
          <cell r="X327">
            <v>646</v>
          </cell>
          <cell r="Y327">
            <v>26263</v>
          </cell>
        </row>
        <row r="328">
          <cell r="B328">
            <v>323</v>
          </cell>
          <cell r="G328">
            <v>48.58</v>
          </cell>
          <cell r="I328">
            <v>29987</v>
          </cell>
          <cell r="K328">
            <v>28.75</v>
          </cell>
          <cell r="L328">
            <v>14.92</v>
          </cell>
          <cell r="M328">
            <v>48183</v>
          </cell>
          <cell r="Q328">
            <v>18003</v>
          </cell>
          <cell r="R328">
            <v>8461</v>
          </cell>
          <cell r="S328">
            <v>0.94889999999999997</v>
          </cell>
          <cell r="T328">
            <v>0.97929999999999995</v>
          </cell>
          <cell r="W328">
            <v>11577</v>
          </cell>
          <cell r="X328">
            <v>584</v>
          </cell>
          <cell r="Y328">
            <v>20284</v>
          </cell>
        </row>
        <row r="329">
          <cell r="B329">
            <v>513</v>
          </cell>
          <cell r="G329">
            <v>50.5</v>
          </cell>
          <cell r="I329">
            <v>40385</v>
          </cell>
          <cell r="K329">
            <v>33.58</v>
          </cell>
          <cell r="L329">
            <v>12.75</v>
          </cell>
          <cell r="M329">
            <v>47392</v>
          </cell>
          <cell r="Q329">
            <v>19260</v>
          </cell>
          <cell r="R329">
            <v>9052</v>
          </cell>
          <cell r="S329">
            <v>0.89800000000000002</v>
          </cell>
          <cell r="T329">
            <v>0.9909</v>
          </cell>
          <cell r="W329">
            <v>12184</v>
          </cell>
          <cell r="X329">
            <v>720</v>
          </cell>
          <cell r="Y329">
            <v>21367</v>
          </cell>
        </row>
        <row r="330">
          <cell r="B330">
            <v>660</v>
          </cell>
          <cell r="G330">
            <v>46.75</v>
          </cell>
          <cell r="I330">
            <v>26005</v>
          </cell>
          <cell r="K330">
            <v>32.08</v>
          </cell>
          <cell r="L330">
            <v>17</v>
          </cell>
          <cell r="M330">
            <v>48945</v>
          </cell>
          <cell r="Q330">
            <v>14731</v>
          </cell>
          <cell r="R330">
            <v>6924</v>
          </cell>
          <cell r="S330">
            <v>0.87880000000000003</v>
          </cell>
          <cell r="T330">
            <v>0.96199999999999997</v>
          </cell>
          <cell r="W330">
            <v>6808</v>
          </cell>
          <cell r="X330">
            <v>464</v>
          </cell>
          <cell r="Y330">
            <v>14698</v>
          </cell>
        </row>
        <row r="331">
          <cell r="B331">
            <v>836</v>
          </cell>
          <cell r="G331">
            <v>37.58</v>
          </cell>
          <cell r="I331">
            <v>47132</v>
          </cell>
          <cell r="K331">
            <v>21.33</v>
          </cell>
          <cell r="L331">
            <v>26.42</v>
          </cell>
          <cell r="M331">
            <v>52383</v>
          </cell>
          <cell r="Q331">
            <v>46260</v>
          </cell>
          <cell r="R331">
            <v>21742</v>
          </cell>
          <cell r="S331">
            <v>0.85860000000000003</v>
          </cell>
          <cell r="T331">
            <v>0.75790000000000002</v>
          </cell>
          <cell r="W331">
            <v>11981</v>
          </cell>
          <cell r="X331">
            <v>737</v>
          </cell>
          <cell r="Y331">
            <v>31458</v>
          </cell>
        </row>
        <row r="332">
          <cell r="B332">
            <v>857</v>
          </cell>
          <cell r="G332">
            <v>38.58</v>
          </cell>
          <cell r="I332">
            <v>44941</v>
          </cell>
          <cell r="K332">
            <v>23.83</v>
          </cell>
          <cell r="L332">
            <v>25.42</v>
          </cell>
          <cell r="M332">
            <v>52018</v>
          </cell>
          <cell r="Q332">
            <v>40327</v>
          </cell>
          <cell r="R332">
            <v>18954</v>
          </cell>
          <cell r="S332">
            <v>0.85980000000000001</v>
          </cell>
          <cell r="T332">
            <v>0.78990000000000005</v>
          </cell>
          <cell r="W332">
            <v>10648</v>
          </cell>
          <cell r="X332">
            <v>722</v>
          </cell>
          <cell r="Y332">
            <v>28997</v>
          </cell>
        </row>
        <row r="333">
          <cell r="B333">
            <v>912</v>
          </cell>
          <cell r="G333">
            <v>59.83</v>
          </cell>
          <cell r="I333">
            <v>35579</v>
          </cell>
          <cell r="K333">
            <v>44.17</v>
          </cell>
          <cell r="L333">
            <v>2.67</v>
          </cell>
          <cell r="M333">
            <v>43709</v>
          </cell>
          <cell r="Q333">
            <v>7527</v>
          </cell>
          <cell r="R333">
            <v>3538</v>
          </cell>
          <cell r="S333">
            <v>0.97130000000000005</v>
          </cell>
          <cell r="T333">
            <v>1</v>
          </cell>
          <cell r="W333">
            <v>8873</v>
          </cell>
          <cell r="X333">
            <v>566</v>
          </cell>
          <cell r="Y333">
            <v>10383</v>
          </cell>
        </row>
        <row r="334">
          <cell r="B334">
            <v>921</v>
          </cell>
          <cell r="G334">
            <v>42.17</v>
          </cell>
          <cell r="I334">
            <v>36604</v>
          </cell>
          <cell r="K334">
            <v>34.92</v>
          </cell>
          <cell r="L334">
            <v>21.83</v>
          </cell>
          <cell r="M334">
            <v>50710</v>
          </cell>
          <cell r="Q334">
            <v>20992</v>
          </cell>
          <cell r="R334">
            <v>9866</v>
          </cell>
          <cell r="S334">
            <v>0.86550000000000005</v>
          </cell>
          <cell r="T334">
            <v>0.88570000000000004</v>
          </cell>
          <cell r="W334">
            <v>4448</v>
          </cell>
          <cell r="X334">
            <v>613</v>
          </cell>
          <cell r="Y334">
            <v>17842</v>
          </cell>
        </row>
        <row r="335">
          <cell r="B335">
            <v>980</v>
          </cell>
          <cell r="G335">
            <v>49.5</v>
          </cell>
          <cell r="I335">
            <v>37725</v>
          </cell>
          <cell r="K335">
            <v>34.25</v>
          </cell>
          <cell r="L335">
            <v>14</v>
          </cell>
          <cell r="M335">
            <v>47849</v>
          </cell>
          <cell r="Q335">
            <v>18212</v>
          </cell>
          <cell r="R335">
            <v>8560</v>
          </cell>
          <cell r="S335">
            <v>0.95079999999999998</v>
          </cell>
          <cell r="T335">
            <v>0.98560000000000003</v>
          </cell>
          <cell r="W335">
            <v>10917</v>
          </cell>
          <cell r="X335">
            <v>716</v>
          </cell>
          <cell r="Y335">
            <v>20939</v>
          </cell>
        </row>
        <row r="336">
          <cell r="B336">
            <v>994</v>
          </cell>
          <cell r="G336">
            <v>36.17</v>
          </cell>
          <cell r="I336">
            <v>36814</v>
          </cell>
          <cell r="K336">
            <v>23.92</v>
          </cell>
          <cell r="L336">
            <v>27.83</v>
          </cell>
          <cell r="M336">
            <v>52902</v>
          </cell>
          <cell r="Q336">
            <v>34828</v>
          </cell>
          <cell r="R336">
            <v>16369</v>
          </cell>
          <cell r="S336">
            <v>0.93279999999999996</v>
          </cell>
          <cell r="T336">
            <v>0.70940000000000003</v>
          </cell>
          <cell r="W336">
            <v>7227</v>
          </cell>
          <cell r="X336">
            <v>590</v>
          </cell>
          <cell r="Y336">
            <v>23648</v>
          </cell>
        </row>
        <row r="337">
          <cell r="B337">
            <v>1054</v>
          </cell>
          <cell r="G337">
            <v>52.92</v>
          </cell>
          <cell r="I337">
            <v>33857</v>
          </cell>
          <cell r="K337">
            <v>40.5</v>
          </cell>
          <cell r="L337">
            <v>10.33</v>
          </cell>
          <cell r="M337">
            <v>46508</v>
          </cell>
          <cell r="Q337">
            <v>11163</v>
          </cell>
          <cell r="R337">
            <v>5247</v>
          </cell>
          <cell r="S337">
            <v>0.96030000000000004</v>
          </cell>
          <cell r="T337">
            <v>0.99819999999999998</v>
          </cell>
          <cell r="W337">
            <v>7513</v>
          </cell>
          <cell r="X337">
            <v>605</v>
          </cell>
          <cell r="Y337">
            <v>13765</v>
          </cell>
        </row>
        <row r="338">
          <cell r="B338">
            <v>1118</v>
          </cell>
          <cell r="G338">
            <v>59.42</v>
          </cell>
          <cell r="I338">
            <v>37972</v>
          </cell>
          <cell r="K338">
            <v>46.83</v>
          </cell>
          <cell r="L338">
            <v>3.08</v>
          </cell>
          <cell r="M338">
            <v>43862</v>
          </cell>
          <cell r="Q338">
            <v>6601</v>
          </cell>
          <cell r="R338">
            <v>3103</v>
          </cell>
          <cell r="S338">
            <v>0.98599999999999999</v>
          </cell>
          <cell r="T338">
            <v>1</v>
          </cell>
          <cell r="W338">
            <v>7385</v>
          </cell>
          <cell r="X338">
            <v>587</v>
          </cell>
          <cell r="Y338">
            <v>9195</v>
          </cell>
        </row>
        <row r="339">
          <cell r="B339">
            <v>1160</v>
          </cell>
          <cell r="G339">
            <v>36.75</v>
          </cell>
          <cell r="I339">
            <v>34326</v>
          </cell>
          <cell r="K339">
            <v>25</v>
          </cell>
          <cell r="L339">
            <v>27.25</v>
          </cell>
          <cell r="M339">
            <v>52688</v>
          </cell>
          <cell r="Q339">
            <v>31080</v>
          </cell>
          <cell r="R339">
            <v>14608</v>
          </cell>
          <cell r="S339">
            <v>0.93310000000000004</v>
          </cell>
          <cell r="T339">
            <v>0.7298</v>
          </cell>
          <cell r="W339">
            <v>6592</v>
          </cell>
          <cell r="X339">
            <v>561</v>
          </cell>
          <cell r="Y339">
            <v>21881</v>
          </cell>
        </row>
        <row r="340">
          <cell r="B340">
            <v>1170</v>
          </cell>
          <cell r="G340">
            <v>32.67</v>
          </cell>
          <cell r="I340">
            <v>34531</v>
          </cell>
          <cell r="K340">
            <v>25</v>
          </cell>
          <cell r="L340">
            <v>31.33</v>
          </cell>
          <cell r="M340">
            <v>54179</v>
          </cell>
          <cell r="Q340">
            <v>34320</v>
          </cell>
          <cell r="R340">
            <v>16131</v>
          </cell>
          <cell r="S340">
            <v>0.85360000000000003</v>
          </cell>
          <cell r="T340">
            <v>0.57540000000000002</v>
          </cell>
          <cell r="W340">
            <v>3250</v>
          </cell>
          <cell r="X340">
            <v>424</v>
          </cell>
          <cell r="Y340">
            <v>16531</v>
          </cell>
        </row>
        <row r="341">
          <cell r="B341">
            <v>1219</v>
          </cell>
          <cell r="G341">
            <v>36.42</v>
          </cell>
          <cell r="I341">
            <v>45693</v>
          </cell>
          <cell r="K341">
            <v>27</v>
          </cell>
          <cell r="L341">
            <v>27.58</v>
          </cell>
          <cell r="M341">
            <v>52810</v>
          </cell>
          <cell r="Q341">
            <v>39309</v>
          </cell>
          <cell r="R341">
            <v>18475</v>
          </cell>
          <cell r="S341">
            <v>0.85719999999999996</v>
          </cell>
          <cell r="T341">
            <v>0.71799999999999997</v>
          </cell>
          <cell r="W341">
            <v>6338</v>
          </cell>
          <cell r="X341">
            <v>673</v>
          </cell>
          <cell r="Y341">
            <v>24904</v>
          </cell>
        </row>
        <row r="342">
          <cell r="B342">
            <v>1245</v>
          </cell>
          <cell r="G342">
            <v>33.58</v>
          </cell>
          <cell r="I342">
            <v>58506</v>
          </cell>
          <cell r="K342">
            <v>22.25</v>
          </cell>
          <cell r="L342">
            <v>30.42</v>
          </cell>
          <cell r="M342">
            <v>53844</v>
          </cell>
          <cell r="Q342">
            <v>61421</v>
          </cell>
          <cell r="R342">
            <v>28868</v>
          </cell>
          <cell r="S342">
            <v>0.85440000000000005</v>
          </cell>
          <cell r="T342">
            <v>0.61170000000000002</v>
          </cell>
          <cell r="W342">
            <v>8648</v>
          </cell>
          <cell r="X342">
            <v>763</v>
          </cell>
          <cell r="Y342">
            <v>31858</v>
          </cell>
        </row>
        <row r="343">
          <cell r="B343">
            <v>1248</v>
          </cell>
          <cell r="G343">
            <v>33.58</v>
          </cell>
          <cell r="I343">
            <v>38684</v>
          </cell>
          <cell r="K343">
            <v>22.33</v>
          </cell>
          <cell r="L343">
            <v>30.42</v>
          </cell>
          <cell r="M343">
            <v>53844</v>
          </cell>
          <cell r="Q343">
            <v>40522</v>
          </cell>
          <cell r="R343">
            <v>19045</v>
          </cell>
          <cell r="S343">
            <v>0.85440000000000005</v>
          </cell>
          <cell r="T343">
            <v>0.61170000000000002</v>
          </cell>
          <cell r="W343">
            <v>5675</v>
          </cell>
          <cell r="X343">
            <v>504</v>
          </cell>
          <cell r="Y343">
            <v>21018</v>
          </cell>
        </row>
        <row r="344">
          <cell r="B344">
            <v>1264</v>
          </cell>
          <cell r="G344">
            <v>47.67</v>
          </cell>
          <cell r="I344">
            <v>44661</v>
          </cell>
          <cell r="K344">
            <v>37.58</v>
          </cell>
          <cell r="L344">
            <v>15.83</v>
          </cell>
          <cell r="M344">
            <v>48519</v>
          </cell>
          <cell r="Q344">
            <v>19515</v>
          </cell>
          <cell r="R344">
            <v>9172</v>
          </cell>
          <cell r="S344">
            <v>0.88439999999999996</v>
          </cell>
          <cell r="T344">
            <v>0.97150000000000003</v>
          </cell>
          <cell r="W344">
            <v>7816</v>
          </cell>
          <cell r="X344">
            <v>775</v>
          </cell>
          <cell r="Y344">
            <v>20089</v>
          </cell>
        </row>
        <row r="345">
          <cell r="B345">
            <v>1267</v>
          </cell>
          <cell r="G345">
            <v>29.25</v>
          </cell>
          <cell r="I345">
            <v>36167</v>
          </cell>
          <cell r="K345">
            <v>18</v>
          </cell>
          <cell r="L345">
            <v>32.75</v>
          </cell>
          <cell r="M345">
            <v>54697</v>
          </cell>
          <cell r="Q345">
            <v>42436</v>
          </cell>
          <cell r="R345">
            <v>19945</v>
          </cell>
          <cell r="S345">
            <v>0.93989999999999996</v>
          </cell>
          <cell r="T345">
            <v>0.4375</v>
          </cell>
          <cell r="W345">
            <v>4297</v>
          </cell>
          <cell r="X345">
            <v>382</v>
          </cell>
          <cell r="Y345">
            <v>16805</v>
          </cell>
        </row>
        <row r="346">
          <cell r="B346">
            <v>1368</v>
          </cell>
          <cell r="G346">
            <v>31</v>
          </cell>
          <cell r="I346">
            <v>46782</v>
          </cell>
          <cell r="K346">
            <v>21.42</v>
          </cell>
          <cell r="L346">
            <v>33</v>
          </cell>
          <cell r="M346">
            <v>54789</v>
          </cell>
          <cell r="Q346">
            <v>53247</v>
          </cell>
          <cell r="R346">
            <v>25026</v>
          </cell>
          <cell r="S346">
            <v>0.85219999999999996</v>
          </cell>
          <cell r="T346">
            <v>0.50880000000000003</v>
          </cell>
          <cell r="W346">
            <v>4988</v>
          </cell>
          <cell r="X346">
            <v>520</v>
          </cell>
          <cell r="Y346">
            <v>22163</v>
          </cell>
        </row>
        <row r="347">
          <cell r="B347">
            <v>1390</v>
          </cell>
          <cell r="G347">
            <v>40.42</v>
          </cell>
          <cell r="I347">
            <v>34423</v>
          </cell>
          <cell r="K347">
            <v>31.67</v>
          </cell>
          <cell r="L347">
            <v>23.58</v>
          </cell>
          <cell r="M347">
            <v>51349</v>
          </cell>
          <cell r="Q347">
            <v>23207</v>
          </cell>
          <cell r="R347">
            <v>10907</v>
          </cell>
          <cell r="S347">
            <v>0.86250000000000004</v>
          </cell>
          <cell r="T347">
            <v>0.84279999999999999</v>
          </cell>
          <cell r="W347">
            <v>4948</v>
          </cell>
          <cell r="X347">
            <v>566</v>
          </cell>
          <cell r="Y347">
            <v>18286</v>
          </cell>
        </row>
        <row r="348">
          <cell r="B348">
            <v>1397</v>
          </cell>
          <cell r="G348">
            <v>35.08</v>
          </cell>
          <cell r="I348">
            <v>44594</v>
          </cell>
          <cell r="K348">
            <v>28</v>
          </cell>
          <cell r="L348">
            <v>28.92</v>
          </cell>
          <cell r="M348">
            <v>53297</v>
          </cell>
          <cell r="Q348">
            <v>38348</v>
          </cell>
          <cell r="R348">
            <v>18024</v>
          </cell>
          <cell r="S348">
            <v>0.85580000000000001</v>
          </cell>
          <cell r="T348">
            <v>0.66990000000000005</v>
          </cell>
          <cell r="W348">
            <v>4377</v>
          </cell>
          <cell r="X348">
            <v>618</v>
          </cell>
          <cell r="Y348">
            <v>22244</v>
          </cell>
        </row>
        <row r="349">
          <cell r="B349">
            <v>1473</v>
          </cell>
          <cell r="G349">
            <v>53.08</v>
          </cell>
          <cell r="I349">
            <v>39477</v>
          </cell>
          <cell r="K349">
            <v>43.5</v>
          </cell>
          <cell r="L349">
            <v>9.92</v>
          </cell>
          <cell r="M349">
            <v>46357</v>
          </cell>
          <cell r="Q349">
            <v>10658</v>
          </cell>
          <cell r="R349">
            <v>5009</v>
          </cell>
          <cell r="S349">
            <v>0.96209999999999996</v>
          </cell>
          <cell r="T349">
            <v>0.99850000000000005</v>
          </cell>
          <cell r="W349">
            <v>6507</v>
          </cell>
          <cell r="X349">
            <v>679</v>
          </cell>
          <cell r="Y349">
            <v>13241</v>
          </cell>
        </row>
        <row r="350">
          <cell r="B350">
            <v>1495</v>
          </cell>
          <cell r="G350">
            <v>43.33</v>
          </cell>
          <cell r="I350">
            <v>35843</v>
          </cell>
          <cell r="K350">
            <v>34.33</v>
          </cell>
          <cell r="L350">
            <v>20.67</v>
          </cell>
          <cell r="M350">
            <v>50284</v>
          </cell>
          <cell r="Q350">
            <v>20479</v>
          </cell>
          <cell r="R350">
            <v>9625</v>
          </cell>
          <cell r="S350">
            <v>0.9385</v>
          </cell>
          <cell r="T350">
            <v>0.90990000000000004</v>
          </cell>
          <cell r="W350">
            <v>5972</v>
          </cell>
          <cell r="X350">
            <v>664</v>
          </cell>
          <cell r="Y350">
            <v>19686</v>
          </cell>
        </row>
        <row r="351">
          <cell r="B351">
            <v>1577</v>
          </cell>
          <cell r="G351">
            <v>33.58</v>
          </cell>
          <cell r="I351">
            <v>25804</v>
          </cell>
          <cell r="K351">
            <v>25</v>
          </cell>
          <cell r="L351">
            <v>30.42</v>
          </cell>
          <cell r="M351">
            <v>53844</v>
          </cell>
          <cell r="Q351">
            <v>25116</v>
          </cell>
          <cell r="R351">
            <v>11804</v>
          </cell>
          <cell r="S351">
            <v>0.93159999999999998</v>
          </cell>
          <cell r="T351">
            <v>0.61170000000000002</v>
          </cell>
          <cell r="W351">
            <v>3126</v>
          </cell>
          <cell r="X351">
            <v>364</v>
          </cell>
          <cell r="Y351">
            <v>14204</v>
          </cell>
        </row>
        <row r="352">
          <cell r="B352">
            <v>1583</v>
          </cell>
          <cell r="G352">
            <v>42.33</v>
          </cell>
          <cell r="I352">
            <v>33781</v>
          </cell>
          <cell r="K352">
            <v>33.83</v>
          </cell>
          <cell r="L352">
            <v>21.67</v>
          </cell>
          <cell r="M352">
            <v>50649</v>
          </cell>
          <cell r="Q352">
            <v>20131</v>
          </cell>
          <cell r="R352">
            <v>9461</v>
          </cell>
          <cell r="S352">
            <v>0.9375</v>
          </cell>
          <cell r="T352">
            <v>0.88919999999999999</v>
          </cell>
          <cell r="W352">
            <v>5254</v>
          </cell>
          <cell r="X352">
            <v>618</v>
          </cell>
          <cell r="Y352">
            <v>18647</v>
          </cell>
        </row>
        <row r="353">
          <cell r="B353">
            <v>1592</v>
          </cell>
          <cell r="G353">
            <v>38.42</v>
          </cell>
          <cell r="I353">
            <v>37271</v>
          </cell>
          <cell r="K353">
            <v>30</v>
          </cell>
          <cell r="L353">
            <v>25.58</v>
          </cell>
          <cell r="M353">
            <v>52079</v>
          </cell>
          <cell r="Q353">
            <v>27848</v>
          </cell>
          <cell r="R353">
            <v>13088</v>
          </cell>
          <cell r="S353">
            <v>0.93420000000000003</v>
          </cell>
          <cell r="T353">
            <v>0.78469999999999995</v>
          </cell>
          <cell r="W353">
            <v>5338</v>
          </cell>
          <cell r="X353">
            <v>634</v>
          </cell>
          <cell r="Y353">
            <v>21565</v>
          </cell>
        </row>
        <row r="354">
          <cell r="B354">
            <v>1602</v>
          </cell>
          <cell r="G354">
            <v>34.5</v>
          </cell>
          <cell r="I354">
            <v>32608</v>
          </cell>
          <cell r="K354">
            <v>26.08</v>
          </cell>
          <cell r="L354">
            <v>29.5</v>
          </cell>
          <cell r="M354">
            <v>53509</v>
          </cell>
          <cell r="Q354">
            <v>30122</v>
          </cell>
          <cell r="R354">
            <v>14157</v>
          </cell>
          <cell r="S354">
            <v>0.93200000000000005</v>
          </cell>
          <cell r="T354">
            <v>0.64729999999999999</v>
          </cell>
          <cell r="W354">
            <v>4051</v>
          </cell>
          <cell r="X354">
            <v>481</v>
          </cell>
          <cell r="Y354">
            <v>18248</v>
          </cell>
        </row>
        <row r="355">
          <cell r="B355">
            <v>1608</v>
          </cell>
          <cell r="G355">
            <v>34.83</v>
          </cell>
          <cell r="I355">
            <v>30667</v>
          </cell>
          <cell r="K355">
            <v>26.58</v>
          </cell>
          <cell r="L355">
            <v>29.17</v>
          </cell>
          <cell r="M355">
            <v>53387</v>
          </cell>
          <cell r="Q355">
            <v>27699</v>
          </cell>
          <cell r="R355">
            <v>13019</v>
          </cell>
          <cell r="S355">
            <v>0.85550000000000004</v>
          </cell>
          <cell r="T355">
            <v>0.6603</v>
          </cell>
          <cell r="W355">
            <v>3479</v>
          </cell>
          <cell r="X355">
            <v>422</v>
          </cell>
          <cell r="Y355">
            <v>15781</v>
          </cell>
        </row>
        <row r="356">
          <cell r="B356">
            <v>1610</v>
          </cell>
          <cell r="G356">
            <v>35.25</v>
          </cell>
          <cell r="I356">
            <v>30734</v>
          </cell>
          <cell r="K356">
            <v>27.08</v>
          </cell>
          <cell r="L356">
            <v>28.75</v>
          </cell>
          <cell r="M356">
            <v>53236</v>
          </cell>
          <cell r="Q356">
            <v>27085</v>
          </cell>
          <cell r="R356">
            <v>12730</v>
          </cell>
          <cell r="S356">
            <v>0.93240000000000001</v>
          </cell>
          <cell r="T356">
            <v>0.67579999999999996</v>
          </cell>
          <cell r="W356">
            <v>3828</v>
          </cell>
          <cell r="X356">
            <v>469</v>
          </cell>
          <cell r="Y356">
            <v>17305</v>
          </cell>
        </row>
        <row r="357">
          <cell r="B357">
            <v>1658</v>
          </cell>
          <cell r="G357">
            <v>33.42</v>
          </cell>
          <cell r="I357">
            <v>32812</v>
          </cell>
          <cell r="K357">
            <v>26</v>
          </cell>
          <cell r="L357">
            <v>30.58</v>
          </cell>
          <cell r="M357">
            <v>53905</v>
          </cell>
          <cell r="Q357">
            <v>31146</v>
          </cell>
          <cell r="R357">
            <v>14639</v>
          </cell>
          <cell r="S357">
            <v>0.85419999999999996</v>
          </cell>
          <cell r="T357">
            <v>0.60519999999999996</v>
          </cell>
          <cell r="W357">
            <v>3112</v>
          </cell>
          <cell r="X357">
            <v>420</v>
          </cell>
          <cell r="Y357">
            <v>15945</v>
          </cell>
        </row>
        <row r="358">
          <cell r="B358">
            <v>1754</v>
          </cell>
          <cell r="G358">
            <v>34.58</v>
          </cell>
          <cell r="I358">
            <v>31539</v>
          </cell>
          <cell r="K358">
            <v>28.5</v>
          </cell>
          <cell r="L358">
            <v>29.42</v>
          </cell>
          <cell r="M358">
            <v>53479</v>
          </cell>
          <cell r="Q358">
            <v>27006</v>
          </cell>
          <cell r="R358">
            <v>12693</v>
          </cell>
          <cell r="S358">
            <v>0.93200000000000005</v>
          </cell>
          <cell r="T358">
            <v>0.65049999999999997</v>
          </cell>
          <cell r="W358">
            <v>2821</v>
          </cell>
          <cell r="X358">
            <v>464</v>
          </cell>
          <cell r="Y358">
            <v>16459</v>
          </cell>
        </row>
        <row r="359">
          <cell r="B359">
            <v>1777</v>
          </cell>
          <cell r="G359">
            <v>47.75</v>
          </cell>
          <cell r="I359">
            <v>35470</v>
          </cell>
          <cell r="K359">
            <v>41.17</v>
          </cell>
          <cell r="L359">
            <v>15.75</v>
          </cell>
          <cell r="M359">
            <v>48488</v>
          </cell>
          <cell r="Q359">
            <v>12940</v>
          </cell>
          <cell r="R359">
            <v>6082</v>
          </cell>
          <cell r="S359">
            <v>0.94740000000000002</v>
          </cell>
          <cell r="T359">
            <v>0.97230000000000005</v>
          </cell>
          <cell r="W359">
            <v>4214</v>
          </cell>
          <cell r="X359">
            <v>640</v>
          </cell>
          <cell r="Y359">
            <v>14296</v>
          </cell>
        </row>
        <row r="360">
          <cell r="B360">
            <v>1950</v>
          </cell>
          <cell r="G360">
            <v>29.25</v>
          </cell>
          <cell r="I360">
            <v>44044</v>
          </cell>
          <cell r="K360">
            <v>24.42</v>
          </cell>
          <cell r="L360">
            <v>34.75</v>
          </cell>
          <cell r="M360">
            <v>55427</v>
          </cell>
          <cell r="Q360">
            <v>48117</v>
          </cell>
          <cell r="R360">
            <v>22615</v>
          </cell>
          <cell r="S360">
            <v>0.85089999999999999</v>
          </cell>
          <cell r="T360">
            <v>0.4375</v>
          </cell>
          <cell r="W360">
            <v>2053</v>
          </cell>
          <cell r="X360">
            <v>425</v>
          </cell>
          <cell r="Y360">
            <v>16810</v>
          </cell>
        </row>
        <row r="361">
          <cell r="B361">
            <v>2092</v>
          </cell>
          <cell r="G361">
            <v>35.83</v>
          </cell>
          <cell r="I361">
            <v>31406</v>
          </cell>
          <cell r="K361">
            <v>31.5</v>
          </cell>
          <cell r="L361">
            <v>28.17</v>
          </cell>
          <cell r="M361">
            <v>53022</v>
          </cell>
          <cell r="Q361">
            <v>23646</v>
          </cell>
          <cell r="R361">
            <v>11114</v>
          </cell>
          <cell r="S361">
            <v>0.93269999999999997</v>
          </cell>
          <cell r="T361">
            <v>0.69740000000000002</v>
          </cell>
          <cell r="W361">
            <v>2095</v>
          </cell>
          <cell r="X361">
            <v>483</v>
          </cell>
          <cell r="Y361">
            <v>15713</v>
          </cell>
        </row>
        <row r="362">
          <cell r="B362">
            <v>2124</v>
          </cell>
          <cell r="G362">
            <v>32.83</v>
          </cell>
          <cell r="I362">
            <v>35456</v>
          </cell>
          <cell r="K362">
            <v>28.67</v>
          </cell>
          <cell r="L362">
            <v>31.17</v>
          </cell>
          <cell r="M362">
            <v>54118</v>
          </cell>
          <cell r="Q362">
            <v>31431</v>
          </cell>
          <cell r="R362">
            <v>14772</v>
          </cell>
          <cell r="S362">
            <v>0.93130000000000002</v>
          </cell>
          <cell r="T362">
            <v>0.58230000000000004</v>
          </cell>
          <cell r="W362">
            <v>1975</v>
          </cell>
          <cell r="X362">
            <v>474</v>
          </cell>
          <cell r="Y362">
            <v>16752</v>
          </cell>
        </row>
        <row r="363">
          <cell r="B363">
            <v>2153</v>
          </cell>
          <cell r="G363">
            <v>29.17</v>
          </cell>
          <cell r="I363">
            <v>40129</v>
          </cell>
          <cell r="K363">
            <v>25.08</v>
          </cell>
          <cell r="L363">
            <v>34.83</v>
          </cell>
          <cell r="M363">
            <v>55458</v>
          </cell>
          <cell r="Q363">
            <v>43099</v>
          </cell>
          <cell r="R363">
            <v>20257</v>
          </cell>
          <cell r="S363">
            <v>0.8508</v>
          </cell>
          <cell r="T363">
            <v>0.43440000000000001</v>
          </cell>
          <cell r="W363">
            <v>1567</v>
          </cell>
          <cell r="X363">
            <v>384</v>
          </cell>
          <cell r="Y363">
            <v>14931</v>
          </cell>
        </row>
        <row r="364">
          <cell r="B364">
            <v>2160</v>
          </cell>
          <cell r="G364">
            <v>43.83</v>
          </cell>
          <cell r="I364">
            <v>30905</v>
          </cell>
          <cell r="K364">
            <v>39.58</v>
          </cell>
          <cell r="L364">
            <v>20.170000000000002</v>
          </cell>
          <cell r="M364">
            <v>50100</v>
          </cell>
          <cell r="Q364">
            <v>13886</v>
          </cell>
          <cell r="R364">
            <v>6527</v>
          </cell>
          <cell r="S364">
            <v>0.93910000000000005</v>
          </cell>
          <cell r="T364">
            <v>0.9194</v>
          </cell>
          <cell r="W364">
            <v>2364</v>
          </cell>
          <cell r="X364">
            <v>556</v>
          </cell>
          <cell r="Y364">
            <v>13583</v>
          </cell>
        </row>
        <row r="365">
          <cell r="B365">
            <v>2229</v>
          </cell>
          <cell r="G365">
            <v>24.25</v>
          </cell>
          <cell r="I365">
            <v>36913</v>
          </cell>
          <cell r="K365">
            <v>21.67</v>
          </cell>
          <cell r="L365">
            <v>39.75</v>
          </cell>
          <cell r="M365">
            <v>57254</v>
          </cell>
          <cell r="Q365">
            <v>48695</v>
          </cell>
          <cell r="R365">
            <v>22887</v>
          </cell>
          <cell r="S365">
            <v>0.92869999999999997</v>
          </cell>
          <cell r="T365">
            <v>0.25230000000000002</v>
          </cell>
          <cell r="W365">
            <v>612</v>
          </cell>
          <cell r="X365">
            <v>237</v>
          </cell>
          <cell r="Y365">
            <v>10037</v>
          </cell>
        </row>
        <row r="366">
          <cell r="B366">
            <v>2273</v>
          </cell>
          <cell r="G366">
            <v>26.25</v>
          </cell>
          <cell r="I366">
            <v>31298</v>
          </cell>
          <cell r="K366">
            <v>23.17</v>
          </cell>
          <cell r="L366">
            <v>37.75</v>
          </cell>
          <cell r="M366">
            <v>56523</v>
          </cell>
          <cell r="Q366">
            <v>37905</v>
          </cell>
          <cell r="R366">
            <v>17815</v>
          </cell>
          <cell r="S366">
            <v>0.92920000000000003</v>
          </cell>
          <cell r="T366">
            <v>0.32190000000000002</v>
          </cell>
          <cell r="W366">
            <v>773</v>
          </cell>
          <cell r="X366">
            <v>251</v>
          </cell>
          <cell r="Y366">
            <v>10234</v>
          </cell>
        </row>
        <row r="367">
          <cell r="B367">
            <v>2290</v>
          </cell>
          <cell r="G367">
            <v>29.58</v>
          </cell>
          <cell r="I367">
            <v>29582</v>
          </cell>
          <cell r="K367">
            <v>26.67</v>
          </cell>
          <cell r="L367">
            <v>34.42</v>
          </cell>
          <cell r="M367">
            <v>55305</v>
          </cell>
          <cell r="Q367">
            <v>30046</v>
          </cell>
          <cell r="R367">
            <v>14121</v>
          </cell>
          <cell r="S367">
            <v>0.85109999999999997</v>
          </cell>
          <cell r="T367">
            <v>0.45069999999999999</v>
          </cell>
          <cell r="W367">
            <v>849</v>
          </cell>
          <cell r="X367">
            <v>291</v>
          </cell>
          <cell r="Y367">
            <v>10863</v>
          </cell>
        </row>
        <row r="368">
          <cell r="B368">
            <v>2308</v>
          </cell>
          <cell r="G368">
            <v>30.17</v>
          </cell>
          <cell r="I368">
            <v>32218</v>
          </cell>
          <cell r="K368">
            <v>27.42</v>
          </cell>
          <cell r="L368">
            <v>33.83</v>
          </cell>
          <cell r="M368">
            <v>55093</v>
          </cell>
          <cell r="Q368">
            <v>31562</v>
          </cell>
          <cell r="R368">
            <v>14834</v>
          </cell>
          <cell r="S368">
            <v>0.93030000000000002</v>
          </cell>
          <cell r="T368">
            <v>0.47460000000000002</v>
          </cell>
          <cell r="W368">
            <v>995</v>
          </cell>
          <cell r="X368">
            <v>362</v>
          </cell>
          <cell r="Y368">
            <v>13234</v>
          </cell>
        </row>
        <row r="369">
          <cell r="B369">
            <v>2333</v>
          </cell>
          <cell r="G369">
            <v>29.67</v>
          </cell>
          <cell r="I369">
            <v>32029</v>
          </cell>
          <cell r="K369">
            <v>27.42</v>
          </cell>
          <cell r="L369">
            <v>34.33</v>
          </cell>
          <cell r="M369">
            <v>55274</v>
          </cell>
          <cell r="Q369">
            <v>31737</v>
          </cell>
          <cell r="R369">
            <v>14917</v>
          </cell>
          <cell r="S369">
            <v>0.93020000000000003</v>
          </cell>
          <cell r="T369">
            <v>0.4541</v>
          </cell>
          <cell r="W369">
            <v>778</v>
          </cell>
          <cell r="X369">
            <v>346</v>
          </cell>
          <cell r="Y369">
            <v>12649</v>
          </cell>
        </row>
        <row r="370">
          <cell r="B370">
            <v>2380</v>
          </cell>
          <cell r="G370">
            <v>33.67</v>
          </cell>
          <cell r="I370">
            <v>36153</v>
          </cell>
          <cell r="K370">
            <v>31.83</v>
          </cell>
          <cell r="L370">
            <v>30.33</v>
          </cell>
          <cell r="M370">
            <v>53813</v>
          </cell>
          <cell r="Q370">
            <v>28267</v>
          </cell>
          <cell r="R370">
            <v>13286</v>
          </cell>
          <cell r="S370">
            <v>0.85450000000000004</v>
          </cell>
          <cell r="T370">
            <v>0.61499999999999999</v>
          </cell>
          <cell r="W370">
            <v>841</v>
          </cell>
          <cell r="X370">
            <v>459</v>
          </cell>
          <cell r="Y370">
            <v>14759</v>
          </cell>
        </row>
        <row r="371">
          <cell r="B371">
            <v>2502</v>
          </cell>
          <cell r="G371">
            <v>31.08</v>
          </cell>
          <cell r="I371">
            <v>30473</v>
          </cell>
          <cell r="K371">
            <v>29.92</v>
          </cell>
          <cell r="L371">
            <v>32.92</v>
          </cell>
          <cell r="M371">
            <v>54758</v>
          </cell>
          <cell r="Q371">
            <v>26992</v>
          </cell>
          <cell r="R371">
            <v>12686</v>
          </cell>
          <cell r="S371">
            <v>0.93069999999999997</v>
          </cell>
          <cell r="T371">
            <v>0.51200000000000001</v>
          </cell>
          <cell r="W371">
            <v>423</v>
          </cell>
          <cell r="X371">
            <v>363</v>
          </cell>
          <cell r="Y371">
            <v>12358</v>
          </cell>
        </row>
        <row r="372">
          <cell r="B372">
            <v>2529</v>
          </cell>
          <cell r="G372">
            <v>29.33</v>
          </cell>
          <cell r="I372">
            <v>22400</v>
          </cell>
          <cell r="K372">
            <v>28.33</v>
          </cell>
          <cell r="L372">
            <v>34.67</v>
          </cell>
          <cell r="M372">
            <v>55397</v>
          </cell>
          <cell r="Q372">
            <v>21736</v>
          </cell>
          <cell r="R372">
            <v>10216</v>
          </cell>
          <cell r="S372">
            <v>0.93010000000000004</v>
          </cell>
          <cell r="T372">
            <v>0.44080000000000003</v>
          </cell>
          <cell r="W372">
            <v>235</v>
          </cell>
          <cell r="X372">
            <v>235</v>
          </cell>
          <cell r="Y372">
            <v>8371</v>
          </cell>
        </row>
        <row r="373">
          <cell r="B373">
            <v>2536</v>
          </cell>
          <cell r="G373">
            <v>29.25</v>
          </cell>
          <cell r="I373">
            <v>29000</v>
          </cell>
          <cell r="K373">
            <v>28.33</v>
          </cell>
          <cell r="L373">
            <v>34.75</v>
          </cell>
          <cell r="M373">
            <v>55427</v>
          </cell>
          <cell r="Q373">
            <v>28194</v>
          </cell>
          <cell r="R373">
            <v>13251</v>
          </cell>
          <cell r="S373">
            <v>0.93010000000000004</v>
          </cell>
          <cell r="T373">
            <v>0.4375</v>
          </cell>
          <cell r="W373">
            <v>277</v>
          </cell>
          <cell r="X373">
            <v>302</v>
          </cell>
          <cell r="Y373">
            <v>10767</v>
          </cell>
        </row>
        <row r="374">
          <cell r="B374">
            <v>2544</v>
          </cell>
          <cell r="G374">
            <v>27.17</v>
          </cell>
          <cell r="I374">
            <v>31500</v>
          </cell>
          <cell r="K374">
            <v>26.25</v>
          </cell>
          <cell r="L374">
            <v>36.83</v>
          </cell>
          <cell r="M374">
            <v>56189</v>
          </cell>
          <cell r="Q374">
            <v>34232</v>
          </cell>
          <cell r="R374">
            <v>16089</v>
          </cell>
          <cell r="S374">
            <v>0.84930000000000005</v>
          </cell>
          <cell r="T374">
            <v>0.35620000000000002</v>
          </cell>
          <cell r="W374">
            <v>230</v>
          </cell>
          <cell r="X374">
            <v>251</v>
          </cell>
          <cell r="Y374">
            <v>9460</v>
          </cell>
        </row>
        <row r="375">
          <cell r="B375">
            <v>2575</v>
          </cell>
          <cell r="G375">
            <v>26.33</v>
          </cell>
          <cell r="I375">
            <v>25411</v>
          </cell>
          <cell r="K375">
            <v>25.67</v>
          </cell>
          <cell r="L375">
            <v>37.67</v>
          </cell>
          <cell r="M375">
            <v>56493</v>
          </cell>
          <cell r="Q375">
            <v>28631</v>
          </cell>
          <cell r="R375">
            <v>13456</v>
          </cell>
          <cell r="S375">
            <v>0.92920000000000003</v>
          </cell>
          <cell r="T375">
            <v>0.32479999999999998</v>
          </cell>
          <cell r="W375">
            <v>136</v>
          </cell>
          <cell r="X375">
            <v>204</v>
          </cell>
          <cell r="Y375">
            <v>7809</v>
          </cell>
        </row>
        <row r="376">
          <cell r="B376">
            <v>2611</v>
          </cell>
          <cell r="G376">
            <v>45.58</v>
          </cell>
          <cell r="I376">
            <v>35000</v>
          </cell>
          <cell r="K376">
            <v>45.17</v>
          </cell>
          <cell r="L376">
            <v>18.170000000000002</v>
          </cell>
          <cell r="M376">
            <v>49369</v>
          </cell>
          <cell r="Q376">
            <v>10732</v>
          </cell>
          <cell r="R376">
            <v>5044</v>
          </cell>
          <cell r="S376">
            <v>0.87570000000000003</v>
          </cell>
          <cell r="T376">
            <v>0.94720000000000004</v>
          </cell>
          <cell r="W376">
            <v>232</v>
          </cell>
          <cell r="X376">
            <v>557</v>
          </cell>
          <cell r="Y376">
            <v>10348</v>
          </cell>
        </row>
        <row r="377">
          <cell r="B377">
            <v>2648</v>
          </cell>
          <cell r="G377">
            <v>32.08</v>
          </cell>
          <cell r="I377">
            <v>32000</v>
          </cell>
          <cell r="K377">
            <v>31.83</v>
          </cell>
          <cell r="L377">
            <v>31.92</v>
          </cell>
          <cell r="M377">
            <v>54393</v>
          </cell>
          <cell r="Q377">
            <v>25941</v>
          </cell>
          <cell r="R377">
            <v>12192</v>
          </cell>
          <cell r="S377">
            <v>0.93100000000000005</v>
          </cell>
          <cell r="T377">
            <v>0.5524</v>
          </cell>
          <cell r="W377">
            <v>101</v>
          </cell>
          <cell r="X377">
            <v>404</v>
          </cell>
          <cell r="Y377">
            <v>12987</v>
          </cell>
        </row>
        <row r="378">
          <cell r="B378">
            <v>1247</v>
          </cell>
          <cell r="G378">
            <v>36.92</v>
          </cell>
          <cell r="I378">
            <v>32955</v>
          </cell>
          <cell r="K378">
            <v>29.08</v>
          </cell>
          <cell r="L378">
            <v>27.08</v>
          </cell>
          <cell r="M378">
            <v>52628</v>
          </cell>
          <cell r="Q378">
            <v>26261</v>
          </cell>
          <cell r="R378">
            <v>12343</v>
          </cell>
          <cell r="S378">
            <v>0.93320000000000003</v>
          </cell>
          <cell r="T378">
            <v>0.73580000000000001</v>
          </cell>
          <cell r="W378">
            <v>4191</v>
          </cell>
          <cell r="X378">
            <v>535</v>
          </cell>
          <cell r="Y378">
            <v>18683</v>
          </cell>
        </row>
        <row r="379">
          <cell r="B379">
            <v>1825</v>
          </cell>
          <cell r="G379">
            <v>32.08</v>
          </cell>
          <cell r="I379">
            <v>36929</v>
          </cell>
          <cell r="K379">
            <v>25.83</v>
          </cell>
          <cell r="L379">
            <v>31.92</v>
          </cell>
          <cell r="M379">
            <v>54393</v>
          </cell>
          <cell r="Q379">
            <v>36314</v>
          </cell>
          <cell r="R379">
            <v>17067</v>
          </cell>
          <cell r="S379">
            <v>0.85309999999999997</v>
          </cell>
          <cell r="T379">
            <v>0.5524</v>
          </cell>
          <cell r="W379">
            <v>2728</v>
          </cell>
          <cell r="X379">
            <v>436</v>
          </cell>
          <cell r="Y379">
            <v>16658</v>
          </cell>
        </row>
        <row r="380">
          <cell r="B380">
            <v>2001</v>
          </cell>
          <cell r="G380">
            <v>34.58</v>
          </cell>
          <cell r="I380">
            <v>41132</v>
          </cell>
          <cell r="K380">
            <v>30.17</v>
          </cell>
          <cell r="L380">
            <v>29.42</v>
          </cell>
          <cell r="M380">
            <v>53479</v>
          </cell>
          <cell r="Q380">
            <v>33356</v>
          </cell>
          <cell r="R380">
            <v>15677</v>
          </cell>
          <cell r="S380">
            <v>0.85529999999999995</v>
          </cell>
          <cell r="T380">
            <v>0.65049999999999997</v>
          </cell>
          <cell r="W380">
            <v>2435</v>
          </cell>
          <cell r="X380">
            <v>551</v>
          </cell>
          <cell r="Y380">
            <v>18656</v>
          </cell>
        </row>
        <row r="381">
          <cell r="B381">
            <v>2081</v>
          </cell>
          <cell r="G381">
            <v>29.67</v>
          </cell>
          <cell r="I381">
            <v>33901</v>
          </cell>
          <cell r="K381">
            <v>25.17</v>
          </cell>
          <cell r="L381">
            <v>34.33</v>
          </cell>
          <cell r="M381">
            <v>55274</v>
          </cell>
          <cell r="Q381">
            <v>35911</v>
          </cell>
          <cell r="R381">
            <v>16878</v>
          </cell>
          <cell r="S381">
            <v>0.85119999999999996</v>
          </cell>
          <cell r="T381">
            <v>0.4541</v>
          </cell>
          <cell r="W381">
            <v>1518</v>
          </cell>
          <cell r="X381">
            <v>337</v>
          </cell>
          <cell r="Y381">
            <v>13097</v>
          </cell>
        </row>
        <row r="382">
          <cell r="B382">
            <v>2176</v>
          </cell>
          <cell r="G382">
            <v>35.33</v>
          </cell>
          <cell r="I382">
            <v>34711</v>
          </cell>
          <cell r="K382">
            <v>30.92</v>
          </cell>
          <cell r="L382">
            <v>28.67</v>
          </cell>
          <cell r="M382">
            <v>53206</v>
          </cell>
          <cell r="Q382">
            <v>26974</v>
          </cell>
          <cell r="R382">
            <v>12678</v>
          </cell>
          <cell r="S382">
            <v>0.85599999999999998</v>
          </cell>
          <cell r="T382">
            <v>0.67879999999999996</v>
          </cell>
          <cell r="W382">
            <v>2124</v>
          </cell>
          <cell r="X382">
            <v>481</v>
          </cell>
          <cell r="Y382">
            <v>15911</v>
          </cell>
        </row>
        <row r="383">
          <cell r="B383">
            <v>2190</v>
          </cell>
          <cell r="G383">
            <v>33</v>
          </cell>
          <cell r="I383">
            <v>45092</v>
          </cell>
          <cell r="K383">
            <v>29.17</v>
          </cell>
          <cell r="L383">
            <v>31</v>
          </cell>
          <cell r="M383">
            <v>54058</v>
          </cell>
          <cell r="Q383">
            <v>39187</v>
          </cell>
          <cell r="R383">
            <v>18418</v>
          </cell>
          <cell r="S383">
            <v>0.85389999999999999</v>
          </cell>
          <cell r="T383">
            <v>0.58940000000000003</v>
          </cell>
          <cell r="W383">
            <v>2138</v>
          </cell>
          <cell r="X383">
            <v>558</v>
          </cell>
          <cell r="Y383">
            <v>19425</v>
          </cell>
        </row>
        <row r="384">
          <cell r="B384">
            <v>2242</v>
          </cell>
          <cell r="G384">
            <v>34.08</v>
          </cell>
          <cell r="I384">
            <v>31615</v>
          </cell>
          <cell r="K384">
            <v>30.58</v>
          </cell>
          <cell r="L384">
            <v>29.92</v>
          </cell>
          <cell r="M384">
            <v>53662</v>
          </cell>
          <cell r="Q384">
            <v>25570</v>
          </cell>
          <cell r="R384">
            <v>12018</v>
          </cell>
          <cell r="S384">
            <v>0.8548</v>
          </cell>
          <cell r="T384">
            <v>0.63170000000000004</v>
          </cell>
          <cell r="W384">
            <v>1445</v>
          </cell>
          <cell r="X384">
            <v>413</v>
          </cell>
          <cell r="Y384">
            <v>13793</v>
          </cell>
        </row>
        <row r="385">
          <cell r="B385">
            <v>2257</v>
          </cell>
          <cell r="G385">
            <v>31.58</v>
          </cell>
          <cell r="I385">
            <v>34531</v>
          </cell>
          <cell r="K385">
            <v>28.33</v>
          </cell>
          <cell r="L385">
            <v>32.42</v>
          </cell>
          <cell r="M385">
            <v>54575</v>
          </cell>
          <cell r="Q385">
            <v>31830</v>
          </cell>
          <cell r="R385">
            <v>14960</v>
          </cell>
          <cell r="S385">
            <v>0.85270000000000001</v>
          </cell>
          <cell r="T385">
            <v>0.53169999999999995</v>
          </cell>
          <cell r="W385">
            <v>1272</v>
          </cell>
          <cell r="X385">
            <v>391</v>
          </cell>
          <cell r="Y385">
            <v>13956</v>
          </cell>
        </row>
        <row r="386">
          <cell r="B386">
            <v>2317</v>
          </cell>
          <cell r="G386">
            <v>31.83</v>
          </cell>
          <cell r="I386">
            <v>34738</v>
          </cell>
          <cell r="K386">
            <v>29.42</v>
          </cell>
          <cell r="L386">
            <v>32.17</v>
          </cell>
          <cell r="M386">
            <v>54483</v>
          </cell>
          <cell r="Q386">
            <v>30752</v>
          </cell>
          <cell r="R386">
            <v>14453</v>
          </cell>
          <cell r="S386">
            <v>0.93089999999999995</v>
          </cell>
          <cell r="T386">
            <v>0.54210000000000003</v>
          </cell>
          <cell r="W386">
            <v>1052</v>
          </cell>
          <cell r="X386">
            <v>435</v>
          </cell>
          <cell r="Y386">
            <v>15057</v>
          </cell>
        </row>
        <row r="387">
          <cell r="B387">
            <v>2342</v>
          </cell>
          <cell r="G387">
            <v>26.67</v>
          </cell>
          <cell r="I387">
            <v>30491</v>
          </cell>
          <cell r="K387">
            <v>24.5</v>
          </cell>
          <cell r="L387">
            <v>37.33</v>
          </cell>
          <cell r="M387">
            <v>56370</v>
          </cell>
          <cell r="Q387">
            <v>35251</v>
          </cell>
          <cell r="R387">
            <v>16568</v>
          </cell>
          <cell r="S387">
            <v>0.92930000000000001</v>
          </cell>
          <cell r="T387">
            <v>0.33710000000000001</v>
          </cell>
          <cell r="W387">
            <v>550</v>
          </cell>
          <cell r="X387">
            <v>254</v>
          </cell>
          <cell r="Y387">
            <v>10023</v>
          </cell>
        </row>
        <row r="388">
          <cell r="B388">
            <v>2359</v>
          </cell>
          <cell r="G388">
            <v>42.5</v>
          </cell>
          <cell r="I388">
            <v>34082</v>
          </cell>
          <cell r="K388">
            <v>40.5</v>
          </cell>
          <cell r="L388">
            <v>21.5</v>
          </cell>
          <cell r="M388">
            <v>50587</v>
          </cell>
          <cell r="Q388">
            <v>15079</v>
          </cell>
          <cell r="R388">
            <v>7087</v>
          </cell>
          <cell r="S388">
            <v>0.93759999999999999</v>
          </cell>
          <cell r="T388">
            <v>0.89280000000000004</v>
          </cell>
          <cell r="W388">
            <v>1196</v>
          </cell>
          <cell r="X388">
            <v>598</v>
          </cell>
          <cell r="Y388">
            <v>14057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Calculs"/>
      <sheetName val="Module2"/>
      <sheetName val="Hypothèses"/>
      <sheetName val="Stats"/>
      <sheetName val="Turn over"/>
    </sheetNames>
    <sheetDataSet>
      <sheetData sheetId="0" refreshError="1"/>
      <sheetData sheetId="1" refreshError="1"/>
      <sheetData sheetId="2" refreshError="1"/>
      <sheetData sheetId="3">
        <row r="3">
          <cell r="B3">
            <v>2000</v>
          </cell>
        </row>
        <row r="7">
          <cell r="B7">
            <v>1</v>
          </cell>
        </row>
      </sheetData>
      <sheetData sheetId="4" refreshError="1"/>
      <sheetData sheetId="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IFC08"/>
      <sheetName val="TO"/>
      <sheetName val="Droits IDR"/>
      <sheetName val="Survie 2006 (Hommes)"/>
      <sheetName val="Survie 2006 (Femmes)"/>
      <sheetName val="Résultats-cumulés"/>
      <sheetName val="Analyse de sensibilité"/>
      <sheetName val="Evolution PBO"/>
      <sheetName val="Etat clôture 2008"/>
      <sheetName val="Etat prévisionnel 2009"/>
      <sheetName val="Echéancier"/>
      <sheetName val="Sorties 2008"/>
      <sheetName val="Ret N+1"/>
      <sheetName val="Rés. ind.31120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"/>
      <sheetName val="G"/>
      <sheetName val="H"/>
    </sheetNames>
    <sheetDataSet>
      <sheetData sheetId="0"/>
      <sheetData sheetId="1"/>
      <sheetData sheetId="2"/>
      <sheetData sheetId="3"/>
      <sheetData sheetId="4" refreshError="1">
        <row r="2">
          <cell r="A2" t="str">
            <v>AOSTE GROUP</v>
          </cell>
        </row>
        <row r="3">
          <cell r="A3" t="str">
            <v>Pension Reporting Package</v>
          </cell>
        </row>
        <row r="4">
          <cell r="A4" t="str">
            <v>Amortization of Prior Service Cost</v>
          </cell>
        </row>
        <row r="13">
          <cell r="B13" t="str">
            <v>Pension Plan:</v>
          </cell>
          <cell r="C13" t="str">
            <v>RETIREMENT INDEMNITY</v>
          </cell>
          <cell r="G13" t="str">
            <v xml:space="preserve">    Currency:</v>
          </cell>
        </row>
        <row r="14">
          <cell r="B14" t="str">
            <v>Company:</v>
          </cell>
          <cell r="C14" t="str">
            <v>AOSTE GROUP</v>
          </cell>
          <cell r="G14" t="str">
            <v xml:space="preserve">    In 1000 of French Francs</v>
          </cell>
        </row>
        <row r="15">
          <cell r="B15" t="str">
            <v>Year:</v>
          </cell>
          <cell r="C15" t="str">
            <v>1998/1999</v>
          </cell>
        </row>
        <row r="16">
          <cell r="B16" t="str">
            <v>Valuation Date</v>
          </cell>
          <cell r="C16" t="str">
            <v>30/06/1996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Amortization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1996</v>
          </cell>
          <cell r="D24">
            <v>27072.606</v>
          </cell>
          <cell r="E24">
            <v>0</v>
          </cell>
          <cell r="F24">
            <v>-1289.1717142857142</v>
          </cell>
          <cell r="G24">
            <v>0</v>
          </cell>
          <cell r="H24">
            <v>25783.434285714284</v>
          </cell>
        </row>
        <row r="25">
          <cell r="B25">
            <v>1997</v>
          </cell>
          <cell r="D25">
            <v>25783.434285714284</v>
          </cell>
          <cell r="E25">
            <v>0</v>
          </cell>
          <cell r="F25">
            <v>-1289</v>
          </cell>
          <cell r="G25">
            <v>0</v>
          </cell>
          <cell r="H25">
            <v>24494.434285714284</v>
          </cell>
        </row>
        <row r="26">
          <cell r="B26">
            <v>1998</v>
          </cell>
          <cell r="D26">
            <v>24494.434285714284</v>
          </cell>
          <cell r="E26">
            <v>0</v>
          </cell>
          <cell r="F26">
            <v>-1289</v>
          </cell>
          <cell r="G26">
            <v>0</v>
          </cell>
          <cell r="H26">
            <v>23205.434285714284</v>
          </cell>
        </row>
        <row r="27">
          <cell r="B27">
            <v>1999</v>
          </cell>
          <cell r="D27">
            <v>23205.434285714284</v>
          </cell>
          <cell r="E27">
            <v>0</v>
          </cell>
          <cell r="F27">
            <v>-1289</v>
          </cell>
          <cell r="G27">
            <v>0</v>
          </cell>
          <cell r="H27">
            <v>21916.434285714284</v>
          </cell>
        </row>
        <row r="28">
          <cell r="B28">
            <v>2000</v>
          </cell>
          <cell r="D28">
            <v>21916.434285714284</v>
          </cell>
          <cell r="E28">
            <v>0</v>
          </cell>
          <cell r="F28">
            <v>-1289</v>
          </cell>
          <cell r="G28">
            <v>0</v>
          </cell>
          <cell r="H28">
            <v>20627.434285714284</v>
          </cell>
        </row>
        <row r="29">
          <cell r="B29">
            <v>2001</v>
          </cell>
          <cell r="D29">
            <v>20627.434285714284</v>
          </cell>
          <cell r="E29">
            <v>0</v>
          </cell>
          <cell r="F29">
            <v>-1289</v>
          </cell>
          <cell r="G29">
            <v>0</v>
          </cell>
          <cell r="H29">
            <v>19338.434285714284</v>
          </cell>
        </row>
        <row r="30">
          <cell r="B30">
            <v>2002</v>
          </cell>
          <cell r="D30">
            <v>19338.434285714284</v>
          </cell>
          <cell r="E30">
            <v>0</v>
          </cell>
          <cell r="F30">
            <v>-1289</v>
          </cell>
          <cell r="G30">
            <v>0</v>
          </cell>
          <cell r="H30">
            <v>18049.434285714284</v>
          </cell>
        </row>
        <row r="31">
          <cell r="B31">
            <v>2003</v>
          </cell>
          <cell r="D31">
            <v>18049.434285714284</v>
          </cell>
          <cell r="E31">
            <v>0</v>
          </cell>
          <cell r="F31">
            <v>-1289</v>
          </cell>
          <cell r="G31">
            <v>0</v>
          </cell>
          <cell r="H31">
            <v>16760.434285714284</v>
          </cell>
        </row>
        <row r="32">
          <cell r="B32">
            <v>2004</v>
          </cell>
          <cell r="D32">
            <v>16760.434285714284</v>
          </cell>
          <cell r="E32">
            <v>0</v>
          </cell>
          <cell r="F32">
            <v>-1289</v>
          </cell>
          <cell r="G32">
            <v>0</v>
          </cell>
          <cell r="H32">
            <v>15471.434285714284</v>
          </cell>
        </row>
        <row r="33">
          <cell r="B33">
            <v>2005</v>
          </cell>
          <cell r="D33">
            <v>15471.434285714284</v>
          </cell>
          <cell r="E33">
            <v>0</v>
          </cell>
          <cell r="F33">
            <v>-1289</v>
          </cell>
          <cell r="G33">
            <v>0</v>
          </cell>
          <cell r="H33">
            <v>14182.434285714284</v>
          </cell>
        </row>
        <row r="34">
          <cell r="B34">
            <v>2006</v>
          </cell>
          <cell r="D34">
            <v>14182.434285714284</v>
          </cell>
          <cell r="E34">
            <v>0</v>
          </cell>
          <cell r="F34">
            <v>-1289</v>
          </cell>
          <cell r="G34">
            <v>0</v>
          </cell>
          <cell r="H34">
            <v>12893.434285714284</v>
          </cell>
        </row>
        <row r="35">
          <cell r="B35">
            <v>2007</v>
          </cell>
          <cell r="D35">
            <v>12893.434285714284</v>
          </cell>
          <cell r="E35">
            <v>0</v>
          </cell>
          <cell r="F35">
            <v>-1289</v>
          </cell>
          <cell r="G35">
            <v>0</v>
          </cell>
          <cell r="H35">
            <v>11604.434285714284</v>
          </cell>
        </row>
        <row r="36">
          <cell r="B36">
            <v>2008</v>
          </cell>
          <cell r="D36">
            <v>11604.434285714284</v>
          </cell>
          <cell r="E36">
            <v>0</v>
          </cell>
          <cell r="F36">
            <v>-1289</v>
          </cell>
          <cell r="G36">
            <v>0</v>
          </cell>
          <cell r="H36">
            <v>10315.434285714284</v>
          </cell>
        </row>
        <row r="37">
          <cell r="B37">
            <v>2009</v>
          </cell>
          <cell r="D37">
            <v>10315.434285714284</v>
          </cell>
          <cell r="E37">
            <v>0</v>
          </cell>
          <cell r="F37">
            <v>-1289</v>
          </cell>
          <cell r="G37">
            <v>0</v>
          </cell>
          <cell r="H37">
            <v>9026.4342857142838</v>
          </cell>
        </row>
        <row r="38">
          <cell r="B38">
            <v>2010</v>
          </cell>
          <cell r="D38">
            <v>9026.4342857142838</v>
          </cell>
          <cell r="E38">
            <v>0</v>
          </cell>
          <cell r="F38">
            <v>-1289</v>
          </cell>
          <cell r="G38">
            <v>0</v>
          </cell>
          <cell r="H38">
            <v>7737.4342857142838</v>
          </cell>
        </row>
        <row r="39">
          <cell r="B39">
            <v>2011</v>
          </cell>
          <cell r="D39">
            <v>7737.4342857142838</v>
          </cell>
          <cell r="E39">
            <v>0</v>
          </cell>
          <cell r="F39">
            <v>-1289</v>
          </cell>
          <cell r="G39">
            <v>0</v>
          </cell>
          <cell r="H39">
            <v>6448.4342857142838</v>
          </cell>
        </row>
        <row r="40">
          <cell r="B40">
            <v>2012</v>
          </cell>
          <cell r="D40">
            <v>6448.4342857142838</v>
          </cell>
          <cell r="E40">
            <v>0</v>
          </cell>
          <cell r="F40">
            <v>-1289</v>
          </cell>
          <cell r="G40">
            <v>0</v>
          </cell>
          <cell r="H40">
            <v>5159.4342857142838</v>
          </cell>
        </row>
        <row r="41">
          <cell r="B41">
            <v>2013</v>
          </cell>
          <cell r="D41">
            <v>5159.4342857142838</v>
          </cell>
          <cell r="E41">
            <v>0</v>
          </cell>
          <cell r="F41">
            <v>-1289</v>
          </cell>
          <cell r="G41">
            <v>0</v>
          </cell>
          <cell r="H41">
            <v>3870.4342857142838</v>
          </cell>
        </row>
        <row r="42">
          <cell r="B42">
            <v>2014</v>
          </cell>
          <cell r="D42">
            <v>3870.4342857142838</v>
          </cell>
          <cell r="E42">
            <v>0</v>
          </cell>
          <cell r="F42">
            <v>-1289</v>
          </cell>
          <cell r="G42">
            <v>0</v>
          </cell>
          <cell r="H42">
            <v>2581.4342857142838</v>
          </cell>
        </row>
        <row r="43">
          <cell r="B43">
            <v>2015</v>
          </cell>
          <cell r="D43">
            <v>2581.4342857142838</v>
          </cell>
          <cell r="E43">
            <v>0</v>
          </cell>
          <cell r="F43">
            <v>-1289</v>
          </cell>
          <cell r="G43">
            <v>0</v>
          </cell>
          <cell r="H43">
            <v>1292.4342857142838</v>
          </cell>
        </row>
        <row r="44">
          <cell r="B44">
            <v>2016</v>
          </cell>
          <cell r="D44">
            <v>1292.4342857142838</v>
          </cell>
          <cell r="E44">
            <v>0</v>
          </cell>
          <cell r="F44">
            <v>-1292</v>
          </cell>
          <cell r="G44">
            <v>0</v>
          </cell>
          <cell r="H44">
            <v>0.43428571428376017</v>
          </cell>
        </row>
      </sheetData>
      <sheetData sheetId="5" refreshError="1">
        <row r="2">
          <cell r="C2" t="str">
            <v>NORSK HYDRO a.s and SUBSIDIARIES</v>
          </cell>
        </row>
        <row r="3">
          <cell r="B3" t="str">
            <v xml:space="preserve">   Form: P5-2</v>
          </cell>
          <cell r="C3" t="str">
            <v>Pension Reporting Package</v>
          </cell>
        </row>
        <row r="4">
          <cell r="C4" t="str">
            <v>Amortisation Schedule for Plan Amendment No. 2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2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  <sheetData sheetId="6" refreshError="1">
        <row r="2">
          <cell r="C2" t="str">
            <v>NORSK HYDRO a.s and SUBSIDIARIES</v>
          </cell>
        </row>
        <row r="3">
          <cell r="B3" t="str">
            <v xml:space="preserve">   Form: P5-3</v>
          </cell>
          <cell r="C3" t="str">
            <v>Pension Reporting Package</v>
          </cell>
        </row>
        <row r="4">
          <cell r="C4" t="str">
            <v>Amortisation Schedule for Plan Amendment No. 3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3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  <sheetData sheetId="7" refreshError="1">
        <row r="2">
          <cell r="C2" t="str">
            <v>NORSK HYDRO a.s and SUBSIDIARIES</v>
          </cell>
        </row>
        <row r="3">
          <cell r="B3" t="str">
            <v xml:space="preserve">   Form: P5-4</v>
          </cell>
          <cell r="C3" t="str">
            <v>Pension Reporting Package</v>
          </cell>
        </row>
        <row r="4">
          <cell r="C4" t="str">
            <v>Amortisation Schedule for Plan Amendment No. 4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4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"/>
      <sheetName val="TO"/>
      <sheetName val="Evol Salaire"/>
      <sheetName val="IDR PSA CAD"/>
      <sheetName val="IDR PSA NC"/>
      <sheetName val="Rés. cum"/>
      <sheetName val="Analyse de sensibilité"/>
      <sheetName val="Rés-indiv hyp 08"/>
      <sheetName val="Rés-indiv hyp 07"/>
      <sheetName val="EC PSA IFC 08"/>
      <sheetName val="EC SENSE IFC 08"/>
      <sheetName val="Transfert 2008"/>
      <sheetName val="Retraite 2008"/>
      <sheetName val="Retraite prev 2009"/>
      <sheetName val="Echéancier"/>
      <sheetName val="Base Sense 2008"/>
    </sheetNames>
    <sheetDataSet>
      <sheetData sheetId="0" refreshError="1"/>
      <sheetData sheetId="1" refreshError="1"/>
      <sheetData sheetId="2" refreshError="1"/>
      <sheetData sheetId="3"/>
      <sheetData sheetId="4"/>
      <sheetData sheetId="5"/>
      <sheetData sheetId="6" refreshError="1"/>
      <sheetData sheetId="7"/>
      <sheetData sheetId="8" refreshError="1"/>
      <sheetData sheetId="9"/>
      <sheetData sheetId="10"/>
      <sheetData sheetId="11" refreshError="1"/>
      <sheetData sheetId="12"/>
      <sheetData sheetId="13" refreshError="1"/>
      <sheetData sheetId="14" refreshError="1"/>
      <sheetData sheetId="15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Transferts PBO"/>
      <sheetName val="Transferts service cost"/>
      <sheetName val="Transferts CARAT"/>
    </sheetNames>
    <sheetDataSet>
      <sheetData sheetId="0" refreshError="1"/>
      <sheetData sheetId="1" refreshError="1">
        <row r="1">
          <cell r="F1" t="str">
            <v>HORS</v>
          </cell>
          <cell r="G1" t="str">
            <v>S0271</v>
          </cell>
          <cell r="H1" t="str">
            <v>S0276</v>
          </cell>
          <cell r="I1" t="str">
            <v>S0287</v>
          </cell>
          <cell r="J1" t="str">
            <v>S0309</v>
          </cell>
          <cell r="K1" t="str">
            <v>S0313</v>
          </cell>
          <cell r="L1" t="str">
            <v>S0326</v>
          </cell>
          <cell r="M1" t="str">
            <v>S0373</v>
          </cell>
          <cell r="N1" t="str">
            <v>S0911</v>
          </cell>
          <cell r="O1" t="str">
            <v>SK011</v>
          </cell>
          <cell r="P1" t="str">
            <v>SN031</v>
          </cell>
          <cell r="Q1" t="str">
            <v>SR213</v>
          </cell>
          <cell r="R1" t="str">
            <v>SR220</v>
          </cell>
          <cell r="S1" t="str">
            <v>SR243</v>
          </cell>
          <cell r="T1" t="str">
            <v>SR252</v>
          </cell>
        </row>
        <row r="2">
          <cell r="E2" t="str">
            <v>CIG</v>
          </cell>
          <cell r="F2">
            <v>0</v>
          </cell>
          <cell r="G2">
            <v>0</v>
          </cell>
          <cell r="H2">
            <v>940</v>
          </cell>
          <cell r="I2">
            <v>0</v>
          </cell>
          <cell r="J2">
            <v>0</v>
          </cell>
          <cell r="K2">
            <v>81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</row>
        <row r="3">
          <cell r="E3" t="str">
            <v>ECOPUR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788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</row>
        <row r="4">
          <cell r="E4" t="str">
            <v>IFA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105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</row>
        <row r="5">
          <cell r="E5" t="str">
            <v>ROLLAND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15590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</row>
        <row r="6">
          <cell r="E6" t="str">
            <v>SARP</v>
          </cell>
          <cell r="F6">
            <v>7360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560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1532</v>
          </cell>
          <cell r="S6">
            <v>0</v>
          </cell>
          <cell r="T6">
            <v>0</v>
          </cell>
        </row>
        <row r="7">
          <cell r="E7" t="str">
            <v>SARP BFC</v>
          </cell>
          <cell r="F7">
            <v>0</v>
          </cell>
          <cell r="G7">
            <v>726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</row>
        <row r="8">
          <cell r="E8" t="str">
            <v>SARP CE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896</v>
          </cell>
          <cell r="L8">
            <v>0</v>
          </cell>
          <cell r="M8">
            <v>0</v>
          </cell>
          <cell r="N8">
            <v>25031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</row>
        <row r="9">
          <cell r="E9" t="str">
            <v>SARP IDF</v>
          </cell>
          <cell r="F9">
            <v>0</v>
          </cell>
          <cell r="G9">
            <v>0</v>
          </cell>
          <cell r="H9">
            <v>0</v>
          </cell>
          <cell r="I9">
            <v>4777</v>
          </cell>
          <cell r="J9">
            <v>661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</row>
        <row r="10">
          <cell r="E10" t="str">
            <v>SARP RESEAUX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109223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</row>
        <row r="11">
          <cell r="E11" t="str">
            <v>SARP SUD OUEST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3246</v>
          </cell>
          <cell r="S11">
            <v>0</v>
          </cell>
          <cell r="T11">
            <v>0</v>
          </cell>
        </row>
        <row r="12">
          <cell r="E12" t="str">
            <v>SMAB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158</v>
          </cell>
          <cell r="R12">
            <v>0</v>
          </cell>
          <cell r="S12">
            <v>0</v>
          </cell>
          <cell r="T12">
            <v>0</v>
          </cell>
        </row>
        <row r="13">
          <cell r="E13" t="str">
            <v>SNAVEB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16288</v>
          </cell>
          <cell r="R13">
            <v>0</v>
          </cell>
          <cell r="S13">
            <v>581</v>
          </cell>
          <cell r="T13">
            <v>0</v>
          </cell>
        </row>
        <row r="14">
          <cell r="E14" t="str">
            <v>SOA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127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</row>
        <row r="15">
          <cell r="E15" t="str">
            <v>SODI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389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</row>
        <row r="16">
          <cell r="E16" t="str">
            <v>SODI RHôNE ALPES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5922</v>
          </cell>
        </row>
        <row r="17">
          <cell r="E17" t="str">
            <v>SRRHU</v>
          </cell>
          <cell r="F17">
            <v>135</v>
          </cell>
          <cell r="G17">
            <v>0</v>
          </cell>
          <cell r="H17">
            <v>0</v>
          </cell>
          <cell r="I17">
            <v>0</v>
          </cell>
          <cell r="J17">
            <v>280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</row>
      </sheetData>
      <sheetData sheetId="2" refreshError="1">
        <row r="1">
          <cell r="F1" t="str">
            <v>HORS</v>
          </cell>
          <cell r="G1" t="str">
            <v>S0271</v>
          </cell>
          <cell r="H1" t="str">
            <v>S0276</v>
          </cell>
          <cell r="I1" t="str">
            <v>S0287</v>
          </cell>
          <cell r="J1" t="str">
            <v>S0309</v>
          </cell>
          <cell r="K1" t="str">
            <v>S0313</v>
          </cell>
          <cell r="L1" t="str">
            <v>S0326</v>
          </cell>
          <cell r="M1" t="str">
            <v>S0373</v>
          </cell>
          <cell r="N1" t="str">
            <v>S0911</v>
          </cell>
          <cell r="O1" t="str">
            <v>SK011</v>
          </cell>
          <cell r="P1" t="str">
            <v>SM012</v>
          </cell>
          <cell r="Q1" t="str">
            <v>SN031</v>
          </cell>
          <cell r="R1" t="str">
            <v>SR213</v>
          </cell>
          <cell r="S1" t="str">
            <v>SR220</v>
          </cell>
          <cell r="T1" t="str">
            <v>SR243</v>
          </cell>
          <cell r="U1" t="str">
            <v>SR252</v>
          </cell>
        </row>
        <row r="2">
          <cell r="E2" t="str">
            <v>CIG</v>
          </cell>
          <cell r="F2">
            <v>0</v>
          </cell>
          <cell r="G2">
            <v>0</v>
          </cell>
          <cell r="H2">
            <v>141</v>
          </cell>
          <cell r="I2">
            <v>0</v>
          </cell>
          <cell r="J2">
            <v>0</v>
          </cell>
          <cell r="K2">
            <v>18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</row>
        <row r="3">
          <cell r="E3" t="str">
            <v>ECOPUR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150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</row>
        <row r="4">
          <cell r="E4" t="str">
            <v>IFA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90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</row>
        <row r="5">
          <cell r="E5" t="str">
            <v>ROLLAND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1203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</row>
        <row r="6">
          <cell r="E6" t="str">
            <v>SARP</v>
          </cell>
          <cell r="F6">
            <v>1445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127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279</v>
          </cell>
          <cell r="T6">
            <v>0</v>
          </cell>
          <cell r="U6">
            <v>0</v>
          </cell>
        </row>
        <row r="7">
          <cell r="E7" t="str">
            <v>SARP BFC</v>
          </cell>
          <cell r="F7">
            <v>0</v>
          </cell>
          <cell r="G7">
            <v>128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</row>
        <row r="8">
          <cell r="E8" t="str">
            <v>SARP CE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276</v>
          </cell>
          <cell r="L8">
            <v>0</v>
          </cell>
          <cell r="M8">
            <v>0</v>
          </cell>
          <cell r="N8">
            <v>2226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</row>
        <row r="9">
          <cell r="E9" t="str">
            <v>SARP IDF</v>
          </cell>
          <cell r="F9">
            <v>0</v>
          </cell>
          <cell r="G9">
            <v>0</v>
          </cell>
          <cell r="H9">
            <v>0</v>
          </cell>
          <cell r="I9">
            <v>385</v>
          </cell>
          <cell r="J9">
            <v>198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</row>
        <row r="10">
          <cell r="E10" t="str">
            <v>SARP RESEAUX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6682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E11" t="str">
            <v>SARP SUD OUEST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243</v>
          </cell>
          <cell r="T11">
            <v>0</v>
          </cell>
          <cell r="U11">
            <v>0</v>
          </cell>
        </row>
        <row r="12">
          <cell r="E12" t="str">
            <v>SMAB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379</v>
          </cell>
          <cell r="S12">
            <v>0</v>
          </cell>
          <cell r="T12">
            <v>0</v>
          </cell>
          <cell r="U12">
            <v>0</v>
          </cell>
        </row>
        <row r="13">
          <cell r="E13" t="str">
            <v>SNAVEB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854</v>
          </cell>
          <cell r="S13">
            <v>0</v>
          </cell>
          <cell r="T13">
            <v>222</v>
          </cell>
          <cell r="U13">
            <v>0</v>
          </cell>
        </row>
        <row r="14">
          <cell r="E14" t="str">
            <v>SOA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101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</row>
        <row r="15">
          <cell r="E15" t="str">
            <v>SODI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156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</row>
        <row r="16">
          <cell r="E16" t="str">
            <v>SODI RHôNE ALPES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374</v>
          </cell>
        </row>
        <row r="17">
          <cell r="E17" t="str">
            <v>SRRHU</v>
          </cell>
          <cell r="F17">
            <v>256</v>
          </cell>
          <cell r="G17">
            <v>0</v>
          </cell>
          <cell r="H17">
            <v>0</v>
          </cell>
          <cell r="I17">
            <v>0</v>
          </cell>
          <cell r="J17">
            <v>306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</row>
      </sheetData>
      <sheetData sheetId="3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Mortalité"/>
      <sheetName val="Lyonnaise_Bonnasse"/>
      <sheetName val="Calcul"/>
      <sheetName val="control"/>
      <sheetName val="Edition"/>
      <sheetName val="Calcul Lyonnaise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"/>
      <sheetName val="G"/>
      <sheetName val="H"/>
    </sheetNames>
    <sheetDataSet>
      <sheetData sheetId="0"/>
      <sheetData sheetId="1"/>
      <sheetData sheetId="2"/>
      <sheetData sheetId="3"/>
      <sheetData sheetId="4" refreshError="1">
        <row r="2">
          <cell r="A2" t="str">
            <v>AOSTE GROUP</v>
          </cell>
        </row>
        <row r="3">
          <cell r="A3" t="str">
            <v>Pension Reporting Package</v>
          </cell>
        </row>
        <row r="4">
          <cell r="A4" t="str">
            <v>Amortization of Prior Service Cost</v>
          </cell>
        </row>
        <row r="13">
          <cell r="B13" t="str">
            <v>Pension Plan:</v>
          </cell>
          <cell r="C13" t="str">
            <v>RETIREMENT INDEMNITY</v>
          </cell>
          <cell r="G13" t="str">
            <v xml:space="preserve">    Currency:</v>
          </cell>
        </row>
        <row r="14">
          <cell r="B14" t="str">
            <v>Company:</v>
          </cell>
          <cell r="C14" t="str">
            <v>AOSTE GROUP</v>
          </cell>
          <cell r="G14" t="str">
            <v xml:space="preserve">    In 1000 of French Francs</v>
          </cell>
        </row>
        <row r="15">
          <cell r="B15" t="str">
            <v>Year:</v>
          </cell>
          <cell r="C15" t="str">
            <v>1998/1999</v>
          </cell>
        </row>
        <row r="16">
          <cell r="B16" t="str">
            <v>Valuation Date</v>
          </cell>
          <cell r="C16" t="str">
            <v>30/06/1996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Amortization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1996</v>
          </cell>
          <cell r="D24">
            <v>27072.606</v>
          </cell>
          <cell r="E24">
            <v>0</v>
          </cell>
          <cell r="F24">
            <v>-1289.1717142857142</v>
          </cell>
          <cell r="G24">
            <v>0</v>
          </cell>
          <cell r="H24">
            <v>25783.434285714284</v>
          </cell>
        </row>
        <row r="25">
          <cell r="B25">
            <v>1997</v>
          </cell>
          <cell r="D25">
            <v>25783.434285714284</v>
          </cell>
          <cell r="E25">
            <v>0</v>
          </cell>
          <cell r="F25">
            <v>-1289</v>
          </cell>
          <cell r="G25">
            <v>0</v>
          </cell>
          <cell r="H25">
            <v>24494.434285714284</v>
          </cell>
        </row>
        <row r="26">
          <cell r="B26">
            <v>1998</v>
          </cell>
          <cell r="D26">
            <v>24494.434285714284</v>
          </cell>
          <cell r="E26">
            <v>0</v>
          </cell>
          <cell r="F26">
            <v>-1289</v>
          </cell>
          <cell r="G26">
            <v>0</v>
          </cell>
          <cell r="H26">
            <v>23205.434285714284</v>
          </cell>
        </row>
        <row r="27">
          <cell r="B27">
            <v>1999</v>
          </cell>
          <cell r="D27">
            <v>23205.434285714284</v>
          </cell>
          <cell r="E27">
            <v>0</v>
          </cell>
          <cell r="F27">
            <v>-1289</v>
          </cell>
          <cell r="G27">
            <v>0</v>
          </cell>
          <cell r="H27">
            <v>21916.434285714284</v>
          </cell>
        </row>
        <row r="28">
          <cell r="B28">
            <v>2000</v>
          </cell>
          <cell r="D28">
            <v>21916.434285714284</v>
          </cell>
          <cell r="E28">
            <v>0</v>
          </cell>
          <cell r="F28">
            <v>-1289</v>
          </cell>
          <cell r="G28">
            <v>0</v>
          </cell>
          <cell r="H28">
            <v>20627.434285714284</v>
          </cell>
        </row>
        <row r="29">
          <cell r="B29">
            <v>2001</v>
          </cell>
          <cell r="D29">
            <v>20627.434285714284</v>
          </cell>
          <cell r="E29">
            <v>0</v>
          </cell>
          <cell r="F29">
            <v>-1289</v>
          </cell>
          <cell r="G29">
            <v>0</v>
          </cell>
          <cell r="H29">
            <v>19338.434285714284</v>
          </cell>
        </row>
        <row r="30">
          <cell r="B30">
            <v>2002</v>
          </cell>
          <cell r="D30">
            <v>19338.434285714284</v>
          </cell>
          <cell r="E30">
            <v>0</v>
          </cell>
          <cell r="F30">
            <v>-1289</v>
          </cell>
          <cell r="G30">
            <v>0</v>
          </cell>
          <cell r="H30">
            <v>18049.434285714284</v>
          </cell>
        </row>
        <row r="31">
          <cell r="B31">
            <v>2003</v>
          </cell>
          <cell r="D31">
            <v>18049.434285714284</v>
          </cell>
          <cell r="E31">
            <v>0</v>
          </cell>
          <cell r="F31">
            <v>-1289</v>
          </cell>
          <cell r="G31">
            <v>0</v>
          </cell>
          <cell r="H31">
            <v>16760.434285714284</v>
          </cell>
        </row>
        <row r="32">
          <cell r="B32">
            <v>2004</v>
          </cell>
          <cell r="D32">
            <v>16760.434285714284</v>
          </cell>
          <cell r="E32">
            <v>0</v>
          </cell>
          <cell r="F32">
            <v>-1289</v>
          </cell>
          <cell r="G32">
            <v>0</v>
          </cell>
          <cell r="H32">
            <v>15471.434285714284</v>
          </cell>
        </row>
        <row r="33">
          <cell r="B33">
            <v>2005</v>
          </cell>
          <cell r="D33">
            <v>15471.434285714284</v>
          </cell>
          <cell r="E33">
            <v>0</v>
          </cell>
          <cell r="F33">
            <v>-1289</v>
          </cell>
          <cell r="G33">
            <v>0</v>
          </cell>
          <cell r="H33">
            <v>14182.434285714284</v>
          </cell>
        </row>
        <row r="34">
          <cell r="B34">
            <v>2006</v>
          </cell>
          <cell r="D34">
            <v>14182.434285714284</v>
          </cell>
          <cell r="E34">
            <v>0</v>
          </cell>
          <cell r="F34">
            <v>-1289</v>
          </cell>
          <cell r="G34">
            <v>0</v>
          </cell>
          <cell r="H34">
            <v>12893.434285714284</v>
          </cell>
        </row>
        <row r="35">
          <cell r="B35">
            <v>2007</v>
          </cell>
          <cell r="D35">
            <v>12893.434285714284</v>
          </cell>
          <cell r="E35">
            <v>0</v>
          </cell>
          <cell r="F35">
            <v>-1289</v>
          </cell>
          <cell r="G35">
            <v>0</v>
          </cell>
          <cell r="H35">
            <v>11604.434285714284</v>
          </cell>
        </row>
        <row r="36">
          <cell r="B36">
            <v>2008</v>
          </cell>
          <cell r="D36">
            <v>11604.434285714284</v>
          </cell>
          <cell r="E36">
            <v>0</v>
          </cell>
          <cell r="F36">
            <v>-1289</v>
          </cell>
          <cell r="G36">
            <v>0</v>
          </cell>
          <cell r="H36">
            <v>10315.434285714284</v>
          </cell>
        </row>
        <row r="37">
          <cell r="B37">
            <v>2009</v>
          </cell>
          <cell r="D37">
            <v>10315.434285714284</v>
          </cell>
          <cell r="E37">
            <v>0</v>
          </cell>
          <cell r="F37">
            <v>-1289</v>
          </cell>
          <cell r="G37">
            <v>0</v>
          </cell>
          <cell r="H37">
            <v>9026.4342857142838</v>
          </cell>
        </row>
        <row r="38">
          <cell r="B38">
            <v>2010</v>
          </cell>
          <cell r="D38">
            <v>9026.4342857142838</v>
          </cell>
          <cell r="E38">
            <v>0</v>
          </cell>
          <cell r="F38">
            <v>-1289</v>
          </cell>
          <cell r="G38">
            <v>0</v>
          </cell>
          <cell r="H38">
            <v>7737.4342857142838</v>
          </cell>
        </row>
        <row r="39">
          <cell r="B39">
            <v>2011</v>
          </cell>
          <cell r="D39">
            <v>7737.4342857142838</v>
          </cell>
          <cell r="E39">
            <v>0</v>
          </cell>
          <cell r="F39">
            <v>-1289</v>
          </cell>
          <cell r="G39">
            <v>0</v>
          </cell>
          <cell r="H39">
            <v>6448.4342857142838</v>
          </cell>
        </row>
        <row r="40">
          <cell r="B40">
            <v>2012</v>
          </cell>
          <cell r="D40">
            <v>6448.4342857142838</v>
          </cell>
          <cell r="E40">
            <v>0</v>
          </cell>
          <cell r="F40">
            <v>-1289</v>
          </cell>
          <cell r="G40">
            <v>0</v>
          </cell>
          <cell r="H40">
            <v>5159.4342857142838</v>
          </cell>
        </row>
        <row r="41">
          <cell r="B41">
            <v>2013</v>
          </cell>
          <cell r="D41">
            <v>5159.4342857142838</v>
          </cell>
          <cell r="E41">
            <v>0</v>
          </cell>
          <cell r="F41">
            <v>-1289</v>
          </cell>
          <cell r="G41">
            <v>0</v>
          </cell>
          <cell r="H41">
            <v>3870.4342857142838</v>
          </cell>
        </row>
        <row r="42">
          <cell r="B42">
            <v>2014</v>
          </cell>
          <cell r="D42">
            <v>3870.4342857142838</v>
          </cell>
          <cell r="E42">
            <v>0</v>
          </cell>
          <cell r="F42">
            <v>-1289</v>
          </cell>
          <cell r="G42">
            <v>0</v>
          </cell>
          <cell r="H42">
            <v>2581.4342857142838</v>
          </cell>
        </row>
        <row r="43">
          <cell r="B43">
            <v>2015</v>
          </cell>
          <cell r="D43">
            <v>2581.4342857142838</v>
          </cell>
          <cell r="E43">
            <v>0</v>
          </cell>
          <cell r="F43">
            <v>-1289</v>
          </cell>
          <cell r="G43">
            <v>0</v>
          </cell>
          <cell r="H43">
            <v>1292.4342857142838</v>
          </cell>
        </row>
        <row r="44">
          <cell r="B44">
            <v>2016</v>
          </cell>
          <cell r="D44">
            <v>1292.4342857142838</v>
          </cell>
          <cell r="E44">
            <v>0</v>
          </cell>
          <cell r="F44">
            <v>-1292</v>
          </cell>
          <cell r="G44">
            <v>0</v>
          </cell>
          <cell r="H44">
            <v>0.43428571428376017</v>
          </cell>
        </row>
      </sheetData>
      <sheetData sheetId="5" refreshError="1">
        <row r="2">
          <cell r="C2" t="str">
            <v>NORSK HYDRO a.s and SUBSIDIARIES</v>
          </cell>
        </row>
        <row r="3">
          <cell r="B3" t="str">
            <v xml:space="preserve">   Form: P5-2</v>
          </cell>
          <cell r="C3" t="str">
            <v>Pension Reporting Package</v>
          </cell>
        </row>
        <row r="4">
          <cell r="C4" t="str">
            <v>Amortisation Schedule for Plan Amendment No. 2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2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  <sheetData sheetId="6" refreshError="1">
        <row r="2">
          <cell r="C2" t="str">
            <v>NORSK HYDRO a.s and SUBSIDIARIES</v>
          </cell>
        </row>
        <row r="3">
          <cell r="B3" t="str">
            <v xml:space="preserve">   Form: P5-3</v>
          </cell>
          <cell r="C3" t="str">
            <v>Pension Reporting Package</v>
          </cell>
        </row>
        <row r="4">
          <cell r="C4" t="str">
            <v>Amortisation Schedule for Plan Amendment No. 3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3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  <sheetData sheetId="7" refreshError="1">
        <row r="2">
          <cell r="C2" t="str">
            <v>NORSK HYDRO a.s and SUBSIDIARIES</v>
          </cell>
        </row>
        <row r="3">
          <cell r="B3" t="str">
            <v xml:space="preserve">   Form: P5-4</v>
          </cell>
          <cell r="C3" t="str">
            <v>Pension Reporting Package</v>
          </cell>
        </row>
        <row r="4">
          <cell r="C4" t="str">
            <v>Amortisation Schedule for Plan Amendment No. 4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4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R081999"/>
      <sheetName val="CADRE"/>
      <sheetName val="TAM"/>
      <sheetName val="OE"/>
      <sheetName val="turn-over"/>
    </sheetNames>
    <sheetDataSet>
      <sheetData sheetId="0"/>
      <sheetData sheetId="1"/>
      <sheetData sheetId="2"/>
      <sheetData sheetId="3"/>
      <sheetData sheetId="4">
        <row r="3">
          <cell r="A3">
            <v>16</v>
          </cell>
          <cell r="B3">
            <v>14.685314685314676</v>
          </cell>
        </row>
        <row r="4">
          <cell r="A4">
            <v>17</v>
          </cell>
          <cell r="B4">
            <v>12.484700122399017</v>
          </cell>
        </row>
        <row r="5">
          <cell r="A5">
            <v>18</v>
          </cell>
          <cell r="B5">
            <v>10.807860262008727</v>
          </cell>
        </row>
        <row r="6">
          <cell r="A6">
            <v>19</v>
          </cell>
          <cell r="B6">
            <v>9.4861660079051386</v>
          </cell>
        </row>
        <row r="7">
          <cell r="A7">
            <v>20</v>
          </cell>
          <cell r="B7">
            <v>8.4162895927601848</v>
          </cell>
        </row>
        <row r="8">
          <cell r="A8">
            <v>21</v>
          </cell>
          <cell r="B8">
            <v>7.5313807531380732</v>
          </cell>
        </row>
        <row r="9">
          <cell r="A9">
            <v>22</v>
          </cell>
          <cell r="B9">
            <v>6.7862714508580275</v>
          </cell>
        </row>
        <row r="10">
          <cell r="A10">
            <v>23</v>
          </cell>
          <cell r="B10">
            <v>6.1493411420204929</v>
          </cell>
        </row>
        <row r="11">
          <cell r="A11">
            <v>24</v>
          </cell>
          <cell r="B11">
            <v>5.5977885279889446</v>
          </cell>
        </row>
        <row r="12">
          <cell r="A12">
            <v>25</v>
          </cell>
          <cell r="B12">
            <v>5.1147540983606525</v>
          </cell>
        </row>
        <row r="13">
          <cell r="A13">
            <v>26</v>
          </cell>
          <cell r="B13">
            <v>4.6875</v>
          </cell>
        </row>
        <row r="14">
          <cell r="A14">
            <v>27</v>
          </cell>
          <cell r="B14">
            <v>4.3062200956937913</v>
          </cell>
        </row>
        <row r="15">
          <cell r="A15">
            <v>28</v>
          </cell>
          <cell r="B15">
            <v>3.9632395175186574</v>
          </cell>
        </row>
        <row r="16">
          <cell r="A16">
            <v>29</v>
          </cell>
          <cell r="B16">
            <v>3.652462645268395</v>
          </cell>
        </row>
        <row r="17">
          <cell r="A17">
            <v>30</v>
          </cell>
          <cell r="B17">
            <v>3.3689839572192515</v>
          </cell>
        </row>
        <row r="18">
          <cell r="A18">
            <v>31</v>
          </cell>
          <cell r="B18">
            <v>3.1088082901554404</v>
          </cell>
        </row>
        <row r="19">
          <cell r="A19">
            <v>32</v>
          </cell>
          <cell r="B19">
            <v>2.8686462003019719</v>
          </cell>
        </row>
        <row r="20">
          <cell r="A20">
            <v>33</v>
          </cell>
          <cell r="B20">
            <v>2.6457618814306638</v>
          </cell>
        </row>
        <row r="21">
          <cell r="A21">
            <v>34</v>
          </cell>
          <cell r="B21">
            <v>2.4378585086042071</v>
          </cell>
        </row>
        <row r="22">
          <cell r="A22">
            <v>35</v>
          </cell>
          <cell r="B22">
            <v>2.2429906542056122</v>
          </cell>
        </row>
        <row r="23">
          <cell r="A23">
            <v>36</v>
          </cell>
          <cell r="B23">
            <v>2.0594965675057253</v>
          </cell>
        </row>
        <row r="24">
          <cell r="A24">
            <v>37</v>
          </cell>
          <cell r="B24">
            <v>1.8859452177817704</v>
          </cell>
        </row>
        <row r="25">
          <cell r="A25">
            <v>38</v>
          </cell>
          <cell r="B25">
            <v>1.7210944395410377</v>
          </cell>
        </row>
        <row r="26">
          <cell r="A26">
            <v>39</v>
          </cell>
          <cell r="B26">
            <v>1.56385751520417</v>
          </cell>
        </row>
        <row r="27">
          <cell r="A27">
            <v>40</v>
          </cell>
          <cell r="B27">
            <v>1.4132762312633829</v>
          </cell>
        </row>
        <row r="28">
          <cell r="A28">
            <v>41</v>
          </cell>
          <cell r="B28">
            <v>1.2684989429175508</v>
          </cell>
        </row>
        <row r="29">
          <cell r="A29">
            <v>42</v>
          </cell>
          <cell r="B29">
            <v>1.1287625418060276</v>
          </cell>
        </row>
        <row r="30">
          <cell r="A30">
            <v>43</v>
          </cell>
          <cell r="B30">
            <v>0.99337748344371368</v>
          </cell>
        </row>
        <row r="31">
          <cell r="A31">
            <v>44</v>
          </cell>
          <cell r="B31">
            <v>0.86171522363561737</v>
          </cell>
        </row>
        <row r="32">
          <cell r="A32">
            <v>45</v>
          </cell>
          <cell r="B32">
            <v>0.73319755600814718</v>
          </cell>
        </row>
        <row r="33">
          <cell r="A33">
            <v>46</v>
          </cell>
          <cell r="B33">
            <v>0.60728744939271273</v>
          </cell>
        </row>
        <row r="34">
          <cell r="A34">
            <v>47</v>
          </cell>
          <cell r="B34">
            <v>0.48348106365834198</v>
          </cell>
        </row>
        <row r="35">
          <cell r="A35">
            <v>48</v>
          </cell>
          <cell r="B35">
            <v>0.36130068245684432</v>
          </cell>
        </row>
        <row r="36">
          <cell r="A36">
            <v>49</v>
          </cell>
          <cell r="B36">
            <v>0.24028834601521609</v>
          </cell>
        </row>
        <row r="37">
          <cell r="A37">
            <v>50</v>
          </cell>
          <cell r="B37">
            <v>0.11999999999999789</v>
          </cell>
        </row>
        <row r="38">
          <cell r="A38">
            <v>51</v>
          </cell>
          <cell r="B38">
            <v>0</v>
          </cell>
        </row>
        <row r="39">
          <cell r="A39">
            <v>52</v>
          </cell>
          <cell r="B39">
            <v>0</v>
          </cell>
        </row>
        <row r="40">
          <cell r="A40">
            <v>53</v>
          </cell>
          <cell r="B40">
            <v>0</v>
          </cell>
        </row>
        <row r="41">
          <cell r="A41">
            <v>54</v>
          </cell>
          <cell r="B41">
            <v>0</v>
          </cell>
        </row>
        <row r="42">
          <cell r="A42">
            <v>55</v>
          </cell>
          <cell r="B42">
            <v>0</v>
          </cell>
        </row>
        <row r="43">
          <cell r="A43">
            <v>56</v>
          </cell>
          <cell r="B43">
            <v>0</v>
          </cell>
        </row>
        <row r="44">
          <cell r="A44">
            <v>57</v>
          </cell>
          <cell r="B44">
            <v>0</v>
          </cell>
        </row>
        <row r="45">
          <cell r="A45">
            <v>58</v>
          </cell>
          <cell r="B45">
            <v>0</v>
          </cell>
        </row>
        <row r="46">
          <cell r="A46">
            <v>59</v>
          </cell>
          <cell r="B46">
            <v>0</v>
          </cell>
        </row>
        <row r="47">
          <cell r="A47">
            <v>60</v>
          </cell>
          <cell r="B47">
            <v>0</v>
          </cell>
        </row>
        <row r="48">
          <cell r="A48">
            <v>61</v>
          </cell>
          <cell r="B48">
            <v>0</v>
          </cell>
        </row>
        <row r="49">
          <cell r="A49">
            <v>62</v>
          </cell>
          <cell r="B49">
            <v>0</v>
          </cell>
        </row>
        <row r="50">
          <cell r="A50">
            <v>63</v>
          </cell>
          <cell r="B50">
            <v>0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A Actifs"/>
      <sheetName val="CASA Préretraités"/>
      <sheetName val="Rés-indiv-IFC"/>
      <sheetName val="Rés-indiv Med"/>
      <sheetName val="Prévisions-IFC-2005"/>
      <sheetName val="Prévisions-MED-2005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75"/>
  <sheetViews>
    <sheetView tabSelected="1" workbookViewId="0">
      <selection activeCell="I6" sqref="I6:J6"/>
    </sheetView>
  </sheetViews>
  <sheetFormatPr baseColWidth="10" defaultColWidth="9.140625" defaultRowHeight="15" x14ac:dyDescent="0.25"/>
  <cols>
    <col min="1" max="1" width="51" customWidth="1"/>
    <col min="2" max="2" width="16" customWidth="1"/>
    <col min="3" max="3" width="12.7109375" customWidth="1"/>
    <col min="4" max="5" width="12.5703125" customWidth="1"/>
    <col min="6" max="6" width="10.42578125" customWidth="1"/>
    <col min="7" max="7" width="10" customWidth="1"/>
    <col min="8" max="8" width="10.7109375" customWidth="1"/>
    <col min="9" max="9" width="14.85546875" customWidth="1"/>
    <col min="10" max="10" width="14" customWidth="1"/>
    <col min="11" max="11" width="17.28515625" customWidth="1"/>
    <col min="12" max="12" width="18" customWidth="1"/>
    <col min="13" max="13" width="13.140625" customWidth="1"/>
    <col min="14" max="15" width="9" hidden="1" customWidth="1"/>
    <col min="16" max="16" width="4.5703125" hidden="1" customWidth="1"/>
    <col min="17" max="17" width="13.7109375" hidden="1" customWidth="1"/>
    <col min="18" max="18" width="13.7109375" customWidth="1"/>
    <col min="19" max="19" width="22" customWidth="1"/>
    <col min="20" max="20" width="8.42578125" customWidth="1"/>
    <col min="21" max="21" width="15.5703125" customWidth="1"/>
    <col min="22" max="22" width="14.7109375" customWidth="1"/>
    <col min="23" max="23" width="18.140625" customWidth="1"/>
    <col min="24" max="24" width="13.5703125" customWidth="1"/>
    <col min="25" max="25" width="13.140625" customWidth="1"/>
    <col min="26" max="26" width="12.7109375" customWidth="1"/>
    <col min="27" max="27" width="14.28515625" customWidth="1"/>
    <col min="28" max="28" width="14" customWidth="1"/>
    <col min="29" max="30" width="12.140625" customWidth="1"/>
    <col min="31" max="31" width="14" customWidth="1"/>
    <col min="33" max="33" width="23.140625" customWidth="1"/>
    <col min="34" max="34" width="2.5703125" customWidth="1"/>
    <col min="35" max="35" width="12.85546875" customWidth="1"/>
    <col min="36" max="36" width="16.42578125" customWidth="1"/>
    <col min="37" max="37" width="15.7109375" customWidth="1"/>
    <col min="38" max="38" width="17.140625" customWidth="1"/>
  </cols>
  <sheetData>
    <row r="1" spans="1:31" ht="25.5" customHeight="1" x14ac:dyDescent="0.25">
      <c r="A1" s="109" t="s">
        <v>37</v>
      </c>
      <c r="B1" s="110"/>
      <c r="C1" s="110"/>
      <c r="D1" s="110"/>
      <c r="E1" s="110"/>
      <c r="F1" s="110"/>
      <c r="G1" s="110"/>
      <c r="H1" s="111"/>
      <c r="I1" s="111"/>
      <c r="J1" s="111"/>
      <c r="K1" s="111"/>
      <c r="L1" s="111"/>
      <c r="S1" s="112" t="s">
        <v>38</v>
      </c>
      <c r="T1" s="112"/>
      <c r="U1" s="112"/>
      <c r="V1" s="112"/>
      <c r="W1" s="112"/>
      <c r="X1" s="112"/>
      <c r="Y1" s="112"/>
      <c r="Z1" s="112"/>
      <c r="AA1" s="112"/>
      <c r="AB1" s="112"/>
      <c r="AC1" s="112"/>
      <c r="AD1" s="112"/>
      <c r="AE1" s="112"/>
    </row>
    <row r="2" spans="1:31" ht="51" x14ac:dyDescent="0.25">
      <c r="A2" s="113"/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N2" s="115" t="s">
        <v>39</v>
      </c>
      <c r="O2" s="115"/>
      <c r="P2" s="115"/>
      <c r="S2" s="116" t="s">
        <v>40</v>
      </c>
      <c r="T2" s="116" t="s">
        <v>41</v>
      </c>
      <c r="U2" s="116" t="s">
        <v>42</v>
      </c>
      <c r="V2" s="116" t="s">
        <v>43</v>
      </c>
      <c r="W2" s="116" t="s">
        <v>44</v>
      </c>
      <c r="X2" s="116" t="s">
        <v>45</v>
      </c>
      <c r="Y2" s="116" t="s">
        <v>46</v>
      </c>
      <c r="Z2" s="116" t="s">
        <v>47</v>
      </c>
      <c r="AA2" s="116" t="s">
        <v>48</v>
      </c>
      <c r="AB2" s="116" t="s">
        <v>49</v>
      </c>
      <c r="AC2" s="116" t="s">
        <v>50</v>
      </c>
      <c r="AD2" s="116" t="s">
        <v>51</v>
      </c>
      <c r="AE2" s="116" t="s">
        <v>52</v>
      </c>
    </row>
    <row r="3" spans="1:31" x14ac:dyDescent="0.25">
      <c r="A3" s="117" t="s">
        <v>53</v>
      </c>
      <c r="B3" s="110" t="s">
        <v>54</v>
      </c>
      <c r="C3" s="110"/>
      <c r="D3" s="114"/>
      <c r="E3" s="114"/>
      <c r="F3" s="114"/>
      <c r="G3" s="114"/>
      <c r="H3" s="114"/>
      <c r="I3" s="114"/>
      <c r="J3" s="114"/>
      <c r="K3" s="114"/>
      <c r="L3" s="114"/>
      <c r="N3" s="115" t="s">
        <v>55</v>
      </c>
      <c r="O3" s="115" t="s">
        <v>56</v>
      </c>
      <c r="P3" s="115" t="s">
        <v>57</v>
      </c>
      <c r="S3" s="118" t="s">
        <v>58</v>
      </c>
      <c r="T3" s="119"/>
      <c r="U3" s="119"/>
      <c r="V3" s="119"/>
      <c r="W3" s="119"/>
      <c r="X3" s="119"/>
      <c r="Y3" s="119"/>
      <c r="Z3" s="119"/>
      <c r="AA3" s="119"/>
      <c r="AE3" s="119"/>
    </row>
    <row r="4" spans="1:31" x14ac:dyDescent="0.25">
      <c r="A4" s="120"/>
      <c r="B4" s="121"/>
      <c r="C4" s="121"/>
      <c r="D4" s="122"/>
      <c r="E4" s="121"/>
      <c r="I4" s="7" t="s">
        <v>59</v>
      </c>
      <c r="J4" s="8"/>
      <c r="K4" s="8"/>
      <c r="L4" s="8"/>
      <c r="N4" s="115">
        <f>IF(AND(DAY(B15)=31,MONTH(B15)=12),YEAR(B15)+1,YEAR(B15)&amp;"-"&amp;YEAR(B15)+1)</f>
        <v>2017</v>
      </c>
      <c r="O4" s="115">
        <f>IF(AND(DAY(D15)=31,MONTH(D15)=12),YEAR(D15)+1,YEAR(D15)&amp;"-"&amp;YEAR(D15)+1)</f>
        <v>2018</v>
      </c>
      <c r="P4" s="115">
        <f>IF(AND(DAY(F15)=31,MONTH(F15)=12),YEAR(F15)+1,YEAR(F15)&amp;"-"&amp;YEAR(F15)+1)</f>
        <v>2019</v>
      </c>
      <c r="S4" s="123" t="s">
        <v>5</v>
      </c>
      <c r="T4" s="124">
        <f>COUNTA('[7]Résultats individuels N-1'!B5:B30000)</f>
        <v>384</v>
      </c>
      <c r="U4" s="125">
        <f>AVERAGEIF('[7]Résultats individuels N-1'!G5:G30000,"&lt;&gt;"&amp;"")</f>
        <v>43.596484375000017</v>
      </c>
      <c r="V4" s="125">
        <f>AVERAGEIF('[7]Résultats individuels N-1'!K5:K30000,"&lt;&gt;"&amp;"")</f>
        <v>31.636901041666665</v>
      </c>
      <c r="W4" s="126">
        <f>AVERAGEIF('[7]Résultats individuels N-1'!I5:I30000,"&lt;&gt;"&amp;"")</f>
        <v>49962.25</v>
      </c>
      <c r="X4" s="125">
        <f>AVERAGEIF('[7]Résultats individuels N-1'!L5:L30000,"&lt;&gt;"&amp;"")</f>
        <v>21.672161458333338</v>
      </c>
      <c r="Y4" s="127">
        <f>SUMPRODUCT('[7]Résultats individuels N-1'!$L$5:$L$30000,'[7]Résultats individuels N-1'!$S$5:$S$30000,'[7]Résultats individuels N-1'!$T$5:$T$30000)/COUNTA('[7]Résultats individuels N-1'!$B$5:$B$30000)</f>
        <v>14.924685978933605</v>
      </c>
      <c r="Z4" s="128">
        <f>SUM('[7]Résultats individuels N-1'!W5:W30000)</f>
        <v>4066934</v>
      </c>
      <c r="AA4" s="129">
        <f>SUM('[7]Résultats individuels N-1'!X5:X30000)</f>
        <v>309904</v>
      </c>
      <c r="AB4" s="129">
        <f>-(SUMPRODUCT(('[7]Résultats individuels N-1'!$Q$5:$R$30000)*('[7]Résultats individuels N-1'!$S$5:$S$30000)*('[7]Résultats individuels N-1'!$T$5:$T$30000)*(YEAR('[7]Résultats individuels N-1'!$M$5:$M$30000)=YEAR([7]Paramètres!$D$15))))</f>
        <v>-57977</v>
      </c>
      <c r="AC4" s="129">
        <f>ROUND((Z4+AA4+AB4/2)*[7]Paramètres!$D$43,0)</f>
        <v>56522</v>
      </c>
      <c r="AD4" s="129">
        <f>Z4+AA4+AB4+AC4</f>
        <v>4375383</v>
      </c>
      <c r="AE4" s="129">
        <f>SUM('[7]Résultats individuels N-1'!Y5:Y30000)</f>
        <v>10170823</v>
      </c>
    </row>
    <row r="5" spans="1:31" ht="30.75" customHeight="1" x14ac:dyDescent="0.25">
      <c r="B5" s="16" t="s">
        <v>40</v>
      </c>
      <c r="C5" s="130"/>
      <c r="D5" s="16" t="s">
        <v>60</v>
      </c>
      <c r="E5" s="17"/>
      <c r="F5" s="16" t="s">
        <v>61</v>
      </c>
      <c r="G5" s="18"/>
      <c r="I5" s="16" t="s">
        <v>7</v>
      </c>
      <c r="J5" s="17"/>
      <c r="K5" s="16" t="s">
        <v>8</v>
      </c>
      <c r="L5" s="18"/>
    </row>
    <row r="6" spans="1:31" ht="41.25" customHeight="1" x14ac:dyDescent="0.25">
      <c r="A6" s="117" t="s">
        <v>62</v>
      </c>
      <c r="B6" s="110" t="s">
        <v>0</v>
      </c>
      <c r="C6" s="110"/>
      <c r="D6" s="131" t="s">
        <v>63</v>
      </c>
      <c r="E6" s="131"/>
      <c r="F6" s="110" t="s">
        <v>64</v>
      </c>
      <c r="G6" s="110"/>
      <c r="I6" s="19">
        <f>B1</f>
        <v>0</v>
      </c>
      <c r="J6" s="19"/>
      <c r="K6" s="20">
        <v>10</v>
      </c>
      <c r="L6" s="20"/>
      <c r="N6" s="132">
        <f>DATE(YEAR(B15),MONTH(B15),DAY(B15)+1)</f>
        <v>42736</v>
      </c>
      <c r="O6" s="132">
        <f>DATE(YEAR(D15),MONTH(D15),DAY(D15)+1)</f>
        <v>43101</v>
      </c>
      <c r="P6" s="132">
        <f>DATE(YEAR(F15),MONTH(F15),DAY(F15)+1)</f>
        <v>43466</v>
      </c>
      <c r="U6" s="133" t="s">
        <v>65</v>
      </c>
      <c r="V6" s="134" t="s">
        <v>66</v>
      </c>
      <c r="W6" s="134"/>
      <c r="X6" s="135" t="s">
        <v>67</v>
      </c>
    </row>
    <row r="7" spans="1:31" ht="30" customHeight="1" x14ac:dyDescent="0.25">
      <c r="A7" s="117" t="s">
        <v>68</v>
      </c>
      <c r="B7" s="110" t="s">
        <v>1</v>
      </c>
      <c r="C7" s="110"/>
      <c r="D7" s="131" t="s">
        <v>69</v>
      </c>
      <c r="E7" s="131"/>
      <c r="F7" s="110" t="s">
        <v>64</v>
      </c>
      <c r="G7" s="110"/>
      <c r="I7" s="19">
        <v>2</v>
      </c>
      <c r="J7" s="19"/>
      <c r="K7" s="20">
        <v>20</v>
      </c>
      <c r="L7" s="20"/>
      <c r="N7" s="132"/>
      <c r="O7" s="132"/>
      <c r="P7" s="132"/>
      <c r="S7" s="136"/>
      <c r="T7" s="136"/>
      <c r="U7" s="116" t="s">
        <v>70</v>
      </c>
      <c r="V7" s="116" t="s">
        <v>71</v>
      </c>
      <c r="W7" s="116" t="s">
        <v>72</v>
      </c>
      <c r="X7" s="116" t="s">
        <v>73</v>
      </c>
    </row>
    <row r="8" spans="1:31" ht="15" customHeight="1" x14ac:dyDescent="0.25">
      <c r="A8" s="117" t="s">
        <v>74</v>
      </c>
      <c r="B8" s="110" t="s">
        <v>3</v>
      </c>
      <c r="C8" s="110"/>
      <c r="D8" s="131" t="s">
        <v>69</v>
      </c>
      <c r="E8" s="131"/>
      <c r="F8" s="110" t="s">
        <v>64</v>
      </c>
      <c r="G8" s="110"/>
      <c r="I8" s="19">
        <v>3</v>
      </c>
      <c r="J8" s="19"/>
      <c r="K8" s="20">
        <v>30</v>
      </c>
      <c r="L8" s="20"/>
      <c r="N8" s="132"/>
      <c r="O8" s="132"/>
      <c r="P8" s="132"/>
      <c r="S8" s="137" t="s">
        <v>75</v>
      </c>
      <c r="T8" s="138"/>
      <c r="U8" s="139">
        <v>30000</v>
      </c>
      <c r="V8" s="139">
        <v>661329.90015065414</v>
      </c>
      <c r="W8" s="139">
        <v>144786</v>
      </c>
      <c r="X8" s="140">
        <v>-466627</v>
      </c>
    </row>
    <row r="9" spans="1:31" ht="15" customHeight="1" x14ac:dyDescent="0.25">
      <c r="A9" s="117" t="s">
        <v>76</v>
      </c>
      <c r="B9" s="110" t="s">
        <v>2</v>
      </c>
      <c r="C9" s="110"/>
      <c r="D9" s="131" t="s">
        <v>69</v>
      </c>
      <c r="E9" s="131"/>
      <c r="F9" s="110" t="s">
        <v>64</v>
      </c>
      <c r="G9" s="110"/>
      <c r="I9" s="19">
        <v>4</v>
      </c>
      <c r="J9" s="19"/>
      <c r="K9" s="20">
        <v>40</v>
      </c>
      <c r="L9" s="20"/>
      <c r="N9" s="132"/>
      <c r="O9" s="132"/>
      <c r="P9" s="132"/>
      <c r="S9" s="137" t="s">
        <v>77</v>
      </c>
      <c r="T9" s="141"/>
      <c r="U9" s="139">
        <v>30390</v>
      </c>
      <c r="V9" s="142"/>
      <c r="W9" s="142"/>
      <c r="X9" s="143"/>
    </row>
    <row r="10" spans="1:31" x14ac:dyDescent="0.25">
      <c r="A10" s="117" t="s">
        <v>78</v>
      </c>
      <c r="B10" s="110"/>
      <c r="C10" s="110"/>
      <c r="D10" s="110"/>
      <c r="E10" s="110"/>
      <c r="F10" s="110"/>
      <c r="G10" s="110"/>
      <c r="I10" s="20">
        <v>5</v>
      </c>
      <c r="J10" s="20"/>
      <c r="K10" s="20">
        <v>50</v>
      </c>
      <c r="L10" s="20"/>
      <c r="N10" s="132"/>
      <c r="O10" s="132"/>
      <c r="P10" s="132"/>
    </row>
    <row r="11" spans="1:31" ht="24" x14ac:dyDescent="0.25">
      <c r="A11" s="117" t="s">
        <v>79</v>
      </c>
      <c r="B11" s="110"/>
      <c r="C11" s="110"/>
      <c r="D11" s="110"/>
      <c r="E11" s="110"/>
      <c r="F11" s="110"/>
      <c r="G11" s="110"/>
      <c r="I11" s="20">
        <v>6</v>
      </c>
      <c r="J11" s="20"/>
      <c r="K11" s="20">
        <v>60</v>
      </c>
      <c r="L11" s="20"/>
      <c r="S11" s="144" t="s">
        <v>80</v>
      </c>
      <c r="T11" s="144">
        <v>12</v>
      </c>
    </row>
    <row r="12" spans="1:31" x14ac:dyDescent="0.25">
      <c r="B12" s="145" t="s">
        <v>64</v>
      </c>
    </row>
    <row r="14" spans="1:31" ht="60" customHeight="1" x14ac:dyDescent="0.25">
      <c r="A14" s="146"/>
      <c r="B14" s="147" t="s">
        <v>81</v>
      </c>
      <c r="C14" s="148"/>
      <c r="D14" s="149" t="s">
        <v>82</v>
      </c>
      <c r="E14" s="150"/>
      <c r="F14" s="147" t="s">
        <v>83</v>
      </c>
      <c r="G14" s="148"/>
      <c r="H14" s="114"/>
      <c r="I14" s="151" t="s">
        <v>84</v>
      </c>
      <c r="J14" s="151"/>
      <c r="K14" s="152">
        <v>0.1</v>
      </c>
      <c r="O14" s="132" t="b">
        <f>AND(MONTH(D15)=12,DAY(D15)=31)</f>
        <v>1</v>
      </c>
      <c r="P14" s="132"/>
      <c r="Q14" s="132"/>
      <c r="R14" s="132"/>
    </row>
    <row r="15" spans="1:31" x14ac:dyDescent="0.25">
      <c r="A15" s="153" t="s">
        <v>85</v>
      </c>
      <c r="B15" s="154" t="s">
        <v>86</v>
      </c>
      <c r="C15" s="155"/>
      <c r="D15" s="156" t="s">
        <v>87</v>
      </c>
      <c r="E15" s="157"/>
      <c r="F15" s="154" t="s">
        <v>88</v>
      </c>
      <c r="G15" s="155"/>
      <c r="H15" s="158"/>
      <c r="I15" s="159"/>
      <c r="J15" s="159"/>
      <c r="K15" s="158"/>
      <c r="O15" s="132"/>
      <c r="P15" s="132"/>
      <c r="Q15" s="132"/>
      <c r="R15" s="132"/>
    </row>
    <row r="16" spans="1:31" x14ac:dyDescent="0.25">
      <c r="A16" s="153" t="s">
        <v>89</v>
      </c>
      <c r="B16" s="160"/>
      <c r="C16" s="161"/>
      <c r="D16" s="149">
        <f>DATEDIF(B15,D15,"m")</f>
        <v>12</v>
      </c>
      <c r="E16" s="150"/>
      <c r="F16" s="147">
        <f>DATEDIF(D15,F15,"m")</f>
        <v>12</v>
      </c>
      <c r="G16" s="148"/>
      <c r="H16" s="114"/>
      <c r="I16" s="114"/>
      <c r="J16" s="114"/>
      <c r="K16" s="114"/>
      <c r="O16" s="115" t="s">
        <v>90</v>
      </c>
      <c r="P16" s="115"/>
      <c r="Q16" s="115"/>
      <c r="R16" s="115"/>
    </row>
    <row r="17" spans="1:18" x14ac:dyDescent="0.25">
      <c r="A17" s="153" t="s">
        <v>91</v>
      </c>
      <c r="B17" s="162" t="s">
        <v>92</v>
      </c>
      <c r="C17" s="163"/>
      <c r="D17" s="164" t="s">
        <v>93</v>
      </c>
      <c r="E17" s="165"/>
      <c r="F17" s="166"/>
      <c r="G17" s="167"/>
      <c r="H17" s="114"/>
      <c r="I17" s="114"/>
      <c r="J17" s="114"/>
      <c r="K17" s="114"/>
      <c r="O17" s="115"/>
      <c r="P17" s="115"/>
      <c r="Q17" s="115"/>
      <c r="R17" s="115"/>
    </row>
    <row r="18" spans="1:18" x14ac:dyDescent="0.25">
      <c r="A18" s="153" t="str">
        <f t="shared" ref="A18:A23" si="0">"Age de début d'activité "&amp;B6</f>
        <v>Age de début d'activité Journaliste</v>
      </c>
      <c r="B18" s="162" t="s">
        <v>92</v>
      </c>
      <c r="C18" s="163"/>
      <c r="D18" s="164" t="s">
        <v>94</v>
      </c>
      <c r="E18" s="165"/>
      <c r="F18" s="166"/>
      <c r="G18" s="167"/>
      <c r="H18" s="114"/>
      <c r="I18" s="114"/>
      <c r="J18" s="114"/>
      <c r="K18" s="114"/>
      <c r="O18" s="115" t="s">
        <v>95</v>
      </c>
      <c r="P18" s="115"/>
      <c r="Q18" s="115"/>
      <c r="R18" s="115"/>
    </row>
    <row r="19" spans="1:18" x14ac:dyDescent="0.25">
      <c r="A19" s="153" t="str">
        <f t="shared" si="0"/>
        <v>Age de début d'activité Cadre</v>
      </c>
      <c r="B19" s="162" t="s">
        <v>92</v>
      </c>
      <c r="C19" s="163"/>
      <c r="D19" s="164" t="s">
        <v>94</v>
      </c>
      <c r="E19" s="165"/>
      <c r="F19" s="166"/>
      <c r="G19" s="167"/>
      <c r="H19" s="114"/>
      <c r="I19" s="114"/>
      <c r="J19" s="114"/>
      <c r="K19" s="114"/>
      <c r="L19" s="114"/>
      <c r="O19" s="115" t="s">
        <v>96</v>
      </c>
      <c r="P19" s="115"/>
      <c r="Q19" s="115"/>
      <c r="R19" s="115"/>
    </row>
    <row r="20" spans="1:18" x14ac:dyDescent="0.25">
      <c r="A20" s="153" t="str">
        <f t="shared" si="0"/>
        <v>Age de début d'activité Technicien</v>
      </c>
      <c r="B20" s="162" t="s">
        <v>92</v>
      </c>
      <c r="C20" s="163"/>
      <c r="D20" s="164" t="s">
        <v>97</v>
      </c>
      <c r="E20" s="165"/>
      <c r="F20" s="166"/>
      <c r="G20" s="167"/>
      <c r="H20" s="114"/>
      <c r="I20" s="114"/>
      <c r="J20" s="114"/>
      <c r="K20" s="114"/>
      <c r="L20" s="114"/>
      <c r="O20" s="115"/>
      <c r="P20" s="115"/>
      <c r="Q20" s="115"/>
      <c r="R20" s="115"/>
    </row>
    <row r="21" spans="1:18" x14ac:dyDescent="0.25">
      <c r="A21" s="153" t="str">
        <f t="shared" si="0"/>
        <v>Age de début d'activité Employé</v>
      </c>
      <c r="B21" s="162" t="s">
        <v>92</v>
      </c>
      <c r="C21" s="163"/>
      <c r="D21" s="164" t="s">
        <v>97</v>
      </c>
      <c r="E21" s="165"/>
      <c r="F21" s="166"/>
      <c r="G21" s="167"/>
      <c r="O21" s="115"/>
      <c r="P21" s="115"/>
      <c r="Q21" s="115"/>
      <c r="R21" s="115"/>
    </row>
    <row r="22" spans="1:18" x14ac:dyDescent="0.25">
      <c r="A22" s="153" t="str">
        <f t="shared" si="0"/>
        <v xml:space="preserve">Age de début d'activité </v>
      </c>
      <c r="B22" s="162"/>
      <c r="C22" s="163"/>
      <c r="D22" s="164"/>
      <c r="E22" s="165"/>
      <c r="F22" s="166"/>
      <c r="G22" s="167"/>
      <c r="O22" s="115" t="s">
        <v>98</v>
      </c>
      <c r="P22" s="115"/>
      <c r="Q22" s="115"/>
      <c r="R22" s="115"/>
    </row>
    <row r="23" spans="1:18" x14ac:dyDescent="0.25">
      <c r="A23" s="153" t="str">
        <f t="shared" si="0"/>
        <v xml:space="preserve">Age de début d'activité </v>
      </c>
      <c r="B23" s="162"/>
      <c r="C23" s="163"/>
      <c r="D23" s="164"/>
      <c r="E23" s="165"/>
      <c r="F23" s="166"/>
      <c r="G23" s="167"/>
      <c r="O23" s="115" t="s">
        <v>99</v>
      </c>
      <c r="P23" s="115"/>
      <c r="Q23" s="115"/>
      <c r="R23" s="115"/>
    </row>
    <row r="24" spans="1:18" x14ac:dyDescent="0.25">
      <c r="A24" s="153" t="str">
        <f t="shared" ref="A24:A29" si="1">"Age de fin d'activité "&amp;B6</f>
        <v>Age de fin d'activité Journaliste</v>
      </c>
      <c r="B24" s="168" t="s">
        <v>92</v>
      </c>
      <c r="C24" s="169"/>
      <c r="D24" s="170" t="s">
        <v>100</v>
      </c>
      <c r="E24" s="171"/>
      <c r="F24" s="166"/>
      <c r="G24" s="167"/>
      <c r="H24" s="114"/>
      <c r="I24" s="114"/>
      <c r="J24" s="114"/>
      <c r="K24" s="114"/>
      <c r="O24" s="115" t="s">
        <v>101</v>
      </c>
      <c r="P24" s="115"/>
      <c r="Q24" s="115"/>
      <c r="R24" s="115"/>
    </row>
    <row r="25" spans="1:18" x14ac:dyDescent="0.25">
      <c r="A25" s="153" t="str">
        <f t="shared" si="1"/>
        <v>Age de fin d'activité Cadre</v>
      </c>
      <c r="B25" s="168" t="s">
        <v>92</v>
      </c>
      <c r="C25" s="169"/>
      <c r="D25" s="170" t="s">
        <v>100</v>
      </c>
      <c r="E25" s="171"/>
      <c r="F25" s="166"/>
      <c r="G25" s="167"/>
      <c r="H25" s="114"/>
      <c r="I25" s="114"/>
      <c r="J25" s="114"/>
      <c r="K25" s="114"/>
      <c r="O25" s="115" t="s">
        <v>102</v>
      </c>
      <c r="P25" s="115"/>
      <c r="Q25" s="115"/>
      <c r="R25" s="115"/>
    </row>
    <row r="26" spans="1:18" x14ac:dyDescent="0.25">
      <c r="A26" s="153" t="str">
        <f t="shared" si="1"/>
        <v>Age de fin d'activité Technicien</v>
      </c>
      <c r="B26" s="168" t="s">
        <v>92</v>
      </c>
      <c r="C26" s="169"/>
      <c r="D26" s="170" t="s">
        <v>100</v>
      </c>
      <c r="E26" s="171"/>
      <c r="F26" s="166"/>
      <c r="G26" s="167"/>
      <c r="H26" s="114"/>
      <c r="I26" s="114"/>
      <c r="J26" s="114"/>
      <c r="K26" s="114"/>
      <c r="O26" s="115" t="s">
        <v>103</v>
      </c>
      <c r="P26" s="115"/>
      <c r="Q26" s="115"/>
      <c r="R26" s="115"/>
    </row>
    <row r="27" spans="1:18" x14ac:dyDescent="0.25">
      <c r="A27" s="153" t="str">
        <f t="shared" si="1"/>
        <v>Age de fin d'activité Employé</v>
      </c>
      <c r="B27" s="168" t="s">
        <v>92</v>
      </c>
      <c r="C27" s="169"/>
      <c r="D27" s="170" t="s">
        <v>100</v>
      </c>
      <c r="E27" s="171"/>
      <c r="F27" s="166"/>
      <c r="G27" s="167"/>
      <c r="O27" s="115" t="s">
        <v>104</v>
      </c>
    </row>
    <row r="28" spans="1:18" x14ac:dyDescent="0.25">
      <c r="A28" s="153" t="str">
        <f t="shared" si="1"/>
        <v xml:space="preserve">Age de fin d'activité </v>
      </c>
      <c r="B28" s="172"/>
      <c r="C28" s="173"/>
      <c r="D28" s="170"/>
      <c r="E28" s="171"/>
      <c r="F28" s="166"/>
      <c r="G28" s="167"/>
      <c r="L28" s="114"/>
      <c r="O28" s="115" t="s">
        <v>105</v>
      </c>
      <c r="P28" s="115"/>
      <c r="Q28" s="115"/>
      <c r="R28" s="115"/>
    </row>
    <row r="29" spans="1:18" x14ac:dyDescent="0.25">
      <c r="A29" s="153" t="str">
        <f t="shared" si="1"/>
        <v xml:space="preserve">Age de fin d'activité </v>
      </c>
      <c r="B29" s="172"/>
      <c r="C29" s="173"/>
      <c r="D29" s="170"/>
      <c r="E29" s="171"/>
      <c r="F29" s="166"/>
      <c r="G29" s="167"/>
      <c r="L29" s="114"/>
      <c r="O29" s="115" t="s">
        <v>106</v>
      </c>
      <c r="P29" s="115" t="s">
        <v>107</v>
      </c>
      <c r="Q29" s="115"/>
      <c r="R29" s="115"/>
    </row>
    <row r="30" spans="1:18" x14ac:dyDescent="0.25">
      <c r="A30" s="153" t="str">
        <f t="shared" ref="A30:A35" si="2">"Taux de charges patronales "&amp;B6&amp;" (IFC)"</f>
        <v>Taux de charges patronales Journaliste (IFC)</v>
      </c>
      <c r="B30" s="174" t="s">
        <v>92</v>
      </c>
      <c r="C30" s="175"/>
      <c r="D30" s="176">
        <v>0.41</v>
      </c>
      <c r="E30" s="177"/>
      <c r="F30" s="166"/>
      <c r="G30" s="167"/>
      <c r="H30" s="114"/>
      <c r="I30" s="114"/>
      <c r="J30" s="114"/>
      <c r="K30" s="114"/>
      <c r="L30" s="114"/>
      <c r="P30" s="115" t="s">
        <v>108</v>
      </c>
      <c r="Q30" s="115"/>
      <c r="R30" s="115"/>
    </row>
    <row r="31" spans="1:18" x14ac:dyDescent="0.25">
      <c r="A31" s="153" t="str">
        <f t="shared" si="2"/>
        <v>Taux de charges patronales Cadre (IFC)</v>
      </c>
      <c r="B31" s="174" t="s">
        <v>92</v>
      </c>
      <c r="C31" s="175"/>
      <c r="D31" s="176">
        <v>0.47</v>
      </c>
      <c r="E31" s="177"/>
      <c r="F31" s="166"/>
      <c r="G31" s="167"/>
      <c r="H31" s="114"/>
      <c r="I31" s="114"/>
      <c r="J31" s="114"/>
      <c r="K31" s="114"/>
      <c r="P31" s="115" t="s">
        <v>109</v>
      </c>
      <c r="Q31" s="115"/>
      <c r="R31" s="115"/>
    </row>
    <row r="32" spans="1:18" x14ac:dyDescent="0.25">
      <c r="A32" s="153" t="str">
        <f t="shared" si="2"/>
        <v>Taux de charges patronales Technicien (IFC)</v>
      </c>
      <c r="B32" s="174" t="s">
        <v>92</v>
      </c>
      <c r="C32" s="175"/>
      <c r="D32" s="176">
        <v>0.47</v>
      </c>
      <c r="E32" s="177"/>
      <c r="F32" s="166"/>
      <c r="G32" s="167"/>
      <c r="H32" s="114"/>
      <c r="I32" s="114"/>
      <c r="J32" s="114"/>
      <c r="K32" s="114"/>
      <c r="O32" s="115" t="s">
        <v>110</v>
      </c>
      <c r="P32" s="115"/>
      <c r="Q32" s="115"/>
      <c r="R32" s="115"/>
    </row>
    <row r="33" spans="1:19" x14ac:dyDescent="0.25">
      <c r="A33" s="153" t="str">
        <f t="shared" si="2"/>
        <v>Taux de charges patronales Employé (IFC)</v>
      </c>
      <c r="B33" s="174" t="s">
        <v>92</v>
      </c>
      <c r="C33" s="175"/>
      <c r="D33" s="176">
        <v>0.47</v>
      </c>
      <c r="E33" s="177"/>
      <c r="F33" s="166"/>
      <c r="G33" s="167"/>
      <c r="O33" s="115">
        <v>0</v>
      </c>
      <c r="P33" s="115"/>
      <c r="Q33" s="115" t="s">
        <v>111</v>
      </c>
      <c r="R33" s="115"/>
      <c r="S33" s="115"/>
    </row>
    <row r="34" spans="1:19" x14ac:dyDescent="0.25">
      <c r="A34" s="153" t="str">
        <f t="shared" si="2"/>
        <v>Taux de charges patronales  (IFC)</v>
      </c>
      <c r="B34" s="174"/>
      <c r="C34" s="175"/>
      <c r="D34" s="176"/>
      <c r="E34" s="177"/>
      <c r="F34" s="166"/>
      <c r="G34" s="167"/>
      <c r="O34" s="115">
        <v>1</v>
      </c>
      <c r="P34" s="115"/>
      <c r="Q34" s="115" t="s">
        <v>112</v>
      </c>
      <c r="R34" s="115"/>
      <c r="S34" s="115"/>
    </row>
    <row r="35" spans="1:19" x14ac:dyDescent="0.25">
      <c r="A35" s="153" t="str">
        <f t="shared" si="2"/>
        <v>Taux de charges patronales  (IFC)</v>
      </c>
      <c r="B35" s="174"/>
      <c r="C35" s="175"/>
      <c r="D35" s="176"/>
      <c r="E35" s="177"/>
      <c r="F35" s="166"/>
      <c r="G35" s="167"/>
      <c r="O35" s="115">
        <v>2</v>
      </c>
      <c r="P35" s="115"/>
      <c r="Q35" s="115" t="s">
        <v>113</v>
      </c>
      <c r="R35" s="115"/>
      <c r="S35" s="115"/>
    </row>
    <row r="36" spans="1:19" x14ac:dyDescent="0.25">
      <c r="A36" s="153" t="s">
        <v>114</v>
      </c>
      <c r="B36" s="174" t="s">
        <v>92</v>
      </c>
      <c r="C36" s="175"/>
      <c r="D36" s="176">
        <v>1.7999999999999999E-2</v>
      </c>
      <c r="E36" s="177"/>
      <c r="F36" s="166"/>
      <c r="G36" s="167"/>
      <c r="H36" s="178" t="s">
        <v>115</v>
      </c>
      <c r="I36" s="178"/>
      <c r="J36" s="178"/>
      <c r="K36" s="114"/>
      <c r="O36" s="115">
        <v>3</v>
      </c>
      <c r="P36" s="115"/>
      <c r="Q36" s="115"/>
      <c r="R36" s="115"/>
      <c r="S36" s="115"/>
    </row>
    <row r="37" spans="1:19" x14ac:dyDescent="0.25">
      <c r="A37" s="153" t="str">
        <f t="shared" ref="A37:A42" si="3">"Taux d'évolution des salaires "&amp;B6</f>
        <v>Taux d'évolution des salaires Journaliste</v>
      </c>
      <c r="B37" s="174" t="s">
        <v>92</v>
      </c>
      <c r="C37" s="175"/>
      <c r="D37" s="176">
        <v>2.3089999999999833E-2</v>
      </c>
      <c r="E37" s="177"/>
      <c r="F37" s="166"/>
      <c r="G37" s="167"/>
      <c r="H37" t="s">
        <v>116</v>
      </c>
      <c r="O37" s="115">
        <v>4</v>
      </c>
      <c r="Q37" s="115" t="s">
        <v>117</v>
      </c>
      <c r="R37" s="115"/>
    </row>
    <row r="38" spans="1:19" x14ac:dyDescent="0.25">
      <c r="A38" s="153" t="str">
        <f t="shared" si="3"/>
        <v>Taux d'évolution des salaires Cadre</v>
      </c>
      <c r="B38" s="174" t="s">
        <v>92</v>
      </c>
      <c r="C38" s="175"/>
      <c r="D38" s="176">
        <v>2.3089999999999833E-2</v>
      </c>
      <c r="E38" s="177"/>
      <c r="F38" s="166"/>
      <c r="G38" s="167"/>
      <c r="H38" t="s">
        <v>116</v>
      </c>
      <c r="L38" s="114"/>
      <c r="O38" s="115">
        <v>5</v>
      </c>
      <c r="Q38" s="115" t="s">
        <v>118</v>
      </c>
      <c r="R38" s="115"/>
    </row>
    <row r="39" spans="1:19" x14ac:dyDescent="0.25">
      <c r="A39" s="153" t="str">
        <f t="shared" si="3"/>
        <v>Taux d'évolution des salaires Technicien</v>
      </c>
      <c r="B39" s="174" t="s">
        <v>92</v>
      </c>
      <c r="C39" s="175"/>
      <c r="D39" s="176">
        <v>2.3089999999999833E-2</v>
      </c>
      <c r="E39" s="177"/>
      <c r="F39" s="166"/>
      <c r="G39" s="167"/>
      <c r="H39" t="s">
        <v>116</v>
      </c>
      <c r="L39" s="114"/>
      <c r="O39" s="115">
        <v>6</v>
      </c>
    </row>
    <row r="40" spans="1:19" x14ac:dyDescent="0.25">
      <c r="A40" s="153" t="str">
        <f t="shared" si="3"/>
        <v>Taux d'évolution des salaires Employé</v>
      </c>
      <c r="B40" s="174" t="s">
        <v>92</v>
      </c>
      <c r="C40" s="175"/>
      <c r="D40" s="176">
        <v>2.3089999999999833E-2</v>
      </c>
      <c r="E40" s="177"/>
      <c r="F40" s="166"/>
      <c r="G40" s="167"/>
      <c r="H40" t="s">
        <v>116</v>
      </c>
      <c r="L40" s="114"/>
      <c r="O40" s="115">
        <v>7</v>
      </c>
    </row>
    <row r="41" spans="1:19" x14ac:dyDescent="0.25">
      <c r="A41" s="153" t="str">
        <f t="shared" si="3"/>
        <v xml:space="preserve">Taux d'évolution des salaires </v>
      </c>
      <c r="B41" s="174"/>
      <c r="C41" s="175"/>
      <c r="D41" s="176"/>
      <c r="E41" s="177"/>
      <c r="F41" s="166"/>
      <c r="G41" s="167"/>
      <c r="H41" t="s">
        <v>116</v>
      </c>
      <c r="O41" s="115"/>
    </row>
    <row r="42" spans="1:19" x14ac:dyDescent="0.25">
      <c r="A42" s="153" t="str">
        <f t="shared" si="3"/>
        <v xml:space="preserve">Taux d'évolution des salaires </v>
      </c>
      <c r="B42" s="174"/>
      <c r="C42" s="175"/>
      <c r="D42" s="176"/>
      <c r="E42" s="177"/>
      <c r="F42" s="166"/>
      <c r="G42" s="167"/>
      <c r="H42" t="s">
        <v>116</v>
      </c>
    </row>
    <row r="43" spans="1:19" x14ac:dyDescent="0.25">
      <c r="A43" s="153" t="s">
        <v>119</v>
      </c>
      <c r="B43" s="174">
        <v>1.2999999999999999E-2</v>
      </c>
      <c r="C43" s="175"/>
      <c r="D43" s="176">
        <v>1.2999999999999999E-2</v>
      </c>
      <c r="E43" s="177"/>
      <c r="F43" s="166"/>
      <c r="G43" s="167"/>
      <c r="H43" t="s">
        <v>116</v>
      </c>
    </row>
    <row r="44" spans="1:19" x14ac:dyDescent="0.25">
      <c r="A44" s="153" t="s">
        <v>120</v>
      </c>
      <c r="B44" s="174" t="s">
        <v>121</v>
      </c>
      <c r="C44" s="175"/>
      <c r="D44" s="176" t="s">
        <v>122</v>
      </c>
      <c r="E44" s="177"/>
      <c r="F44" s="166"/>
      <c r="G44" s="167"/>
      <c r="H44" s="114"/>
      <c r="I44" s="114"/>
      <c r="J44" s="114"/>
      <c r="K44" s="114"/>
      <c r="O44" s="115" t="s">
        <v>123</v>
      </c>
    </row>
    <row r="45" spans="1:19" x14ac:dyDescent="0.25">
      <c r="A45" s="153" t="s">
        <v>124</v>
      </c>
      <c r="B45" s="174" t="s">
        <v>125</v>
      </c>
      <c r="C45" s="175"/>
      <c r="D45" s="176" t="s">
        <v>126</v>
      </c>
      <c r="E45" s="177"/>
      <c r="F45" s="166"/>
      <c r="G45" s="167"/>
      <c r="H45" s="114"/>
      <c r="I45" s="114"/>
      <c r="J45" s="114"/>
      <c r="K45" s="114"/>
      <c r="O45" s="115" t="s">
        <v>127</v>
      </c>
    </row>
    <row r="46" spans="1:19" x14ac:dyDescent="0.25">
      <c r="H46" s="179"/>
      <c r="I46" s="179"/>
      <c r="J46" s="179"/>
      <c r="K46" s="179"/>
      <c r="O46" s="115" t="s">
        <v>128</v>
      </c>
    </row>
    <row r="47" spans="1:19" x14ac:dyDescent="0.25">
      <c r="A47" s="180" t="e">
        <f>IF(#REF!="IFRS","Convention SORIE ?","Méthode du corridor?")</f>
        <v>#REF!</v>
      </c>
      <c r="B47" s="181" t="s">
        <v>129</v>
      </c>
      <c r="C47" s="182"/>
      <c r="O47" s="115"/>
    </row>
    <row r="48" spans="1:19" x14ac:dyDescent="0.25">
      <c r="A48" s="180" t="s">
        <v>130</v>
      </c>
      <c r="B48" s="181" t="s">
        <v>131</v>
      </c>
      <c r="C48" s="182"/>
      <c r="L48" s="114"/>
      <c r="O48" s="115" t="s">
        <v>132</v>
      </c>
    </row>
    <row r="49" spans="1:15" x14ac:dyDescent="0.25">
      <c r="O49" s="115" t="s">
        <v>133</v>
      </c>
    </row>
    <row r="50" spans="1:15" x14ac:dyDescent="0.25">
      <c r="O50" s="115" t="s">
        <v>134</v>
      </c>
    </row>
    <row r="51" spans="1:15" ht="30" x14ac:dyDescent="0.25">
      <c r="A51" s="183" t="s">
        <v>135</v>
      </c>
      <c r="B51" s="147">
        <v>0</v>
      </c>
      <c r="C51" s="148"/>
      <c r="D51" s="147" t="s">
        <v>136</v>
      </c>
      <c r="E51" s="148"/>
    </row>
    <row r="52" spans="1:15" x14ac:dyDescent="0.25">
      <c r="A52" s="184" t="s">
        <v>137</v>
      </c>
      <c r="B52" s="185" t="s">
        <v>111</v>
      </c>
      <c r="C52" s="186"/>
      <c r="D52" s="187" t="s">
        <v>138</v>
      </c>
      <c r="E52" s="188"/>
      <c r="O52" s="115" t="s">
        <v>116</v>
      </c>
    </row>
    <row r="53" spans="1:15" x14ac:dyDescent="0.25">
      <c r="A53" s="184" t="s">
        <v>139</v>
      </c>
      <c r="B53" s="185" t="s">
        <v>111</v>
      </c>
      <c r="C53" s="186"/>
      <c r="D53" s="189" t="s">
        <v>140</v>
      </c>
      <c r="E53" s="190"/>
      <c r="O53" s="115" t="s">
        <v>141</v>
      </c>
    </row>
    <row r="54" spans="1:15" x14ac:dyDescent="0.25">
      <c r="A54" s="184" t="s">
        <v>142</v>
      </c>
      <c r="B54" s="185" t="s">
        <v>112</v>
      </c>
      <c r="C54" s="186"/>
      <c r="D54" s="189" t="s">
        <v>143</v>
      </c>
      <c r="E54" s="190"/>
      <c r="O54" s="115" t="s">
        <v>129</v>
      </c>
    </row>
    <row r="55" spans="1:15" x14ac:dyDescent="0.25">
      <c r="A55" s="184" t="s">
        <v>144</v>
      </c>
      <c r="B55" s="185" t="s">
        <v>112</v>
      </c>
      <c r="C55" s="186"/>
      <c r="D55" s="189" t="s">
        <v>145</v>
      </c>
      <c r="E55" s="190"/>
      <c r="O55" s="115" t="s">
        <v>131</v>
      </c>
    </row>
    <row r="56" spans="1:15" x14ac:dyDescent="0.25">
      <c r="A56" s="184" t="s">
        <v>146</v>
      </c>
      <c r="B56" s="185" t="s">
        <v>113</v>
      </c>
      <c r="C56" s="186"/>
      <c r="D56" s="189" t="s">
        <v>143</v>
      </c>
      <c r="E56" s="190"/>
      <c r="L56" s="114"/>
    </row>
    <row r="57" spans="1:15" x14ac:dyDescent="0.25">
      <c r="A57" s="184"/>
      <c r="B57" s="185"/>
      <c r="C57" s="186"/>
      <c r="D57" s="189"/>
      <c r="E57" s="190"/>
      <c r="L57" s="114"/>
    </row>
    <row r="58" spans="1:15" x14ac:dyDescent="0.25">
      <c r="L58" s="114"/>
    </row>
    <row r="60" spans="1:15" x14ac:dyDescent="0.25">
      <c r="A60" s="191" t="s">
        <v>147</v>
      </c>
      <c r="B60" s="192" t="s">
        <v>148</v>
      </c>
    </row>
    <row r="61" spans="1:15" ht="25.5" x14ac:dyDescent="0.25">
      <c r="A61" s="193" t="s">
        <v>149</v>
      </c>
      <c r="B61" s="194" t="s">
        <v>150</v>
      </c>
    </row>
    <row r="62" spans="1:15" ht="25.5" x14ac:dyDescent="0.25">
      <c r="A62" s="193" t="s">
        <v>151</v>
      </c>
      <c r="B62" s="194" t="s">
        <v>152</v>
      </c>
    </row>
    <row r="63" spans="1:15" ht="25.5" x14ac:dyDescent="0.25">
      <c r="A63" s="193" t="s">
        <v>153</v>
      </c>
      <c r="B63" s="194" t="s">
        <v>154</v>
      </c>
    </row>
    <row r="64" spans="1:15" x14ac:dyDescent="0.25">
      <c r="A64" s="193" t="s">
        <v>155</v>
      </c>
      <c r="B64" s="195" t="s">
        <v>156</v>
      </c>
    </row>
    <row r="65" spans="1:2" x14ac:dyDescent="0.25">
      <c r="A65" s="193" t="s">
        <v>157</v>
      </c>
      <c r="B65" s="195" t="s">
        <v>158</v>
      </c>
    </row>
    <row r="66" spans="1:2" x14ac:dyDescent="0.25">
      <c r="A66" s="193" t="s">
        <v>104</v>
      </c>
      <c r="B66" s="195" t="s">
        <v>159</v>
      </c>
    </row>
    <row r="67" spans="1:2" x14ac:dyDescent="0.25">
      <c r="A67" s="193" t="s">
        <v>160</v>
      </c>
      <c r="B67" s="195" t="s">
        <v>161</v>
      </c>
    </row>
    <row r="68" spans="1:2" x14ac:dyDescent="0.25">
      <c r="A68" s="193" t="s">
        <v>162</v>
      </c>
      <c r="B68" s="195" t="s">
        <v>163</v>
      </c>
    </row>
    <row r="69" spans="1:2" x14ac:dyDescent="0.25">
      <c r="A69" s="193" t="s">
        <v>164</v>
      </c>
      <c r="B69" s="195" t="s">
        <v>165</v>
      </c>
    </row>
    <row r="70" spans="1:2" x14ac:dyDescent="0.25">
      <c r="A70" s="193" t="s">
        <v>106</v>
      </c>
      <c r="B70" s="195" t="s">
        <v>166</v>
      </c>
    </row>
    <row r="72" spans="1:2" x14ac:dyDescent="0.25">
      <c r="A72" s="191" t="s">
        <v>167</v>
      </c>
      <c r="B72" s="192" t="s">
        <v>148</v>
      </c>
    </row>
    <row r="73" spans="1:2" x14ac:dyDescent="0.25">
      <c r="A73" s="193" t="s">
        <v>108</v>
      </c>
      <c r="B73" s="195" t="s">
        <v>168</v>
      </c>
    </row>
    <row r="74" spans="1:2" x14ac:dyDescent="0.25">
      <c r="A74" s="193" t="s">
        <v>169</v>
      </c>
      <c r="B74" s="195" t="s">
        <v>170</v>
      </c>
    </row>
    <row r="75" spans="1:2" x14ac:dyDescent="0.25">
      <c r="A75" s="193" t="s">
        <v>171</v>
      </c>
      <c r="B75" s="195" t="s">
        <v>172</v>
      </c>
    </row>
  </sheetData>
  <mergeCells count="120">
    <mergeCell ref="B56:C56"/>
    <mergeCell ref="D56:E56"/>
    <mergeCell ref="B57:C57"/>
    <mergeCell ref="D57:E57"/>
    <mergeCell ref="B53:C53"/>
    <mergeCell ref="D53:E53"/>
    <mergeCell ref="B54:C54"/>
    <mergeCell ref="D54:E54"/>
    <mergeCell ref="B55:C55"/>
    <mergeCell ref="D55:E55"/>
    <mergeCell ref="H46:K46"/>
    <mergeCell ref="B51:C51"/>
    <mergeCell ref="D51:E51"/>
    <mergeCell ref="B52:C52"/>
    <mergeCell ref="D52:E52"/>
    <mergeCell ref="B43:C43"/>
    <mergeCell ref="D43:E43"/>
    <mergeCell ref="B44:C44"/>
    <mergeCell ref="D44:E44"/>
    <mergeCell ref="B45:C45"/>
    <mergeCell ref="D45:E45"/>
    <mergeCell ref="B40:C40"/>
    <mergeCell ref="D40:E40"/>
    <mergeCell ref="B41:C41"/>
    <mergeCell ref="D41:E41"/>
    <mergeCell ref="B42:C42"/>
    <mergeCell ref="D42:E42"/>
    <mergeCell ref="B37:C37"/>
    <mergeCell ref="D37:E37"/>
    <mergeCell ref="B38:C38"/>
    <mergeCell ref="D38:E38"/>
    <mergeCell ref="B39:C39"/>
    <mergeCell ref="D39:E39"/>
    <mergeCell ref="B34:C34"/>
    <mergeCell ref="D34:E34"/>
    <mergeCell ref="B35:C35"/>
    <mergeCell ref="D35:E35"/>
    <mergeCell ref="B36:C36"/>
    <mergeCell ref="D36:E36"/>
    <mergeCell ref="B31:C31"/>
    <mergeCell ref="D31:E31"/>
    <mergeCell ref="B32:C32"/>
    <mergeCell ref="D32:E32"/>
    <mergeCell ref="B33:C33"/>
    <mergeCell ref="D33:E33"/>
    <mergeCell ref="B27:C27"/>
    <mergeCell ref="D27:E27"/>
    <mergeCell ref="D28:E28"/>
    <mergeCell ref="D29:E29"/>
    <mergeCell ref="B30:C30"/>
    <mergeCell ref="D30:E30"/>
    <mergeCell ref="B24:C24"/>
    <mergeCell ref="D24:E24"/>
    <mergeCell ref="B25:C25"/>
    <mergeCell ref="D25:E25"/>
    <mergeCell ref="B26:C26"/>
    <mergeCell ref="D26:E26"/>
    <mergeCell ref="B21:C21"/>
    <mergeCell ref="D21:E21"/>
    <mergeCell ref="B22:C22"/>
    <mergeCell ref="D22:E22"/>
    <mergeCell ref="B23:C23"/>
    <mergeCell ref="D23:E23"/>
    <mergeCell ref="B18:C18"/>
    <mergeCell ref="D18:E18"/>
    <mergeCell ref="B19:C19"/>
    <mergeCell ref="D19:E19"/>
    <mergeCell ref="B20:C20"/>
    <mergeCell ref="D20:E20"/>
    <mergeCell ref="B16:C16"/>
    <mergeCell ref="D16:E16"/>
    <mergeCell ref="F16:G16"/>
    <mergeCell ref="B17:C17"/>
    <mergeCell ref="D17:E17"/>
    <mergeCell ref="B14:C14"/>
    <mergeCell ref="D14:E14"/>
    <mergeCell ref="F14:G14"/>
    <mergeCell ref="I14:J14"/>
    <mergeCell ref="B15:C15"/>
    <mergeCell ref="D15:E15"/>
    <mergeCell ref="F15:G15"/>
    <mergeCell ref="B10:C10"/>
    <mergeCell ref="D10:E10"/>
    <mergeCell ref="F10:G10"/>
    <mergeCell ref="B11:C11"/>
    <mergeCell ref="D11:E11"/>
    <mergeCell ref="F11:G11"/>
    <mergeCell ref="B8:C8"/>
    <mergeCell ref="D8:E8"/>
    <mergeCell ref="F8:G8"/>
    <mergeCell ref="B9:C9"/>
    <mergeCell ref="D9:E9"/>
    <mergeCell ref="F9:G9"/>
    <mergeCell ref="B6:C6"/>
    <mergeCell ref="D6:E6"/>
    <mergeCell ref="F6:G6"/>
    <mergeCell ref="V6:W6"/>
    <mergeCell ref="B7:C7"/>
    <mergeCell ref="D7:E7"/>
    <mergeCell ref="F7:G7"/>
    <mergeCell ref="B1:G1"/>
    <mergeCell ref="S1:AE1"/>
    <mergeCell ref="B3:C3"/>
    <mergeCell ref="B5:C5"/>
    <mergeCell ref="D5:E5"/>
    <mergeCell ref="F5:G5"/>
    <mergeCell ref="I11:J11"/>
    <mergeCell ref="K11:L11"/>
    <mergeCell ref="I8:J8"/>
    <mergeCell ref="K8:L8"/>
    <mergeCell ref="I9:J9"/>
    <mergeCell ref="K9:L9"/>
    <mergeCell ref="I10:J10"/>
    <mergeCell ref="K10:L10"/>
    <mergeCell ref="I5:J5"/>
    <mergeCell ref="K5:L5"/>
    <mergeCell ref="I6:J6"/>
    <mergeCell ref="K6:L6"/>
    <mergeCell ref="I7:J7"/>
    <mergeCell ref="K7:L7"/>
  </mergeCells>
  <conditionalFormatting sqref="A57:B57 D57">
    <cfRule type="expression" dxfId="16" priority="8">
      <formula>$B$51&lt;6</formula>
    </cfRule>
  </conditionalFormatting>
  <conditionalFormatting sqref="A56:B56 D56">
    <cfRule type="expression" dxfId="15" priority="7">
      <formula>$B$51&lt;5</formula>
    </cfRule>
  </conditionalFormatting>
  <conditionalFormatting sqref="A55:B55 D55">
    <cfRule type="expression" dxfId="14" priority="6">
      <formula>$B$51&lt;4</formula>
    </cfRule>
  </conditionalFormatting>
  <conditionalFormatting sqref="A54:B54 D54">
    <cfRule type="expression" dxfId="13" priority="5">
      <formula>$B$51&lt;3</formula>
    </cfRule>
  </conditionalFormatting>
  <conditionalFormatting sqref="A53:B53 D53">
    <cfRule type="expression" dxfId="12" priority="4">
      <formula>$B$51&lt;2</formula>
    </cfRule>
  </conditionalFormatting>
  <conditionalFormatting sqref="A52:B52 D52">
    <cfRule type="expression" dxfId="11" priority="3">
      <formula>$B$51=0</formula>
    </cfRule>
  </conditionalFormatting>
  <conditionalFormatting sqref="A60:A64">
    <cfRule type="expression" dxfId="10" priority="2">
      <formula>$B$3="MDT"</formula>
    </cfRule>
  </conditionalFormatting>
  <conditionalFormatting sqref="A72:A73">
    <cfRule type="expression" dxfId="9" priority="1">
      <formula>$B$3="MDT"</formula>
    </cfRule>
  </conditionalFormatting>
  <conditionalFormatting sqref="V8:X8">
    <cfRule type="expression" dxfId="8" priority="9">
      <formula>#REF!="IFRS"</formula>
    </cfRule>
  </conditionalFormatting>
  <dataValidations count="7">
    <dataValidation type="list" showInputMessage="1" showErrorMessage="1" sqref="F6:G11">
      <formula1>$B$6:$B$12</formula1>
    </dataValidation>
    <dataValidation type="list" showInputMessage="1" showErrorMessage="1" sqref="L49 H43:K43 L55 H37:K37 H38:J42">
      <formula1>Infl</formula1>
    </dataValidation>
    <dataValidation type="list" showInputMessage="1" showErrorMessage="1" sqref="B48:C48">
      <formula1>$O$54:$O$55</formula1>
    </dataValidation>
    <dataValidation type="list" allowBlank="1" showInputMessage="1" showErrorMessage="1" sqref="B47:C47">
      <formula1>$O$54:$O$55</formula1>
    </dataValidation>
    <dataValidation type="list" showInputMessage="1" showErrorMessage="1" sqref="B3:C3">
      <formula1>IM</formula1>
    </dataValidation>
    <dataValidation type="list" allowBlank="1" showInputMessage="1" showErrorMessage="1" sqref="B52:B57">
      <formula1>sensibilite</formula1>
    </dataValidation>
    <dataValidation type="list" allowBlank="1" showInputMessage="1" showErrorMessage="1" sqref="B51">
      <formula1>nombre06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2:P27"/>
  <sheetViews>
    <sheetView showGridLines="0" workbookViewId="0">
      <selection activeCell="C14" sqref="C14"/>
    </sheetView>
  </sheetViews>
  <sheetFormatPr baseColWidth="10" defaultRowHeight="14.25" outlineLevelRow="1" x14ac:dyDescent="0.2"/>
  <cols>
    <col min="1" max="1" width="3.5703125" style="22" customWidth="1"/>
    <col min="2" max="2" width="2.42578125" style="22" customWidth="1"/>
    <col min="3" max="3" width="22.42578125" style="22" customWidth="1"/>
    <col min="4" max="4" width="16.42578125" style="22" customWidth="1"/>
    <col min="5" max="6" width="13.5703125" style="22" customWidth="1"/>
    <col min="7" max="7" width="14.5703125" style="22" customWidth="1"/>
    <col min="8" max="16" width="13.5703125" style="22" customWidth="1"/>
    <col min="17" max="16384" width="11.42578125" style="22"/>
  </cols>
  <sheetData>
    <row r="2" spans="2:16" ht="20.25" x14ac:dyDescent="0.2">
      <c r="B2" s="21" t="s">
        <v>12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</row>
    <row r="3" spans="2:16" ht="29.25" customHeight="1" x14ac:dyDescent="0.2">
      <c r="B3" s="23" t="str">
        <f>"Engagement "&amp;Paramètres!B3&amp;" / "&amp;Paramètres!B1</f>
        <v xml:space="preserve">Engagement IFC / </v>
      </c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</row>
    <row r="4" spans="2:16" x14ac:dyDescent="0.2">
      <c r="B4" s="24"/>
      <c r="C4" s="25"/>
      <c r="D4" s="25"/>
      <c r="E4" s="25"/>
      <c r="F4" s="25"/>
      <c r="G4" s="25"/>
      <c r="H4" s="25"/>
      <c r="I4" s="25"/>
      <c r="J4" s="25"/>
      <c r="K4" s="26"/>
      <c r="L4" s="26"/>
      <c r="M4" s="26"/>
      <c r="N4" s="26"/>
      <c r="O4" s="26"/>
      <c r="P4" s="26"/>
    </row>
    <row r="5" spans="2:16" ht="16.5" x14ac:dyDescent="0.2">
      <c r="C5" s="27" t="s">
        <v>13</v>
      </c>
      <c r="D5" s="28" t="str">
        <f>Paramètres!D15</f>
        <v>31/12/2017</v>
      </c>
      <c r="E5" s="27"/>
      <c r="F5" s="27"/>
      <c r="G5" s="27"/>
      <c r="H5" s="27"/>
      <c r="I5" s="27"/>
      <c r="L5" s="27"/>
      <c r="N5" s="29"/>
      <c r="O5" s="29"/>
      <c r="P5" s="29"/>
    </row>
    <row r="6" spans="2:16" ht="16.5" x14ac:dyDescent="0.2">
      <c r="C6" s="30" t="s">
        <v>14</v>
      </c>
    </row>
    <row r="7" spans="2:16" ht="15" thickBot="1" x14ac:dyDescent="0.25"/>
    <row r="8" spans="2:16" ht="21" customHeight="1" thickBot="1" x14ac:dyDescent="0.25">
      <c r="C8" s="31"/>
      <c r="D8" s="31"/>
      <c r="E8" s="32" t="str">
        <f>"Hypothèses "&amp;YEAR(D5)&amp;IF(Paramètres!O14=TRUE,"","-"&amp;YEAR(D5)+1)</f>
        <v>Hypothèses 2017</v>
      </c>
      <c r="F8" s="33"/>
      <c r="G8" s="33"/>
      <c r="H8" s="33"/>
      <c r="I8" s="33"/>
      <c r="J8" s="34"/>
      <c r="K8" s="35" t="str">
        <f>"Rappel des hypothèses "&amp;YEAR(D5)-1&amp;IF(Paramètres!O14=TRUE,"","-"&amp;YEAR(D5))</f>
        <v>Rappel des hypothèses 2016</v>
      </c>
      <c r="L8" s="36"/>
      <c r="M8" s="36"/>
      <c r="N8" s="36"/>
      <c r="O8" s="36"/>
      <c r="P8" s="36"/>
    </row>
    <row r="9" spans="2:16" ht="21" customHeight="1" thickBot="1" x14ac:dyDescent="0.25">
      <c r="C9" s="31"/>
      <c r="D9" s="31"/>
      <c r="E9" s="37" t="str">
        <f>Paramètres!B6</f>
        <v>Journaliste</v>
      </c>
      <c r="F9" s="38" t="str">
        <f>Paramètres!B7</f>
        <v>Cadre</v>
      </c>
      <c r="G9" s="38" t="str">
        <f>Paramètres!B8</f>
        <v>Technicien</v>
      </c>
      <c r="H9" s="38" t="str">
        <f>Paramètres!B9</f>
        <v>Employé</v>
      </c>
      <c r="I9" s="38">
        <f>Paramètres!B10</f>
        <v>0</v>
      </c>
      <c r="J9" s="38">
        <f>Paramètres!B11</f>
        <v>0</v>
      </c>
      <c r="K9" s="38" t="str">
        <f>Paramètres!B6</f>
        <v>Journaliste</v>
      </c>
      <c r="L9" s="38" t="str">
        <f>Paramètres!B7</f>
        <v>Cadre</v>
      </c>
      <c r="M9" s="38" t="str">
        <f>Paramètres!B8</f>
        <v>Technicien</v>
      </c>
      <c r="N9" s="38" t="str">
        <f>Paramètres!B9</f>
        <v>Employé</v>
      </c>
      <c r="O9" s="38">
        <f>Paramètres!B10</f>
        <v>0</v>
      </c>
      <c r="P9" s="38">
        <f>Paramètres!B11</f>
        <v>0</v>
      </c>
    </row>
    <row r="10" spans="2:16" x14ac:dyDescent="0.2"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</row>
    <row r="11" spans="2:16" ht="24" customHeight="1" x14ac:dyDescent="0.2">
      <c r="C11" s="39" t="s">
        <v>15</v>
      </c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</row>
    <row r="12" spans="2:16" ht="23.25" customHeight="1" x14ac:dyDescent="0.2">
      <c r="C12" s="41" t="s">
        <v>16</v>
      </c>
      <c r="D12" s="41"/>
      <c r="E12" s="42" t="str">
        <f>Paramètres!D17</f>
        <v>Départ volontaire</v>
      </c>
      <c r="F12" s="42"/>
      <c r="G12" s="42"/>
      <c r="H12" s="42"/>
      <c r="I12" s="42"/>
      <c r="J12" s="42"/>
      <c r="K12" s="43" t="str">
        <f>Paramètres!B17</f>
        <v>idem</v>
      </c>
      <c r="L12" s="44"/>
      <c r="M12" s="44"/>
      <c r="N12" s="45"/>
      <c r="O12" s="45"/>
      <c r="P12" s="46"/>
    </row>
    <row r="13" spans="2:16" ht="23.25" customHeight="1" x14ac:dyDescent="0.2">
      <c r="C13" s="41" t="s">
        <v>17</v>
      </c>
      <c r="D13" s="41"/>
      <c r="E13" s="47" t="str">
        <f>Paramètres!D24</f>
        <v>Age taux plein</v>
      </c>
      <c r="F13" s="47" t="str">
        <f>Paramètres!D25</f>
        <v>Age taux plein</v>
      </c>
      <c r="G13" s="47" t="str">
        <f>Paramètres!D26</f>
        <v>Age taux plein</v>
      </c>
      <c r="H13" s="47" t="str">
        <f>Paramètres!D27</f>
        <v>Age taux plein</v>
      </c>
      <c r="I13" s="47">
        <f>Paramètres!D22</f>
        <v>0</v>
      </c>
      <c r="J13" s="47">
        <f>Paramètres!D23</f>
        <v>0</v>
      </c>
      <c r="K13" s="48" t="str">
        <f>Paramètres!B24</f>
        <v>idem</v>
      </c>
      <c r="L13" s="48" t="str">
        <f>Paramètres!B25</f>
        <v>idem</v>
      </c>
      <c r="M13" s="48" t="str">
        <f>Paramètres!B26</f>
        <v>idem</v>
      </c>
      <c r="N13" s="48" t="str">
        <f>Paramètres!B21</f>
        <v>idem</v>
      </c>
      <c r="O13" s="48">
        <f>Paramètres!B22</f>
        <v>0</v>
      </c>
      <c r="P13" s="48">
        <f>Paramètres!B23</f>
        <v>0</v>
      </c>
    </row>
    <row r="14" spans="2:16" x14ac:dyDescent="0.2">
      <c r="C14" s="31"/>
      <c r="D14" s="31"/>
      <c r="E14" s="49"/>
      <c r="F14" s="49"/>
      <c r="G14" s="31"/>
      <c r="H14" s="31"/>
      <c r="I14" s="31"/>
      <c r="J14" s="31"/>
      <c r="K14" s="31"/>
      <c r="L14" s="31"/>
      <c r="M14" s="31"/>
      <c r="N14" s="31"/>
      <c r="O14" s="31"/>
      <c r="P14" s="31"/>
    </row>
    <row r="15" spans="2:16" ht="24" customHeight="1" x14ac:dyDescent="0.2">
      <c r="C15" s="39" t="str">
        <f>IF(Paramètres!B3="IFC","Paramètres IFC","Supprimer cette partie si pas d'IFC")</f>
        <v>Paramètres IFC</v>
      </c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</row>
    <row r="16" spans="2:16" ht="23.25" customHeight="1" outlineLevel="1" x14ac:dyDescent="0.2">
      <c r="C16" s="41" t="s">
        <v>18</v>
      </c>
      <c r="D16" s="41"/>
      <c r="E16" s="50" t="s">
        <v>19</v>
      </c>
      <c r="F16" s="51"/>
      <c r="G16" s="51"/>
      <c r="H16" s="51"/>
      <c r="I16" s="51"/>
      <c r="J16" s="52"/>
      <c r="K16" s="53" t="s">
        <v>20</v>
      </c>
      <c r="L16" s="54"/>
      <c r="M16" s="54"/>
      <c r="N16" s="55"/>
      <c r="O16" s="55"/>
      <c r="P16" s="56"/>
    </row>
    <row r="17" spans="3:16" ht="23.25" customHeight="1" outlineLevel="1" x14ac:dyDescent="0.2">
      <c r="C17" s="41" t="s">
        <v>21</v>
      </c>
      <c r="D17" s="41"/>
      <c r="E17" s="57">
        <f>Paramètres!D30</f>
        <v>0.41</v>
      </c>
      <c r="F17" s="57">
        <f>Paramètres!D31</f>
        <v>0.47</v>
      </c>
      <c r="G17" s="57">
        <f>Paramètres!D32</f>
        <v>0.47</v>
      </c>
      <c r="H17" s="57">
        <f>Paramètres!D33</f>
        <v>0.47</v>
      </c>
      <c r="I17" s="57">
        <f>Paramètres!D34</f>
        <v>0</v>
      </c>
      <c r="J17" s="57">
        <f>Paramètres!D35</f>
        <v>0</v>
      </c>
      <c r="K17" s="58" t="str">
        <f>Paramètres!B30</f>
        <v>idem</v>
      </c>
      <c r="L17" s="58" t="str">
        <f>Paramètres!B31</f>
        <v>idem</v>
      </c>
      <c r="M17" s="58" t="str">
        <f>Paramètres!B32</f>
        <v>idem</v>
      </c>
      <c r="N17" s="58" t="str">
        <f>Paramètres!B33</f>
        <v>idem</v>
      </c>
      <c r="O17" s="58">
        <f>Paramètres!B34</f>
        <v>0</v>
      </c>
      <c r="P17" s="58">
        <f>Paramètres!B35</f>
        <v>0</v>
      </c>
    </row>
    <row r="18" spans="3:16" x14ac:dyDescent="0.2"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</row>
    <row r="19" spans="3:16" ht="24" customHeight="1" x14ac:dyDescent="0.2">
      <c r="C19" s="59" t="s">
        <v>22</v>
      </c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</row>
    <row r="20" spans="3:16" ht="23.25" customHeight="1" x14ac:dyDescent="0.2">
      <c r="C20" s="41" t="s">
        <v>23</v>
      </c>
      <c r="D20" s="41"/>
      <c r="E20" s="60">
        <f>Paramètres!D36</f>
        <v>1.7999999999999999E-2</v>
      </c>
      <c r="F20" s="61"/>
      <c r="G20" s="61"/>
      <c r="H20" s="61"/>
      <c r="I20" s="61"/>
      <c r="J20" s="62"/>
      <c r="K20" s="63" t="str">
        <f>Paramètres!B36</f>
        <v>idem</v>
      </c>
      <c r="L20" s="64"/>
      <c r="M20" s="64"/>
      <c r="N20" s="55"/>
      <c r="O20" s="55"/>
      <c r="P20" s="56"/>
    </row>
    <row r="21" spans="3:16" ht="23.25" customHeight="1" x14ac:dyDescent="0.2">
      <c r="C21" s="65" t="s">
        <v>24</v>
      </c>
      <c r="D21" s="65"/>
      <c r="E21" s="66">
        <f>Paramètres!D43</f>
        <v>1.2999999999999999E-2</v>
      </c>
      <c r="F21" s="67"/>
      <c r="G21" s="67"/>
      <c r="H21" s="67"/>
      <c r="I21" s="67"/>
      <c r="J21" s="68"/>
      <c r="K21" s="69">
        <f>Paramètres!B43</f>
        <v>1.2999999999999999E-2</v>
      </c>
      <c r="L21" s="70"/>
      <c r="M21" s="70"/>
      <c r="N21" s="71"/>
      <c r="O21" s="71"/>
      <c r="P21" s="72"/>
    </row>
    <row r="22" spans="3:16" ht="12" customHeight="1" x14ac:dyDescent="0.2">
      <c r="C22" s="73" t="str">
        <f>"     "&amp;Paramètres!H43</f>
        <v xml:space="preserve">     Inflation comprise</v>
      </c>
      <c r="D22" s="73"/>
      <c r="E22" s="74"/>
      <c r="F22" s="75"/>
      <c r="G22" s="75"/>
      <c r="H22" s="75"/>
      <c r="I22" s="75"/>
      <c r="J22" s="76"/>
      <c r="K22" s="77"/>
      <c r="L22" s="78"/>
      <c r="M22" s="78"/>
      <c r="N22" s="79"/>
      <c r="O22" s="79"/>
      <c r="P22" s="80"/>
    </row>
    <row r="23" spans="3:16" ht="23.25" customHeight="1" x14ac:dyDescent="0.2">
      <c r="C23" s="65" t="s">
        <v>25</v>
      </c>
      <c r="D23" s="65"/>
      <c r="E23" s="81">
        <f>Paramètres!D37</f>
        <v>2.3089999999999833E-2</v>
      </c>
      <c r="F23" s="81">
        <f>Paramètres!D39</f>
        <v>2.3089999999999833E-2</v>
      </c>
      <c r="G23" s="81">
        <f>Paramètres!D39</f>
        <v>2.3089999999999833E-2</v>
      </c>
      <c r="H23" s="81">
        <f>Paramètres!D40</f>
        <v>2.3089999999999833E-2</v>
      </c>
      <c r="I23" s="81">
        <f>Paramètres!D41</f>
        <v>0</v>
      </c>
      <c r="J23" s="81">
        <f>Paramètres!D42</f>
        <v>0</v>
      </c>
      <c r="K23" s="82" t="str">
        <f>Paramètres!B37</f>
        <v>idem</v>
      </c>
      <c r="L23" s="82" t="str">
        <f>Paramètres!B37</f>
        <v>idem</v>
      </c>
      <c r="M23" s="82" t="str">
        <f>Paramètres!B39</f>
        <v>idem</v>
      </c>
      <c r="N23" s="82" t="str">
        <f>Paramètres!B40</f>
        <v>idem</v>
      </c>
      <c r="O23" s="82">
        <f>Paramètres!B41</f>
        <v>0</v>
      </c>
      <c r="P23" s="82">
        <f>Paramètres!B42</f>
        <v>0</v>
      </c>
    </row>
    <row r="24" spans="3:16" ht="12" customHeight="1" x14ac:dyDescent="0.2">
      <c r="C24" s="73" t="str">
        <f>"     "&amp;Paramètres!H37</f>
        <v xml:space="preserve">     Inflation comprise</v>
      </c>
      <c r="D24" s="73"/>
      <c r="E24" s="83"/>
      <c r="F24" s="83"/>
      <c r="G24" s="83"/>
      <c r="H24" s="83"/>
      <c r="I24" s="83"/>
      <c r="J24" s="83"/>
      <c r="K24" s="84"/>
      <c r="L24" s="84"/>
      <c r="M24" s="84"/>
      <c r="N24" s="84"/>
      <c r="O24" s="84"/>
      <c r="P24" s="84"/>
    </row>
    <row r="25" spans="3:16" ht="23.25" customHeight="1" x14ac:dyDescent="0.2">
      <c r="C25" s="41" t="s">
        <v>26</v>
      </c>
      <c r="D25" s="85" t="s">
        <v>27</v>
      </c>
      <c r="E25" s="86" t="str">
        <f>Paramètres!D44</f>
        <v>INSEE 10 - 12 Hommes</v>
      </c>
      <c r="F25" s="87"/>
      <c r="G25" s="88"/>
      <c r="H25" s="88"/>
      <c r="I25" s="88"/>
      <c r="J25" s="89"/>
      <c r="K25" s="63" t="str">
        <f>Paramètres!B44</f>
        <v>INSEE 08 - 10 Hommes</v>
      </c>
      <c r="L25" s="54"/>
      <c r="M25" s="54"/>
      <c r="N25" s="55"/>
      <c r="O25" s="55"/>
      <c r="P25" s="56"/>
    </row>
    <row r="26" spans="3:16" ht="23.25" customHeight="1" x14ac:dyDescent="0.2">
      <c r="C26" s="41"/>
      <c r="D26" s="85" t="s">
        <v>28</v>
      </c>
      <c r="E26" s="86" t="str">
        <f>Paramètres!D45</f>
        <v>INSEE 10 - 12 Femmes</v>
      </c>
      <c r="F26" s="87"/>
      <c r="G26" s="88"/>
      <c r="H26" s="88"/>
      <c r="I26" s="88"/>
      <c r="J26" s="89"/>
      <c r="K26" s="63" t="str">
        <f>Paramètres!B45</f>
        <v>INSEE 08 - 10 Femmes</v>
      </c>
      <c r="L26" s="54"/>
      <c r="M26" s="54"/>
      <c r="N26" s="55"/>
      <c r="O26" s="55"/>
      <c r="P26" s="56"/>
    </row>
    <row r="27" spans="3:16" ht="23.25" customHeight="1" x14ac:dyDescent="0.2">
      <c r="C27" s="41" t="s">
        <v>29</v>
      </c>
      <c r="D27" s="41"/>
      <c r="E27" s="90" t="s">
        <v>30</v>
      </c>
      <c r="F27" s="90"/>
      <c r="G27" s="90"/>
      <c r="H27" s="90"/>
      <c r="I27" s="90"/>
      <c r="J27" s="90"/>
      <c r="K27" s="53" t="s">
        <v>20</v>
      </c>
      <c r="L27" s="54"/>
      <c r="M27" s="54"/>
      <c r="N27" s="55"/>
      <c r="O27" s="55"/>
      <c r="P27" s="56"/>
    </row>
  </sheetData>
  <mergeCells count="13">
    <mergeCell ref="C27:D27"/>
    <mergeCell ref="B2:P2"/>
    <mergeCell ref="B3:P3"/>
    <mergeCell ref="C20:D20"/>
    <mergeCell ref="C21:D21"/>
    <mergeCell ref="C22:D22"/>
    <mergeCell ref="C23:D23"/>
    <mergeCell ref="C24:D24"/>
    <mergeCell ref="C25:C26"/>
    <mergeCell ref="C12:D12"/>
    <mergeCell ref="C13:D13"/>
    <mergeCell ref="C16:D16"/>
    <mergeCell ref="C17:D1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6" orientation="landscape" r:id="rId1"/>
  <headerFooter>
    <oddHeader>&amp;LCONFIDENTIEL&amp;R&amp;D</oddHeader>
    <oddFooter>&amp;LSecoia&amp;R&amp;F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8D1F2720-8EED-4EBC-9888-33F6B60D93A3}">
            <xm:f>'H:\Administratif\Documents standards\Projet rapport excel - LEA 2\[Rapport IFC Euronews 2017 mise en forme 2 kd .xlsm]Paramètres'!#REF!&lt;&gt;"IFC"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C16:M17</xm:sqref>
        </x14:conditionalFormatting>
        <x14:conditionalFormatting xmlns:xm="http://schemas.microsoft.com/office/excel/2006/main">
          <x14:cfRule type="expression" priority="3" id="{BFDA453F-D57E-465E-BE39-CD1CD495E35E}">
            <xm:f>'H:\Administratif\Documents standards\Projet rapport excel - LEA 2\[Rapport IFC Euronews 2017 mise en forme 2 kd .xlsm]Paramètres'!#REF!&lt;&gt;"IFC"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N16:N17</xm:sqref>
        </x14:conditionalFormatting>
        <x14:conditionalFormatting xmlns:xm="http://schemas.microsoft.com/office/excel/2006/main">
          <x14:cfRule type="expression" priority="2" id="{7EC52A28-B1AD-4A43-B23A-2E1020A44A88}">
            <xm:f>'H:\Administratif\Documents standards\Projet rapport excel - LEA 2\[Rapport IFC Euronews 2017 mise en forme 2 kd .xlsm]Paramètres'!#REF!&lt;&gt;"IFC"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O16:O17</xm:sqref>
        </x14:conditionalFormatting>
        <x14:conditionalFormatting xmlns:xm="http://schemas.microsoft.com/office/excel/2006/main">
          <x14:cfRule type="expression" priority="1" id="{7F7FF0AD-B951-4ED3-9E75-90924E99F9A9}">
            <xm:f>'H:\Administratif\Documents standards\Projet rapport excel - LEA 2\[Rapport IFC Euronews 2017 mise en forme 2 kd .xlsm]Paramètres'!#REF!&lt;&gt;"IFC"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P16:P17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N57"/>
  <sheetViews>
    <sheetView showGridLines="0" workbookViewId="0">
      <selection activeCell="P13" sqref="P13"/>
    </sheetView>
  </sheetViews>
  <sheetFormatPr baseColWidth="10" defaultRowHeight="15" x14ac:dyDescent="0.25"/>
  <cols>
    <col min="1" max="1" width="3.140625" style="91" customWidth="1"/>
    <col min="2" max="2" width="19.42578125" style="91" customWidth="1"/>
    <col min="3" max="3" width="0.42578125" style="91" customWidth="1"/>
    <col min="4" max="4" width="26" style="91" customWidth="1"/>
    <col min="5" max="5" width="0.42578125" style="91" customWidth="1"/>
    <col min="6" max="6" width="26.5703125" style="91" customWidth="1"/>
    <col min="7" max="7" width="0.42578125" style="91" customWidth="1"/>
    <col min="8" max="8" width="25.42578125" style="91" customWidth="1"/>
    <col min="9" max="9" width="0.42578125" style="91" customWidth="1"/>
    <col min="10" max="10" width="26.7109375" style="91" customWidth="1"/>
    <col min="11" max="11" width="0.5703125" style="91" customWidth="1"/>
    <col min="12" max="12" width="24.85546875" style="91" customWidth="1"/>
    <col min="13" max="13" width="0.42578125" style="91" customWidth="1"/>
    <col min="14" max="14" width="25.140625" style="91" customWidth="1"/>
    <col min="15" max="16384" width="11.42578125" style="91"/>
  </cols>
  <sheetData>
    <row r="1" spans="2:14" ht="10.5" customHeight="1" x14ac:dyDescent="0.25"/>
    <row r="2" spans="2:14" ht="19.5" customHeight="1" x14ac:dyDescent="0.25">
      <c r="B2" s="92" t="s">
        <v>31</v>
      </c>
      <c r="C2" s="92"/>
      <c r="D2" s="92"/>
      <c r="E2" s="92"/>
      <c r="F2" s="92"/>
      <c r="G2" s="92"/>
      <c r="H2" s="93"/>
      <c r="I2" s="93"/>
      <c r="J2" s="93"/>
      <c r="K2" s="93"/>
      <c r="L2" s="93"/>
      <c r="M2" s="93"/>
      <c r="N2" s="93"/>
    </row>
    <row r="3" spans="2:14" s="96" customFormat="1" ht="19.5" customHeight="1" x14ac:dyDescent="0.25">
      <c r="B3" s="94" t="str">
        <f>"Catégories : "&amp;Paramètres!B6&amp;" "&amp;Paramètres!B7&amp;" "&amp;Paramètres!B8&amp;" "&amp;Paramètres!B9&amp;" "&amp;Paramètres!B10&amp;" "&amp;Paramètres!B11</f>
        <v xml:space="preserve">Catégories : Journaliste Cadre Technicien Employé  </v>
      </c>
      <c r="C3" s="94"/>
      <c r="D3" s="94"/>
      <c r="E3" s="94"/>
      <c r="F3" s="94"/>
      <c r="G3" s="94"/>
      <c r="H3" s="95"/>
      <c r="I3" s="95"/>
      <c r="J3" s="95"/>
      <c r="K3" s="95"/>
      <c r="L3" s="95"/>
      <c r="M3" s="95"/>
      <c r="N3" s="95"/>
    </row>
    <row r="4" spans="2:14" s="96" customFormat="1" ht="19.5" customHeight="1" x14ac:dyDescent="0.25">
      <c r="B4" s="94" t="s">
        <v>32</v>
      </c>
      <c r="C4" s="94"/>
      <c r="D4" s="94"/>
      <c r="E4" s="94"/>
      <c r="F4" s="94"/>
      <c r="G4" s="94"/>
      <c r="H4" s="95"/>
      <c r="I4" s="95"/>
      <c r="J4" s="95"/>
      <c r="K4" s="95"/>
      <c r="L4" s="95"/>
      <c r="M4" s="95"/>
      <c r="N4" s="95"/>
    </row>
    <row r="5" spans="2:14" ht="6.75" customHeight="1" x14ac:dyDescent="0.25">
      <c r="B5" s="97"/>
      <c r="C5" s="97"/>
      <c r="D5" s="97"/>
      <c r="E5" s="97"/>
      <c r="F5" s="97"/>
      <c r="G5" s="97"/>
    </row>
    <row r="6" spans="2:14" ht="40.5" customHeight="1" x14ac:dyDescent="0.25">
      <c r="B6" s="98" t="s">
        <v>33</v>
      </c>
      <c r="C6" s="97"/>
      <c r="D6" s="98" t="str">
        <f>Paramètres!D6</f>
        <v>Journalistes (CCN des journalistes)</v>
      </c>
      <c r="E6" s="99"/>
      <c r="F6" s="100" t="str">
        <f>Paramètres!D7</f>
        <v>Techniciens/Administratifs
(CCN des chaînes thématiques)</v>
      </c>
      <c r="G6" s="101"/>
      <c r="H6" s="98" t="str">
        <f>Paramètres!D8</f>
        <v>Techniciens/Administratifs
(CCN des chaînes thématiques)</v>
      </c>
      <c r="I6" s="99"/>
      <c r="J6" s="100" t="str">
        <f>Paramètres!D9</f>
        <v>Techniciens/Administratifs
(CCN des chaînes thématiques)</v>
      </c>
      <c r="L6" s="98">
        <f>Paramètres!D10</f>
        <v>0</v>
      </c>
      <c r="M6" s="99"/>
      <c r="N6" s="100">
        <f>Paramètres!D11</f>
        <v>0</v>
      </c>
    </row>
    <row r="7" spans="2:14" x14ac:dyDescent="0.25">
      <c r="D7" s="102" t="str">
        <f>Paramètres!B6</f>
        <v>Journaliste</v>
      </c>
      <c r="F7" s="102" t="str">
        <f>Paramètres!B7</f>
        <v>Cadre</v>
      </c>
      <c r="G7" s="103"/>
      <c r="H7" s="102" t="str">
        <f>Paramètres!B8</f>
        <v>Technicien</v>
      </c>
      <c r="J7" s="102" t="str">
        <f>Paramètres!B9</f>
        <v>Employé</v>
      </c>
      <c r="L7" s="102">
        <f>Paramètres!B10</f>
        <v>0</v>
      </c>
      <c r="N7" s="102">
        <f>Paramètres!B11</f>
        <v>0</v>
      </c>
    </row>
    <row r="8" spans="2:14" x14ac:dyDescent="0.25">
      <c r="B8" s="104">
        <v>0</v>
      </c>
      <c r="C8" s="97"/>
      <c r="D8" s="105">
        <v>0</v>
      </c>
      <c r="E8" s="106"/>
      <c r="F8" s="105">
        <v>0</v>
      </c>
      <c r="G8" s="103"/>
      <c r="H8" s="105">
        <v>0</v>
      </c>
      <c r="I8" s="106"/>
      <c r="J8" s="105">
        <v>0</v>
      </c>
      <c r="L8" s="105"/>
      <c r="M8" s="106"/>
      <c r="N8" s="105"/>
    </row>
    <row r="9" spans="2:14" x14ac:dyDescent="0.25">
      <c r="B9" s="104">
        <v>1</v>
      </c>
      <c r="C9" s="97"/>
      <c r="D9" s="105">
        <v>0</v>
      </c>
      <c r="E9" s="106"/>
      <c r="F9" s="105">
        <v>0</v>
      </c>
      <c r="G9" s="103"/>
      <c r="H9" s="105">
        <v>0</v>
      </c>
      <c r="I9" s="106"/>
      <c r="J9" s="105">
        <v>0</v>
      </c>
      <c r="L9" s="105"/>
      <c r="M9" s="106"/>
      <c r="N9" s="105"/>
    </row>
    <row r="10" spans="2:14" x14ac:dyDescent="0.25">
      <c r="B10" s="104">
        <v>2</v>
      </c>
      <c r="C10" s="97"/>
      <c r="D10" s="105">
        <v>1</v>
      </c>
      <c r="E10" s="106"/>
      <c r="F10" s="105">
        <v>0.2</v>
      </c>
      <c r="G10" s="103"/>
      <c r="H10" s="105">
        <v>0.2</v>
      </c>
      <c r="I10" s="106"/>
      <c r="J10" s="105">
        <v>0.2</v>
      </c>
      <c r="L10" s="105"/>
      <c r="M10" s="106"/>
      <c r="N10" s="105"/>
    </row>
    <row r="11" spans="2:14" x14ac:dyDescent="0.25">
      <c r="B11" s="104">
        <v>3</v>
      </c>
      <c r="C11" s="97"/>
      <c r="D11" s="105">
        <v>1</v>
      </c>
      <c r="E11" s="106"/>
      <c r="F11" s="105">
        <v>0.30000000000000004</v>
      </c>
      <c r="G11" s="103"/>
      <c r="H11" s="105">
        <v>0.30000000000000004</v>
      </c>
      <c r="I11" s="106"/>
      <c r="J11" s="105">
        <v>0.30000000000000004</v>
      </c>
      <c r="L11" s="105"/>
      <c r="M11" s="106"/>
      <c r="N11" s="105"/>
    </row>
    <row r="12" spans="2:14" x14ac:dyDescent="0.25">
      <c r="B12" s="104">
        <v>4</v>
      </c>
      <c r="C12" s="97"/>
      <c r="D12" s="105">
        <v>1</v>
      </c>
      <c r="E12" s="106"/>
      <c r="F12" s="105">
        <v>0.4</v>
      </c>
      <c r="G12" s="103"/>
      <c r="H12" s="105">
        <v>0.4</v>
      </c>
      <c r="I12" s="106"/>
      <c r="J12" s="105">
        <v>0.4</v>
      </c>
      <c r="L12" s="105"/>
      <c r="M12" s="106"/>
      <c r="N12" s="105"/>
    </row>
    <row r="13" spans="2:14" x14ac:dyDescent="0.25">
      <c r="B13" s="104">
        <v>5</v>
      </c>
      <c r="C13" s="97"/>
      <c r="D13" s="105">
        <v>2</v>
      </c>
      <c r="E13" s="106"/>
      <c r="F13" s="105">
        <v>0.5</v>
      </c>
      <c r="G13" s="103"/>
      <c r="H13" s="105">
        <v>0.5</v>
      </c>
      <c r="I13" s="106"/>
      <c r="J13" s="105">
        <v>0.5</v>
      </c>
      <c r="L13" s="105"/>
      <c r="M13" s="106"/>
      <c r="N13" s="105"/>
    </row>
    <row r="14" spans="2:14" x14ac:dyDescent="0.25">
      <c r="B14" s="104">
        <v>6</v>
      </c>
      <c r="C14" s="97"/>
      <c r="D14" s="105">
        <v>2</v>
      </c>
      <c r="E14" s="106"/>
      <c r="F14" s="105">
        <v>0.60000000000000009</v>
      </c>
      <c r="G14" s="103"/>
      <c r="H14" s="105">
        <v>0.60000000000000009</v>
      </c>
      <c r="I14" s="106"/>
      <c r="J14" s="105">
        <v>0.60000000000000009</v>
      </c>
      <c r="L14" s="105"/>
      <c r="M14" s="106"/>
      <c r="N14" s="105"/>
    </row>
    <row r="15" spans="2:14" x14ac:dyDescent="0.25">
      <c r="B15" s="104">
        <v>7</v>
      </c>
      <c r="C15" s="97"/>
      <c r="D15" s="105">
        <v>2</v>
      </c>
      <c r="E15" s="106"/>
      <c r="F15" s="105">
        <v>0.70000000000000007</v>
      </c>
      <c r="G15" s="103"/>
      <c r="H15" s="105">
        <v>0.70000000000000007</v>
      </c>
      <c r="I15" s="106"/>
      <c r="J15" s="105">
        <v>0.70000000000000007</v>
      </c>
      <c r="L15" s="105"/>
      <c r="M15" s="106"/>
      <c r="N15" s="105"/>
    </row>
    <row r="16" spans="2:14" x14ac:dyDescent="0.25">
      <c r="B16" s="104">
        <v>8</v>
      </c>
      <c r="C16" s="97"/>
      <c r="D16" s="105">
        <v>2</v>
      </c>
      <c r="E16" s="106"/>
      <c r="F16" s="105">
        <v>0.8</v>
      </c>
      <c r="G16" s="103"/>
      <c r="H16" s="105">
        <v>0.8</v>
      </c>
      <c r="I16" s="106"/>
      <c r="J16" s="105">
        <v>0.8</v>
      </c>
      <c r="L16" s="105"/>
      <c r="M16" s="106"/>
      <c r="N16" s="105"/>
    </row>
    <row r="17" spans="2:14" x14ac:dyDescent="0.25">
      <c r="B17" s="104">
        <v>9</v>
      </c>
      <c r="C17" s="97"/>
      <c r="D17" s="105">
        <v>2</v>
      </c>
      <c r="E17" s="106"/>
      <c r="F17" s="105">
        <v>0.9</v>
      </c>
      <c r="G17" s="103"/>
      <c r="H17" s="105">
        <v>0.9</v>
      </c>
      <c r="I17" s="106"/>
      <c r="J17" s="105">
        <v>0.9</v>
      </c>
      <c r="L17" s="105"/>
      <c r="M17" s="106"/>
      <c r="N17" s="105"/>
    </row>
    <row r="18" spans="2:14" x14ac:dyDescent="0.25">
      <c r="B18" s="104">
        <v>10</v>
      </c>
      <c r="C18" s="97"/>
      <c r="D18" s="105">
        <v>3</v>
      </c>
      <c r="E18" s="106"/>
      <c r="F18" s="105">
        <v>1</v>
      </c>
      <c r="G18" s="103"/>
      <c r="H18" s="105">
        <v>1</v>
      </c>
      <c r="I18" s="106"/>
      <c r="J18" s="105">
        <v>1</v>
      </c>
      <c r="L18" s="105"/>
      <c r="M18" s="106"/>
      <c r="N18" s="105"/>
    </row>
    <row r="19" spans="2:14" x14ac:dyDescent="0.25">
      <c r="B19" s="104">
        <v>11</v>
      </c>
      <c r="C19" s="97"/>
      <c r="D19" s="105">
        <v>3</v>
      </c>
      <c r="E19" s="106"/>
      <c r="F19" s="105">
        <v>1.1666666666666667</v>
      </c>
      <c r="G19" s="103"/>
      <c r="H19" s="105">
        <v>1.1666666666666667</v>
      </c>
      <c r="I19" s="106"/>
      <c r="J19" s="105">
        <v>1.1666666666666667</v>
      </c>
      <c r="L19" s="105"/>
      <c r="M19" s="106"/>
      <c r="N19" s="105"/>
    </row>
    <row r="20" spans="2:14" x14ac:dyDescent="0.25">
      <c r="B20" s="104">
        <v>12</v>
      </c>
      <c r="C20" s="97"/>
      <c r="D20" s="105">
        <v>3</v>
      </c>
      <c r="E20" s="106"/>
      <c r="F20" s="105">
        <v>1.3333333333333333</v>
      </c>
      <c r="G20" s="103"/>
      <c r="H20" s="105">
        <v>1.3333333333333333</v>
      </c>
      <c r="I20" s="106"/>
      <c r="J20" s="105">
        <v>1.3333333333333333</v>
      </c>
      <c r="L20" s="105"/>
      <c r="M20" s="106"/>
      <c r="N20" s="105"/>
    </row>
    <row r="21" spans="2:14" x14ac:dyDescent="0.25">
      <c r="B21" s="104">
        <v>13</v>
      </c>
      <c r="C21" s="97"/>
      <c r="D21" s="105">
        <v>3</v>
      </c>
      <c r="E21" s="106"/>
      <c r="F21" s="105">
        <v>1.5</v>
      </c>
      <c r="G21" s="103"/>
      <c r="H21" s="105">
        <v>1.5</v>
      </c>
      <c r="I21" s="106"/>
      <c r="J21" s="105">
        <v>1.5</v>
      </c>
      <c r="L21" s="105"/>
      <c r="M21" s="106"/>
      <c r="N21" s="105"/>
    </row>
    <row r="22" spans="2:14" x14ac:dyDescent="0.25">
      <c r="B22" s="104">
        <v>14</v>
      </c>
      <c r="C22" s="97"/>
      <c r="D22" s="105">
        <v>3</v>
      </c>
      <c r="E22" s="106"/>
      <c r="F22" s="105">
        <v>1.6666666666666665</v>
      </c>
      <c r="G22" s="103"/>
      <c r="H22" s="105">
        <v>1.6666666666666665</v>
      </c>
      <c r="I22" s="106"/>
      <c r="J22" s="105">
        <v>1.6666666666666665</v>
      </c>
      <c r="L22" s="105"/>
      <c r="M22" s="106"/>
      <c r="N22" s="105"/>
    </row>
    <row r="23" spans="2:14" x14ac:dyDescent="0.25">
      <c r="B23" s="104">
        <v>15</v>
      </c>
      <c r="C23" s="97"/>
      <c r="D23" s="105">
        <v>3</v>
      </c>
      <c r="E23" s="106"/>
      <c r="F23" s="105">
        <v>1.8333333333333333</v>
      </c>
      <c r="G23" s="103"/>
      <c r="H23" s="105">
        <v>1.8333333333333333</v>
      </c>
      <c r="I23" s="106"/>
      <c r="J23" s="105">
        <v>1.8333333333333333</v>
      </c>
      <c r="L23" s="105"/>
      <c r="M23" s="106"/>
      <c r="N23" s="105"/>
    </row>
    <row r="24" spans="2:14" x14ac:dyDescent="0.25">
      <c r="B24" s="104">
        <v>16</v>
      </c>
      <c r="C24" s="97"/>
      <c r="D24" s="105">
        <v>3</v>
      </c>
      <c r="E24" s="106"/>
      <c r="F24" s="105">
        <v>2</v>
      </c>
      <c r="G24" s="103"/>
      <c r="H24" s="105">
        <v>2</v>
      </c>
      <c r="I24" s="106"/>
      <c r="J24" s="105">
        <v>2</v>
      </c>
      <c r="L24" s="105"/>
      <c r="M24" s="106"/>
      <c r="N24" s="105"/>
    </row>
    <row r="25" spans="2:14" x14ac:dyDescent="0.25">
      <c r="B25" s="104">
        <v>17</v>
      </c>
      <c r="C25" s="97"/>
      <c r="D25" s="105">
        <v>3</v>
      </c>
      <c r="E25" s="106"/>
      <c r="F25" s="105">
        <v>2.1666666666666665</v>
      </c>
      <c r="G25" s="103"/>
      <c r="H25" s="105">
        <v>2.1666666666666665</v>
      </c>
      <c r="I25" s="106"/>
      <c r="J25" s="105">
        <v>2.1666666666666665</v>
      </c>
      <c r="L25" s="105"/>
      <c r="M25" s="106"/>
      <c r="N25" s="105"/>
    </row>
    <row r="26" spans="2:14" x14ac:dyDescent="0.25">
      <c r="B26" s="104">
        <v>18</v>
      </c>
      <c r="C26" s="97"/>
      <c r="D26" s="105">
        <v>3</v>
      </c>
      <c r="E26" s="106"/>
      <c r="F26" s="105">
        <v>2.333333333333333</v>
      </c>
      <c r="G26" s="103"/>
      <c r="H26" s="105">
        <v>2.333333333333333</v>
      </c>
      <c r="I26" s="106"/>
      <c r="J26" s="105">
        <v>2.333333333333333</v>
      </c>
      <c r="L26" s="105"/>
      <c r="M26" s="106"/>
      <c r="N26" s="105"/>
    </row>
    <row r="27" spans="2:14" x14ac:dyDescent="0.25">
      <c r="B27" s="104">
        <v>19</v>
      </c>
      <c r="C27" s="97"/>
      <c r="D27" s="105">
        <v>3</v>
      </c>
      <c r="E27" s="106"/>
      <c r="F27" s="105">
        <v>2.5</v>
      </c>
      <c r="G27" s="103"/>
      <c r="H27" s="105">
        <v>2.5</v>
      </c>
      <c r="I27" s="106"/>
      <c r="J27" s="105">
        <v>2.5</v>
      </c>
      <c r="L27" s="105"/>
      <c r="M27" s="106"/>
      <c r="N27" s="105"/>
    </row>
    <row r="28" spans="2:14" x14ac:dyDescent="0.25">
      <c r="B28" s="104">
        <v>20</v>
      </c>
      <c r="C28" s="97"/>
      <c r="D28" s="105">
        <v>4</v>
      </c>
      <c r="E28" s="106"/>
      <c r="F28" s="105">
        <v>2.6666666666666665</v>
      </c>
      <c r="G28" s="103"/>
      <c r="H28" s="105">
        <v>2.6666666666666665</v>
      </c>
      <c r="I28" s="106"/>
      <c r="J28" s="105">
        <v>2.6666666666666665</v>
      </c>
      <c r="L28" s="105"/>
      <c r="M28" s="106"/>
      <c r="N28" s="105"/>
    </row>
    <row r="29" spans="2:14" x14ac:dyDescent="0.25">
      <c r="B29" s="104">
        <v>21</v>
      </c>
      <c r="C29" s="97"/>
      <c r="D29" s="105">
        <v>4</v>
      </c>
      <c r="E29" s="106"/>
      <c r="F29" s="105">
        <v>2.833333333333333</v>
      </c>
      <c r="G29" s="103"/>
      <c r="H29" s="105">
        <v>2.833333333333333</v>
      </c>
      <c r="I29" s="106"/>
      <c r="J29" s="105">
        <v>2.833333333333333</v>
      </c>
      <c r="L29" s="105"/>
      <c r="M29" s="106"/>
      <c r="N29" s="105"/>
    </row>
    <row r="30" spans="2:14" x14ac:dyDescent="0.25">
      <c r="B30" s="104">
        <v>22</v>
      </c>
      <c r="C30" s="97"/>
      <c r="D30" s="105">
        <v>4</v>
      </c>
      <c r="E30" s="106"/>
      <c r="F30" s="105">
        <v>3</v>
      </c>
      <c r="G30" s="103"/>
      <c r="H30" s="105">
        <v>3</v>
      </c>
      <c r="I30" s="106"/>
      <c r="J30" s="105">
        <v>3</v>
      </c>
      <c r="L30" s="105"/>
      <c r="M30" s="106"/>
      <c r="N30" s="105"/>
    </row>
    <row r="31" spans="2:14" x14ac:dyDescent="0.25">
      <c r="B31" s="104">
        <v>23</v>
      </c>
      <c r="C31" s="97"/>
      <c r="D31" s="105">
        <v>4</v>
      </c>
      <c r="E31" s="106"/>
      <c r="F31" s="105">
        <v>3.1666666666666665</v>
      </c>
      <c r="G31" s="103"/>
      <c r="H31" s="105">
        <v>3.1666666666666665</v>
      </c>
      <c r="I31" s="106"/>
      <c r="J31" s="105">
        <v>3.1666666666666665</v>
      </c>
      <c r="L31" s="105"/>
      <c r="M31" s="106"/>
      <c r="N31" s="105"/>
    </row>
    <row r="32" spans="2:14" x14ac:dyDescent="0.25">
      <c r="B32" s="104">
        <v>24</v>
      </c>
      <c r="C32" s="97"/>
      <c r="D32" s="105">
        <v>4</v>
      </c>
      <c r="E32" s="106"/>
      <c r="F32" s="105">
        <v>3.333333333333333</v>
      </c>
      <c r="G32" s="103"/>
      <c r="H32" s="105">
        <v>3.333333333333333</v>
      </c>
      <c r="I32" s="106"/>
      <c r="J32" s="105">
        <v>3.333333333333333</v>
      </c>
      <c r="L32" s="105"/>
      <c r="M32" s="106"/>
      <c r="N32" s="105"/>
    </row>
    <row r="33" spans="2:14" x14ac:dyDescent="0.25">
      <c r="B33" s="104">
        <v>25</v>
      </c>
      <c r="C33" s="97"/>
      <c r="D33" s="105">
        <v>4</v>
      </c>
      <c r="E33" s="106"/>
      <c r="F33" s="105">
        <v>3.5</v>
      </c>
      <c r="G33" s="103"/>
      <c r="H33" s="105">
        <v>3.5</v>
      </c>
      <c r="I33" s="106"/>
      <c r="J33" s="105">
        <v>3.5</v>
      </c>
      <c r="L33" s="105"/>
      <c r="M33" s="106"/>
      <c r="N33" s="105"/>
    </row>
    <row r="34" spans="2:14" x14ac:dyDescent="0.25">
      <c r="B34" s="104">
        <v>26</v>
      </c>
      <c r="C34" s="97"/>
      <c r="D34" s="105">
        <v>4</v>
      </c>
      <c r="E34" s="106"/>
      <c r="F34" s="105">
        <v>3.6666666666666665</v>
      </c>
      <c r="G34" s="103"/>
      <c r="H34" s="105">
        <v>3.6666666666666665</v>
      </c>
      <c r="I34" s="106"/>
      <c r="J34" s="105">
        <v>3.6666666666666665</v>
      </c>
      <c r="L34" s="105"/>
      <c r="M34" s="106"/>
      <c r="N34" s="105"/>
    </row>
    <row r="35" spans="2:14" x14ac:dyDescent="0.25">
      <c r="B35" s="104">
        <v>27</v>
      </c>
      <c r="C35" s="97"/>
      <c r="D35" s="105">
        <v>4</v>
      </c>
      <c r="E35" s="106"/>
      <c r="F35" s="105">
        <v>3.833333333333333</v>
      </c>
      <c r="G35" s="103"/>
      <c r="H35" s="105">
        <v>3.833333333333333</v>
      </c>
      <c r="I35" s="106"/>
      <c r="J35" s="105">
        <v>3.833333333333333</v>
      </c>
      <c r="L35" s="105"/>
      <c r="M35" s="106"/>
      <c r="N35" s="105"/>
    </row>
    <row r="36" spans="2:14" x14ac:dyDescent="0.25">
      <c r="B36" s="104">
        <v>28</v>
      </c>
      <c r="C36" s="97"/>
      <c r="D36" s="105">
        <v>4</v>
      </c>
      <c r="E36" s="106"/>
      <c r="F36" s="105">
        <v>4</v>
      </c>
      <c r="G36" s="103"/>
      <c r="H36" s="105">
        <v>4</v>
      </c>
      <c r="I36" s="106"/>
      <c r="J36" s="105">
        <v>4</v>
      </c>
      <c r="L36" s="105"/>
      <c r="M36" s="106"/>
      <c r="N36" s="105"/>
    </row>
    <row r="37" spans="2:14" x14ac:dyDescent="0.25">
      <c r="B37" s="104">
        <v>29</v>
      </c>
      <c r="C37" s="97"/>
      <c r="D37" s="105">
        <v>4</v>
      </c>
      <c r="E37" s="106"/>
      <c r="F37" s="105">
        <v>4.1666666666666661</v>
      </c>
      <c r="G37" s="103"/>
      <c r="H37" s="105">
        <v>4.1666666666666661</v>
      </c>
      <c r="I37" s="106"/>
      <c r="J37" s="105">
        <v>4.1666666666666661</v>
      </c>
      <c r="L37" s="105"/>
      <c r="M37" s="106"/>
      <c r="N37" s="105"/>
    </row>
    <row r="38" spans="2:14" x14ac:dyDescent="0.25">
      <c r="B38" s="104">
        <v>30</v>
      </c>
      <c r="C38" s="97"/>
      <c r="D38" s="105">
        <v>5</v>
      </c>
      <c r="E38" s="106"/>
      <c r="F38" s="105">
        <v>4.333333333333333</v>
      </c>
      <c r="G38" s="103"/>
      <c r="H38" s="105">
        <v>4.333333333333333</v>
      </c>
      <c r="I38" s="106"/>
      <c r="J38" s="105">
        <v>4.333333333333333</v>
      </c>
      <c r="L38" s="105"/>
      <c r="M38" s="106"/>
      <c r="N38" s="105"/>
    </row>
    <row r="39" spans="2:14" x14ac:dyDescent="0.25">
      <c r="B39" s="104">
        <v>31</v>
      </c>
      <c r="C39" s="97"/>
      <c r="D39" s="105">
        <v>5</v>
      </c>
      <c r="E39" s="106"/>
      <c r="F39" s="105">
        <v>4.5</v>
      </c>
      <c r="G39" s="103"/>
      <c r="H39" s="105">
        <v>4.5</v>
      </c>
      <c r="I39" s="106"/>
      <c r="J39" s="105">
        <v>4.5</v>
      </c>
      <c r="L39" s="105"/>
      <c r="M39" s="106"/>
      <c r="N39" s="105"/>
    </row>
    <row r="40" spans="2:14" x14ac:dyDescent="0.25">
      <c r="B40" s="104">
        <v>32</v>
      </c>
      <c r="C40" s="97"/>
      <c r="D40" s="105">
        <v>5</v>
      </c>
      <c r="E40" s="106"/>
      <c r="F40" s="105">
        <v>4.6666666666666661</v>
      </c>
      <c r="G40" s="103"/>
      <c r="H40" s="105">
        <v>4.6666666666666661</v>
      </c>
      <c r="I40" s="106"/>
      <c r="J40" s="105">
        <v>4.6666666666666661</v>
      </c>
      <c r="L40" s="105"/>
      <c r="M40" s="106"/>
      <c r="N40" s="105"/>
    </row>
    <row r="41" spans="2:14" x14ac:dyDescent="0.25">
      <c r="B41" s="104">
        <v>33</v>
      </c>
      <c r="C41" s="97"/>
      <c r="D41" s="105">
        <v>5</v>
      </c>
      <c r="E41" s="106"/>
      <c r="F41" s="105">
        <v>4.833333333333333</v>
      </c>
      <c r="G41" s="103"/>
      <c r="H41" s="105">
        <v>4.833333333333333</v>
      </c>
      <c r="I41" s="106"/>
      <c r="J41" s="105">
        <v>4.833333333333333</v>
      </c>
      <c r="L41" s="105"/>
      <c r="M41" s="106"/>
      <c r="N41" s="105"/>
    </row>
    <row r="42" spans="2:14" x14ac:dyDescent="0.25">
      <c r="B42" s="104">
        <v>34</v>
      </c>
      <c r="C42" s="97"/>
      <c r="D42" s="105">
        <v>5</v>
      </c>
      <c r="E42" s="106"/>
      <c r="F42" s="105">
        <v>5</v>
      </c>
      <c r="G42" s="103"/>
      <c r="H42" s="105">
        <v>5</v>
      </c>
      <c r="I42" s="106"/>
      <c r="J42" s="105">
        <v>5</v>
      </c>
      <c r="L42" s="105"/>
      <c r="M42" s="106"/>
      <c r="N42" s="105"/>
    </row>
    <row r="43" spans="2:14" x14ac:dyDescent="0.25">
      <c r="B43" s="104">
        <v>35</v>
      </c>
      <c r="C43" s="97"/>
      <c r="D43" s="105">
        <v>5</v>
      </c>
      <c r="E43" s="106"/>
      <c r="F43" s="105">
        <v>5.1666666666666661</v>
      </c>
      <c r="G43" s="103"/>
      <c r="H43" s="105">
        <v>5.1666666666666661</v>
      </c>
      <c r="I43" s="106"/>
      <c r="J43" s="105">
        <v>5.1666666666666661</v>
      </c>
      <c r="L43" s="105"/>
      <c r="M43" s="106"/>
      <c r="N43" s="105"/>
    </row>
    <row r="44" spans="2:14" x14ac:dyDescent="0.25">
      <c r="B44" s="104">
        <v>36</v>
      </c>
      <c r="C44" s="97"/>
      <c r="D44" s="105">
        <v>5</v>
      </c>
      <c r="E44" s="106"/>
      <c r="F44" s="105">
        <v>5.333333333333333</v>
      </c>
      <c r="G44" s="103"/>
      <c r="H44" s="105">
        <v>5.333333333333333</v>
      </c>
      <c r="I44" s="106"/>
      <c r="J44" s="105">
        <v>5.333333333333333</v>
      </c>
      <c r="L44" s="105"/>
      <c r="M44" s="106"/>
      <c r="N44" s="105"/>
    </row>
    <row r="45" spans="2:14" x14ac:dyDescent="0.25">
      <c r="B45" s="104">
        <v>37</v>
      </c>
      <c r="C45" s="97"/>
      <c r="D45" s="105">
        <v>5</v>
      </c>
      <c r="E45" s="106"/>
      <c r="F45" s="105">
        <v>5.5</v>
      </c>
      <c r="G45" s="103"/>
      <c r="H45" s="105">
        <v>5.5</v>
      </c>
      <c r="I45" s="106"/>
      <c r="J45" s="105">
        <v>5.5</v>
      </c>
      <c r="L45" s="105"/>
      <c r="M45" s="106"/>
      <c r="N45" s="105"/>
    </row>
    <row r="46" spans="2:14" x14ac:dyDescent="0.25">
      <c r="B46" s="104">
        <v>38</v>
      </c>
      <c r="C46" s="97"/>
      <c r="D46" s="105">
        <v>5</v>
      </c>
      <c r="E46" s="106"/>
      <c r="F46" s="105">
        <v>5.6666666666666661</v>
      </c>
      <c r="G46" s="103"/>
      <c r="H46" s="105">
        <v>5.6666666666666661</v>
      </c>
      <c r="I46" s="106"/>
      <c r="J46" s="105">
        <v>5.6666666666666661</v>
      </c>
      <c r="L46" s="105"/>
      <c r="M46" s="106"/>
      <c r="N46" s="105"/>
    </row>
    <row r="47" spans="2:14" x14ac:dyDescent="0.25">
      <c r="B47" s="104">
        <v>39</v>
      </c>
      <c r="C47" s="97"/>
      <c r="D47" s="105">
        <v>5</v>
      </c>
      <c r="E47" s="106"/>
      <c r="F47" s="105">
        <v>5.833333333333333</v>
      </c>
      <c r="G47" s="103"/>
      <c r="H47" s="105">
        <v>5.833333333333333</v>
      </c>
      <c r="I47" s="106"/>
      <c r="J47" s="105">
        <v>5.833333333333333</v>
      </c>
      <c r="L47" s="105"/>
      <c r="M47" s="106"/>
      <c r="N47" s="105"/>
    </row>
    <row r="48" spans="2:14" x14ac:dyDescent="0.25">
      <c r="B48" s="104">
        <v>40</v>
      </c>
      <c r="C48" s="97"/>
      <c r="D48" s="105">
        <v>5</v>
      </c>
      <c r="E48" s="106"/>
      <c r="F48" s="105">
        <v>6</v>
      </c>
      <c r="G48" s="103"/>
      <c r="H48" s="105">
        <v>6</v>
      </c>
      <c r="I48" s="106"/>
      <c r="J48" s="105">
        <v>6</v>
      </c>
      <c r="L48" s="105"/>
      <c r="M48" s="106"/>
      <c r="N48" s="105"/>
    </row>
    <row r="49" spans="2:14" x14ac:dyDescent="0.25">
      <c r="B49" s="104">
        <v>41</v>
      </c>
      <c r="C49" s="97"/>
      <c r="D49" s="105">
        <v>5</v>
      </c>
      <c r="E49" s="106"/>
      <c r="F49" s="105">
        <v>6.1666666666666661</v>
      </c>
      <c r="G49" s="103"/>
      <c r="H49" s="105">
        <v>6.1666666666666661</v>
      </c>
      <c r="I49" s="106"/>
      <c r="J49" s="105">
        <v>6.1666666666666661</v>
      </c>
      <c r="L49" s="105"/>
      <c r="M49" s="106"/>
      <c r="N49" s="105"/>
    </row>
    <row r="50" spans="2:14" x14ac:dyDescent="0.25">
      <c r="B50" s="104">
        <v>42</v>
      </c>
      <c r="C50" s="97"/>
      <c r="D50" s="105">
        <v>5</v>
      </c>
      <c r="E50" s="106"/>
      <c r="F50" s="105">
        <v>6.333333333333333</v>
      </c>
      <c r="G50" s="103"/>
      <c r="H50" s="105">
        <v>6.333333333333333</v>
      </c>
      <c r="I50" s="106"/>
      <c r="J50" s="105">
        <v>6.333333333333333</v>
      </c>
      <c r="L50" s="105"/>
      <c r="M50" s="106"/>
      <c r="N50" s="105"/>
    </row>
    <row r="51" spans="2:14" x14ac:dyDescent="0.25">
      <c r="B51" s="104">
        <v>43</v>
      </c>
      <c r="C51" s="97"/>
      <c r="D51" s="105">
        <v>5</v>
      </c>
      <c r="E51" s="106"/>
      <c r="F51" s="105">
        <v>6.5</v>
      </c>
      <c r="G51" s="103"/>
      <c r="H51" s="105">
        <v>6.5</v>
      </c>
      <c r="I51" s="106"/>
      <c r="J51" s="105">
        <v>6.5</v>
      </c>
      <c r="L51" s="105"/>
      <c r="M51" s="106"/>
      <c r="N51" s="105"/>
    </row>
    <row r="52" spans="2:14" x14ac:dyDescent="0.25">
      <c r="B52" s="104">
        <v>44</v>
      </c>
      <c r="C52" s="97"/>
      <c r="D52" s="105">
        <v>5</v>
      </c>
      <c r="E52" s="106"/>
      <c r="F52" s="105">
        <v>6.6666666666666661</v>
      </c>
      <c r="G52" s="103"/>
      <c r="H52" s="105">
        <v>6.6666666666666661</v>
      </c>
      <c r="I52" s="106"/>
      <c r="J52" s="105">
        <v>6.6666666666666661</v>
      </c>
      <c r="L52" s="105"/>
      <c r="M52" s="106"/>
      <c r="N52" s="105"/>
    </row>
    <row r="53" spans="2:14" x14ac:dyDescent="0.25">
      <c r="B53" s="104">
        <v>45</v>
      </c>
      <c r="C53" s="97"/>
      <c r="D53" s="105">
        <v>5</v>
      </c>
      <c r="E53" s="106"/>
      <c r="F53" s="105">
        <v>6.833333333333333</v>
      </c>
      <c r="G53" s="103"/>
      <c r="H53" s="105">
        <v>6.833333333333333</v>
      </c>
      <c r="I53" s="106"/>
      <c r="J53" s="105">
        <v>6.833333333333333</v>
      </c>
      <c r="L53" s="105"/>
      <c r="M53" s="106"/>
      <c r="N53" s="105"/>
    </row>
    <row r="54" spans="2:14" x14ac:dyDescent="0.25">
      <c r="B54" s="104">
        <v>46</v>
      </c>
      <c r="C54" s="97"/>
      <c r="D54" s="105">
        <v>5</v>
      </c>
      <c r="E54" s="106"/>
      <c r="F54" s="105">
        <v>7</v>
      </c>
      <c r="G54" s="103"/>
      <c r="H54" s="105">
        <v>7</v>
      </c>
      <c r="I54" s="106"/>
      <c r="J54" s="105">
        <v>7</v>
      </c>
      <c r="L54" s="105"/>
      <c r="M54" s="106"/>
      <c r="N54" s="105"/>
    </row>
    <row r="55" spans="2:14" x14ac:dyDescent="0.25">
      <c r="B55" s="104">
        <v>47</v>
      </c>
      <c r="C55" s="97"/>
      <c r="D55" s="105">
        <v>5</v>
      </c>
      <c r="E55" s="106"/>
      <c r="F55" s="105">
        <v>7.1666666666666661</v>
      </c>
      <c r="G55" s="103"/>
      <c r="H55" s="105">
        <v>7.1666666666666661</v>
      </c>
      <c r="I55" s="106"/>
      <c r="J55" s="105">
        <v>7.1666666666666661</v>
      </c>
      <c r="L55" s="105"/>
      <c r="M55" s="106"/>
      <c r="N55" s="105"/>
    </row>
    <row r="56" spans="2:14" x14ac:dyDescent="0.25">
      <c r="B56" s="104">
        <v>48</v>
      </c>
      <c r="C56" s="97"/>
      <c r="D56" s="105">
        <v>5</v>
      </c>
      <c r="E56" s="106"/>
      <c r="F56" s="105">
        <v>7.333333333333333</v>
      </c>
      <c r="G56" s="103"/>
      <c r="H56" s="105">
        <v>7.333333333333333</v>
      </c>
      <c r="I56" s="106"/>
      <c r="J56" s="105">
        <v>7.333333333333333</v>
      </c>
      <c r="L56" s="105"/>
      <c r="M56" s="106"/>
      <c r="N56" s="105"/>
    </row>
    <row r="57" spans="2:14" x14ac:dyDescent="0.25">
      <c r="B57" s="104">
        <v>49</v>
      </c>
      <c r="C57" s="97"/>
      <c r="D57" s="105">
        <v>5</v>
      </c>
      <c r="E57" s="106"/>
      <c r="F57" s="105">
        <v>7.5</v>
      </c>
      <c r="H57" s="105">
        <v>7.5</v>
      </c>
      <c r="I57" s="106"/>
      <c r="J57" s="105">
        <v>7.5</v>
      </c>
      <c r="L57" s="105"/>
      <c r="M57" s="106"/>
      <c r="N57" s="105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7" orientation="portrait" r:id="rId1"/>
  <headerFooter>
    <oddHeader>&amp;LCONFIDENTIEL&amp;R&amp;D</oddHeader>
    <oddFooter>&amp;LSecoia&amp;R&amp;F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T57"/>
  <sheetViews>
    <sheetView showGridLines="0" workbookViewId="0">
      <selection activeCell="L12" sqref="L12"/>
    </sheetView>
  </sheetViews>
  <sheetFormatPr baseColWidth="10" defaultRowHeight="15" x14ac:dyDescent="0.25"/>
  <cols>
    <col min="1" max="1" width="3.140625" style="91" customWidth="1"/>
    <col min="2" max="2" width="14.140625" style="91" customWidth="1"/>
    <col min="3" max="3" width="1.5703125" style="91" customWidth="1"/>
    <col min="4" max="5" width="18.5703125" style="91" customWidth="1"/>
    <col min="6" max="6" width="2" style="91" customWidth="1"/>
    <col min="7" max="7" width="17.85546875" style="91" customWidth="1"/>
    <col min="8" max="8" width="20.42578125" style="91" customWidth="1"/>
    <col min="9" max="9" width="2.140625" style="91" customWidth="1"/>
    <col min="10" max="10" width="17.140625" style="91" customWidth="1"/>
    <col min="11" max="11" width="18.28515625" style="91" customWidth="1"/>
    <col min="12" max="12" width="2.5703125" style="91" customWidth="1"/>
    <col min="13" max="13" width="20" style="91" customWidth="1"/>
    <col min="14" max="14" width="20.28515625" style="91" customWidth="1"/>
    <col min="15" max="15" width="2" style="91" customWidth="1"/>
    <col min="16" max="16" width="17.140625" style="91" customWidth="1"/>
    <col min="17" max="17" width="18.7109375" style="91" customWidth="1"/>
    <col min="18" max="18" width="2.140625" style="91" customWidth="1"/>
    <col min="19" max="19" width="21.42578125" style="91" customWidth="1"/>
    <col min="20" max="20" width="21.28515625" style="91" customWidth="1"/>
    <col min="21" max="16384" width="11.42578125" style="91"/>
  </cols>
  <sheetData>
    <row r="1" spans="2:20" ht="10.5" customHeight="1" x14ac:dyDescent="0.25"/>
    <row r="2" spans="2:20" ht="12" customHeight="1" x14ac:dyDescent="0.25">
      <c r="B2" s="107" t="s">
        <v>34</v>
      </c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</row>
    <row r="3" spans="2:20" ht="12" customHeight="1" x14ac:dyDescent="0.25"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</row>
    <row r="4" spans="2:20" ht="12" customHeight="1" x14ac:dyDescent="0.25">
      <c r="B4" s="107"/>
      <c r="C4" s="107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</row>
    <row r="5" spans="2:20" ht="12" customHeight="1" x14ac:dyDescent="0.25">
      <c r="B5" s="107"/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7"/>
      <c r="P5" s="107"/>
      <c r="Q5" s="107"/>
      <c r="R5" s="107"/>
      <c r="S5" s="107"/>
      <c r="T5" s="107"/>
    </row>
    <row r="6" spans="2:20" ht="6" customHeight="1" x14ac:dyDescent="0.25">
      <c r="B6" s="97"/>
      <c r="C6" s="97"/>
      <c r="D6" s="97"/>
      <c r="E6" s="97"/>
    </row>
    <row r="7" spans="2:20" ht="46.5" customHeight="1" x14ac:dyDescent="0.25">
      <c r="B7" s="98" t="s">
        <v>35</v>
      </c>
      <c r="C7" s="97"/>
      <c r="D7" s="98" t="str">
        <f>Paramètres!F6</f>
        <v>Toutes catégories</v>
      </c>
      <c r="E7" s="100" t="s">
        <v>36</v>
      </c>
      <c r="G7" s="98" t="str">
        <f>Paramètres!F7</f>
        <v>Toutes catégories</v>
      </c>
      <c r="H7" s="100" t="s">
        <v>36</v>
      </c>
      <c r="J7" s="98" t="str">
        <f>Paramètres!F8</f>
        <v>Toutes catégories</v>
      </c>
      <c r="K7" s="100" t="s">
        <v>36</v>
      </c>
      <c r="M7" s="98" t="str">
        <f>Paramètres!F9</f>
        <v>Toutes catégories</v>
      </c>
      <c r="N7" s="100" t="s">
        <v>36</v>
      </c>
      <c r="P7" s="98">
        <f>Paramètres!F10</f>
        <v>0</v>
      </c>
      <c r="Q7" s="100" t="s">
        <v>36</v>
      </c>
      <c r="S7" s="98">
        <f>Paramètres!F11</f>
        <v>0</v>
      </c>
      <c r="T7" s="100" t="s">
        <v>36</v>
      </c>
    </row>
    <row r="8" spans="2:20" x14ac:dyDescent="0.25">
      <c r="B8" s="104">
        <v>16</v>
      </c>
      <c r="C8" s="97"/>
      <c r="D8" s="108">
        <v>0.18629999999999999</v>
      </c>
      <c r="E8" s="108">
        <f t="shared" ref="E8:E56" si="0">+E9*(1-D8)</f>
        <v>6.2847521315181662E-2</v>
      </c>
      <c r="G8" s="108">
        <v>0.18629999999999999</v>
      </c>
      <c r="H8" s="108">
        <f t="shared" ref="H8:H56" si="1">+H9*(1-G8)</f>
        <v>6.2847521315181662E-2</v>
      </c>
      <c r="J8" s="108">
        <v>0.18629999999999999</v>
      </c>
      <c r="K8" s="108">
        <f t="shared" ref="K8:K56" si="2">+K9*(1-J8)</f>
        <v>6.2847521315181662E-2</v>
      </c>
      <c r="M8" s="108">
        <v>0.18629999999999999</v>
      </c>
      <c r="N8" s="108">
        <f t="shared" ref="N8:N56" si="3">+N9*(1-M8)</f>
        <v>6.2847521315181662E-2</v>
      </c>
      <c r="P8" s="108"/>
      <c r="Q8" s="108">
        <f t="shared" ref="Q8:Q56" si="4">+Q9*(1-P8)</f>
        <v>1</v>
      </c>
      <c r="S8" s="108"/>
      <c r="T8" s="108">
        <f t="shared" ref="T8:T56" si="5">+T9*(1-S8)</f>
        <v>1</v>
      </c>
    </row>
    <row r="9" spans="2:20" x14ac:dyDescent="0.25">
      <c r="B9" s="104">
        <v>17</v>
      </c>
      <c r="C9" s="97"/>
      <c r="D9" s="108">
        <v>0.1772</v>
      </c>
      <c r="E9" s="108">
        <f t="shared" si="0"/>
        <v>7.723672276659907E-2</v>
      </c>
      <c r="G9" s="108">
        <v>0.1772</v>
      </c>
      <c r="H9" s="108">
        <f t="shared" si="1"/>
        <v>7.723672276659907E-2</v>
      </c>
      <c r="J9" s="108">
        <v>0.1772</v>
      </c>
      <c r="K9" s="108">
        <f t="shared" si="2"/>
        <v>7.723672276659907E-2</v>
      </c>
      <c r="M9" s="108">
        <v>0.1772</v>
      </c>
      <c r="N9" s="108">
        <f t="shared" si="3"/>
        <v>7.723672276659907E-2</v>
      </c>
      <c r="P9" s="108"/>
      <c r="Q9" s="108">
        <f t="shared" si="4"/>
        <v>1</v>
      </c>
      <c r="S9" s="108"/>
      <c r="T9" s="108">
        <f t="shared" si="5"/>
        <v>1</v>
      </c>
    </row>
    <row r="10" spans="2:20" x14ac:dyDescent="0.25">
      <c r="B10" s="104">
        <v>18</v>
      </c>
      <c r="C10" s="97"/>
      <c r="D10" s="108">
        <v>0.16839999999999999</v>
      </c>
      <c r="E10" s="108">
        <f t="shared" si="0"/>
        <v>9.3870591597713993E-2</v>
      </c>
      <c r="G10" s="108">
        <v>0.16839999999999999</v>
      </c>
      <c r="H10" s="108">
        <f t="shared" si="1"/>
        <v>9.3870591597713993E-2</v>
      </c>
      <c r="J10" s="108">
        <v>0.16839999999999999</v>
      </c>
      <c r="K10" s="108">
        <f t="shared" si="2"/>
        <v>9.3870591597713993E-2</v>
      </c>
      <c r="M10" s="108">
        <v>0.16839999999999999</v>
      </c>
      <c r="N10" s="108">
        <f t="shared" si="3"/>
        <v>9.3870591597713993E-2</v>
      </c>
      <c r="P10" s="108"/>
      <c r="Q10" s="108">
        <f t="shared" si="4"/>
        <v>1</v>
      </c>
      <c r="S10" s="108"/>
      <c r="T10" s="108">
        <f t="shared" si="5"/>
        <v>1</v>
      </c>
    </row>
    <row r="11" spans="2:20" x14ac:dyDescent="0.25">
      <c r="B11" s="104">
        <v>19</v>
      </c>
      <c r="C11" s="97"/>
      <c r="D11" s="108">
        <v>0.15970000000000001</v>
      </c>
      <c r="E11" s="108">
        <f t="shared" si="0"/>
        <v>0.11287949927575035</v>
      </c>
      <c r="G11" s="108">
        <v>0.15970000000000001</v>
      </c>
      <c r="H11" s="108">
        <f t="shared" si="1"/>
        <v>0.11287949927575035</v>
      </c>
      <c r="J11" s="108">
        <v>0.15970000000000001</v>
      </c>
      <c r="K11" s="108">
        <f t="shared" si="2"/>
        <v>0.11287949927575035</v>
      </c>
      <c r="M11" s="108">
        <v>0.15970000000000001</v>
      </c>
      <c r="N11" s="108">
        <f t="shared" si="3"/>
        <v>0.11287949927575035</v>
      </c>
      <c r="P11" s="108"/>
      <c r="Q11" s="108">
        <f t="shared" si="4"/>
        <v>1</v>
      </c>
      <c r="S11" s="108"/>
      <c r="T11" s="108">
        <f t="shared" si="5"/>
        <v>1</v>
      </c>
    </row>
    <row r="12" spans="2:20" x14ac:dyDescent="0.25">
      <c r="B12" s="104">
        <v>20</v>
      </c>
      <c r="C12" s="97"/>
      <c r="D12" s="108">
        <v>0.15130000000000002</v>
      </c>
      <c r="E12" s="108">
        <f t="shared" si="0"/>
        <v>0.13433238043050141</v>
      </c>
      <c r="G12" s="108">
        <v>0.15130000000000002</v>
      </c>
      <c r="H12" s="108">
        <f t="shared" si="1"/>
        <v>0.13433238043050141</v>
      </c>
      <c r="J12" s="108">
        <v>0.15130000000000002</v>
      </c>
      <c r="K12" s="108">
        <f t="shared" si="2"/>
        <v>0.13433238043050141</v>
      </c>
      <c r="M12" s="108">
        <v>0.15130000000000002</v>
      </c>
      <c r="N12" s="108">
        <f t="shared" si="3"/>
        <v>0.13433238043050141</v>
      </c>
      <c r="P12" s="108"/>
      <c r="Q12" s="108">
        <f t="shared" si="4"/>
        <v>1</v>
      </c>
      <c r="S12" s="108"/>
      <c r="T12" s="108">
        <f t="shared" si="5"/>
        <v>1</v>
      </c>
    </row>
    <row r="13" spans="2:20" x14ac:dyDescent="0.25">
      <c r="B13" s="104">
        <v>21</v>
      </c>
      <c r="C13" s="97"/>
      <c r="D13" s="108">
        <v>0.1431</v>
      </c>
      <c r="E13" s="108">
        <f t="shared" si="0"/>
        <v>0.15828017017850995</v>
      </c>
      <c r="G13" s="108">
        <v>0.1431</v>
      </c>
      <c r="H13" s="108">
        <f t="shared" si="1"/>
        <v>0.15828017017850995</v>
      </c>
      <c r="J13" s="108">
        <v>0.1431</v>
      </c>
      <c r="K13" s="108">
        <f t="shared" si="2"/>
        <v>0.15828017017850995</v>
      </c>
      <c r="M13" s="108">
        <v>0.1431</v>
      </c>
      <c r="N13" s="108">
        <f t="shared" si="3"/>
        <v>0.15828017017850995</v>
      </c>
      <c r="P13" s="108"/>
      <c r="Q13" s="108">
        <f t="shared" si="4"/>
        <v>1</v>
      </c>
      <c r="S13" s="108"/>
      <c r="T13" s="108">
        <f t="shared" si="5"/>
        <v>1</v>
      </c>
    </row>
    <row r="14" spans="2:20" x14ac:dyDescent="0.25">
      <c r="B14" s="104">
        <v>22</v>
      </c>
      <c r="C14" s="97"/>
      <c r="D14" s="108">
        <v>0.1351</v>
      </c>
      <c r="E14" s="108">
        <f t="shared" si="0"/>
        <v>0.18471253375949348</v>
      </c>
      <c r="G14" s="108">
        <v>0.1351</v>
      </c>
      <c r="H14" s="108">
        <f t="shared" si="1"/>
        <v>0.18471253375949348</v>
      </c>
      <c r="J14" s="108">
        <v>0.1351</v>
      </c>
      <c r="K14" s="108">
        <f t="shared" si="2"/>
        <v>0.18471253375949348</v>
      </c>
      <c r="M14" s="108">
        <v>0.1351</v>
      </c>
      <c r="N14" s="108">
        <f t="shared" si="3"/>
        <v>0.18471253375949348</v>
      </c>
      <c r="P14" s="108"/>
      <c r="Q14" s="108">
        <f t="shared" si="4"/>
        <v>1</v>
      </c>
      <c r="S14" s="108"/>
      <c r="T14" s="108">
        <f t="shared" si="5"/>
        <v>1</v>
      </c>
    </row>
    <row r="15" spans="2:20" x14ac:dyDescent="0.25">
      <c r="B15" s="104">
        <v>23</v>
      </c>
      <c r="C15" s="97"/>
      <c r="D15" s="108">
        <v>0.12740000000000001</v>
      </c>
      <c r="E15" s="108">
        <f t="shared" si="0"/>
        <v>0.21356519107352698</v>
      </c>
      <c r="G15" s="108">
        <v>0.12740000000000001</v>
      </c>
      <c r="H15" s="108">
        <f t="shared" si="1"/>
        <v>0.21356519107352698</v>
      </c>
      <c r="J15" s="108">
        <v>0.12740000000000001</v>
      </c>
      <c r="K15" s="108">
        <f t="shared" si="2"/>
        <v>0.21356519107352698</v>
      </c>
      <c r="M15" s="108">
        <v>0.12740000000000001</v>
      </c>
      <c r="N15" s="108">
        <f t="shared" si="3"/>
        <v>0.21356519107352698</v>
      </c>
      <c r="P15" s="108"/>
      <c r="Q15" s="108">
        <f t="shared" si="4"/>
        <v>1</v>
      </c>
      <c r="S15" s="108"/>
      <c r="T15" s="108">
        <f t="shared" si="5"/>
        <v>1</v>
      </c>
    </row>
    <row r="16" spans="2:20" x14ac:dyDescent="0.25">
      <c r="B16" s="104">
        <v>24</v>
      </c>
      <c r="C16" s="97"/>
      <c r="D16" s="108">
        <v>0.11990000000000001</v>
      </c>
      <c r="E16" s="108">
        <f t="shared" si="0"/>
        <v>0.24474580686858466</v>
      </c>
      <c r="G16" s="108">
        <v>0.11990000000000001</v>
      </c>
      <c r="H16" s="108">
        <f t="shared" si="1"/>
        <v>0.24474580686858466</v>
      </c>
      <c r="J16" s="108">
        <v>0.11990000000000001</v>
      </c>
      <c r="K16" s="108">
        <f t="shared" si="2"/>
        <v>0.24474580686858466</v>
      </c>
      <c r="M16" s="108">
        <v>0.11990000000000001</v>
      </c>
      <c r="N16" s="108">
        <f t="shared" si="3"/>
        <v>0.24474580686858466</v>
      </c>
      <c r="P16" s="108"/>
      <c r="Q16" s="108">
        <f t="shared" si="4"/>
        <v>1</v>
      </c>
      <c r="S16" s="108"/>
      <c r="T16" s="108">
        <f t="shared" si="5"/>
        <v>1</v>
      </c>
    </row>
    <row r="17" spans="2:20" x14ac:dyDescent="0.25">
      <c r="B17" s="104">
        <v>25</v>
      </c>
      <c r="C17" s="97"/>
      <c r="D17" s="108">
        <v>0.11259999999999999</v>
      </c>
      <c r="E17" s="108">
        <f t="shared" si="0"/>
        <v>0.27808863409678974</v>
      </c>
      <c r="G17" s="108">
        <v>0.11259999999999999</v>
      </c>
      <c r="H17" s="108">
        <f t="shared" si="1"/>
        <v>0.27808863409678974</v>
      </c>
      <c r="J17" s="108">
        <v>0.11259999999999999</v>
      </c>
      <c r="K17" s="108">
        <f t="shared" si="2"/>
        <v>0.27808863409678974</v>
      </c>
      <c r="M17" s="108">
        <v>0.11259999999999999</v>
      </c>
      <c r="N17" s="108">
        <f t="shared" si="3"/>
        <v>0.27808863409678974</v>
      </c>
      <c r="P17" s="108"/>
      <c r="Q17" s="108">
        <f t="shared" si="4"/>
        <v>1</v>
      </c>
      <c r="S17" s="108"/>
      <c r="T17" s="108">
        <f t="shared" si="5"/>
        <v>1</v>
      </c>
    </row>
    <row r="18" spans="2:20" x14ac:dyDescent="0.25">
      <c r="B18" s="104">
        <v>26</v>
      </c>
      <c r="C18" s="97"/>
      <c r="D18" s="108">
        <v>0.1056</v>
      </c>
      <c r="E18" s="108">
        <f t="shared" si="0"/>
        <v>0.3133746158404212</v>
      </c>
      <c r="G18" s="108">
        <v>0.1056</v>
      </c>
      <c r="H18" s="108">
        <f t="shared" si="1"/>
        <v>0.3133746158404212</v>
      </c>
      <c r="J18" s="108">
        <v>0.1056</v>
      </c>
      <c r="K18" s="108">
        <f t="shared" si="2"/>
        <v>0.3133746158404212</v>
      </c>
      <c r="M18" s="108">
        <v>0.1056</v>
      </c>
      <c r="N18" s="108">
        <f t="shared" si="3"/>
        <v>0.3133746158404212</v>
      </c>
      <c r="P18" s="108"/>
      <c r="Q18" s="108">
        <f t="shared" si="4"/>
        <v>1</v>
      </c>
      <c r="S18" s="108"/>
      <c r="T18" s="108">
        <f t="shared" si="5"/>
        <v>1</v>
      </c>
    </row>
    <row r="19" spans="2:20" x14ac:dyDescent="0.25">
      <c r="B19" s="104">
        <v>27</v>
      </c>
      <c r="C19" s="97"/>
      <c r="D19" s="108">
        <v>9.8699999999999996E-2</v>
      </c>
      <c r="E19" s="108">
        <f t="shared" si="0"/>
        <v>0.35037412325628492</v>
      </c>
      <c r="G19" s="108">
        <v>9.8699999999999996E-2</v>
      </c>
      <c r="H19" s="108">
        <f t="shared" si="1"/>
        <v>0.35037412325628492</v>
      </c>
      <c r="J19" s="108">
        <v>9.8699999999999996E-2</v>
      </c>
      <c r="K19" s="108">
        <f t="shared" si="2"/>
        <v>0.35037412325628492</v>
      </c>
      <c r="M19" s="108">
        <v>9.8699999999999996E-2</v>
      </c>
      <c r="N19" s="108">
        <f t="shared" si="3"/>
        <v>0.35037412325628492</v>
      </c>
      <c r="P19" s="108"/>
      <c r="Q19" s="108">
        <f t="shared" si="4"/>
        <v>1</v>
      </c>
      <c r="S19" s="108"/>
      <c r="T19" s="108">
        <f t="shared" si="5"/>
        <v>1</v>
      </c>
    </row>
    <row r="20" spans="2:20" x14ac:dyDescent="0.25">
      <c r="B20" s="104">
        <v>28</v>
      </c>
      <c r="C20" s="97"/>
      <c r="D20" s="108">
        <v>9.2100000000000015E-2</v>
      </c>
      <c r="E20" s="108">
        <f t="shared" si="0"/>
        <v>0.38874306363728495</v>
      </c>
      <c r="G20" s="108">
        <v>9.2100000000000015E-2</v>
      </c>
      <c r="H20" s="108">
        <f t="shared" si="1"/>
        <v>0.38874306363728495</v>
      </c>
      <c r="J20" s="108">
        <v>9.2100000000000015E-2</v>
      </c>
      <c r="K20" s="108">
        <f t="shared" si="2"/>
        <v>0.38874306363728495</v>
      </c>
      <c r="M20" s="108">
        <v>9.2100000000000015E-2</v>
      </c>
      <c r="N20" s="108">
        <f t="shared" si="3"/>
        <v>0.38874306363728495</v>
      </c>
      <c r="P20" s="108"/>
      <c r="Q20" s="108">
        <f t="shared" si="4"/>
        <v>1</v>
      </c>
      <c r="S20" s="108"/>
      <c r="T20" s="108">
        <f t="shared" si="5"/>
        <v>1</v>
      </c>
    </row>
    <row r="21" spans="2:20" x14ac:dyDescent="0.25">
      <c r="B21" s="104">
        <v>29</v>
      </c>
      <c r="C21" s="97"/>
      <c r="D21" s="108">
        <v>8.5800000000000001E-2</v>
      </c>
      <c r="E21" s="108">
        <f t="shared" si="0"/>
        <v>0.42817828355246723</v>
      </c>
      <c r="G21" s="108">
        <v>8.5800000000000001E-2</v>
      </c>
      <c r="H21" s="108">
        <f t="shared" si="1"/>
        <v>0.42817828355246723</v>
      </c>
      <c r="J21" s="108">
        <v>8.5800000000000001E-2</v>
      </c>
      <c r="K21" s="108">
        <f t="shared" si="2"/>
        <v>0.42817828355246723</v>
      </c>
      <c r="M21" s="108">
        <v>8.5800000000000001E-2</v>
      </c>
      <c r="N21" s="108">
        <f t="shared" si="3"/>
        <v>0.42817828355246723</v>
      </c>
      <c r="P21" s="108"/>
      <c r="Q21" s="108">
        <f t="shared" si="4"/>
        <v>1</v>
      </c>
      <c r="S21" s="108"/>
      <c r="T21" s="108">
        <f t="shared" si="5"/>
        <v>1</v>
      </c>
    </row>
    <row r="22" spans="2:20" x14ac:dyDescent="0.25">
      <c r="B22" s="104">
        <v>30</v>
      </c>
      <c r="C22" s="97"/>
      <c r="D22" s="108">
        <v>7.9600000000000004E-2</v>
      </c>
      <c r="E22" s="108">
        <f t="shared" si="0"/>
        <v>0.46836390675176898</v>
      </c>
      <c r="G22" s="108">
        <v>7.9600000000000004E-2</v>
      </c>
      <c r="H22" s="108">
        <f t="shared" si="1"/>
        <v>0.46836390675176898</v>
      </c>
      <c r="J22" s="108">
        <v>7.9600000000000004E-2</v>
      </c>
      <c r="K22" s="108">
        <f t="shared" si="2"/>
        <v>0.46836390675176898</v>
      </c>
      <c r="M22" s="108">
        <v>7.9600000000000004E-2</v>
      </c>
      <c r="N22" s="108">
        <f t="shared" si="3"/>
        <v>0.46836390675176898</v>
      </c>
      <c r="P22" s="108"/>
      <c r="Q22" s="108">
        <f t="shared" si="4"/>
        <v>1</v>
      </c>
      <c r="S22" s="108"/>
      <c r="T22" s="108">
        <f t="shared" si="5"/>
        <v>1</v>
      </c>
    </row>
    <row r="23" spans="2:20" x14ac:dyDescent="0.25">
      <c r="B23" s="104">
        <v>31</v>
      </c>
      <c r="C23" s="97"/>
      <c r="D23" s="108">
        <v>7.3700000000000002E-2</v>
      </c>
      <c r="E23" s="108">
        <f t="shared" si="0"/>
        <v>0.50886995518445133</v>
      </c>
      <c r="G23" s="108">
        <v>7.3700000000000002E-2</v>
      </c>
      <c r="H23" s="108">
        <f t="shared" si="1"/>
        <v>0.50886995518445133</v>
      </c>
      <c r="J23" s="108">
        <v>7.3700000000000002E-2</v>
      </c>
      <c r="K23" s="108">
        <f t="shared" si="2"/>
        <v>0.50886995518445133</v>
      </c>
      <c r="M23" s="108">
        <v>7.3700000000000002E-2</v>
      </c>
      <c r="N23" s="108">
        <f t="shared" si="3"/>
        <v>0.50886995518445133</v>
      </c>
      <c r="P23" s="108"/>
      <c r="Q23" s="108">
        <f t="shared" si="4"/>
        <v>1</v>
      </c>
      <c r="S23" s="108"/>
      <c r="T23" s="108">
        <f t="shared" si="5"/>
        <v>1</v>
      </c>
    </row>
    <row r="24" spans="2:20" x14ac:dyDescent="0.25">
      <c r="B24" s="104">
        <v>32</v>
      </c>
      <c r="C24" s="97"/>
      <c r="D24" s="108">
        <v>6.8000000000000005E-2</v>
      </c>
      <c r="E24" s="108">
        <f t="shared" si="0"/>
        <v>0.54935761112431325</v>
      </c>
      <c r="G24" s="108">
        <v>6.8000000000000005E-2</v>
      </c>
      <c r="H24" s="108">
        <f t="shared" si="1"/>
        <v>0.54935761112431325</v>
      </c>
      <c r="J24" s="108">
        <v>6.8000000000000005E-2</v>
      </c>
      <c r="K24" s="108">
        <f t="shared" si="2"/>
        <v>0.54935761112431325</v>
      </c>
      <c r="M24" s="108">
        <v>6.8000000000000005E-2</v>
      </c>
      <c r="N24" s="108">
        <f t="shared" si="3"/>
        <v>0.54935761112431325</v>
      </c>
      <c r="P24" s="108"/>
      <c r="Q24" s="108">
        <f t="shared" si="4"/>
        <v>1</v>
      </c>
      <c r="S24" s="108"/>
      <c r="T24" s="108">
        <f t="shared" si="5"/>
        <v>1</v>
      </c>
    </row>
    <row r="25" spans="2:20" x14ac:dyDescent="0.25">
      <c r="B25" s="104">
        <v>33</v>
      </c>
      <c r="C25" s="97"/>
      <c r="D25" s="108">
        <v>6.2600000000000003E-2</v>
      </c>
      <c r="E25" s="108">
        <f t="shared" si="0"/>
        <v>0.58943949691449926</v>
      </c>
      <c r="G25" s="108">
        <v>6.2600000000000003E-2</v>
      </c>
      <c r="H25" s="108">
        <f t="shared" si="1"/>
        <v>0.58943949691449926</v>
      </c>
      <c r="J25" s="108">
        <v>6.2600000000000003E-2</v>
      </c>
      <c r="K25" s="108">
        <f t="shared" si="2"/>
        <v>0.58943949691449926</v>
      </c>
      <c r="M25" s="108">
        <v>6.2600000000000003E-2</v>
      </c>
      <c r="N25" s="108">
        <f t="shared" si="3"/>
        <v>0.58943949691449926</v>
      </c>
      <c r="P25" s="108"/>
      <c r="Q25" s="108">
        <f t="shared" si="4"/>
        <v>1</v>
      </c>
      <c r="S25" s="108"/>
      <c r="T25" s="108">
        <f t="shared" si="5"/>
        <v>1</v>
      </c>
    </row>
    <row r="26" spans="2:20" x14ac:dyDescent="0.25">
      <c r="B26" s="104">
        <v>34</v>
      </c>
      <c r="C26" s="97"/>
      <c r="D26" s="108">
        <v>5.7300000000000004E-2</v>
      </c>
      <c r="E26" s="108">
        <f t="shared" si="0"/>
        <v>0.6288025356459348</v>
      </c>
      <c r="G26" s="108">
        <v>5.7300000000000004E-2</v>
      </c>
      <c r="H26" s="108">
        <f t="shared" si="1"/>
        <v>0.6288025356459348</v>
      </c>
      <c r="J26" s="108">
        <v>5.7300000000000004E-2</v>
      </c>
      <c r="K26" s="108">
        <f t="shared" si="2"/>
        <v>0.6288025356459348</v>
      </c>
      <c r="M26" s="108">
        <v>5.7300000000000004E-2</v>
      </c>
      <c r="N26" s="108">
        <f t="shared" si="3"/>
        <v>0.6288025356459348</v>
      </c>
      <c r="P26" s="108"/>
      <c r="Q26" s="108">
        <f t="shared" si="4"/>
        <v>1</v>
      </c>
      <c r="S26" s="108"/>
      <c r="T26" s="108">
        <f t="shared" si="5"/>
        <v>1</v>
      </c>
    </row>
    <row r="27" spans="2:20" x14ac:dyDescent="0.25">
      <c r="B27" s="104">
        <v>35</v>
      </c>
      <c r="C27" s="97"/>
      <c r="D27" s="108">
        <v>5.2300000000000006E-2</v>
      </c>
      <c r="E27" s="108">
        <f t="shared" si="0"/>
        <v>0.66702295072232398</v>
      </c>
      <c r="G27" s="108">
        <v>5.2300000000000006E-2</v>
      </c>
      <c r="H27" s="108">
        <f t="shared" si="1"/>
        <v>0.66702295072232398</v>
      </c>
      <c r="J27" s="108">
        <v>5.2300000000000006E-2</v>
      </c>
      <c r="K27" s="108">
        <f t="shared" si="2"/>
        <v>0.66702295072232398</v>
      </c>
      <c r="M27" s="108">
        <v>5.2300000000000006E-2</v>
      </c>
      <c r="N27" s="108">
        <f t="shared" si="3"/>
        <v>0.66702295072232398</v>
      </c>
      <c r="P27" s="108"/>
      <c r="Q27" s="108">
        <f t="shared" si="4"/>
        <v>1</v>
      </c>
      <c r="S27" s="108"/>
      <c r="T27" s="108">
        <f t="shared" si="5"/>
        <v>1</v>
      </c>
    </row>
    <row r="28" spans="2:20" x14ac:dyDescent="0.25">
      <c r="B28" s="104">
        <v>36</v>
      </c>
      <c r="C28" s="97"/>
      <c r="D28" s="108">
        <v>4.7500000000000001E-2</v>
      </c>
      <c r="E28" s="108">
        <f t="shared" si="0"/>
        <v>0.70383343961414369</v>
      </c>
      <c r="G28" s="108">
        <v>4.7500000000000001E-2</v>
      </c>
      <c r="H28" s="108">
        <f t="shared" si="1"/>
        <v>0.70383343961414369</v>
      </c>
      <c r="J28" s="108">
        <v>4.7500000000000001E-2</v>
      </c>
      <c r="K28" s="108">
        <f t="shared" si="2"/>
        <v>0.70383343961414369</v>
      </c>
      <c r="M28" s="108">
        <v>4.7500000000000001E-2</v>
      </c>
      <c r="N28" s="108">
        <f t="shared" si="3"/>
        <v>0.70383343961414369</v>
      </c>
      <c r="P28" s="108"/>
      <c r="Q28" s="108">
        <f t="shared" si="4"/>
        <v>1</v>
      </c>
      <c r="S28" s="108"/>
      <c r="T28" s="108">
        <f t="shared" si="5"/>
        <v>1</v>
      </c>
    </row>
    <row r="29" spans="2:20" x14ac:dyDescent="0.25">
      <c r="B29" s="104">
        <v>37</v>
      </c>
      <c r="C29" s="97"/>
      <c r="D29" s="108">
        <v>4.2999999999999997E-2</v>
      </c>
      <c r="E29" s="108">
        <f t="shared" si="0"/>
        <v>0.73893274500172568</v>
      </c>
      <c r="G29" s="108">
        <v>4.2999999999999997E-2</v>
      </c>
      <c r="H29" s="108">
        <f t="shared" si="1"/>
        <v>0.73893274500172568</v>
      </c>
      <c r="J29" s="108">
        <v>4.2999999999999997E-2</v>
      </c>
      <c r="K29" s="108">
        <f t="shared" si="2"/>
        <v>0.73893274500172568</v>
      </c>
      <c r="M29" s="108">
        <v>4.2999999999999997E-2</v>
      </c>
      <c r="N29" s="108">
        <f t="shared" si="3"/>
        <v>0.73893274500172568</v>
      </c>
      <c r="P29" s="108"/>
      <c r="Q29" s="108">
        <f t="shared" si="4"/>
        <v>1</v>
      </c>
      <c r="S29" s="108"/>
      <c r="T29" s="108">
        <f t="shared" si="5"/>
        <v>1</v>
      </c>
    </row>
    <row r="30" spans="2:20" x14ac:dyDescent="0.25">
      <c r="B30" s="104">
        <v>38</v>
      </c>
      <c r="C30" s="97"/>
      <c r="D30" s="108">
        <v>3.8699999999999998E-2</v>
      </c>
      <c r="E30" s="108">
        <f t="shared" si="0"/>
        <v>0.77213452978236752</v>
      </c>
      <c r="G30" s="108">
        <v>3.8699999999999998E-2</v>
      </c>
      <c r="H30" s="108">
        <f t="shared" si="1"/>
        <v>0.77213452978236752</v>
      </c>
      <c r="J30" s="108">
        <v>3.8699999999999998E-2</v>
      </c>
      <c r="K30" s="108">
        <f t="shared" si="2"/>
        <v>0.77213452978236752</v>
      </c>
      <c r="M30" s="108">
        <v>3.8699999999999998E-2</v>
      </c>
      <c r="N30" s="108">
        <f t="shared" si="3"/>
        <v>0.77213452978236752</v>
      </c>
      <c r="P30" s="108"/>
      <c r="Q30" s="108">
        <f t="shared" si="4"/>
        <v>1</v>
      </c>
      <c r="S30" s="108"/>
      <c r="T30" s="108">
        <f t="shared" si="5"/>
        <v>1</v>
      </c>
    </row>
    <row r="31" spans="2:20" x14ac:dyDescent="0.25">
      <c r="B31" s="104">
        <v>39</v>
      </c>
      <c r="C31" s="97"/>
      <c r="D31" s="108">
        <v>3.4599999999999999E-2</v>
      </c>
      <c r="E31" s="108">
        <f t="shared" si="0"/>
        <v>0.80321910931277174</v>
      </c>
      <c r="G31" s="108">
        <v>3.4599999999999999E-2</v>
      </c>
      <c r="H31" s="108">
        <f t="shared" si="1"/>
        <v>0.80321910931277174</v>
      </c>
      <c r="J31" s="108">
        <v>3.4599999999999999E-2</v>
      </c>
      <c r="K31" s="108">
        <f t="shared" si="2"/>
        <v>0.80321910931277174</v>
      </c>
      <c r="M31" s="108">
        <v>3.4599999999999999E-2</v>
      </c>
      <c r="N31" s="108">
        <f t="shared" si="3"/>
        <v>0.80321910931277174</v>
      </c>
      <c r="P31" s="108"/>
      <c r="Q31" s="108">
        <f t="shared" si="4"/>
        <v>1</v>
      </c>
      <c r="S31" s="108"/>
      <c r="T31" s="108">
        <f t="shared" si="5"/>
        <v>1</v>
      </c>
    </row>
    <row r="32" spans="2:20" x14ac:dyDescent="0.25">
      <c r="B32" s="104">
        <v>40</v>
      </c>
      <c r="C32" s="97"/>
      <c r="D32" s="108">
        <v>3.0699999999999998E-2</v>
      </c>
      <c r="E32" s="108">
        <f t="shared" si="0"/>
        <v>0.83200653543895975</v>
      </c>
      <c r="G32" s="108">
        <v>3.0699999999999998E-2</v>
      </c>
      <c r="H32" s="108">
        <f t="shared" si="1"/>
        <v>0.83200653543895975</v>
      </c>
      <c r="J32" s="108">
        <v>3.0699999999999998E-2</v>
      </c>
      <c r="K32" s="108">
        <f t="shared" si="2"/>
        <v>0.83200653543895975</v>
      </c>
      <c r="M32" s="108">
        <v>3.0699999999999998E-2</v>
      </c>
      <c r="N32" s="108">
        <f t="shared" si="3"/>
        <v>0.83200653543895975</v>
      </c>
      <c r="P32" s="108"/>
      <c r="Q32" s="108">
        <f t="shared" si="4"/>
        <v>1</v>
      </c>
      <c r="S32" s="108"/>
      <c r="T32" s="108">
        <f t="shared" si="5"/>
        <v>1</v>
      </c>
    </row>
    <row r="33" spans="2:20" x14ac:dyDescent="0.25">
      <c r="B33" s="104">
        <v>41</v>
      </c>
      <c r="C33" s="97"/>
      <c r="D33" s="108">
        <v>2.7099999999999999E-2</v>
      </c>
      <c r="E33" s="108">
        <f t="shared" si="0"/>
        <v>0.85835813003090855</v>
      </c>
      <c r="G33" s="108">
        <v>2.7099999999999999E-2</v>
      </c>
      <c r="H33" s="108">
        <f t="shared" si="1"/>
        <v>0.85835813003090855</v>
      </c>
      <c r="J33" s="108">
        <v>2.7099999999999999E-2</v>
      </c>
      <c r="K33" s="108">
        <f t="shared" si="2"/>
        <v>0.85835813003090855</v>
      </c>
      <c r="M33" s="108">
        <v>2.7099999999999999E-2</v>
      </c>
      <c r="N33" s="108">
        <f t="shared" si="3"/>
        <v>0.85835813003090855</v>
      </c>
      <c r="P33" s="108"/>
      <c r="Q33" s="108">
        <f t="shared" si="4"/>
        <v>1</v>
      </c>
      <c r="S33" s="108"/>
      <c r="T33" s="108">
        <f t="shared" si="5"/>
        <v>1</v>
      </c>
    </row>
    <row r="34" spans="2:20" x14ac:dyDescent="0.25">
      <c r="B34" s="104">
        <v>42</v>
      </c>
      <c r="C34" s="97"/>
      <c r="D34" s="108">
        <v>2.3700000000000002E-2</v>
      </c>
      <c r="E34" s="108">
        <f t="shared" si="0"/>
        <v>0.88226758148926776</v>
      </c>
      <c r="G34" s="108">
        <v>2.3700000000000002E-2</v>
      </c>
      <c r="H34" s="108">
        <f t="shared" si="1"/>
        <v>0.88226758148926776</v>
      </c>
      <c r="J34" s="108">
        <v>2.3700000000000002E-2</v>
      </c>
      <c r="K34" s="108">
        <f t="shared" si="2"/>
        <v>0.88226758148926776</v>
      </c>
      <c r="M34" s="108">
        <v>2.3700000000000002E-2</v>
      </c>
      <c r="N34" s="108">
        <f t="shared" si="3"/>
        <v>0.88226758148926776</v>
      </c>
      <c r="P34" s="108"/>
      <c r="Q34" s="108">
        <f t="shared" si="4"/>
        <v>1</v>
      </c>
      <c r="S34" s="108"/>
      <c r="T34" s="108">
        <f t="shared" si="5"/>
        <v>1</v>
      </c>
    </row>
    <row r="35" spans="2:20" x14ac:dyDescent="0.25">
      <c r="B35" s="104">
        <v>43</v>
      </c>
      <c r="C35" s="97"/>
      <c r="D35" s="108">
        <v>2.0499999999999997E-2</v>
      </c>
      <c r="E35" s="108">
        <f t="shared" si="0"/>
        <v>0.90368491394987993</v>
      </c>
      <c r="G35" s="108">
        <v>2.0499999999999997E-2</v>
      </c>
      <c r="H35" s="108">
        <f t="shared" si="1"/>
        <v>0.90368491394987993</v>
      </c>
      <c r="J35" s="108">
        <v>2.0499999999999997E-2</v>
      </c>
      <c r="K35" s="108">
        <f t="shared" si="2"/>
        <v>0.90368491394987993</v>
      </c>
      <c r="M35" s="108">
        <v>2.0499999999999997E-2</v>
      </c>
      <c r="N35" s="108">
        <f t="shared" si="3"/>
        <v>0.90368491394987993</v>
      </c>
      <c r="P35" s="108"/>
      <c r="Q35" s="108">
        <f t="shared" si="4"/>
        <v>1</v>
      </c>
      <c r="S35" s="108"/>
      <c r="T35" s="108">
        <f t="shared" si="5"/>
        <v>1</v>
      </c>
    </row>
    <row r="36" spans="2:20" x14ac:dyDescent="0.25">
      <c r="B36" s="104">
        <v>44</v>
      </c>
      <c r="C36" s="97"/>
      <c r="D36" s="108">
        <v>1.7500000000000002E-2</v>
      </c>
      <c r="E36" s="108">
        <f t="shared" si="0"/>
        <v>0.92259817656955578</v>
      </c>
      <c r="G36" s="108">
        <v>1.7500000000000002E-2</v>
      </c>
      <c r="H36" s="108">
        <f t="shared" si="1"/>
        <v>0.92259817656955578</v>
      </c>
      <c r="J36" s="108">
        <v>1.7500000000000002E-2</v>
      </c>
      <c r="K36" s="108">
        <f t="shared" si="2"/>
        <v>0.92259817656955578</v>
      </c>
      <c r="M36" s="108">
        <v>1.7500000000000002E-2</v>
      </c>
      <c r="N36" s="108">
        <f t="shared" si="3"/>
        <v>0.92259817656955578</v>
      </c>
      <c r="P36" s="108"/>
      <c r="Q36" s="108">
        <f t="shared" si="4"/>
        <v>1</v>
      </c>
      <c r="S36" s="108"/>
      <c r="T36" s="108">
        <f t="shared" si="5"/>
        <v>1</v>
      </c>
    </row>
    <row r="37" spans="2:20" x14ac:dyDescent="0.25">
      <c r="B37" s="104">
        <v>45</v>
      </c>
      <c r="C37" s="97"/>
      <c r="D37" s="108">
        <v>1.4800000000000001E-2</v>
      </c>
      <c r="E37" s="108">
        <f t="shared" si="0"/>
        <v>0.93903122297155805</v>
      </c>
      <c r="G37" s="108">
        <v>1.4800000000000001E-2</v>
      </c>
      <c r="H37" s="108">
        <f t="shared" si="1"/>
        <v>0.93903122297155805</v>
      </c>
      <c r="J37" s="108">
        <v>1.4800000000000001E-2</v>
      </c>
      <c r="K37" s="108">
        <f t="shared" si="2"/>
        <v>0.93903122297155805</v>
      </c>
      <c r="M37" s="108">
        <v>1.4800000000000001E-2</v>
      </c>
      <c r="N37" s="108">
        <f t="shared" si="3"/>
        <v>0.93903122297155805</v>
      </c>
      <c r="P37" s="108"/>
      <c r="Q37" s="108">
        <f t="shared" si="4"/>
        <v>1</v>
      </c>
      <c r="S37" s="108"/>
      <c r="T37" s="108">
        <f t="shared" si="5"/>
        <v>1</v>
      </c>
    </row>
    <row r="38" spans="2:20" x14ac:dyDescent="0.25">
      <c r="B38" s="104">
        <v>46</v>
      </c>
      <c r="C38" s="97"/>
      <c r="D38" s="108">
        <v>1.23E-2</v>
      </c>
      <c r="E38" s="108">
        <f t="shared" si="0"/>
        <v>0.95313766034465908</v>
      </c>
      <c r="G38" s="108">
        <v>1.23E-2</v>
      </c>
      <c r="H38" s="108">
        <f t="shared" si="1"/>
        <v>0.95313766034465908</v>
      </c>
      <c r="J38" s="108">
        <v>1.23E-2</v>
      </c>
      <c r="K38" s="108">
        <f t="shared" si="2"/>
        <v>0.95313766034465908</v>
      </c>
      <c r="M38" s="108">
        <v>1.23E-2</v>
      </c>
      <c r="N38" s="108">
        <f t="shared" si="3"/>
        <v>0.95313766034465908</v>
      </c>
      <c r="P38" s="108"/>
      <c r="Q38" s="108">
        <f t="shared" si="4"/>
        <v>1</v>
      </c>
      <c r="S38" s="108"/>
      <c r="T38" s="108">
        <f t="shared" si="5"/>
        <v>1</v>
      </c>
    </row>
    <row r="39" spans="2:20" x14ac:dyDescent="0.25">
      <c r="B39" s="104">
        <v>47</v>
      </c>
      <c r="C39" s="97"/>
      <c r="D39" s="108">
        <v>0.01</v>
      </c>
      <c r="E39" s="108">
        <f t="shared" si="0"/>
        <v>0.96500724951367733</v>
      </c>
      <c r="G39" s="108">
        <v>0.01</v>
      </c>
      <c r="H39" s="108">
        <f t="shared" si="1"/>
        <v>0.96500724951367733</v>
      </c>
      <c r="J39" s="108">
        <v>0.01</v>
      </c>
      <c r="K39" s="108">
        <f t="shared" si="2"/>
        <v>0.96500724951367733</v>
      </c>
      <c r="M39" s="108">
        <v>0.01</v>
      </c>
      <c r="N39" s="108">
        <f t="shared" si="3"/>
        <v>0.96500724951367733</v>
      </c>
      <c r="P39" s="108"/>
      <c r="Q39" s="108">
        <f t="shared" si="4"/>
        <v>1</v>
      </c>
      <c r="S39" s="108"/>
      <c r="T39" s="108">
        <f t="shared" si="5"/>
        <v>1</v>
      </c>
    </row>
    <row r="40" spans="2:20" x14ac:dyDescent="0.25">
      <c r="B40" s="104">
        <v>48</v>
      </c>
      <c r="C40" s="97"/>
      <c r="D40" s="108">
        <v>8.0000000000000002E-3</v>
      </c>
      <c r="E40" s="108">
        <f t="shared" si="0"/>
        <v>0.97475479748856297</v>
      </c>
      <c r="G40" s="108">
        <v>8.0000000000000002E-3</v>
      </c>
      <c r="H40" s="108">
        <f t="shared" si="1"/>
        <v>0.97475479748856297</v>
      </c>
      <c r="J40" s="108">
        <v>8.0000000000000002E-3</v>
      </c>
      <c r="K40" s="108">
        <f t="shared" si="2"/>
        <v>0.97475479748856297</v>
      </c>
      <c r="M40" s="108">
        <v>8.0000000000000002E-3</v>
      </c>
      <c r="N40" s="108">
        <f t="shared" si="3"/>
        <v>0.97475479748856297</v>
      </c>
      <c r="P40" s="108"/>
      <c r="Q40" s="108">
        <f t="shared" si="4"/>
        <v>1</v>
      </c>
      <c r="S40" s="108"/>
      <c r="T40" s="108">
        <f t="shared" si="5"/>
        <v>1</v>
      </c>
    </row>
    <row r="41" spans="2:20" x14ac:dyDescent="0.25">
      <c r="B41" s="104">
        <v>49</v>
      </c>
      <c r="C41" s="97"/>
      <c r="D41" s="108">
        <v>6.0999999999999995E-3</v>
      </c>
      <c r="E41" s="108">
        <f t="shared" si="0"/>
        <v>0.9826157232747611</v>
      </c>
      <c r="G41" s="108">
        <v>6.0999999999999995E-3</v>
      </c>
      <c r="H41" s="108">
        <f t="shared" si="1"/>
        <v>0.9826157232747611</v>
      </c>
      <c r="J41" s="108">
        <v>6.0999999999999995E-3</v>
      </c>
      <c r="K41" s="108">
        <f t="shared" si="2"/>
        <v>0.9826157232747611</v>
      </c>
      <c r="M41" s="108">
        <v>6.0999999999999995E-3</v>
      </c>
      <c r="N41" s="108">
        <f t="shared" si="3"/>
        <v>0.9826157232747611</v>
      </c>
      <c r="P41" s="108"/>
      <c r="Q41" s="108">
        <f t="shared" si="4"/>
        <v>1</v>
      </c>
      <c r="S41" s="108"/>
      <c r="T41" s="108">
        <f t="shared" si="5"/>
        <v>1</v>
      </c>
    </row>
    <row r="42" spans="2:20" x14ac:dyDescent="0.25">
      <c r="B42" s="104">
        <v>50</v>
      </c>
      <c r="C42" s="97"/>
      <c r="D42" s="108">
        <v>4.5999999999999999E-3</v>
      </c>
      <c r="E42" s="108">
        <f t="shared" si="0"/>
        <v>0.98864646672176382</v>
      </c>
      <c r="G42" s="108">
        <v>4.5999999999999999E-3</v>
      </c>
      <c r="H42" s="108">
        <f t="shared" si="1"/>
        <v>0.98864646672176382</v>
      </c>
      <c r="J42" s="108">
        <v>4.5999999999999999E-3</v>
      </c>
      <c r="K42" s="108">
        <f t="shared" si="2"/>
        <v>0.98864646672176382</v>
      </c>
      <c r="M42" s="108">
        <v>4.5999999999999999E-3</v>
      </c>
      <c r="N42" s="108">
        <f t="shared" si="3"/>
        <v>0.98864646672176382</v>
      </c>
      <c r="P42" s="108"/>
      <c r="Q42" s="108">
        <f t="shared" si="4"/>
        <v>1</v>
      </c>
      <c r="S42" s="108"/>
      <c r="T42" s="108">
        <f t="shared" si="5"/>
        <v>1</v>
      </c>
    </row>
    <row r="43" spans="2:20" x14ac:dyDescent="0.25">
      <c r="B43" s="104">
        <v>51</v>
      </c>
      <c r="C43" s="97"/>
      <c r="D43" s="108">
        <v>3.2000000000000002E-3</v>
      </c>
      <c r="E43" s="108">
        <f t="shared" si="0"/>
        <v>0.99321525690352008</v>
      </c>
      <c r="G43" s="108">
        <v>3.2000000000000002E-3</v>
      </c>
      <c r="H43" s="108">
        <f t="shared" si="1"/>
        <v>0.99321525690352008</v>
      </c>
      <c r="J43" s="108">
        <v>3.2000000000000002E-3</v>
      </c>
      <c r="K43" s="108">
        <f t="shared" si="2"/>
        <v>0.99321525690352008</v>
      </c>
      <c r="M43" s="108">
        <v>3.2000000000000002E-3</v>
      </c>
      <c r="N43" s="108">
        <f t="shared" si="3"/>
        <v>0.99321525690352008</v>
      </c>
      <c r="P43" s="108"/>
      <c r="Q43" s="108">
        <f t="shared" si="4"/>
        <v>1</v>
      </c>
      <c r="S43" s="108"/>
      <c r="T43" s="108">
        <f t="shared" si="5"/>
        <v>1</v>
      </c>
    </row>
    <row r="44" spans="2:20" x14ac:dyDescent="0.25">
      <c r="B44" s="104">
        <v>52</v>
      </c>
      <c r="C44" s="97"/>
      <c r="D44" s="108">
        <v>2E-3</v>
      </c>
      <c r="E44" s="108">
        <f t="shared" si="0"/>
        <v>0.99640374890000005</v>
      </c>
      <c r="G44" s="108">
        <v>2E-3</v>
      </c>
      <c r="H44" s="108">
        <f t="shared" si="1"/>
        <v>0.99640374890000005</v>
      </c>
      <c r="J44" s="108">
        <v>2E-3</v>
      </c>
      <c r="K44" s="108">
        <f t="shared" si="2"/>
        <v>0.99640374890000005</v>
      </c>
      <c r="M44" s="108">
        <v>2E-3</v>
      </c>
      <c r="N44" s="108">
        <f t="shared" si="3"/>
        <v>0.99640374890000005</v>
      </c>
      <c r="P44" s="108"/>
      <c r="Q44" s="108">
        <f t="shared" si="4"/>
        <v>1</v>
      </c>
      <c r="S44" s="108"/>
      <c r="T44" s="108">
        <f t="shared" si="5"/>
        <v>1</v>
      </c>
    </row>
    <row r="45" spans="2:20" x14ac:dyDescent="0.25">
      <c r="B45" s="104">
        <v>53</v>
      </c>
      <c r="C45" s="97"/>
      <c r="D45" s="108">
        <v>1.1000000000000001E-3</v>
      </c>
      <c r="E45" s="108">
        <f t="shared" si="0"/>
        <v>0.99840055000000005</v>
      </c>
      <c r="G45" s="108">
        <v>1.1000000000000001E-3</v>
      </c>
      <c r="H45" s="108">
        <f t="shared" si="1"/>
        <v>0.99840055000000005</v>
      </c>
      <c r="J45" s="108">
        <v>1.1000000000000001E-3</v>
      </c>
      <c r="K45" s="108">
        <f t="shared" si="2"/>
        <v>0.99840055000000005</v>
      </c>
      <c r="M45" s="108">
        <v>1.1000000000000001E-3</v>
      </c>
      <c r="N45" s="108">
        <f t="shared" si="3"/>
        <v>0.99840055000000005</v>
      </c>
      <c r="P45" s="108"/>
      <c r="Q45" s="108">
        <f t="shared" si="4"/>
        <v>1</v>
      </c>
      <c r="S45" s="108"/>
      <c r="T45" s="108">
        <f t="shared" si="5"/>
        <v>1</v>
      </c>
    </row>
    <row r="46" spans="2:20" x14ac:dyDescent="0.25">
      <c r="B46" s="104">
        <v>54</v>
      </c>
      <c r="C46" s="97"/>
      <c r="D46" s="108">
        <v>5.0000000000000001E-4</v>
      </c>
      <c r="E46" s="108">
        <f t="shared" si="0"/>
        <v>0.99950000000000006</v>
      </c>
      <c r="G46" s="108">
        <v>5.0000000000000001E-4</v>
      </c>
      <c r="H46" s="108">
        <f t="shared" si="1"/>
        <v>0.99950000000000006</v>
      </c>
      <c r="J46" s="108">
        <v>5.0000000000000001E-4</v>
      </c>
      <c r="K46" s="108">
        <f t="shared" si="2"/>
        <v>0.99950000000000006</v>
      </c>
      <c r="M46" s="108">
        <v>5.0000000000000001E-4</v>
      </c>
      <c r="N46" s="108">
        <f t="shared" si="3"/>
        <v>0.99950000000000006</v>
      </c>
      <c r="P46" s="108"/>
      <c r="Q46" s="108">
        <f t="shared" si="4"/>
        <v>1</v>
      </c>
      <c r="S46" s="108"/>
      <c r="T46" s="108">
        <f t="shared" si="5"/>
        <v>1</v>
      </c>
    </row>
    <row r="47" spans="2:20" x14ac:dyDescent="0.25">
      <c r="B47" s="104">
        <v>55</v>
      </c>
      <c r="C47" s="97"/>
      <c r="D47" s="108">
        <v>0</v>
      </c>
      <c r="E47" s="108">
        <f t="shared" si="0"/>
        <v>1</v>
      </c>
      <c r="G47" s="108">
        <v>0</v>
      </c>
      <c r="H47" s="108">
        <f t="shared" si="1"/>
        <v>1</v>
      </c>
      <c r="J47" s="108">
        <v>0</v>
      </c>
      <c r="K47" s="108">
        <f t="shared" si="2"/>
        <v>1</v>
      </c>
      <c r="M47" s="108">
        <v>0</v>
      </c>
      <c r="N47" s="108">
        <f t="shared" si="3"/>
        <v>1</v>
      </c>
      <c r="P47" s="108"/>
      <c r="Q47" s="108">
        <f t="shared" si="4"/>
        <v>1</v>
      </c>
      <c r="S47" s="108"/>
      <c r="T47" s="108">
        <f t="shared" si="5"/>
        <v>1</v>
      </c>
    </row>
    <row r="48" spans="2:20" x14ac:dyDescent="0.25">
      <c r="B48" s="104">
        <v>56</v>
      </c>
      <c r="C48" s="97"/>
      <c r="D48" s="108">
        <v>0</v>
      </c>
      <c r="E48" s="108">
        <f t="shared" si="0"/>
        <v>1</v>
      </c>
      <c r="G48" s="108">
        <v>0</v>
      </c>
      <c r="H48" s="108">
        <f t="shared" si="1"/>
        <v>1</v>
      </c>
      <c r="J48" s="108">
        <v>0</v>
      </c>
      <c r="K48" s="108">
        <f t="shared" si="2"/>
        <v>1</v>
      </c>
      <c r="M48" s="108">
        <v>0</v>
      </c>
      <c r="N48" s="108">
        <f t="shared" si="3"/>
        <v>1</v>
      </c>
      <c r="P48" s="108"/>
      <c r="Q48" s="108">
        <f t="shared" si="4"/>
        <v>1</v>
      </c>
      <c r="S48" s="108"/>
      <c r="T48" s="108">
        <f t="shared" si="5"/>
        <v>1</v>
      </c>
    </row>
    <row r="49" spans="2:20" x14ac:dyDescent="0.25">
      <c r="B49" s="104">
        <v>57</v>
      </c>
      <c r="C49" s="97"/>
      <c r="D49" s="108">
        <v>0</v>
      </c>
      <c r="E49" s="108">
        <f t="shared" si="0"/>
        <v>1</v>
      </c>
      <c r="G49" s="108">
        <v>0</v>
      </c>
      <c r="H49" s="108">
        <f t="shared" si="1"/>
        <v>1</v>
      </c>
      <c r="J49" s="108">
        <v>0</v>
      </c>
      <c r="K49" s="108">
        <f t="shared" si="2"/>
        <v>1</v>
      </c>
      <c r="M49" s="108">
        <v>0</v>
      </c>
      <c r="N49" s="108">
        <f t="shared" si="3"/>
        <v>1</v>
      </c>
      <c r="P49" s="108"/>
      <c r="Q49" s="108">
        <f t="shared" si="4"/>
        <v>1</v>
      </c>
      <c r="S49" s="108"/>
      <c r="T49" s="108">
        <f t="shared" si="5"/>
        <v>1</v>
      </c>
    </row>
    <row r="50" spans="2:20" x14ac:dyDescent="0.25">
      <c r="B50" s="104">
        <v>58</v>
      </c>
      <c r="C50" s="97"/>
      <c r="D50" s="108">
        <v>0</v>
      </c>
      <c r="E50" s="108">
        <f t="shared" si="0"/>
        <v>1</v>
      </c>
      <c r="G50" s="108">
        <v>0</v>
      </c>
      <c r="H50" s="108">
        <f t="shared" si="1"/>
        <v>1</v>
      </c>
      <c r="J50" s="108">
        <v>0</v>
      </c>
      <c r="K50" s="108">
        <f t="shared" si="2"/>
        <v>1</v>
      </c>
      <c r="M50" s="108">
        <v>0</v>
      </c>
      <c r="N50" s="108">
        <f t="shared" si="3"/>
        <v>1</v>
      </c>
      <c r="P50" s="108"/>
      <c r="Q50" s="108">
        <f t="shared" si="4"/>
        <v>1</v>
      </c>
      <c r="S50" s="108"/>
      <c r="T50" s="108">
        <f t="shared" si="5"/>
        <v>1</v>
      </c>
    </row>
    <row r="51" spans="2:20" x14ac:dyDescent="0.25">
      <c r="B51" s="104">
        <v>59</v>
      </c>
      <c r="C51" s="97"/>
      <c r="D51" s="108">
        <v>0</v>
      </c>
      <c r="E51" s="108">
        <f t="shared" si="0"/>
        <v>1</v>
      </c>
      <c r="G51" s="108">
        <v>0</v>
      </c>
      <c r="H51" s="108">
        <f t="shared" si="1"/>
        <v>1</v>
      </c>
      <c r="J51" s="108">
        <v>0</v>
      </c>
      <c r="K51" s="108">
        <f t="shared" si="2"/>
        <v>1</v>
      </c>
      <c r="M51" s="108">
        <v>0</v>
      </c>
      <c r="N51" s="108">
        <f t="shared" si="3"/>
        <v>1</v>
      </c>
      <c r="P51" s="108"/>
      <c r="Q51" s="108">
        <f t="shared" si="4"/>
        <v>1</v>
      </c>
      <c r="S51" s="108"/>
      <c r="T51" s="108">
        <f t="shared" si="5"/>
        <v>1</v>
      </c>
    </row>
    <row r="52" spans="2:20" x14ac:dyDescent="0.25">
      <c r="B52" s="104">
        <v>60</v>
      </c>
      <c r="C52" s="97"/>
      <c r="D52" s="108">
        <v>0</v>
      </c>
      <c r="E52" s="108">
        <f t="shared" si="0"/>
        <v>1</v>
      </c>
      <c r="G52" s="108">
        <v>0</v>
      </c>
      <c r="H52" s="108">
        <f t="shared" si="1"/>
        <v>1</v>
      </c>
      <c r="J52" s="108">
        <v>0</v>
      </c>
      <c r="K52" s="108">
        <f t="shared" si="2"/>
        <v>1</v>
      </c>
      <c r="M52" s="108">
        <v>0</v>
      </c>
      <c r="N52" s="108">
        <f t="shared" si="3"/>
        <v>1</v>
      </c>
      <c r="P52" s="108"/>
      <c r="Q52" s="108">
        <f t="shared" si="4"/>
        <v>1</v>
      </c>
      <c r="S52" s="108"/>
      <c r="T52" s="108">
        <f t="shared" si="5"/>
        <v>1</v>
      </c>
    </row>
    <row r="53" spans="2:20" x14ac:dyDescent="0.25">
      <c r="B53" s="104">
        <v>61</v>
      </c>
      <c r="C53" s="97"/>
      <c r="D53" s="108">
        <v>0</v>
      </c>
      <c r="E53" s="108">
        <f t="shared" si="0"/>
        <v>1</v>
      </c>
      <c r="G53" s="108">
        <v>0</v>
      </c>
      <c r="H53" s="108">
        <f t="shared" si="1"/>
        <v>1</v>
      </c>
      <c r="J53" s="108">
        <v>0</v>
      </c>
      <c r="K53" s="108">
        <f t="shared" si="2"/>
        <v>1</v>
      </c>
      <c r="M53" s="108">
        <v>0</v>
      </c>
      <c r="N53" s="108">
        <f t="shared" si="3"/>
        <v>1</v>
      </c>
      <c r="P53" s="108"/>
      <c r="Q53" s="108">
        <f t="shared" si="4"/>
        <v>1</v>
      </c>
      <c r="S53" s="108"/>
      <c r="T53" s="108">
        <f t="shared" si="5"/>
        <v>1</v>
      </c>
    </row>
    <row r="54" spans="2:20" x14ac:dyDescent="0.25">
      <c r="B54" s="104">
        <v>62</v>
      </c>
      <c r="C54" s="97"/>
      <c r="D54" s="108">
        <v>0</v>
      </c>
      <c r="E54" s="108">
        <f t="shared" si="0"/>
        <v>1</v>
      </c>
      <c r="G54" s="108">
        <v>0</v>
      </c>
      <c r="H54" s="108">
        <f t="shared" si="1"/>
        <v>1</v>
      </c>
      <c r="J54" s="108">
        <v>0</v>
      </c>
      <c r="K54" s="108">
        <f t="shared" si="2"/>
        <v>1</v>
      </c>
      <c r="M54" s="108">
        <v>0</v>
      </c>
      <c r="N54" s="108">
        <f t="shared" si="3"/>
        <v>1</v>
      </c>
      <c r="P54" s="108"/>
      <c r="Q54" s="108">
        <f t="shared" si="4"/>
        <v>1</v>
      </c>
      <c r="S54" s="108"/>
      <c r="T54" s="108">
        <f t="shared" si="5"/>
        <v>1</v>
      </c>
    </row>
    <row r="55" spans="2:20" x14ac:dyDescent="0.25">
      <c r="B55" s="104">
        <v>63</v>
      </c>
      <c r="C55" s="97"/>
      <c r="D55" s="108">
        <v>0</v>
      </c>
      <c r="E55" s="108">
        <f t="shared" si="0"/>
        <v>1</v>
      </c>
      <c r="G55" s="108">
        <v>0</v>
      </c>
      <c r="H55" s="108">
        <f t="shared" si="1"/>
        <v>1</v>
      </c>
      <c r="J55" s="108">
        <v>0</v>
      </c>
      <c r="K55" s="108">
        <f t="shared" si="2"/>
        <v>1</v>
      </c>
      <c r="M55" s="108">
        <v>0</v>
      </c>
      <c r="N55" s="108">
        <f t="shared" si="3"/>
        <v>1</v>
      </c>
      <c r="P55" s="108"/>
      <c r="Q55" s="108">
        <f t="shared" si="4"/>
        <v>1</v>
      </c>
      <c r="S55" s="108"/>
      <c r="T55" s="108">
        <f t="shared" si="5"/>
        <v>1</v>
      </c>
    </row>
    <row r="56" spans="2:20" x14ac:dyDescent="0.25">
      <c r="B56" s="104">
        <v>64</v>
      </c>
      <c r="C56" s="97"/>
      <c r="D56" s="108">
        <v>0</v>
      </c>
      <c r="E56" s="108">
        <f t="shared" si="0"/>
        <v>1</v>
      </c>
      <c r="G56" s="108">
        <v>0</v>
      </c>
      <c r="H56" s="108">
        <f t="shared" si="1"/>
        <v>1</v>
      </c>
      <c r="J56" s="108">
        <v>0</v>
      </c>
      <c r="K56" s="108">
        <f t="shared" si="2"/>
        <v>1</v>
      </c>
      <c r="M56" s="108">
        <v>0</v>
      </c>
      <c r="N56" s="108">
        <f t="shared" si="3"/>
        <v>1</v>
      </c>
      <c r="P56" s="108"/>
      <c r="Q56" s="108">
        <f t="shared" si="4"/>
        <v>1</v>
      </c>
      <c r="S56" s="108"/>
      <c r="T56" s="108">
        <f t="shared" si="5"/>
        <v>1</v>
      </c>
    </row>
    <row r="57" spans="2:20" x14ac:dyDescent="0.25">
      <c r="B57" s="104">
        <v>65</v>
      </c>
      <c r="C57" s="97"/>
      <c r="D57" s="108">
        <v>0</v>
      </c>
      <c r="E57" s="108">
        <v>1</v>
      </c>
      <c r="G57" s="108">
        <v>0</v>
      </c>
      <c r="H57" s="108">
        <v>1</v>
      </c>
      <c r="J57" s="108">
        <v>0</v>
      </c>
      <c r="K57" s="108">
        <v>1</v>
      </c>
      <c r="M57" s="108">
        <v>0</v>
      </c>
      <c r="N57" s="108">
        <v>1</v>
      </c>
      <c r="P57" s="108"/>
      <c r="Q57" s="108">
        <v>1</v>
      </c>
      <c r="S57" s="108"/>
      <c r="T57" s="108">
        <v>1</v>
      </c>
    </row>
  </sheetData>
  <mergeCells count="1">
    <mergeCell ref="B2:T5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Header>&amp;LCONFIDENTIEL&amp;R&amp;D</oddHeader>
    <oddFooter>&amp;LSecoia&amp;R&amp;F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E164"/>
  <sheetViews>
    <sheetView zoomScaleNormal="100" workbookViewId="0">
      <selection activeCell="J18" sqref="J18"/>
    </sheetView>
  </sheetViews>
  <sheetFormatPr baseColWidth="10" defaultRowHeight="15" x14ac:dyDescent="0.25"/>
  <cols>
    <col min="2" max="2" width="11.42578125" customWidth="1"/>
    <col min="3" max="3" width="11.42578125" hidden="1" customWidth="1"/>
    <col min="4" max="4" width="18.140625" customWidth="1"/>
    <col min="5" max="5" width="16.5703125" customWidth="1"/>
    <col min="6" max="6" width="17.28515625" customWidth="1"/>
  </cols>
  <sheetData>
    <row r="6" spans="2:5" x14ac:dyDescent="0.25">
      <c r="D6" t="s">
        <v>6</v>
      </c>
    </row>
    <row r="7" spans="2:5" x14ac:dyDescent="0.25">
      <c r="B7" s="1"/>
      <c r="C7" s="1"/>
      <c r="D7" s="1" t="s">
        <v>0</v>
      </c>
      <c r="E7">
        <v>5</v>
      </c>
    </row>
    <row r="8" spans="2:5" x14ac:dyDescent="0.25">
      <c r="B8" s="1"/>
      <c r="C8" s="1"/>
      <c r="D8" s="1" t="s">
        <v>1</v>
      </c>
      <c r="E8">
        <v>3</v>
      </c>
    </row>
    <row r="9" spans="2:5" x14ac:dyDescent="0.25">
      <c r="B9" s="1"/>
      <c r="C9" s="1"/>
      <c r="D9" s="1" t="s">
        <v>3</v>
      </c>
      <c r="E9">
        <v>1</v>
      </c>
    </row>
    <row r="10" spans="2:5" x14ac:dyDescent="0.25">
      <c r="B10" s="1"/>
      <c r="C10" s="1"/>
      <c r="D10" s="1" t="s">
        <v>2</v>
      </c>
      <c r="E10">
        <v>2</v>
      </c>
    </row>
    <row r="11" spans="2:5" x14ac:dyDescent="0.25">
      <c r="D11" s="5"/>
      <c r="E11">
        <v>11</v>
      </c>
    </row>
    <row r="12" spans="2:5" x14ac:dyDescent="0.25">
      <c r="D12" s="1" t="s">
        <v>0</v>
      </c>
      <c r="E12">
        <v>6</v>
      </c>
    </row>
    <row r="13" spans="2:5" x14ac:dyDescent="0.25">
      <c r="D13" s="1" t="s">
        <v>1</v>
      </c>
      <c r="E13">
        <v>3</v>
      </c>
    </row>
    <row r="14" spans="2:5" x14ac:dyDescent="0.25">
      <c r="D14" s="1" t="s">
        <v>3</v>
      </c>
      <c r="E14">
        <v>1</v>
      </c>
    </row>
    <row r="15" spans="2:5" x14ac:dyDescent="0.25">
      <c r="D15" s="1" t="s">
        <v>2</v>
      </c>
      <c r="E15">
        <v>2</v>
      </c>
    </row>
    <row r="16" spans="2:5" x14ac:dyDescent="0.25">
      <c r="D16" s="5"/>
      <c r="E16">
        <v>12</v>
      </c>
    </row>
    <row r="17" spans="4:5" x14ac:dyDescent="0.25">
      <c r="D17" s="1" t="s">
        <v>0</v>
      </c>
      <c r="E17">
        <v>7</v>
      </c>
    </row>
    <row r="18" spans="4:5" x14ac:dyDescent="0.25">
      <c r="D18" s="1" t="s">
        <v>1</v>
      </c>
      <c r="E18">
        <v>3</v>
      </c>
    </row>
    <row r="19" spans="4:5" x14ac:dyDescent="0.25">
      <c r="D19" s="1" t="s">
        <v>2</v>
      </c>
      <c r="E19">
        <v>2</v>
      </c>
    </row>
    <row r="20" spans="4:5" x14ac:dyDescent="0.25">
      <c r="D20" s="5"/>
      <c r="E20">
        <v>12</v>
      </c>
    </row>
    <row r="21" spans="4:5" x14ac:dyDescent="0.25">
      <c r="D21" s="1" t="s">
        <v>0</v>
      </c>
      <c r="E21">
        <v>8</v>
      </c>
    </row>
    <row r="22" spans="4:5" x14ac:dyDescent="0.25">
      <c r="D22" s="1" t="s">
        <v>1</v>
      </c>
      <c r="E22">
        <v>3</v>
      </c>
    </row>
    <row r="23" spans="4:5" x14ac:dyDescent="0.25">
      <c r="D23" s="1" t="s">
        <v>3</v>
      </c>
      <c r="E23">
        <v>1</v>
      </c>
    </row>
    <row r="24" spans="4:5" x14ac:dyDescent="0.25">
      <c r="D24" s="1" t="s">
        <v>2</v>
      </c>
      <c r="E24">
        <v>2</v>
      </c>
    </row>
    <row r="25" spans="4:5" x14ac:dyDescent="0.25">
      <c r="D25" s="5"/>
      <c r="E25">
        <v>14</v>
      </c>
    </row>
    <row r="26" spans="4:5" x14ac:dyDescent="0.25">
      <c r="D26" s="1" t="s">
        <v>0</v>
      </c>
      <c r="E26">
        <v>7</v>
      </c>
    </row>
    <row r="27" spans="4:5" x14ac:dyDescent="0.25">
      <c r="D27" s="1" t="s">
        <v>1</v>
      </c>
      <c r="E27">
        <v>3</v>
      </c>
    </row>
    <row r="28" spans="4:5" x14ac:dyDescent="0.25">
      <c r="D28" s="1" t="s">
        <v>2</v>
      </c>
      <c r="E28">
        <v>2</v>
      </c>
    </row>
    <row r="29" spans="4:5" x14ac:dyDescent="0.25">
      <c r="D29" s="5"/>
      <c r="E29">
        <v>12</v>
      </c>
    </row>
    <row r="30" spans="4:5" x14ac:dyDescent="0.25">
      <c r="D30" s="1" t="s">
        <v>0</v>
      </c>
      <c r="E30">
        <v>8</v>
      </c>
    </row>
    <row r="31" spans="4:5" x14ac:dyDescent="0.25">
      <c r="D31" s="1" t="s">
        <v>1</v>
      </c>
      <c r="E31">
        <v>3</v>
      </c>
    </row>
    <row r="32" spans="4:5" x14ac:dyDescent="0.25">
      <c r="D32" s="1" t="s">
        <v>2</v>
      </c>
      <c r="E32">
        <v>2</v>
      </c>
    </row>
    <row r="33" spans="4:5" x14ac:dyDescent="0.25">
      <c r="D33" s="5"/>
      <c r="E33">
        <v>13</v>
      </c>
    </row>
    <row r="34" spans="4:5" x14ac:dyDescent="0.25">
      <c r="D34" s="11" t="s">
        <v>5</v>
      </c>
      <c r="E34">
        <v>74</v>
      </c>
    </row>
    <row r="35" spans="4:5" x14ac:dyDescent="0.25">
      <c r="D35" s="1" t="s">
        <v>0</v>
      </c>
      <c r="E35">
        <v>5</v>
      </c>
    </row>
    <row r="36" spans="4:5" x14ac:dyDescent="0.25">
      <c r="D36" s="1" t="s">
        <v>1</v>
      </c>
      <c r="E36">
        <v>3</v>
      </c>
    </row>
    <row r="37" spans="4:5" x14ac:dyDescent="0.25">
      <c r="D37" s="1" t="s">
        <v>3</v>
      </c>
      <c r="E37">
        <v>1</v>
      </c>
    </row>
    <row r="38" spans="4:5" x14ac:dyDescent="0.25">
      <c r="D38" s="1" t="s">
        <v>2</v>
      </c>
      <c r="E38">
        <v>2</v>
      </c>
    </row>
    <row r="39" spans="4:5" x14ac:dyDescent="0.25">
      <c r="D39" s="5"/>
      <c r="E39">
        <v>11</v>
      </c>
    </row>
    <row r="40" spans="4:5" x14ac:dyDescent="0.25">
      <c r="D40" s="1" t="s">
        <v>0</v>
      </c>
      <c r="E40">
        <v>6</v>
      </c>
    </row>
    <row r="41" spans="4:5" x14ac:dyDescent="0.25">
      <c r="D41" s="1" t="s">
        <v>1</v>
      </c>
      <c r="E41">
        <v>3</v>
      </c>
    </row>
    <row r="42" spans="4:5" x14ac:dyDescent="0.25">
      <c r="D42" s="1" t="s">
        <v>3</v>
      </c>
      <c r="E42">
        <v>1</v>
      </c>
    </row>
    <row r="43" spans="4:5" x14ac:dyDescent="0.25">
      <c r="D43" s="1" t="s">
        <v>2</v>
      </c>
      <c r="E43">
        <v>2</v>
      </c>
    </row>
    <row r="44" spans="4:5" x14ac:dyDescent="0.25">
      <c r="D44" s="5"/>
      <c r="E44">
        <v>12</v>
      </c>
    </row>
    <row r="45" spans="4:5" x14ac:dyDescent="0.25">
      <c r="D45" s="1" t="s">
        <v>0</v>
      </c>
      <c r="E45">
        <v>7</v>
      </c>
    </row>
    <row r="46" spans="4:5" x14ac:dyDescent="0.25">
      <c r="D46" s="1" t="s">
        <v>1</v>
      </c>
      <c r="E46">
        <v>3</v>
      </c>
    </row>
    <row r="47" spans="4:5" x14ac:dyDescent="0.25">
      <c r="D47" s="1" t="s">
        <v>2</v>
      </c>
      <c r="E47">
        <v>2</v>
      </c>
    </row>
    <row r="48" spans="4:5" x14ac:dyDescent="0.25">
      <c r="D48" s="5"/>
      <c r="E48">
        <v>12</v>
      </c>
    </row>
    <row r="49" spans="4:5" x14ac:dyDescent="0.25">
      <c r="D49" s="1" t="s">
        <v>0</v>
      </c>
      <c r="E49">
        <v>8</v>
      </c>
    </row>
    <row r="50" spans="4:5" x14ac:dyDescent="0.25">
      <c r="D50" s="1" t="s">
        <v>1</v>
      </c>
      <c r="E50">
        <v>3</v>
      </c>
    </row>
    <row r="51" spans="4:5" x14ac:dyDescent="0.25">
      <c r="D51" s="1" t="s">
        <v>3</v>
      </c>
      <c r="E51">
        <v>1</v>
      </c>
    </row>
    <row r="52" spans="4:5" x14ac:dyDescent="0.25">
      <c r="D52" s="1" t="s">
        <v>2</v>
      </c>
      <c r="E52">
        <v>2</v>
      </c>
    </row>
    <row r="53" spans="4:5" x14ac:dyDescent="0.25">
      <c r="D53" s="5"/>
      <c r="E53">
        <v>14</v>
      </c>
    </row>
    <row r="54" spans="4:5" x14ac:dyDescent="0.25">
      <c r="D54" s="1" t="s">
        <v>0</v>
      </c>
      <c r="E54">
        <v>7</v>
      </c>
    </row>
    <row r="55" spans="4:5" x14ac:dyDescent="0.25">
      <c r="D55" s="1" t="s">
        <v>1</v>
      </c>
      <c r="E55">
        <v>3</v>
      </c>
    </row>
    <row r="56" spans="4:5" x14ac:dyDescent="0.25">
      <c r="D56" s="1" t="s">
        <v>2</v>
      </c>
      <c r="E56">
        <v>2</v>
      </c>
    </row>
    <row r="57" spans="4:5" x14ac:dyDescent="0.25">
      <c r="D57" s="5"/>
      <c r="E57">
        <v>12</v>
      </c>
    </row>
    <row r="58" spans="4:5" x14ac:dyDescent="0.25">
      <c r="D58" s="1" t="s">
        <v>0</v>
      </c>
      <c r="E58">
        <v>8</v>
      </c>
    </row>
    <row r="59" spans="4:5" x14ac:dyDescent="0.25">
      <c r="D59" s="1" t="s">
        <v>1</v>
      </c>
      <c r="E59">
        <v>3</v>
      </c>
    </row>
    <row r="60" spans="4:5" x14ac:dyDescent="0.25">
      <c r="D60" s="1" t="s">
        <v>2</v>
      </c>
      <c r="E60">
        <v>2</v>
      </c>
    </row>
    <row r="61" spans="4:5" x14ac:dyDescent="0.25">
      <c r="D61" s="5"/>
      <c r="E61">
        <v>13</v>
      </c>
    </row>
    <row r="62" spans="4:5" x14ac:dyDescent="0.25">
      <c r="D62" s="11" t="s">
        <v>5</v>
      </c>
      <c r="E62">
        <v>74</v>
      </c>
    </row>
    <row r="63" spans="4:5" x14ac:dyDescent="0.25">
      <c r="D63" s="1" t="s">
        <v>0</v>
      </c>
      <c r="E63">
        <v>5</v>
      </c>
    </row>
    <row r="64" spans="4:5" x14ac:dyDescent="0.25">
      <c r="D64" s="1" t="s">
        <v>1</v>
      </c>
      <c r="E64">
        <v>3</v>
      </c>
    </row>
    <row r="65" spans="4:5" x14ac:dyDescent="0.25">
      <c r="D65" s="1" t="s">
        <v>2</v>
      </c>
      <c r="E65">
        <v>2</v>
      </c>
    </row>
    <row r="66" spans="4:5" x14ac:dyDescent="0.25">
      <c r="D66" s="5"/>
      <c r="E66">
        <v>10</v>
      </c>
    </row>
    <row r="67" spans="4:5" x14ac:dyDescent="0.25">
      <c r="D67" s="1" t="s">
        <v>0</v>
      </c>
      <c r="E67">
        <v>6</v>
      </c>
    </row>
    <row r="68" spans="4:5" x14ac:dyDescent="0.25">
      <c r="D68" s="1" t="s">
        <v>1</v>
      </c>
      <c r="E68">
        <v>3</v>
      </c>
    </row>
    <row r="69" spans="4:5" x14ac:dyDescent="0.25">
      <c r="D69" s="1" t="s">
        <v>2</v>
      </c>
      <c r="E69">
        <v>2</v>
      </c>
    </row>
    <row r="70" spans="4:5" x14ac:dyDescent="0.25">
      <c r="D70" s="5"/>
      <c r="E70">
        <v>11</v>
      </c>
    </row>
    <row r="71" spans="4:5" x14ac:dyDescent="0.25">
      <c r="D71" s="1" t="s">
        <v>0</v>
      </c>
      <c r="E71">
        <v>7</v>
      </c>
    </row>
    <row r="72" spans="4:5" x14ac:dyDescent="0.25">
      <c r="D72" s="1" t="s">
        <v>1</v>
      </c>
      <c r="E72">
        <v>3</v>
      </c>
    </row>
    <row r="73" spans="4:5" x14ac:dyDescent="0.25">
      <c r="D73" s="1" t="s">
        <v>2</v>
      </c>
      <c r="E73">
        <v>2</v>
      </c>
    </row>
    <row r="74" spans="4:5" x14ac:dyDescent="0.25">
      <c r="D74" s="5"/>
      <c r="E74">
        <v>12</v>
      </c>
    </row>
    <row r="75" spans="4:5" x14ac:dyDescent="0.25">
      <c r="D75" s="1" t="s">
        <v>0</v>
      </c>
      <c r="E75">
        <v>8</v>
      </c>
    </row>
    <row r="76" spans="4:5" x14ac:dyDescent="0.25">
      <c r="D76" s="1" t="s">
        <v>1</v>
      </c>
      <c r="E76">
        <v>3</v>
      </c>
    </row>
    <row r="77" spans="4:5" x14ac:dyDescent="0.25">
      <c r="D77" s="1" t="s">
        <v>2</v>
      </c>
      <c r="E77">
        <v>2</v>
      </c>
    </row>
    <row r="78" spans="4:5" x14ac:dyDescent="0.25">
      <c r="D78" s="5"/>
      <c r="E78">
        <v>13</v>
      </c>
    </row>
    <row r="79" spans="4:5" x14ac:dyDescent="0.25">
      <c r="D79" s="1" t="s">
        <v>0</v>
      </c>
      <c r="E79">
        <v>7</v>
      </c>
    </row>
    <row r="80" spans="4:5" x14ac:dyDescent="0.25">
      <c r="D80" s="1" t="s">
        <v>1</v>
      </c>
      <c r="E80">
        <v>3</v>
      </c>
    </row>
    <row r="81" spans="4:5" x14ac:dyDescent="0.25">
      <c r="D81" s="1" t="s">
        <v>2</v>
      </c>
      <c r="E81">
        <v>2</v>
      </c>
    </row>
    <row r="82" spans="4:5" x14ac:dyDescent="0.25">
      <c r="D82" s="5"/>
      <c r="E82">
        <v>12</v>
      </c>
    </row>
    <row r="83" spans="4:5" x14ac:dyDescent="0.25">
      <c r="D83" s="1" t="s">
        <v>0</v>
      </c>
      <c r="E83">
        <v>8</v>
      </c>
    </row>
    <row r="84" spans="4:5" x14ac:dyDescent="0.25">
      <c r="D84" s="1" t="s">
        <v>1</v>
      </c>
      <c r="E84">
        <v>3</v>
      </c>
    </row>
    <row r="85" spans="4:5" x14ac:dyDescent="0.25">
      <c r="D85" s="1" t="s">
        <v>2</v>
      </c>
      <c r="E85">
        <v>2</v>
      </c>
    </row>
    <row r="86" spans="4:5" x14ac:dyDescent="0.25">
      <c r="D86" s="5"/>
      <c r="E86">
        <v>13</v>
      </c>
    </row>
    <row r="87" spans="4:5" x14ac:dyDescent="0.25">
      <c r="D87" s="11" t="s">
        <v>5</v>
      </c>
      <c r="E87">
        <v>71</v>
      </c>
    </row>
    <row r="88" spans="4:5" x14ac:dyDescent="0.25">
      <c r="D88" s="1" t="s">
        <v>0</v>
      </c>
      <c r="E88">
        <v>5</v>
      </c>
    </row>
    <row r="89" spans="4:5" x14ac:dyDescent="0.25">
      <c r="D89" s="1" t="s">
        <v>1</v>
      </c>
      <c r="E89">
        <v>3</v>
      </c>
    </row>
    <row r="90" spans="4:5" x14ac:dyDescent="0.25">
      <c r="D90" s="1" t="s">
        <v>3</v>
      </c>
      <c r="E90">
        <v>1</v>
      </c>
    </row>
    <row r="91" spans="4:5" x14ac:dyDescent="0.25">
      <c r="D91" s="1" t="s">
        <v>2</v>
      </c>
      <c r="E91">
        <v>2</v>
      </c>
    </row>
    <row r="92" spans="4:5" x14ac:dyDescent="0.25">
      <c r="D92" s="5"/>
      <c r="E92">
        <v>11</v>
      </c>
    </row>
    <row r="93" spans="4:5" x14ac:dyDescent="0.25">
      <c r="D93" s="1" t="s">
        <v>0</v>
      </c>
      <c r="E93">
        <v>6</v>
      </c>
    </row>
    <row r="94" spans="4:5" x14ac:dyDescent="0.25">
      <c r="D94" s="1" t="s">
        <v>1</v>
      </c>
      <c r="E94">
        <v>3</v>
      </c>
    </row>
    <row r="95" spans="4:5" x14ac:dyDescent="0.25">
      <c r="D95" s="1" t="s">
        <v>2</v>
      </c>
      <c r="E95">
        <v>2</v>
      </c>
    </row>
    <row r="96" spans="4:5" x14ac:dyDescent="0.25">
      <c r="D96" s="5"/>
      <c r="E96">
        <v>11</v>
      </c>
    </row>
    <row r="97" spans="4:5" x14ac:dyDescent="0.25">
      <c r="D97" s="1" t="s">
        <v>0</v>
      </c>
      <c r="E97">
        <v>7</v>
      </c>
    </row>
    <row r="98" spans="4:5" x14ac:dyDescent="0.25">
      <c r="D98" s="1" t="s">
        <v>1</v>
      </c>
      <c r="E98">
        <v>3</v>
      </c>
    </row>
    <row r="99" spans="4:5" x14ac:dyDescent="0.25">
      <c r="D99" s="1" t="s">
        <v>3</v>
      </c>
      <c r="E99">
        <v>1</v>
      </c>
    </row>
    <row r="100" spans="4:5" x14ac:dyDescent="0.25">
      <c r="D100" s="1" t="s">
        <v>2</v>
      </c>
      <c r="E100">
        <v>2</v>
      </c>
    </row>
    <row r="101" spans="4:5" x14ac:dyDescent="0.25">
      <c r="D101" s="5"/>
      <c r="E101">
        <v>13</v>
      </c>
    </row>
    <row r="102" spans="4:5" x14ac:dyDescent="0.25">
      <c r="D102" s="1" t="s">
        <v>0</v>
      </c>
      <c r="E102">
        <v>8</v>
      </c>
    </row>
    <row r="103" spans="4:5" x14ac:dyDescent="0.25">
      <c r="D103" s="1" t="s">
        <v>1</v>
      </c>
      <c r="E103">
        <v>3</v>
      </c>
    </row>
    <row r="104" spans="4:5" x14ac:dyDescent="0.25">
      <c r="D104" s="1" t="s">
        <v>2</v>
      </c>
      <c r="E104">
        <v>2</v>
      </c>
    </row>
    <row r="105" spans="4:5" x14ac:dyDescent="0.25">
      <c r="D105" s="5"/>
      <c r="E105">
        <v>13</v>
      </c>
    </row>
    <row r="106" spans="4:5" x14ac:dyDescent="0.25">
      <c r="D106" s="1" t="s">
        <v>0</v>
      </c>
      <c r="E106">
        <v>7</v>
      </c>
    </row>
    <row r="107" spans="4:5" x14ac:dyDescent="0.25">
      <c r="D107" s="1" t="s">
        <v>1</v>
      </c>
      <c r="E107">
        <v>3</v>
      </c>
    </row>
    <row r="108" spans="4:5" x14ac:dyDescent="0.25">
      <c r="D108" s="1" t="s">
        <v>3</v>
      </c>
      <c r="E108">
        <v>1</v>
      </c>
    </row>
    <row r="109" spans="4:5" x14ac:dyDescent="0.25">
      <c r="D109" s="1" t="s">
        <v>2</v>
      </c>
      <c r="E109">
        <v>2</v>
      </c>
    </row>
    <row r="110" spans="4:5" x14ac:dyDescent="0.25">
      <c r="D110" s="5"/>
      <c r="E110">
        <v>13</v>
      </c>
    </row>
    <row r="111" spans="4:5" x14ac:dyDescent="0.25">
      <c r="D111" s="1" t="s">
        <v>0</v>
      </c>
      <c r="E111">
        <v>8</v>
      </c>
    </row>
    <row r="112" spans="4:5" x14ac:dyDescent="0.25">
      <c r="D112" s="1" t="s">
        <v>1</v>
      </c>
      <c r="E112">
        <v>3</v>
      </c>
    </row>
    <row r="113" spans="4:5" x14ac:dyDescent="0.25">
      <c r="D113" s="1" t="s">
        <v>2</v>
      </c>
      <c r="E113">
        <v>2</v>
      </c>
    </row>
    <row r="114" spans="4:5" x14ac:dyDescent="0.25">
      <c r="D114" s="5"/>
      <c r="E114">
        <v>13</v>
      </c>
    </row>
    <row r="115" spans="4:5" x14ac:dyDescent="0.25">
      <c r="D115" s="11" t="s">
        <v>5</v>
      </c>
      <c r="E115">
        <v>74</v>
      </c>
    </row>
    <row r="116" spans="4:5" x14ac:dyDescent="0.25">
      <c r="D116" s="1" t="s">
        <v>0</v>
      </c>
      <c r="E116">
        <v>1</v>
      </c>
    </row>
    <row r="117" spans="4:5" x14ac:dyDescent="0.25">
      <c r="D117" s="1" t="s">
        <v>1</v>
      </c>
      <c r="E117">
        <v>3</v>
      </c>
    </row>
    <row r="118" spans="4:5" x14ac:dyDescent="0.25">
      <c r="D118" s="1" t="s">
        <v>2</v>
      </c>
      <c r="E118">
        <v>1</v>
      </c>
    </row>
    <row r="119" spans="4:5" x14ac:dyDescent="0.25">
      <c r="D119" s="5"/>
      <c r="E119">
        <v>5</v>
      </c>
    </row>
    <row r="120" spans="4:5" x14ac:dyDescent="0.25">
      <c r="D120" s="1" t="s">
        <v>0</v>
      </c>
      <c r="E120">
        <v>1</v>
      </c>
    </row>
    <row r="121" spans="4:5" x14ac:dyDescent="0.25">
      <c r="D121" s="1" t="s">
        <v>1</v>
      </c>
      <c r="E121">
        <v>3</v>
      </c>
    </row>
    <row r="122" spans="4:5" x14ac:dyDescent="0.25">
      <c r="D122" s="1" t="s">
        <v>2</v>
      </c>
      <c r="E122">
        <v>1</v>
      </c>
    </row>
    <row r="123" spans="4:5" x14ac:dyDescent="0.25">
      <c r="D123" s="5"/>
      <c r="E123">
        <v>5</v>
      </c>
    </row>
    <row r="124" spans="4:5" x14ac:dyDescent="0.25">
      <c r="D124" s="1" t="s">
        <v>0</v>
      </c>
      <c r="E124">
        <v>1</v>
      </c>
    </row>
    <row r="125" spans="4:5" x14ac:dyDescent="0.25">
      <c r="D125" s="1" t="s">
        <v>1</v>
      </c>
      <c r="E125">
        <v>3</v>
      </c>
    </row>
    <row r="126" spans="4:5" x14ac:dyDescent="0.25">
      <c r="D126" s="1" t="s">
        <v>2</v>
      </c>
      <c r="E126">
        <v>1</v>
      </c>
    </row>
    <row r="127" spans="4:5" x14ac:dyDescent="0.25">
      <c r="D127" s="5"/>
      <c r="E127">
        <v>5</v>
      </c>
    </row>
    <row r="128" spans="4:5" x14ac:dyDescent="0.25">
      <c r="D128" s="1" t="s">
        <v>0</v>
      </c>
      <c r="E128">
        <v>1</v>
      </c>
    </row>
    <row r="129" spans="4:5" x14ac:dyDescent="0.25">
      <c r="D129" s="1" t="s">
        <v>1</v>
      </c>
      <c r="E129">
        <v>3</v>
      </c>
    </row>
    <row r="130" spans="4:5" x14ac:dyDescent="0.25">
      <c r="D130" s="1" t="s">
        <v>2</v>
      </c>
      <c r="E130">
        <v>1</v>
      </c>
    </row>
    <row r="131" spans="4:5" x14ac:dyDescent="0.25">
      <c r="D131" s="5"/>
      <c r="E131">
        <v>5</v>
      </c>
    </row>
    <row r="132" spans="4:5" x14ac:dyDescent="0.25">
      <c r="D132" s="1" t="s">
        <v>0</v>
      </c>
      <c r="E132">
        <v>1</v>
      </c>
    </row>
    <row r="133" spans="4:5" x14ac:dyDescent="0.25">
      <c r="D133" s="1" t="s">
        <v>1</v>
      </c>
      <c r="E133">
        <v>3</v>
      </c>
    </row>
    <row r="134" spans="4:5" x14ac:dyDescent="0.25">
      <c r="D134" s="1" t="s">
        <v>2</v>
      </c>
      <c r="E134">
        <v>1</v>
      </c>
    </row>
    <row r="135" spans="4:5" x14ac:dyDescent="0.25">
      <c r="D135" s="5"/>
      <c r="E135">
        <v>5</v>
      </c>
    </row>
    <row r="136" spans="4:5" x14ac:dyDescent="0.25">
      <c r="D136" s="1" t="s">
        <v>0</v>
      </c>
      <c r="E136">
        <v>1</v>
      </c>
    </row>
    <row r="137" spans="4:5" x14ac:dyDescent="0.25">
      <c r="D137" s="1" t="s">
        <v>1</v>
      </c>
      <c r="E137">
        <v>3</v>
      </c>
    </row>
    <row r="138" spans="4:5" x14ac:dyDescent="0.25">
      <c r="D138" s="1" t="s">
        <v>2</v>
      </c>
      <c r="E138">
        <v>1</v>
      </c>
    </row>
    <row r="139" spans="4:5" x14ac:dyDescent="0.25">
      <c r="D139" s="5"/>
      <c r="E139">
        <v>5</v>
      </c>
    </row>
    <row r="140" spans="4:5" x14ac:dyDescent="0.25">
      <c r="D140" s="11" t="s">
        <v>5</v>
      </c>
      <c r="E140">
        <v>30</v>
      </c>
    </row>
    <row r="141" spans="4:5" x14ac:dyDescent="0.25">
      <c r="D141" s="1" t="s">
        <v>0</v>
      </c>
      <c r="E141">
        <v>1</v>
      </c>
    </row>
    <row r="142" spans="4:5" x14ac:dyDescent="0.25">
      <c r="D142" s="1" t="s">
        <v>1</v>
      </c>
      <c r="E142">
        <v>1</v>
      </c>
    </row>
    <row r="143" spans="4:5" x14ac:dyDescent="0.25">
      <c r="D143" s="1" t="s">
        <v>2</v>
      </c>
      <c r="E143">
        <v>1</v>
      </c>
    </row>
    <row r="144" spans="4:5" x14ac:dyDescent="0.25">
      <c r="D144" s="5"/>
      <c r="E144">
        <v>3</v>
      </c>
    </row>
    <row r="145" spans="4:5" x14ac:dyDescent="0.25">
      <c r="D145" s="1" t="s">
        <v>0</v>
      </c>
      <c r="E145">
        <v>1</v>
      </c>
    </row>
    <row r="146" spans="4:5" x14ac:dyDescent="0.25">
      <c r="D146" s="1" t="s">
        <v>1</v>
      </c>
      <c r="E146">
        <v>1</v>
      </c>
    </row>
    <row r="147" spans="4:5" x14ac:dyDescent="0.25">
      <c r="D147" s="1" t="s">
        <v>2</v>
      </c>
      <c r="E147">
        <v>1</v>
      </c>
    </row>
    <row r="148" spans="4:5" x14ac:dyDescent="0.25">
      <c r="D148" s="5"/>
      <c r="E148">
        <v>3</v>
      </c>
    </row>
    <row r="149" spans="4:5" x14ac:dyDescent="0.25">
      <c r="D149" s="1" t="s">
        <v>0</v>
      </c>
      <c r="E149">
        <v>1</v>
      </c>
    </row>
    <row r="150" spans="4:5" x14ac:dyDescent="0.25">
      <c r="D150" s="1" t="s">
        <v>1</v>
      </c>
      <c r="E150">
        <v>1</v>
      </c>
    </row>
    <row r="151" spans="4:5" x14ac:dyDescent="0.25">
      <c r="D151" s="1" t="s">
        <v>2</v>
      </c>
      <c r="E151">
        <v>1</v>
      </c>
    </row>
    <row r="152" spans="4:5" x14ac:dyDescent="0.25">
      <c r="D152" s="5"/>
      <c r="E152">
        <v>3</v>
      </c>
    </row>
    <row r="153" spans="4:5" x14ac:dyDescent="0.25">
      <c r="D153" s="1" t="s">
        <v>0</v>
      </c>
      <c r="E153">
        <v>1</v>
      </c>
    </row>
    <row r="154" spans="4:5" x14ac:dyDescent="0.25">
      <c r="D154" s="1" t="s">
        <v>1</v>
      </c>
      <c r="E154">
        <v>1</v>
      </c>
    </row>
    <row r="155" spans="4:5" x14ac:dyDescent="0.25">
      <c r="D155" s="1" t="s">
        <v>2</v>
      </c>
      <c r="E155">
        <v>1</v>
      </c>
    </row>
    <row r="156" spans="4:5" x14ac:dyDescent="0.25">
      <c r="D156" s="5"/>
      <c r="E156">
        <v>3</v>
      </c>
    </row>
    <row r="157" spans="4:5" x14ac:dyDescent="0.25">
      <c r="D157" s="1" t="s">
        <v>0</v>
      </c>
      <c r="E157">
        <v>1</v>
      </c>
    </row>
    <row r="158" spans="4:5" x14ac:dyDescent="0.25">
      <c r="D158" s="1" t="s">
        <v>2</v>
      </c>
      <c r="E158">
        <v>1</v>
      </c>
    </row>
    <row r="159" spans="4:5" x14ac:dyDescent="0.25">
      <c r="D159" s="5"/>
      <c r="E159">
        <v>2</v>
      </c>
    </row>
    <row r="160" spans="4:5" x14ac:dyDescent="0.25">
      <c r="D160" s="1" t="s">
        <v>0</v>
      </c>
      <c r="E160">
        <v>12</v>
      </c>
    </row>
    <row r="161" spans="4:5" x14ac:dyDescent="0.25">
      <c r="D161" s="1" t="s">
        <v>2</v>
      </c>
      <c r="E161">
        <v>1</v>
      </c>
    </row>
    <row r="162" spans="4:5" x14ac:dyDescent="0.25">
      <c r="D162" s="5"/>
      <c r="E162">
        <v>13</v>
      </c>
    </row>
    <row r="163" spans="4:5" x14ac:dyDescent="0.25">
      <c r="D163" s="12" t="s">
        <v>5</v>
      </c>
      <c r="E163">
        <v>27</v>
      </c>
    </row>
    <row r="164" spans="4:5" x14ac:dyDescent="0.25">
      <c r="D164" s="15" t="s">
        <v>11</v>
      </c>
      <c r="E164">
        <v>350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supprimer_ligne1">
                <anchor moveWithCells="1" sizeWithCells="1">
                  <from>
                    <xdr:col>6</xdr:col>
                    <xdr:colOff>542925</xdr:colOff>
                    <xdr:row>3</xdr:row>
                    <xdr:rowOff>66675</xdr:rowOff>
                  </from>
                  <to>
                    <xdr:col>9</xdr:col>
                    <xdr:colOff>409575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59"/>
  <sheetViews>
    <sheetView topLeftCell="A223" workbookViewId="0">
      <selection activeCell="C1" sqref="C1:D259"/>
    </sheetView>
  </sheetViews>
  <sheetFormatPr baseColWidth="10" defaultRowHeight="15" x14ac:dyDescent="0.25"/>
  <sheetData>
    <row r="1" spans="1:4" x14ac:dyDescent="0.25">
      <c r="A1" s="1" t="s">
        <v>9</v>
      </c>
      <c r="B1" s="1">
        <v>10</v>
      </c>
      <c r="C1" s="1" t="s">
        <v>0</v>
      </c>
      <c r="D1">
        <v>5</v>
      </c>
    </row>
    <row r="2" spans="1:4" x14ac:dyDescent="0.25">
      <c r="A2" s="1" t="s">
        <v>9</v>
      </c>
      <c r="B2" s="1">
        <v>10</v>
      </c>
      <c r="C2" s="1" t="s">
        <v>1</v>
      </c>
      <c r="D2">
        <v>3</v>
      </c>
    </row>
    <row r="3" spans="1:4" x14ac:dyDescent="0.25">
      <c r="A3" s="1" t="s">
        <v>9</v>
      </c>
      <c r="B3" s="1">
        <v>10</v>
      </c>
      <c r="C3" s="1" t="s">
        <v>3</v>
      </c>
      <c r="D3">
        <v>1</v>
      </c>
    </row>
    <row r="4" spans="1:4" x14ac:dyDescent="0.25">
      <c r="A4" s="2" t="s">
        <v>9</v>
      </c>
      <c r="B4" s="1">
        <v>10</v>
      </c>
      <c r="C4" s="1" t="s">
        <v>2</v>
      </c>
      <c r="D4">
        <v>2</v>
      </c>
    </row>
    <row r="5" spans="1:4" x14ac:dyDescent="0.25">
      <c r="A5" s="2" t="s">
        <v>9</v>
      </c>
      <c r="B5" s="1">
        <v>10</v>
      </c>
      <c r="C5" s="1" t="s">
        <v>10</v>
      </c>
      <c r="D5">
        <v>0</v>
      </c>
    </row>
    <row r="6" spans="1:4" x14ac:dyDescent="0.25">
      <c r="A6" s="2" t="s">
        <v>9</v>
      </c>
      <c r="B6" s="1">
        <v>10</v>
      </c>
      <c r="C6" s="1" t="s">
        <v>10</v>
      </c>
      <c r="D6">
        <v>0</v>
      </c>
    </row>
    <row r="7" spans="1:4" x14ac:dyDescent="0.25">
      <c r="A7" s="3" t="s">
        <v>9</v>
      </c>
      <c r="B7" s="4" t="s">
        <v>4</v>
      </c>
      <c r="C7" s="5"/>
      <c r="D7">
        <v>11</v>
      </c>
    </row>
    <row r="8" spans="1:4" x14ac:dyDescent="0.25">
      <c r="A8" s="1" t="s">
        <v>9</v>
      </c>
      <c r="B8" s="1">
        <v>20</v>
      </c>
      <c r="C8" s="1" t="s">
        <v>0</v>
      </c>
      <c r="D8">
        <v>6</v>
      </c>
    </row>
    <row r="9" spans="1:4" x14ac:dyDescent="0.25">
      <c r="A9" s="1" t="s">
        <v>9</v>
      </c>
      <c r="B9" s="1">
        <v>20</v>
      </c>
      <c r="C9" s="1" t="s">
        <v>1</v>
      </c>
      <c r="D9">
        <v>3</v>
      </c>
    </row>
    <row r="10" spans="1:4" x14ac:dyDescent="0.25">
      <c r="A10" s="1" t="s">
        <v>9</v>
      </c>
      <c r="B10" s="1">
        <v>20</v>
      </c>
      <c r="C10" s="1" t="s">
        <v>3</v>
      </c>
      <c r="D10">
        <v>1</v>
      </c>
    </row>
    <row r="11" spans="1:4" x14ac:dyDescent="0.25">
      <c r="A11" s="2" t="s">
        <v>9</v>
      </c>
      <c r="B11" s="1">
        <v>20</v>
      </c>
      <c r="C11" s="1" t="s">
        <v>2</v>
      </c>
      <c r="D11">
        <v>2</v>
      </c>
    </row>
    <row r="12" spans="1:4" x14ac:dyDescent="0.25">
      <c r="A12" s="2" t="s">
        <v>9</v>
      </c>
      <c r="B12" s="1">
        <v>20</v>
      </c>
      <c r="C12" s="1" t="s">
        <v>10</v>
      </c>
      <c r="D12">
        <v>0</v>
      </c>
    </row>
    <row r="13" spans="1:4" x14ac:dyDescent="0.25">
      <c r="A13" s="2" t="s">
        <v>9</v>
      </c>
      <c r="B13" s="1">
        <v>20</v>
      </c>
      <c r="C13" s="1" t="s">
        <v>10</v>
      </c>
      <c r="D13">
        <v>0</v>
      </c>
    </row>
    <row r="14" spans="1:4" x14ac:dyDescent="0.25">
      <c r="A14" s="3" t="s">
        <v>9</v>
      </c>
      <c r="B14" s="4" t="s">
        <v>4</v>
      </c>
      <c r="C14" s="5"/>
      <c r="D14">
        <v>12</v>
      </c>
    </row>
    <row r="15" spans="1:4" x14ac:dyDescent="0.25">
      <c r="A15" s="1" t="s">
        <v>9</v>
      </c>
      <c r="B15" s="1">
        <v>30</v>
      </c>
      <c r="C15" s="1" t="s">
        <v>0</v>
      </c>
      <c r="D15">
        <v>7</v>
      </c>
    </row>
    <row r="16" spans="1:4" x14ac:dyDescent="0.25">
      <c r="A16" s="1" t="s">
        <v>9</v>
      </c>
      <c r="B16" s="1">
        <v>30</v>
      </c>
      <c r="C16" s="1" t="s">
        <v>1</v>
      </c>
      <c r="D16">
        <v>3</v>
      </c>
    </row>
    <row r="17" spans="1:4" x14ac:dyDescent="0.25">
      <c r="A17" s="1" t="s">
        <v>9</v>
      </c>
      <c r="B17" s="1">
        <v>30</v>
      </c>
      <c r="C17" s="1" t="s">
        <v>3</v>
      </c>
      <c r="D17">
        <v>0</v>
      </c>
    </row>
    <row r="18" spans="1:4" x14ac:dyDescent="0.25">
      <c r="A18" s="2" t="s">
        <v>9</v>
      </c>
      <c r="B18" s="1">
        <v>30</v>
      </c>
      <c r="C18" s="1" t="s">
        <v>2</v>
      </c>
      <c r="D18">
        <v>2</v>
      </c>
    </row>
    <row r="19" spans="1:4" x14ac:dyDescent="0.25">
      <c r="A19" s="2" t="s">
        <v>9</v>
      </c>
      <c r="B19" s="1">
        <v>30</v>
      </c>
      <c r="C19" s="1" t="s">
        <v>10</v>
      </c>
      <c r="D19">
        <v>0</v>
      </c>
    </row>
    <row r="20" spans="1:4" x14ac:dyDescent="0.25">
      <c r="A20" s="2" t="s">
        <v>9</v>
      </c>
      <c r="B20" s="1">
        <v>30</v>
      </c>
      <c r="C20" s="1" t="s">
        <v>10</v>
      </c>
      <c r="D20">
        <v>0</v>
      </c>
    </row>
    <row r="21" spans="1:4" x14ac:dyDescent="0.25">
      <c r="A21" s="3" t="s">
        <v>9</v>
      </c>
      <c r="B21" s="4" t="s">
        <v>4</v>
      </c>
      <c r="C21" s="5"/>
      <c r="D21">
        <v>12</v>
      </c>
    </row>
    <row r="22" spans="1:4" x14ac:dyDescent="0.25">
      <c r="A22" s="1" t="s">
        <v>9</v>
      </c>
      <c r="B22" s="1">
        <v>40</v>
      </c>
      <c r="C22" s="1" t="s">
        <v>0</v>
      </c>
      <c r="D22">
        <v>8</v>
      </c>
    </row>
    <row r="23" spans="1:4" x14ac:dyDescent="0.25">
      <c r="A23" s="1" t="s">
        <v>9</v>
      </c>
      <c r="B23" s="1">
        <v>40</v>
      </c>
      <c r="C23" s="1" t="s">
        <v>1</v>
      </c>
      <c r="D23">
        <v>3</v>
      </c>
    </row>
    <row r="24" spans="1:4" x14ac:dyDescent="0.25">
      <c r="A24" s="1" t="s">
        <v>9</v>
      </c>
      <c r="B24" s="1">
        <v>40</v>
      </c>
      <c r="C24" s="1" t="s">
        <v>3</v>
      </c>
      <c r="D24">
        <v>1</v>
      </c>
    </row>
    <row r="25" spans="1:4" x14ac:dyDescent="0.25">
      <c r="A25" s="2" t="s">
        <v>9</v>
      </c>
      <c r="B25" s="1">
        <v>40</v>
      </c>
      <c r="C25" s="1" t="s">
        <v>2</v>
      </c>
      <c r="D25">
        <v>2</v>
      </c>
    </row>
    <row r="26" spans="1:4" x14ac:dyDescent="0.25">
      <c r="A26" s="2" t="s">
        <v>9</v>
      </c>
      <c r="B26" s="1">
        <v>40</v>
      </c>
      <c r="C26" s="1" t="s">
        <v>10</v>
      </c>
      <c r="D26">
        <v>0</v>
      </c>
    </row>
    <row r="27" spans="1:4" x14ac:dyDescent="0.25">
      <c r="A27" s="2" t="s">
        <v>9</v>
      </c>
      <c r="B27" s="1">
        <v>40</v>
      </c>
      <c r="C27" s="1" t="s">
        <v>10</v>
      </c>
      <c r="D27">
        <v>0</v>
      </c>
    </row>
    <row r="28" spans="1:4" x14ac:dyDescent="0.25">
      <c r="A28" s="3" t="s">
        <v>9</v>
      </c>
      <c r="B28" s="4" t="s">
        <v>4</v>
      </c>
      <c r="C28" s="5"/>
      <c r="D28">
        <v>14</v>
      </c>
    </row>
    <row r="29" spans="1:4" x14ac:dyDescent="0.25">
      <c r="A29" s="1" t="s">
        <v>9</v>
      </c>
      <c r="B29" s="1">
        <v>50</v>
      </c>
      <c r="C29" s="1" t="s">
        <v>0</v>
      </c>
      <c r="D29">
        <v>7</v>
      </c>
    </row>
    <row r="30" spans="1:4" x14ac:dyDescent="0.25">
      <c r="A30" s="1" t="s">
        <v>9</v>
      </c>
      <c r="B30" s="1">
        <v>50</v>
      </c>
      <c r="C30" s="1" t="s">
        <v>1</v>
      </c>
      <c r="D30">
        <v>3</v>
      </c>
    </row>
    <row r="31" spans="1:4" x14ac:dyDescent="0.25">
      <c r="A31" s="1" t="s">
        <v>9</v>
      </c>
      <c r="B31" s="1">
        <v>50</v>
      </c>
      <c r="C31" s="1" t="s">
        <v>3</v>
      </c>
      <c r="D31">
        <v>0</v>
      </c>
    </row>
    <row r="32" spans="1:4" x14ac:dyDescent="0.25">
      <c r="A32" s="2" t="s">
        <v>9</v>
      </c>
      <c r="B32" s="1">
        <v>50</v>
      </c>
      <c r="C32" s="1" t="s">
        <v>2</v>
      </c>
      <c r="D32">
        <v>2</v>
      </c>
    </row>
    <row r="33" spans="1:4" x14ac:dyDescent="0.25">
      <c r="A33" s="2" t="s">
        <v>9</v>
      </c>
      <c r="B33" s="1">
        <v>50</v>
      </c>
      <c r="C33" s="1" t="s">
        <v>10</v>
      </c>
      <c r="D33">
        <v>0</v>
      </c>
    </row>
    <row r="34" spans="1:4" x14ac:dyDescent="0.25">
      <c r="A34" s="2" t="s">
        <v>9</v>
      </c>
      <c r="B34" s="1">
        <v>50</v>
      </c>
      <c r="C34" s="1" t="s">
        <v>10</v>
      </c>
      <c r="D34">
        <v>0</v>
      </c>
    </row>
    <row r="35" spans="1:4" x14ac:dyDescent="0.25">
      <c r="A35" s="3" t="s">
        <v>9</v>
      </c>
      <c r="B35" s="4" t="s">
        <v>4</v>
      </c>
      <c r="C35" s="5"/>
      <c r="D35">
        <v>12</v>
      </c>
    </row>
    <row r="36" spans="1:4" x14ac:dyDescent="0.25">
      <c r="A36" s="1" t="s">
        <v>9</v>
      </c>
      <c r="B36" s="1">
        <v>60</v>
      </c>
      <c r="C36" s="1" t="s">
        <v>0</v>
      </c>
      <c r="D36">
        <v>8</v>
      </c>
    </row>
    <row r="37" spans="1:4" x14ac:dyDescent="0.25">
      <c r="A37" s="1" t="s">
        <v>9</v>
      </c>
      <c r="B37" s="1">
        <v>60</v>
      </c>
      <c r="C37" s="1" t="s">
        <v>1</v>
      </c>
      <c r="D37">
        <v>3</v>
      </c>
    </row>
    <row r="38" spans="1:4" x14ac:dyDescent="0.25">
      <c r="A38" s="1" t="s">
        <v>9</v>
      </c>
      <c r="B38" s="1">
        <v>60</v>
      </c>
      <c r="C38" s="1" t="s">
        <v>3</v>
      </c>
      <c r="D38">
        <v>0</v>
      </c>
    </row>
    <row r="39" spans="1:4" x14ac:dyDescent="0.25">
      <c r="A39" s="2" t="s">
        <v>9</v>
      </c>
      <c r="B39" s="1">
        <v>60</v>
      </c>
      <c r="C39" s="1" t="s">
        <v>2</v>
      </c>
      <c r="D39">
        <v>2</v>
      </c>
    </row>
    <row r="40" spans="1:4" x14ac:dyDescent="0.25">
      <c r="A40" s="2" t="s">
        <v>9</v>
      </c>
      <c r="B40" s="1">
        <v>60</v>
      </c>
      <c r="C40" s="1" t="s">
        <v>10</v>
      </c>
      <c r="D40">
        <v>0</v>
      </c>
    </row>
    <row r="41" spans="1:4" x14ac:dyDescent="0.25">
      <c r="A41" s="2" t="s">
        <v>9</v>
      </c>
      <c r="B41" s="1">
        <v>60</v>
      </c>
      <c r="C41" s="1" t="s">
        <v>10</v>
      </c>
      <c r="D41">
        <v>0</v>
      </c>
    </row>
    <row r="42" spans="1:4" x14ac:dyDescent="0.25">
      <c r="A42" s="3" t="s">
        <v>9</v>
      </c>
      <c r="B42" s="4" t="s">
        <v>4</v>
      </c>
      <c r="C42" s="5"/>
      <c r="D42">
        <v>13</v>
      </c>
    </row>
    <row r="43" spans="1:4" x14ac:dyDescent="0.25">
      <c r="A43" s="3" t="s">
        <v>9</v>
      </c>
      <c r="B43" s="9"/>
      <c r="C43" s="11" t="s">
        <v>5</v>
      </c>
      <c r="D43">
        <v>74</v>
      </c>
    </row>
    <row r="44" spans="1:4" x14ac:dyDescent="0.25">
      <c r="A44" s="1">
        <v>2</v>
      </c>
      <c r="B44" s="1">
        <v>10</v>
      </c>
      <c r="C44" s="1" t="s">
        <v>0</v>
      </c>
      <c r="D44">
        <v>5</v>
      </c>
    </row>
    <row r="45" spans="1:4" x14ac:dyDescent="0.25">
      <c r="A45" s="1">
        <v>2</v>
      </c>
      <c r="B45" s="1">
        <v>10</v>
      </c>
      <c r="C45" s="1" t="s">
        <v>1</v>
      </c>
      <c r="D45">
        <v>3</v>
      </c>
    </row>
    <row r="46" spans="1:4" x14ac:dyDescent="0.25">
      <c r="A46" s="1">
        <v>2</v>
      </c>
      <c r="B46" s="1">
        <v>10</v>
      </c>
      <c r="C46" s="1" t="s">
        <v>3</v>
      </c>
      <c r="D46">
        <v>1</v>
      </c>
    </row>
    <row r="47" spans="1:4" x14ac:dyDescent="0.25">
      <c r="A47" s="2">
        <v>2</v>
      </c>
      <c r="B47" s="1">
        <v>10</v>
      </c>
      <c r="C47" s="1" t="s">
        <v>2</v>
      </c>
      <c r="D47">
        <v>2</v>
      </c>
    </row>
    <row r="48" spans="1:4" x14ac:dyDescent="0.25">
      <c r="A48" s="2">
        <v>2</v>
      </c>
      <c r="B48" s="1">
        <v>10</v>
      </c>
      <c r="C48" s="1" t="s">
        <v>10</v>
      </c>
      <c r="D48">
        <v>0</v>
      </c>
    </row>
    <row r="49" spans="1:4" x14ac:dyDescent="0.25">
      <c r="A49" s="2">
        <v>2</v>
      </c>
      <c r="B49" s="1">
        <v>10</v>
      </c>
      <c r="C49" s="1" t="s">
        <v>10</v>
      </c>
      <c r="D49">
        <v>0</v>
      </c>
    </row>
    <row r="50" spans="1:4" x14ac:dyDescent="0.25">
      <c r="A50" s="3">
        <v>2</v>
      </c>
      <c r="B50" s="4" t="s">
        <v>4</v>
      </c>
      <c r="C50" s="5"/>
      <c r="D50">
        <v>11</v>
      </c>
    </row>
    <row r="51" spans="1:4" x14ac:dyDescent="0.25">
      <c r="A51" s="1">
        <v>2</v>
      </c>
      <c r="B51" s="1">
        <v>20</v>
      </c>
      <c r="C51" s="1" t="s">
        <v>0</v>
      </c>
      <c r="D51">
        <v>6</v>
      </c>
    </row>
    <row r="52" spans="1:4" x14ac:dyDescent="0.25">
      <c r="A52" s="1">
        <v>2</v>
      </c>
      <c r="B52" s="1">
        <v>20</v>
      </c>
      <c r="C52" s="1" t="s">
        <v>1</v>
      </c>
      <c r="D52">
        <v>3</v>
      </c>
    </row>
    <row r="53" spans="1:4" x14ac:dyDescent="0.25">
      <c r="A53" s="1">
        <v>2</v>
      </c>
      <c r="B53" s="1">
        <v>20</v>
      </c>
      <c r="C53" s="1" t="s">
        <v>3</v>
      </c>
      <c r="D53">
        <v>1</v>
      </c>
    </row>
    <row r="54" spans="1:4" x14ac:dyDescent="0.25">
      <c r="A54" s="2">
        <v>2</v>
      </c>
      <c r="B54" s="1">
        <v>20</v>
      </c>
      <c r="C54" s="1" t="s">
        <v>2</v>
      </c>
      <c r="D54">
        <v>2</v>
      </c>
    </row>
    <row r="55" spans="1:4" x14ac:dyDescent="0.25">
      <c r="A55" s="2">
        <v>2</v>
      </c>
      <c r="B55" s="1">
        <v>20</v>
      </c>
      <c r="C55" s="1" t="s">
        <v>10</v>
      </c>
      <c r="D55">
        <v>0</v>
      </c>
    </row>
    <row r="56" spans="1:4" x14ac:dyDescent="0.25">
      <c r="A56" s="2">
        <v>2</v>
      </c>
      <c r="B56" s="1">
        <v>20</v>
      </c>
      <c r="C56" s="1" t="s">
        <v>10</v>
      </c>
      <c r="D56">
        <v>0</v>
      </c>
    </row>
    <row r="57" spans="1:4" x14ac:dyDescent="0.25">
      <c r="A57" s="3">
        <v>2</v>
      </c>
      <c r="B57" s="4" t="s">
        <v>4</v>
      </c>
      <c r="C57" s="5"/>
      <c r="D57">
        <v>12</v>
      </c>
    </row>
    <row r="58" spans="1:4" x14ac:dyDescent="0.25">
      <c r="A58" s="1">
        <v>2</v>
      </c>
      <c r="B58" s="1">
        <v>30</v>
      </c>
      <c r="C58" s="1" t="s">
        <v>0</v>
      </c>
      <c r="D58">
        <v>7</v>
      </c>
    </row>
    <row r="59" spans="1:4" x14ac:dyDescent="0.25">
      <c r="A59" s="1">
        <v>2</v>
      </c>
      <c r="B59" s="1">
        <v>30</v>
      </c>
      <c r="C59" s="1" t="s">
        <v>1</v>
      </c>
      <c r="D59">
        <v>3</v>
      </c>
    </row>
    <row r="60" spans="1:4" x14ac:dyDescent="0.25">
      <c r="A60" s="1">
        <v>2</v>
      </c>
      <c r="B60" s="1">
        <v>30</v>
      </c>
      <c r="C60" s="1" t="s">
        <v>3</v>
      </c>
      <c r="D60">
        <v>0</v>
      </c>
    </row>
    <row r="61" spans="1:4" x14ac:dyDescent="0.25">
      <c r="A61" s="2">
        <v>2</v>
      </c>
      <c r="B61" s="1">
        <v>30</v>
      </c>
      <c r="C61" s="1" t="s">
        <v>2</v>
      </c>
      <c r="D61">
        <v>2</v>
      </c>
    </row>
    <row r="62" spans="1:4" x14ac:dyDescent="0.25">
      <c r="A62" s="2">
        <v>2</v>
      </c>
      <c r="B62" s="1">
        <v>30</v>
      </c>
      <c r="C62" s="1" t="s">
        <v>10</v>
      </c>
      <c r="D62">
        <v>0</v>
      </c>
    </row>
    <row r="63" spans="1:4" x14ac:dyDescent="0.25">
      <c r="A63" s="2">
        <v>2</v>
      </c>
      <c r="B63" s="1">
        <v>30</v>
      </c>
      <c r="C63" s="1" t="s">
        <v>10</v>
      </c>
      <c r="D63">
        <v>0</v>
      </c>
    </row>
    <row r="64" spans="1:4" x14ac:dyDescent="0.25">
      <c r="A64" s="3">
        <v>2</v>
      </c>
      <c r="B64" s="4" t="s">
        <v>4</v>
      </c>
      <c r="C64" s="5"/>
      <c r="D64">
        <v>12</v>
      </c>
    </row>
    <row r="65" spans="1:4" x14ac:dyDescent="0.25">
      <c r="A65" s="1">
        <v>2</v>
      </c>
      <c r="B65" s="1">
        <v>40</v>
      </c>
      <c r="C65" s="1" t="s">
        <v>0</v>
      </c>
      <c r="D65">
        <v>8</v>
      </c>
    </row>
    <row r="66" spans="1:4" x14ac:dyDescent="0.25">
      <c r="A66" s="1">
        <v>2</v>
      </c>
      <c r="B66" s="1">
        <v>40</v>
      </c>
      <c r="C66" s="1" t="s">
        <v>1</v>
      </c>
      <c r="D66">
        <v>3</v>
      </c>
    </row>
    <row r="67" spans="1:4" x14ac:dyDescent="0.25">
      <c r="A67" s="1">
        <v>2</v>
      </c>
      <c r="B67" s="1">
        <v>40</v>
      </c>
      <c r="C67" s="1" t="s">
        <v>3</v>
      </c>
      <c r="D67">
        <v>1</v>
      </c>
    </row>
    <row r="68" spans="1:4" x14ac:dyDescent="0.25">
      <c r="A68" s="2">
        <v>2</v>
      </c>
      <c r="B68" s="1">
        <v>40</v>
      </c>
      <c r="C68" s="1" t="s">
        <v>2</v>
      </c>
      <c r="D68">
        <v>2</v>
      </c>
    </row>
    <row r="69" spans="1:4" x14ac:dyDescent="0.25">
      <c r="A69" s="2">
        <v>2</v>
      </c>
      <c r="B69" s="1">
        <v>40</v>
      </c>
      <c r="C69" s="1" t="s">
        <v>10</v>
      </c>
      <c r="D69">
        <v>0</v>
      </c>
    </row>
    <row r="70" spans="1:4" x14ac:dyDescent="0.25">
      <c r="A70" s="2">
        <v>2</v>
      </c>
      <c r="B70" s="1">
        <v>40</v>
      </c>
      <c r="C70" s="1" t="s">
        <v>10</v>
      </c>
      <c r="D70">
        <v>0</v>
      </c>
    </row>
    <row r="71" spans="1:4" x14ac:dyDescent="0.25">
      <c r="A71" s="3">
        <v>2</v>
      </c>
      <c r="B71" s="4" t="s">
        <v>4</v>
      </c>
      <c r="C71" s="5"/>
      <c r="D71">
        <v>14</v>
      </c>
    </row>
    <row r="72" spans="1:4" x14ac:dyDescent="0.25">
      <c r="A72" s="1">
        <v>2</v>
      </c>
      <c r="B72" s="1">
        <v>50</v>
      </c>
      <c r="C72" s="1" t="s">
        <v>0</v>
      </c>
      <c r="D72">
        <v>7</v>
      </c>
    </row>
    <row r="73" spans="1:4" x14ac:dyDescent="0.25">
      <c r="A73" s="1">
        <v>2</v>
      </c>
      <c r="B73" s="1">
        <v>50</v>
      </c>
      <c r="C73" s="1" t="s">
        <v>1</v>
      </c>
      <c r="D73">
        <v>3</v>
      </c>
    </row>
    <row r="74" spans="1:4" x14ac:dyDescent="0.25">
      <c r="A74" s="1">
        <v>2</v>
      </c>
      <c r="B74" s="1">
        <v>50</v>
      </c>
      <c r="C74" s="1" t="s">
        <v>3</v>
      </c>
      <c r="D74">
        <v>0</v>
      </c>
    </row>
    <row r="75" spans="1:4" x14ac:dyDescent="0.25">
      <c r="A75" s="2">
        <v>2</v>
      </c>
      <c r="B75" s="1">
        <v>50</v>
      </c>
      <c r="C75" s="1" t="s">
        <v>2</v>
      </c>
      <c r="D75">
        <v>2</v>
      </c>
    </row>
    <row r="76" spans="1:4" x14ac:dyDescent="0.25">
      <c r="A76" s="2">
        <v>2</v>
      </c>
      <c r="B76" s="1">
        <v>50</v>
      </c>
      <c r="C76" s="1" t="s">
        <v>10</v>
      </c>
      <c r="D76">
        <v>0</v>
      </c>
    </row>
    <row r="77" spans="1:4" x14ac:dyDescent="0.25">
      <c r="A77" s="2">
        <v>2</v>
      </c>
      <c r="B77" s="1">
        <v>50</v>
      </c>
      <c r="C77" s="1" t="s">
        <v>10</v>
      </c>
      <c r="D77">
        <v>0</v>
      </c>
    </row>
    <row r="78" spans="1:4" x14ac:dyDescent="0.25">
      <c r="A78" s="3">
        <v>2</v>
      </c>
      <c r="B78" s="4" t="s">
        <v>4</v>
      </c>
      <c r="C78" s="5"/>
      <c r="D78">
        <v>12</v>
      </c>
    </row>
    <row r="79" spans="1:4" x14ac:dyDescent="0.25">
      <c r="A79" s="1">
        <v>2</v>
      </c>
      <c r="B79" s="1">
        <v>60</v>
      </c>
      <c r="C79" s="1" t="s">
        <v>0</v>
      </c>
      <c r="D79">
        <v>8</v>
      </c>
    </row>
    <row r="80" spans="1:4" x14ac:dyDescent="0.25">
      <c r="A80" s="1">
        <v>2</v>
      </c>
      <c r="B80" s="1">
        <v>60</v>
      </c>
      <c r="C80" s="1" t="s">
        <v>1</v>
      </c>
      <c r="D80">
        <v>3</v>
      </c>
    </row>
    <row r="81" spans="1:4" x14ac:dyDescent="0.25">
      <c r="A81" s="1">
        <v>2</v>
      </c>
      <c r="B81" s="1">
        <v>60</v>
      </c>
      <c r="C81" s="1" t="s">
        <v>3</v>
      </c>
      <c r="D81">
        <v>0</v>
      </c>
    </row>
    <row r="82" spans="1:4" x14ac:dyDescent="0.25">
      <c r="A82" s="2">
        <v>2</v>
      </c>
      <c r="B82" s="1">
        <v>60</v>
      </c>
      <c r="C82" s="1" t="s">
        <v>2</v>
      </c>
      <c r="D82">
        <v>2</v>
      </c>
    </row>
    <row r="83" spans="1:4" x14ac:dyDescent="0.25">
      <c r="A83" s="2">
        <v>2</v>
      </c>
      <c r="B83" s="1">
        <v>60</v>
      </c>
      <c r="C83" s="1" t="s">
        <v>10</v>
      </c>
      <c r="D83">
        <v>0</v>
      </c>
    </row>
    <row r="84" spans="1:4" x14ac:dyDescent="0.25">
      <c r="A84" s="2">
        <v>2</v>
      </c>
      <c r="B84" s="1">
        <v>60</v>
      </c>
      <c r="C84" s="1" t="s">
        <v>10</v>
      </c>
      <c r="D84">
        <v>0</v>
      </c>
    </row>
    <row r="85" spans="1:4" x14ac:dyDescent="0.25">
      <c r="A85" s="3">
        <v>2</v>
      </c>
      <c r="B85" s="4" t="s">
        <v>4</v>
      </c>
      <c r="C85" s="5"/>
      <c r="D85">
        <v>13</v>
      </c>
    </row>
    <row r="86" spans="1:4" x14ac:dyDescent="0.25">
      <c r="A86" s="3">
        <v>2</v>
      </c>
      <c r="B86" s="9"/>
      <c r="C86" s="11" t="s">
        <v>5</v>
      </c>
      <c r="D86">
        <v>74</v>
      </c>
    </row>
    <row r="87" spans="1:4" x14ac:dyDescent="0.25">
      <c r="A87" s="1">
        <v>3</v>
      </c>
      <c r="B87" s="1">
        <v>10</v>
      </c>
      <c r="C87" s="1" t="s">
        <v>0</v>
      </c>
      <c r="D87">
        <v>5</v>
      </c>
    </row>
    <row r="88" spans="1:4" x14ac:dyDescent="0.25">
      <c r="A88" s="1">
        <v>3</v>
      </c>
      <c r="B88" s="1">
        <v>10</v>
      </c>
      <c r="C88" s="1" t="s">
        <v>1</v>
      </c>
      <c r="D88">
        <v>3</v>
      </c>
    </row>
    <row r="89" spans="1:4" x14ac:dyDescent="0.25">
      <c r="A89" s="1">
        <v>3</v>
      </c>
      <c r="B89" s="1">
        <v>10</v>
      </c>
      <c r="C89" s="1" t="s">
        <v>3</v>
      </c>
      <c r="D89">
        <v>0</v>
      </c>
    </row>
    <row r="90" spans="1:4" x14ac:dyDescent="0.25">
      <c r="A90" s="2">
        <v>3</v>
      </c>
      <c r="B90" s="1">
        <v>10</v>
      </c>
      <c r="C90" s="1" t="s">
        <v>2</v>
      </c>
      <c r="D90">
        <v>2</v>
      </c>
    </row>
    <row r="91" spans="1:4" x14ac:dyDescent="0.25">
      <c r="A91" s="2">
        <v>3</v>
      </c>
      <c r="B91" s="1">
        <v>10</v>
      </c>
      <c r="C91" s="1" t="s">
        <v>10</v>
      </c>
      <c r="D91">
        <v>0</v>
      </c>
    </row>
    <row r="92" spans="1:4" x14ac:dyDescent="0.25">
      <c r="A92" s="2">
        <v>3</v>
      </c>
      <c r="B92" s="1">
        <v>10</v>
      </c>
      <c r="C92" s="1" t="s">
        <v>10</v>
      </c>
      <c r="D92">
        <v>0</v>
      </c>
    </row>
    <row r="93" spans="1:4" x14ac:dyDescent="0.25">
      <c r="A93" s="3">
        <v>3</v>
      </c>
      <c r="B93" s="4" t="s">
        <v>4</v>
      </c>
      <c r="C93" s="5"/>
      <c r="D93">
        <v>10</v>
      </c>
    </row>
    <row r="94" spans="1:4" x14ac:dyDescent="0.25">
      <c r="A94" s="1">
        <v>3</v>
      </c>
      <c r="B94" s="1">
        <v>20</v>
      </c>
      <c r="C94" s="1" t="s">
        <v>0</v>
      </c>
      <c r="D94">
        <v>6</v>
      </c>
    </row>
    <row r="95" spans="1:4" x14ac:dyDescent="0.25">
      <c r="A95" s="1">
        <v>3</v>
      </c>
      <c r="B95" s="1">
        <v>20</v>
      </c>
      <c r="C95" s="1" t="s">
        <v>1</v>
      </c>
      <c r="D95">
        <v>3</v>
      </c>
    </row>
    <row r="96" spans="1:4" x14ac:dyDescent="0.25">
      <c r="A96" s="1">
        <v>3</v>
      </c>
      <c r="B96" s="1">
        <v>20</v>
      </c>
      <c r="C96" s="1" t="s">
        <v>3</v>
      </c>
      <c r="D96">
        <v>0</v>
      </c>
    </row>
    <row r="97" spans="1:4" x14ac:dyDescent="0.25">
      <c r="A97" s="2">
        <v>3</v>
      </c>
      <c r="B97" s="1">
        <v>20</v>
      </c>
      <c r="C97" s="1" t="s">
        <v>2</v>
      </c>
      <c r="D97">
        <v>2</v>
      </c>
    </row>
    <row r="98" spans="1:4" x14ac:dyDescent="0.25">
      <c r="A98" s="2">
        <v>3</v>
      </c>
      <c r="B98" s="1">
        <v>20</v>
      </c>
      <c r="C98" s="1" t="s">
        <v>10</v>
      </c>
      <c r="D98">
        <v>0</v>
      </c>
    </row>
    <row r="99" spans="1:4" x14ac:dyDescent="0.25">
      <c r="A99" s="2">
        <v>3</v>
      </c>
      <c r="B99" s="1">
        <v>20</v>
      </c>
      <c r="C99" s="1" t="s">
        <v>10</v>
      </c>
      <c r="D99">
        <v>0</v>
      </c>
    </row>
    <row r="100" spans="1:4" x14ac:dyDescent="0.25">
      <c r="A100" s="3">
        <v>3</v>
      </c>
      <c r="B100" s="4" t="s">
        <v>4</v>
      </c>
      <c r="C100" s="5"/>
      <c r="D100">
        <v>11</v>
      </c>
    </row>
    <row r="101" spans="1:4" x14ac:dyDescent="0.25">
      <c r="A101" s="1">
        <v>3</v>
      </c>
      <c r="B101" s="1">
        <v>30</v>
      </c>
      <c r="C101" s="1" t="s">
        <v>0</v>
      </c>
      <c r="D101">
        <v>7</v>
      </c>
    </row>
    <row r="102" spans="1:4" x14ac:dyDescent="0.25">
      <c r="A102" s="1">
        <v>3</v>
      </c>
      <c r="B102" s="1">
        <v>30</v>
      </c>
      <c r="C102" s="1" t="s">
        <v>1</v>
      </c>
      <c r="D102">
        <v>3</v>
      </c>
    </row>
    <row r="103" spans="1:4" x14ac:dyDescent="0.25">
      <c r="A103" s="1">
        <v>3</v>
      </c>
      <c r="B103" s="1">
        <v>30</v>
      </c>
      <c r="C103" s="1" t="s">
        <v>3</v>
      </c>
      <c r="D103">
        <v>0</v>
      </c>
    </row>
    <row r="104" spans="1:4" x14ac:dyDescent="0.25">
      <c r="A104" s="2">
        <v>3</v>
      </c>
      <c r="B104" s="1">
        <v>30</v>
      </c>
      <c r="C104" s="1" t="s">
        <v>2</v>
      </c>
      <c r="D104">
        <v>2</v>
      </c>
    </row>
    <row r="105" spans="1:4" x14ac:dyDescent="0.25">
      <c r="A105" s="2">
        <v>3</v>
      </c>
      <c r="B105" s="1">
        <v>30</v>
      </c>
      <c r="C105" s="1" t="s">
        <v>10</v>
      </c>
      <c r="D105">
        <v>0</v>
      </c>
    </row>
    <row r="106" spans="1:4" x14ac:dyDescent="0.25">
      <c r="A106" s="2">
        <v>3</v>
      </c>
      <c r="B106" s="1">
        <v>30</v>
      </c>
      <c r="C106" s="1" t="s">
        <v>10</v>
      </c>
      <c r="D106">
        <v>0</v>
      </c>
    </row>
    <row r="107" spans="1:4" x14ac:dyDescent="0.25">
      <c r="A107" s="3">
        <v>3</v>
      </c>
      <c r="B107" s="4" t="s">
        <v>4</v>
      </c>
      <c r="C107" s="5"/>
      <c r="D107">
        <v>12</v>
      </c>
    </row>
    <row r="108" spans="1:4" x14ac:dyDescent="0.25">
      <c r="A108" s="1">
        <v>3</v>
      </c>
      <c r="B108" s="1">
        <v>40</v>
      </c>
      <c r="C108" s="1" t="s">
        <v>0</v>
      </c>
      <c r="D108">
        <v>8</v>
      </c>
    </row>
    <row r="109" spans="1:4" x14ac:dyDescent="0.25">
      <c r="A109" s="1">
        <v>3</v>
      </c>
      <c r="B109" s="1">
        <v>40</v>
      </c>
      <c r="C109" s="1" t="s">
        <v>1</v>
      </c>
      <c r="D109">
        <v>3</v>
      </c>
    </row>
    <row r="110" spans="1:4" x14ac:dyDescent="0.25">
      <c r="A110" s="1">
        <v>3</v>
      </c>
      <c r="B110" s="1">
        <v>40</v>
      </c>
      <c r="C110" s="1" t="s">
        <v>3</v>
      </c>
      <c r="D110">
        <v>0</v>
      </c>
    </row>
    <row r="111" spans="1:4" x14ac:dyDescent="0.25">
      <c r="A111" s="2">
        <v>3</v>
      </c>
      <c r="B111" s="1">
        <v>40</v>
      </c>
      <c r="C111" s="1" t="s">
        <v>2</v>
      </c>
      <c r="D111">
        <v>2</v>
      </c>
    </row>
    <row r="112" spans="1:4" x14ac:dyDescent="0.25">
      <c r="A112" s="2">
        <v>3</v>
      </c>
      <c r="B112" s="1">
        <v>40</v>
      </c>
      <c r="C112" s="1" t="s">
        <v>10</v>
      </c>
      <c r="D112">
        <v>0</v>
      </c>
    </row>
    <row r="113" spans="1:4" x14ac:dyDescent="0.25">
      <c r="A113" s="2">
        <v>3</v>
      </c>
      <c r="B113" s="1">
        <v>40</v>
      </c>
      <c r="C113" s="1" t="s">
        <v>10</v>
      </c>
      <c r="D113">
        <v>0</v>
      </c>
    </row>
    <row r="114" spans="1:4" x14ac:dyDescent="0.25">
      <c r="A114" s="3">
        <v>3</v>
      </c>
      <c r="B114" s="4" t="s">
        <v>4</v>
      </c>
      <c r="C114" s="5"/>
      <c r="D114">
        <v>13</v>
      </c>
    </row>
    <row r="115" spans="1:4" x14ac:dyDescent="0.25">
      <c r="A115" s="1">
        <v>3</v>
      </c>
      <c r="B115" s="1">
        <v>50</v>
      </c>
      <c r="C115" s="1" t="s">
        <v>0</v>
      </c>
      <c r="D115">
        <v>7</v>
      </c>
    </row>
    <row r="116" spans="1:4" x14ac:dyDescent="0.25">
      <c r="A116" s="1">
        <v>3</v>
      </c>
      <c r="B116" s="1">
        <v>50</v>
      </c>
      <c r="C116" s="1" t="s">
        <v>1</v>
      </c>
      <c r="D116">
        <v>3</v>
      </c>
    </row>
    <row r="117" spans="1:4" x14ac:dyDescent="0.25">
      <c r="A117" s="1">
        <v>3</v>
      </c>
      <c r="B117" s="1">
        <v>50</v>
      </c>
      <c r="C117" s="1" t="s">
        <v>3</v>
      </c>
      <c r="D117">
        <v>0</v>
      </c>
    </row>
    <row r="118" spans="1:4" x14ac:dyDescent="0.25">
      <c r="A118" s="2">
        <v>3</v>
      </c>
      <c r="B118" s="1">
        <v>50</v>
      </c>
      <c r="C118" s="1" t="s">
        <v>2</v>
      </c>
      <c r="D118">
        <v>2</v>
      </c>
    </row>
    <row r="119" spans="1:4" x14ac:dyDescent="0.25">
      <c r="A119" s="2">
        <v>3</v>
      </c>
      <c r="B119" s="1">
        <v>50</v>
      </c>
      <c r="C119" s="1" t="s">
        <v>10</v>
      </c>
      <c r="D119">
        <v>0</v>
      </c>
    </row>
    <row r="120" spans="1:4" x14ac:dyDescent="0.25">
      <c r="A120" s="2">
        <v>3</v>
      </c>
      <c r="B120" s="1">
        <v>50</v>
      </c>
      <c r="C120" s="1" t="s">
        <v>10</v>
      </c>
      <c r="D120">
        <v>0</v>
      </c>
    </row>
    <row r="121" spans="1:4" x14ac:dyDescent="0.25">
      <c r="A121" s="3">
        <v>3</v>
      </c>
      <c r="B121" s="4" t="s">
        <v>4</v>
      </c>
      <c r="C121" s="5"/>
      <c r="D121">
        <v>12</v>
      </c>
    </row>
    <row r="122" spans="1:4" x14ac:dyDescent="0.25">
      <c r="A122" s="1">
        <v>3</v>
      </c>
      <c r="B122" s="1">
        <v>60</v>
      </c>
      <c r="C122" s="1" t="s">
        <v>0</v>
      </c>
      <c r="D122">
        <v>8</v>
      </c>
    </row>
    <row r="123" spans="1:4" x14ac:dyDescent="0.25">
      <c r="A123" s="1">
        <v>3</v>
      </c>
      <c r="B123" s="1">
        <v>60</v>
      </c>
      <c r="C123" s="1" t="s">
        <v>1</v>
      </c>
      <c r="D123">
        <v>3</v>
      </c>
    </row>
    <row r="124" spans="1:4" x14ac:dyDescent="0.25">
      <c r="A124" s="1">
        <v>3</v>
      </c>
      <c r="B124" s="1">
        <v>60</v>
      </c>
      <c r="C124" s="1" t="s">
        <v>3</v>
      </c>
      <c r="D124">
        <v>0</v>
      </c>
    </row>
    <row r="125" spans="1:4" x14ac:dyDescent="0.25">
      <c r="A125" s="2">
        <v>3</v>
      </c>
      <c r="B125" s="1">
        <v>60</v>
      </c>
      <c r="C125" s="1" t="s">
        <v>2</v>
      </c>
      <c r="D125">
        <v>2</v>
      </c>
    </row>
    <row r="126" spans="1:4" x14ac:dyDescent="0.25">
      <c r="A126" s="2">
        <v>3</v>
      </c>
      <c r="B126" s="1">
        <v>60</v>
      </c>
      <c r="C126" s="1" t="s">
        <v>10</v>
      </c>
      <c r="D126">
        <v>0</v>
      </c>
    </row>
    <row r="127" spans="1:4" x14ac:dyDescent="0.25">
      <c r="A127" s="2">
        <v>3</v>
      </c>
      <c r="B127" s="1">
        <v>60</v>
      </c>
      <c r="C127" s="1" t="s">
        <v>10</v>
      </c>
      <c r="D127">
        <v>0</v>
      </c>
    </row>
    <row r="128" spans="1:4" x14ac:dyDescent="0.25">
      <c r="A128" s="3">
        <v>3</v>
      </c>
      <c r="B128" s="4" t="s">
        <v>4</v>
      </c>
      <c r="C128" s="5"/>
      <c r="D128">
        <v>13</v>
      </c>
    </row>
    <row r="129" spans="1:4" x14ac:dyDescent="0.25">
      <c r="A129" s="3">
        <v>3</v>
      </c>
      <c r="B129" s="9"/>
      <c r="C129" s="11" t="s">
        <v>5</v>
      </c>
      <c r="D129">
        <v>71</v>
      </c>
    </row>
    <row r="130" spans="1:4" x14ac:dyDescent="0.25">
      <c r="A130" s="1">
        <v>4</v>
      </c>
      <c r="B130" s="1">
        <v>10</v>
      </c>
      <c r="C130" s="1" t="s">
        <v>0</v>
      </c>
      <c r="D130">
        <v>5</v>
      </c>
    </row>
    <row r="131" spans="1:4" x14ac:dyDescent="0.25">
      <c r="A131" s="1">
        <v>4</v>
      </c>
      <c r="B131" s="1">
        <v>10</v>
      </c>
      <c r="C131" s="1" t="s">
        <v>1</v>
      </c>
      <c r="D131">
        <v>3</v>
      </c>
    </row>
    <row r="132" spans="1:4" x14ac:dyDescent="0.25">
      <c r="A132" s="1">
        <v>4</v>
      </c>
      <c r="B132" s="1">
        <v>10</v>
      </c>
      <c r="C132" s="1" t="s">
        <v>3</v>
      </c>
      <c r="D132">
        <v>1</v>
      </c>
    </row>
    <row r="133" spans="1:4" x14ac:dyDescent="0.25">
      <c r="A133" s="2">
        <v>4</v>
      </c>
      <c r="B133" s="1">
        <v>10</v>
      </c>
      <c r="C133" s="1" t="s">
        <v>2</v>
      </c>
      <c r="D133">
        <v>2</v>
      </c>
    </row>
    <row r="134" spans="1:4" x14ac:dyDescent="0.25">
      <c r="A134" s="2">
        <v>4</v>
      </c>
      <c r="B134" s="1">
        <v>10</v>
      </c>
      <c r="C134" s="1" t="s">
        <v>10</v>
      </c>
      <c r="D134">
        <v>0</v>
      </c>
    </row>
    <row r="135" spans="1:4" x14ac:dyDescent="0.25">
      <c r="A135" s="2">
        <v>4</v>
      </c>
      <c r="B135" s="1">
        <v>10</v>
      </c>
      <c r="C135" s="1" t="s">
        <v>10</v>
      </c>
      <c r="D135">
        <v>0</v>
      </c>
    </row>
    <row r="136" spans="1:4" x14ac:dyDescent="0.25">
      <c r="A136" s="3">
        <v>4</v>
      </c>
      <c r="B136" s="4" t="s">
        <v>4</v>
      </c>
      <c r="C136" s="5"/>
      <c r="D136">
        <v>11</v>
      </c>
    </row>
    <row r="137" spans="1:4" x14ac:dyDescent="0.25">
      <c r="A137" s="1">
        <v>4</v>
      </c>
      <c r="B137" s="1">
        <v>20</v>
      </c>
      <c r="C137" s="1" t="s">
        <v>0</v>
      </c>
      <c r="D137">
        <v>6</v>
      </c>
    </row>
    <row r="138" spans="1:4" x14ac:dyDescent="0.25">
      <c r="A138" s="1">
        <v>4</v>
      </c>
      <c r="B138" s="1">
        <v>20</v>
      </c>
      <c r="C138" s="1" t="s">
        <v>1</v>
      </c>
      <c r="D138">
        <v>3</v>
      </c>
    </row>
    <row r="139" spans="1:4" x14ac:dyDescent="0.25">
      <c r="A139" s="1">
        <v>4</v>
      </c>
      <c r="B139" s="1">
        <v>20</v>
      </c>
      <c r="C139" s="1" t="s">
        <v>3</v>
      </c>
      <c r="D139">
        <v>0</v>
      </c>
    </row>
    <row r="140" spans="1:4" x14ac:dyDescent="0.25">
      <c r="A140" s="2">
        <v>4</v>
      </c>
      <c r="B140" s="1">
        <v>20</v>
      </c>
      <c r="C140" s="1" t="s">
        <v>2</v>
      </c>
      <c r="D140">
        <v>2</v>
      </c>
    </row>
    <row r="141" spans="1:4" x14ac:dyDescent="0.25">
      <c r="A141" s="2">
        <v>4</v>
      </c>
      <c r="B141" s="1">
        <v>20</v>
      </c>
      <c r="C141" s="1" t="s">
        <v>10</v>
      </c>
      <c r="D141">
        <v>0</v>
      </c>
    </row>
    <row r="142" spans="1:4" x14ac:dyDescent="0.25">
      <c r="A142" s="2">
        <v>4</v>
      </c>
      <c r="B142" s="1">
        <v>20</v>
      </c>
      <c r="C142" s="1" t="s">
        <v>10</v>
      </c>
      <c r="D142">
        <v>0</v>
      </c>
    </row>
    <row r="143" spans="1:4" x14ac:dyDescent="0.25">
      <c r="A143" s="3">
        <v>4</v>
      </c>
      <c r="B143" s="4" t="s">
        <v>4</v>
      </c>
      <c r="C143" s="5"/>
      <c r="D143">
        <v>11</v>
      </c>
    </row>
    <row r="144" spans="1:4" x14ac:dyDescent="0.25">
      <c r="A144" s="1">
        <v>4</v>
      </c>
      <c r="B144" s="1">
        <v>30</v>
      </c>
      <c r="C144" s="1" t="s">
        <v>0</v>
      </c>
      <c r="D144">
        <v>7</v>
      </c>
    </row>
    <row r="145" spans="1:4" x14ac:dyDescent="0.25">
      <c r="A145" s="1">
        <v>4</v>
      </c>
      <c r="B145" s="1">
        <v>30</v>
      </c>
      <c r="C145" s="1" t="s">
        <v>1</v>
      </c>
      <c r="D145">
        <v>3</v>
      </c>
    </row>
    <row r="146" spans="1:4" x14ac:dyDescent="0.25">
      <c r="A146" s="1">
        <v>4</v>
      </c>
      <c r="B146" s="1">
        <v>30</v>
      </c>
      <c r="C146" s="1" t="s">
        <v>3</v>
      </c>
      <c r="D146">
        <v>1</v>
      </c>
    </row>
    <row r="147" spans="1:4" x14ac:dyDescent="0.25">
      <c r="A147" s="2">
        <v>4</v>
      </c>
      <c r="B147" s="1">
        <v>30</v>
      </c>
      <c r="C147" s="1" t="s">
        <v>2</v>
      </c>
      <c r="D147">
        <v>2</v>
      </c>
    </row>
    <row r="148" spans="1:4" x14ac:dyDescent="0.25">
      <c r="A148" s="2">
        <v>4</v>
      </c>
      <c r="B148" s="1">
        <v>30</v>
      </c>
      <c r="C148" s="1" t="s">
        <v>10</v>
      </c>
      <c r="D148">
        <v>0</v>
      </c>
    </row>
    <row r="149" spans="1:4" x14ac:dyDescent="0.25">
      <c r="A149" s="2">
        <v>4</v>
      </c>
      <c r="B149" s="1">
        <v>30</v>
      </c>
      <c r="C149" s="1" t="s">
        <v>10</v>
      </c>
      <c r="D149">
        <v>0</v>
      </c>
    </row>
    <row r="150" spans="1:4" x14ac:dyDescent="0.25">
      <c r="A150" s="3">
        <v>4</v>
      </c>
      <c r="B150" s="4" t="s">
        <v>4</v>
      </c>
      <c r="C150" s="5"/>
      <c r="D150">
        <v>13</v>
      </c>
    </row>
    <row r="151" spans="1:4" x14ac:dyDescent="0.25">
      <c r="A151" s="1">
        <v>4</v>
      </c>
      <c r="B151" s="1">
        <v>40</v>
      </c>
      <c r="C151" s="1" t="s">
        <v>0</v>
      </c>
      <c r="D151">
        <v>8</v>
      </c>
    </row>
    <row r="152" spans="1:4" x14ac:dyDescent="0.25">
      <c r="A152" s="1">
        <v>4</v>
      </c>
      <c r="B152" s="1">
        <v>40</v>
      </c>
      <c r="C152" s="1" t="s">
        <v>1</v>
      </c>
      <c r="D152">
        <v>3</v>
      </c>
    </row>
    <row r="153" spans="1:4" x14ac:dyDescent="0.25">
      <c r="A153" s="1">
        <v>4</v>
      </c>
      <c r="B153" s="1">
        <v>40</v>
      </c>
      <c r="C153" s="1" t="s">
        <v>3</v>
      </c>
      <c r="D153">
        <v>0</v>
      </c>
    </row>
    <row r="154" spans="1:4" x14ac:dyDescent="0.25">
      <c r="A154" s="2">
        <v>4</v>
      </c>
      <c r="B154" s="1">
        <v>40</v>
      </c>
      <c r="C154" s="1" t="s">
        <v>2</v>
      </c>
      <c r="D154">
        <v>2</v>
      </c>
    </row>
    <row r="155" spans="1:4" x14ac:dyDescent="0.25">
      <c r="A155" s="2">
        <v>4</v>
      </c>
      <c r="B155" s="1">
        <v>40</v>
      </c>
      <c r="C155" s="1" t="s">
        <v>10</v>
      </c>
      <c r="D155">
        <v>0</v>
      </c>
    </row>
    <row r="156" spans="1:4" x14ac:dyDescent="0.25">
      <c r="A156" s="2">
        <v>4</v>
      </c>
      <c r="B156" s="1">
        <v>40</v>
      </c>
      <c r="C156" s="1" t="s">
        <v>10</v>
      </c>
      <c r="D156">
        <v>0</v>
      </c>
    </row>
    <row r="157" spans="1:4" x14ac:dyDescent="0.25">
      <c r="A157" s="3">
        <v>4</v>
      </c>
      <c r="B157" s="4" t="s">
        <v>4</v>
      </c>
      <c r="C157" s="5"/>
      <c r="D157">
        <v>13</v>
      </c>
    </row>
    <row r="158" spans="1:4" x14ac:dyDescent="0.25">
      <c r="A158" s="1">
        <v>4</v>
      </c>
      <c r="B158" s="1">
        <v>50</v>
      </c>
      <c r="C158" s="1" t="s">
        <v>0</v>
      </c>
      <c r="D158">
        <v>7</v>
      </c>
    </row>
    <row r="159" spans="1:4" x14ac:dyDescent="0.25">
      <c r="A159" s="1">
        <v>4</v>
      </c>
      <c r="B159" s="1">
        <v>50</v>
      </c>
      <c r="C159" s="1" t="s">
        <v>1</v>
      </c>
      <c r="D159">
        <v>3</v>
      </c>
    </row>
    <row r="160" spans="1:4" x14ac:dyDescent="0.25">
      <c r="A160" s="1">
        <v>4</v>
      </c>
      <c r="B160" s="1">
        <v>50</v>
      </c>
      <c r="C160" s="1" t="s">
        <v>3</v>
      </c>
      <c r="D160">
        <v>1</v>
      </c>
    </row>
    <row r="161" spans="1:4" x14ac:dyDescent="0.25">
      <c r="A161" s="2">
        <v>4</v>
      </c>
      <c r="B161" s="1">
        <v>50</v>
      </c>
      <c r="C161" s="1" t="s">
        <v>2</v>
      </c>
      <c r="D161">
        <v>2</v>
      </c>
    </row>
    <row r="162" spans="1:4" x14ac:dyDescent="0.25">
      <c r="A162" s="2">
        <v>4</v>
      </c>
      <c r="B162" s="1">
        <v>50</v>
      </c>
      <c r="C162" s="1" t="s">
        <v>10</v>
      </c>
      <c r="D162">
        <v>0</v>
      </c>
    </row>
    <row r="163" spans="1:4" x14ac:dyDescent="0.25">
      <c r="A163" s="2">
        <v>4</v>
      </c>
      <c r="B163" s="1">
        <v>50</v>
      </c>
      <c r="C163" s="1" t="s">
        <v>10</v>
      </c>
      <c r="D163">
        <v>0</v>
      </c>
    </row>
    <row r="164" spans="1:4" x14ac:dyDescent="0.25">
      <c r="A164" s="3">
        <v>4</v>
      </c>
      <c r="B164" s="4" t="s">
        <v>4</v>
      </c>
      <c r="C164" s="5"/>
      <c r="D164">
        <v>13</v>
      </c>
    </row>
    <row r="165" spans="1:4" x14ac:dyDescent="0.25">
      <c r="A165" s="1">
        <v>4</v>
      </c>
      <c r="B165" s="1">
        <v>60</v>
      </c>
      <c r="C165" s="1" t="s">
        <v>0</v>
      </c>
      <c r="D165">
        <v>8</v>
      </c>
    </row>
    <row r="166" spans="1:4" x14ac:dyDescent="0.25">
      <c r="A166" s="1">
        <v>4</v>
      </c>
      <c r="B166" s="1">
        <v>60</v>
      </c>
      <c r="C166" s="1" t="s">
        <v>1</v>
      </c>
      <c r="D166">
        <v>3</v>
      </c>
    </row>
    <row r="167" spans="1:4" x14ac:dyDescent="0.25">
      <c r="A167" s="1">
        <v>4</v>
      </c>
      <c r="B167" s="1">
        <v>60</v>
      </c>
      <c r="C167" s="1" t="s">
        <v>3</v>
      </c>
      <c r="D167">
        <v>0</v>
      </c>
    </row>
    <row r="168" spans="1:4" x14ac:dyDescent="0.25">
      <c r="A168" s="2">
        <v>4</v>
      </c>
      <c r="B168" s="1">
        <v>60</v>
      </c>
      <c r="C168" s="1" t="s">
        <v>2</v>
      </c>
      <c r="D168">
        <v>2</v>
      </c>
    </row>
    <row r="169" spans="1:4" x14ac:dyDescent="0.25">
      <c r="A169" s="2">
        <v>4</v>
      </c>
      <c r="B169" s="1">
        <v>60</v>
      </c>
      <c r="C169" s="1" t="s">
        <v>10</v>
      </c>
      <c r="D169">
        <v>0</v>
      </c>
    </row>
    <row r="170" spans="1:4" x14ac:dyDescent="0.25">
      <c r="A170" s="2">
        <v>4</v>
      </c>
      <c r="B170" s="1">
        <v>60</v>
      </c>
      <c r="C170" s="1" t="s">
        <v>10</v>
      </c>
      <c r="D170">
        <v>0</v>
      </c>
    </row>
    <row r="171" spans="1:4" x14ac:dyDescent="0.25">
      <c r="A171" s="3">
        <v>4</v>
      </c>
      <c r="B171" s="4" t="s">
        <v>4</v>
      </c>
      <c r="C171" s="5"/>
      <c r="D171">
        <v>13</v>
      </c>
    </row>
    <row r="172" spans="1:4" x14ac:dyDescent="0.25">
      <c r="A172" s="3">
        <v>4</v>
      </c>
      <c r="B172" s="9"/>
      <c r="C172" s="11" t="s">
        <v>5</v>
      </c>
      <c r="D172">
        <v>74</v>
      </c>
    </row>
    <row r="173" spans="1:4" x14ac:dyDescent="0.25">
      <c r="A173" s="1">
        <v>5</v>
      </c>
      <c r="B173" s="1">
        <v>10</v>
      </c>
      <c r="C173" s="1" t="s">
        <v>0</v>
      </c>
      <c r="D173">
        <v>1</v>
      </c>
    </row>
    <row r="174" spans="1:4" x14ac:dyDescent="0.25">
      <c r="A174" s="1">
        <v>5</v>
      </c>
      <c r="B174" s="1">
        <v>10</v>
      </c>
      <c r="C174" s="1" t="s">
        <v>1</v>
      </c>
      <c r="D174">
        <v>3</v>
      </c>
    </row>
    <row r="175" spans="1:4" x14ac:dyDescent="0.25">
      <c r="A175" s="1">
        <v>5</v>
      </c>
      <c r="B175" s="1">
        <v>10</v>
      </c>
      <c r="C175" s="1" t="s">
        <v>3</v>
      </c>
      <c r="D175">
        <v>0</v>
      </c>
    </row>
    <row r="176" spans="1:4" x14ac:dyDescent="0.25">
      <c r="A176" s="2">
        <v>5</v>
      </c>
      <c r="B176" s="2">
        <v>10</v>
      </c>
      <c r="C176" s="1" t="s">
        <v>2</v>
      </c>
      <c r="D176">
        <v>1</v>
      </c>
    </row>
    <row r="177" spans="1:4" x14ac:dyDescent="0.25">
      <c r="A177" s="2">
        <v>5</v>
      </c>
      <c r="B177" s="2">
        <v>10</v>
      </c>
      <c r="C177" s="1" t="s">
        <v>10</v>
      </c>
      <c r="D177">
        <v>0</v>
      </c>
    </row>
    <row r="178" spans="1:4" x14ac:dyDescent="0.25">
      <c r="A178" s="2">
        <v>5</v>
      </c>
      <c r="B178" s="2">
        <v>10</v>
      </c>
      <c r="C178" s="1" t="s">
        <v>10</v>
      </c>
      <c r="D178">
        <v>0</v>
      </c>
    </row>
    <row r="179" spans="1:4" x14ac:dyDescent="0.25">
      <c r="A179" s="3">
        <v>5</v>
      </c>
      <c r="B179" s="4" t="s">
        <v>4</v>
      </c>
      <c r="C179" s="5"/>
      <c r="D179">
        <v>5</v>
      </c>
    </row>
    <row r="180" spans="1:4" x14ac:dyDescent="0.25">
      <c r="A180" s="1">
        <v>5</v>
      </c>
      <c r="B180" s="1">
        <v>20</v>
      </c>
      <c r="C180" s="1" t="s">
        <v>0</v>
      </c>
      <c r="D180">
        <v>1</v>
      </c>
    </row>
    <row r="181" spans="1:4" x14ac:dyDescent="0.25">
      <c r="A181" s="1">
        <v>5</v>
      </c>
      <c r="B181" s="1">
        <v>20</v>
      </c>
      <c r="C181" s="1" t="s">
        <v>1</v>
      </c>
      <c r="D181">
        <v>3</v>
      </c>
    </row>
    <row r="182" spans="1:4" x14ac:dyDescent="0.25">
      <c r="A182" s="1">
        <v>5</v>
      </c>
      <c r="B182" s="1">
        <v>20</v>
      </c>
      <c r="C182" s="1" t="s">
        <v>3</v>
      </c>
      <c r="D182">
        <v>0</v>
      </c>
    </row>
    <row r="183" spans="1:4" x14ac:dyDescent="0.25">
      <c r="A183" s="2">
        <v>5</v>
      </c>
      <c r="B183" s="1">
        <v>20</v>
      </c>
      <c r="C183" s="1" t="s">
        <v>2</v>
      </c>
      <c r="D183">
        <v>1</v>
      </c>
    </row>
    <row r="184" spans="1:4" x14ac:dyDescent="0.25">
      <c r="A184" s="2">
        <v>5</v>
      </c>
      <c r="B184" s="1">
        <v>20</v>
      </c>
      <c r="C184" s="1" t="s">
        <v>10</v>
      </c>
      <c r="D184">
        <v>0</v>
      </c>
    </row>
    <row r="185" spans="1:4" x14ac:dyDescent="0.25">
      <c r="A185" s="2">
        <v>5</v>
      </c>
      <c r="B185" s="1">
        <v>20</v>
      </c>
      <c r="C185" s="1" t="s">
        <v>10</v>
      </c>
      <c r="D185">
        <v>0</v>
      </c>
    </row>
    <row r="186" spans="1:4" x14ac:dyDescent="0.25">
      <c r="A186" s="3">
        <v>5</v>
      </c>
      <c r="B186" s="4" t="s">
        <v>4</v>
      </c>
      <c r="C186" s="5"/>
      <c r="D186">
        <v>5</v>
      </c>
    </row>
    <row r="187" spans="1:4" x14ac:dyDescent="0.25">
      <c r="A187" s="1">
        <v>5</v>
      </c>
      <c r="B187" s="1">
        <v>30</v>
      </c>
      <c r="C187" s="1" t="s">
        <v>0</v>
      </c>
      <c r="D187">
        <v>1</v>
      </c>
    </row>
    <row r="188" spans="1:4" x14ac:dyDescent="0.25">
      <c r="A188" s="1">
        <v>5</v>
      </c>
      <c r="B188" s="1">
        <v>30</v>
      </c>
      <c r="C188" s="1" t="s">
        <v>1</v>
      </c>
      <c r="D188">
        <v>3</v>
      </c>
    </row>
    <row r="189" spans="1:4" x14ac:dyDescent="0.25">
      <c r="A189" s="1">
        <v>5</v>
      </c>
      <c r="B189" s="1">
        <v>30</v>
      </c>
      <c r="C189" s="1" t="s">
        <v>3</v>
      </c>
      <c r="D189">
        <v>0</v>
      </c>
    </row>
    <row r="190" spans="1:4" x14ac:dyDescent="0.25">
      <c r="A190" s="2">
        <v>5</v>
      </c>
      <c r="B190" s="1">
        <v>30</v>
      </c>
      <c r="C190" s="1" t="s">
        <v>2</v>
      </c>
      <c r="D190">
        <v>1</v>
      </c>
    </row>
    <row r="191" spans="1:4" x14ac:dyDescent="0.25">
      <c r="A191" s="2">
        <v>5</v>
      </c>
      <c r="B191" s="1">
        <v>30</v>
      </c>
      <c r="C191" s="1" t="s">
        <v>10</v>
      </c>
      <c r="D191">
        <v>0</v>
      </c>
    </row>
    <row r="192" spans="1:4" x14ac:dyDescent="0.25">
      <c r="A192" s="2">
        <v>5</v>
      </c>
      <c r="B192" s="1">
        <v>30</v>
      </c>
      <c r="C192" s="1" t="s">
        <v>10</v>
      </c>
      <c r="D192">
        <v>0</v>
      </c>
    </row>
    <row r="193" spans="1:4" x14ac:dyDescent="0.25">
      <c r="A193" s="3">
        <v>5</v>
      </c>
      <c r="B193" s="4" t="s">
        <v>4</v>
      </c>
      <c r="C193" s="5"/>
      <c r="D193">
        <v>5</v>
      </c>
    </row>
    <row r="194" spans="1:4" x14ac:dyDescent="0.25">
      <c r="A194" s="1">
        <v>5</v>
      </c>
      <c r="B194" s="1">
        <v>40</v>
      </c>
      <c r="C194" s="1" t="s">
        <v>0</v>
      </c>
      <c r="D194">
        <v>1</v>
      </c>
    </row>
    <row r="195" spans="1:4" x14ac:dyDescent="0.25">
      <c r="A195" s="1">
        <v>5</v>
      </c>
      <c r="B195" s="1">
        <v>40</v>
      </c>
      <c r="C195" s="1" t="s">
        <v>1</v>
      </c>
      <c r="D195">
        <v>3</v>
      </c>
    </row>
    <row r="196" spans="1:4" x14ac:dyDescent="0.25">
      <c r="A196" s="1">
        <v>5</v>
      </c>
      <c r="B196" s="1">
        <v>40</v>
      </c>
      <c r="C196" s="1" t="s">
        <v>3</v>
      </c>
      <c r="D196">
        <v>0</v>
      </c>
    </row>
    <row r="197" spans="1:4" x14ac:dyDescent="0.25">
      <c r="A197" s="2">
        <v>5</v>
      </c>
      <c r="B197" s="1">
        <v>40</v>
      </c>
      <c r="C197" s="1" t="s">
        <v>2</v>
      </c>
      <c r="D197">
        <v>1</v>
      </c>
    </row>
    <row r="198" spans="1:4" x14ac:dyDescent="0.25">
      <c r="A198" s="2">
        <v>5</v>
      </c>
      <c r="B198" s="1">
        <v>40</v>
      </c>
      <c r="C198" s="1" t="s">
        <v>10</v>
      </c>
      <c r="D198">
        <v>0</v>
      </c>
    </row>
    <row r="199" spans="1:4" x14ac:dyDescent="0.25">
      <c r="A199" s="2">
        <v>5</v>
      </c>
      <c r="B199" s="1">
        <v>40</v>
      </c>
      <c r="C199" s="1" t="s">
        <v>10</v>
      </c>
      <c r="D199">
        <v>0</v>
      </c>
    </row>
    <row r="200" spans="1:4" x14ac:dyDescent="0.25">
      <c r="A200" s="3">
        <v>5</v>
      </c>
      <c r="B200" s="4" t="s">
        <v>4</v>
      </c>
      <c r="C200" s="5"/>
      <c r="D200">
        <v>5</v>
      </c>
    </row>
    <row r="201" spans="1:4" x14ac:dyDescent="0.25">
      <c r="A201" s="1">
        <v>5</v>
      </c>
      <c r="B201" s="1">
        <v>50</v>
      </c>
      <c r="C201" s="1" t="s">
        <v>0</v>
      </c>
      <c r="D201">
        <v>1</v>
      </c>
    </row>
    <row r="202" spans="1:4" x14ac:dyDescent="0.25">
      <c r="A202" s="1">
        <v>5</v>
      </c>
      <c r="B202" s="1">
        <v>50</v>
      </c>
      <c r="C202" s="1" t="s">
        <v>1</v>
      </c>
      <c r="D202">
        <v>3</v>
      </c>
    </row>
    <row r="203" spans="1:4" x14ac:dyDescent="0.25">
      <c r="A203" s="1">
        <v>5</v>
      </c>
      <c r="B203" s="1">
        <v>50</v>
      </c>
      <c r="C203" s="1" t="s">
        <v>3</v>
      </c>
      <c r="D203">
        <v>0</v>
      </c>
    </row>
    <row r="204" spans="1:4" x14ac:dyDescent="0.25">
      <c r="A204" s="2">
        <v>5</v>
      </c>
      <c r="B204" s="1">
        <v>50</v>
      </c>
      <c r="C204" s="1" t="s">
        <v>2</v>
      </c>
      <c r="D204">
        <v>1</v>
      </c>
    </row>
    <row r="205" spans="1:4" x14ac:dyDescent="0.25">
      <c r="A205" s="2">
        <v>5</v>
      </c>
      <c r="B205" s="1">
        <v>50</v>
      </c>
      <c r="C205" s="1" t="s">
        <v>10</v>
      </c>
      <c r="D205">
        <v>0</v>
      </c>
    </row>
    <row r="206" spans="1:4" x14ac:dyDescent="0.25">
      <c r="A206" s="2">
        <v>5</v>
      </c>
      <c r="B206" s="1">
        <v>50</v>
      </c>
      <c r="C206" s="1" t="s">
        <v>10</v>
      </c>
      <c r="D206">
        <v>0</v>
      </c>
    </row>
    <row r="207" spans="1:4" x14ac:dyDescent="0.25">
      <c r="A207" s="3">
        <v>5</v>
      </c>
      <c r="B207" s="4" t="s">
        <v>4</v>
      </c>
      <c r="C207" s="5"/>
      <c r="D207">
        <v>5</v>
      </c>
    </row>
    <row r="208" spans="1:4" x14ac:dyDescent="0.25">
      <c r="A208" s="1">
        <v>5</v>
      </c>
      <c r="B208" s="1">
        <v>60</v>
      </c>
      <c r="C208" s="1" t="s">
        <v>0</v>
      </c>
      <c r="D208">
        <v>1</v>
      </c>
    </row>
    <row r="209" spans="1:4" x14ac:dyDescent="0.25">
      <c r="A209" s="1">
        <v>5</v>
      </c>
      <c r="B209" s="1">
        <v>60</v>
      </c>
      <c r="C209" s="1" t="s">
        <v>1</v>
      </c>
      <c r="D209">
        <v>3</v>
      </c>
    </row>
    <row r="210" spans="1:4" x14ac:dyDescent="0.25">
      <c r="A210" s="1">
        <v>5</v>
      </c>
      <c r="B210" s="1">
        <v>60</v>
      </c>
      <c r="C210" s="1" t="s">
        <v>3</v>
      </c>
      <c r="D210">
        <v>0</v>
      </c>
    </row>
    <row r="211" spans="1:4" x14ac:dyDescent="0.25">
      <c r="A211" s="2">
        <v>5</v>
      </c>
      <c r="B211" s="1">
        <v>60</v>
      </c>
      <c r="C211" s="1" t="s">
        <v>2</v>
      </c>
      <c r="D211">
        <v>1</v>
      </c>
    </row>
    <row r="212" spans="1:4" x14ac:dyDescent="0.25">
      <c r="A212" s="2">
        <v>5</v>
      </c>
      <c r="B212" s="1">
        <v>60</v>
      </c>
      <c r="C212" s="1" t="s">
        <v>10</v>
      </c>
      <c r="D212">
        <v>0</v>
      </c>
    </row>
    <row r="213" spans="1:4" x14ac:dyDescent="0.25">
      <c r="A213" s="2">
        <v>5</v>
      </c>
      <c r="B213" s="1">
        <v>60</v>
      </c>
      <c r="C213" s="1" t="s">
        <v>10</v>
      </c>
      <c r="D213">
        <v>0</v>
      </c>
    </row>
    <row r="214" spans="1:4" x14ac:dyDescent="0.25">
      <c r="A214" s="3">
        <v>5</v>
      </c>
      <c r="B214" s="4" t="s">
        <v>4</v>
      </c>
      <c r="C214" s="5"/>
      <c r="D214">
        <v>5</v>
      </c>
    </row>
    <row r="215" spans="1:4" x14ac:dyDescent="0.25">
      <c r="A215" s="3">
        <v>5</v>
      </c>
      <c r="B215" s="9"/>
      <c r="C215" s="11" t="s">
        <v>5</v>
      </c>
      <c r="D215">
        <v>30</v>
      </c>
    </row>
    <row r="216" spans="1:4" x14ac:dyDescent="0.25">
      <c r="A216" s="1">
        <v>6</v>
      </c>
      <c r="B216" s="1">
        <v>10</v>
      </c>
      <c r="C216" s="1" t="s">
        <v>0</v>
      </c>
      <c r="D216">
        <v>1</v>
      </c>
    </row>
    <row r="217" spans="1:4" x14ac:dyDescent="0.25">
      <c r="A217" s="1">
        <v>6</v>
      </c>
      <c r="B217" s="1">
        <v>10</v>
      </c>
      <c r="C217" s="1" t="s">
        <v>1</v>
      </c>
      <c r="D217">
        <v>1</v>
      </c>
    </row>
    <row r="218" spans="1:4" x14ac:dyDescent="0.25">
      <c r="A218" s="1">
        <v>6</v>
      </c>
      <c r="B218" s="1">
        <v>10</v>
      </c>
      <c r="C218" s="1" t="s">
        <v>3</v>
      </c>
      <c r="D218">
        <v>0</v>
      </c>
    </row>
    <row r="219" spans="1:4" x14ac:dyDescent="0.25">
      <c r="A219" s="2">
        <v>6</v>
      </c>
      <c r="B219" s="2">
        <v>10</v>
      </c>
      <c r="C219" s="1" t="s">
        <v>2</v>
      </c>
      <c r="D219">
        <v>1</v>
      </c>
    </row>
    <row r="220" spans="1:4" x14ac:dyDescent="0.25">
      <c r="A220" s="2">
        <v>6</v>
      </c>
      <c r="B220" s="2">
        <v>10</v>
      </c>
      <c r="C220" s="1" t="s">
        <v>10</v>
      </c>
      <c r="D220">
        <v>0</v>
      </c>
    </row>
    <row r="221" spans="1:4" x14ac:dyDescent="0.25">
      <c r="A221" s="2">
        <v>6</v>
      </c>
      <c r="B221" s="2">
        <v>10</v>
      </c>
      <c r="C221" s="1" t="s">
        <v>10</v>
      </c>
      <c r="D221">
        <v>0</v>
      </c>
    </row>
    <row r="222" spans="1:4" x14ac:dyDescent="0.25">
      <c r="A222" s="3">
        <v>6</v>
      </c>
      <c r="B222" s="4" t="s">
        <v>4</v>
      </c>
      <c r="C222" s="5"/>
      <c r="D222">
        <v>3</v>
      </c>
    </row>
    <row r="223" spans="1:4" x14ac:dyDescent="0.25">
      <c r="A223" s="1">
        <v>6</v>
      </c>
      <c r="B223" s="1">
        <v>20</v>
      </c>
      <c r="C223" s="1" t="s">
        <v>0</v>
      </c>
      <c r="D223">
        <v>1</v>
      </c>
    </row>
    <row r="224" spans="1:4" x14ac:dyDescent="0.25">
      <c r="A224" s="1">
        <v>6</v>
      </c>
      <c r="B224" s="1">
        <v>20</v>
      </c>
      <c r="C224" s="1" t="s">
        <v>1</v>
      </c>
      <c r="D224">
        <v>1</v>
      </c>
    </row>
    <row r="225" spans="1:4" x14ac:dyDescent="0.25">
      <c r="A225" s="1">
        <v>6</v>
      </c>
      <c r="B225" s="1">
        <v>20</v>
      </c>
      <c r="C225" s="1" t="s">
        <v>3</v>
      </c>
      <c r="D225">
        <v>0</v>
      </c>
    </row>
    <row r="226" spans="1:4" x14ac:dyDescent="0.25">
      <c r="A226" s="2">
        <v>6</v>
      </c>
      <c r="B226" s="1">
        <v>20</v>
      </c>
      <c r="C226" s="1" t="s">
        <v>2</v>
      </c>
      <c r="D226">
        <v>1</v>
      </c>
    </row>
    <row r="227" spans="1:4" x14ac:dyDescent="0.25">
      <c r="A227" s="2">
        <v>6</v>
      </c>
      <c r="B227" s="1">
        <v>20</v>
      </c>
      <c r="C227" s="1" t="s">
        <v>10</v>
      </c>
      <c r="D227">
        <v>0</v>
      </c>
    </row>
    <row r="228" spans="1:4" x14ac:dyDescent="0.25">
      <c r="A228" s="2">
        <v>6</v>
      </c>
      <c r="B228" s="1">
        <v>20</v>
      </c>
      <c r="C228" s="1" t="s">
        <v>10</v>
      </c>
      <c r="D228">
        <v>0</v>
      </c>
    </row>
    <row r="229" spans="1:4" x14ac:dyDescent="0.25">
      <c r="A229" s="3">
        <v>6</v>
      </c>
      <c r="B229" s="4" t="s">
        <v>4</v>
      </c>
      <c r="C229" s="5"/>
      <c r="D229">
        <v>3</v>
      </c>
    </row>
    <row r="230" spans="1:4" x14ac:dyDescent="0.25">
      <c r="A230" s="1">
        <v>6</v>
      </c>
      <c r="B230" s="1">
        <v>30</v>
      </c>
      <c r="C230" s="1" t="s">
        <v>0</v>
      </c>
      <c r="D230">
        <v>1</v>
      </c>
    </row>
    <row r="231" spans="1:4" x14ac:dyDescent="0.25">
      <c r="A231" s="1">
        <v>6</v>
      </c>
      <c r="B231" s="1">
        <v>30</v>
      </c>
      <c r="C231" s="1" t="s">
        <v>1</v>
      </c>
      <c r="D231">
        <v>1</v>
      </c>
    </row>
    <row r="232" spans="1:4" x14ac:dyDescent="0.25">
      <c r="A232" s="1">
        <v>6</v>
      </c>
      <c r="B232" s="1">
        <v>30</v>
      </c>
      <c r="C232" s="1" t="s">
        <v>3</v>
      </c>
      <c r="D232">
        <v>0</v>
      </c>
    </row>
    <row r="233" spans="1:4" x14ac:dyDescent="0.25">
      <c r="A233" s="2">
        <v>6</v>
      </c>
      <c r="B233" s="1">
        <v>30</v>
      </c>
      <c r="C233" s="1" t="s">
        <v>2</v>
      </c>
      <c r="D233">
        <v>1</v>
      </c>
    </row>
    <row r="234" spans="1:4" x14ac:dyDescent="0.25">
      <c r="A234" s="2">
        <v>6</v>
      </c>
      <c r="B234" s="1">
        <v>30</v>
      </c>
      <c r="C234" s="1" t="s">
        <v>10</v>
      </c>
      <c r="D234">
        <v>0</v>
      </c>
    </row>
    <row r="235" spans="1:4" x14ac:dyDescent="0.25">
      <c r="A235" s="2">
        <v>6</v>
      </c>
      <c r="B235" s="1">
        <v>30</v>
      </c>
      <c r="C235" s="1" t="s">
        <v>10</v>
      </c>
      <c r="D235">
        <v>0</v>
      </c>
    </row>
    <row r="236" spans="1:4" x14ac:dyDescent="0.25">
      <c r="A236" s="3">
        <v>6</v>
      </c>
      <c r="B236" s="4" t="s">
        <v>4</v>
      </c>
      <c r="C236" s="5"/>
      <c r="D236">
        <v>3</v>
      </c>
    </row>
    <row r="237" spans="1:4" x14ac:dyDescent="0.25">
      <c r="A237" s="1">
        <v>6</v>
      </c>
      <c r="B237" s="1">
        <v>40</v>
      </c>
      <c r="C237" s="1" t="s">
        <v>0</v>
      </c>
      <c r="D237">
        <v>1</v>
      </c>
    </row>
    <row r="238" spans="1:4" x14ac:dyDescent="0.25">
      <c r="A238" s="1">
        <v>6</v>
      </c>
      <c r="B238" s="1">
        <v>40</v>
      </c>
      <c r="C238" s="1" t="s">
        <v>1</v>
      </c>
      <c r="D238">
        <v>1</v>
      </c>
    </row>
    <row r="239" spans="1:4" x14ac:dyDescent="0.25">
      <c r="A239" s="1">
        <v>6</v>
      </c>
      <c r="B239" s="1">
        <v>40</v>
      </c>
      <c r="C239" s="1" t="s">
        <v>3</v>
      </c>
      <c r="D239">
        <v>0</v>
      </c>
    </row>
    <row r="240" spans="1:4" x14ac:dyDescent="0.25">
      <c r="A240" s="2">
        <v>6</v>
      </c>
      <c r="B240" s="1">
        <v>40</v>
      </c>
      <c r="C240" s="1" t="s">
        <v>2</v>
      </c>
      <c r="D240">
        <v>1</v>
      </c>
    </row>
    <row r="241" spans="1:4" x14ac:dyDescent="0.25">
      <c r="A241" s="2">
        <v>6</v>
      </c>
      <c r="B241" s="1">
        <v>40</v>
      </c>
      <c r="C241" s="1" t="s">
        <v>10</v>
      </c>
      <c r="D241">
        <v>0</v>
      </c>
    </row>
    <row r="242" spans="1:4" x14ac:dyDescent="0.25">
      <c r="A242" s="2">
        <v>6</v>
      </c>
      <c r="B242" s="1">
        <v>40</v>
      </c>
      <c r="C242" s="1" t="s">
        <v>10</v>
      </c>
      <c r="D242">
        <v>0</v>
      </c>
    </row>
    <row r="243" spans="1:4" x14ac:dyDescent="0.25">
      <c r="A243" s="3">
        <v>6</v>
      </c>
      <c r="B243" s="4" t="s">
        <v>4</v>
      </c>
      <c r="C243" s="5"/>
      <c r="D243">
        <v>3</v>
      </c>
    </row>
    <row r="244" spans="1:4" x14ac:dyDescent="0.25">
      <c r="A244" s="1">
        <v>6</v>
      </c>
      <c r="B244" s="1">
        <v>50</v>
      </c>
      <c r="C244" s="1" t="s">
        <v>0</v>
      </c>
      <c r="D244">
        <v>1</v>
      </c>
    </row>
    <row r="245" spans="1:4" x14ac:dyDescent="0.25">
      <c r="A245" s="1">
        <v>6</v>
      </c>
      <c r="B245" s="1">
        <v>50</v>
      </c>
      <c r="C245" s="1" t="s">
        <v>1</v>
      </c>
      <c r="D245">
        <v>0</v>
      </c>
    </row>
    <row r="246" spans="1:4" x14ac:dyDescent="0.25">
      <c r="A246" s="1">
        <v>6</v>
      </c>
      <c r="B246" s="1">
        <v>50</v>
      </c>
      <c r="C246" s="1" t="s">
        <v>3</v>
      </c>
      <c r="D246">
        <v>0</v>
      </c>
    </row>
    <row r="247" spans="1:4" x14ac:dyDescent="0.25">
      <c r="A247" s="2">
        <v>6</v>
      </c>
      <c r="B247" s="1">
        <v>50</v>
      </c>
      <c r="C247" s="1" t="s">
        <v>2</v>
      </c>
      <c r="D247">
        <v>1</v>
      </c>
    </row>
    <row r="248" spans="1:4" x14ac:dyDescent="0.25">
      <c r="A248" s="2">
        <v>6</v>
      </c>
      <c r="B248" s="1">
        <v>50</v>
      </c>
      <c r="C248" s="1" t="s">
        <v>10</v>
      </c>
      <c r="D248">
        <v>0</v>
      </c>
    </row>
    <row r="249" spans="1:4" x14ac:dyDescent="0.25">
      <c r="A249" s="2">
        <v>6</v>
      </c>
      <c r="B249" s="1">
        <v>50</v>
      </c>
      <c r="C249" s="1" t="s">
        <v>10</v>
      </c>
      <c r="D249">
        <v>0</v>
      </c>
    </row>
    <row r="250" spans="1:4" x14ac:dyDescent="0.25">
      <c r="A250" s="3">
        <v>6</v>
      </c>
      <c r="B250" s="4" t="s">
        <v>4</v>
      </c>
      <c r="C250" s="5"/>
      <c r="D250">
        <v>2</v>
      </c>
    </row>
    <row r="251" spans="1:4" x14ac:dyDescent="0.25">
      <c r="A251" s="1">
        <v>6</v>
      </c>
      <c r="B251" s="1">
        <v>60</v>
      </c>
      <c r="C251" s="1" t="s">
        <v>0</v>
      </c>
      <c r="D251">
        <v>12</v>
      </c>
    </row>
    <row r="252" spans="1:4" x14ac:dyDescent="0.25">
      <c r="A252" s="1">
        <v>6</v>
      </c>
      <c r="B252" s="1">
        <v>60</v>
      </c>
      <c r="C252" s="1" t="s">
        <v>1</v>
      </c>
      <c r="D252">
        <v>0</v>
      </c>
    </row>
    <row r="253" spans="1:4" x14ac:dyDescent="0.25">
      <c r="A253" s="1">
        <v>6</v>
      </c>
      <c r="B253" s="1">
        <v>60</v>
      </c>
      <c r="C253" s="1" t="s">
        <v>3</v>
      </c>
      <c r="D253">
        <v>0</v>
      </c>
    </row>
    <row r="254" spans="1:4" x14ac:dyDescent="0.25">
      <c r="A254" s="2">
        <v>6</v>
      </c>
      <c r="B254" s="1">
        <v>60</v>
      </c>
      <c r="C254" s="1" t="s">
        <v>2</v>
      </c>
      <c r="D254">
        <v>1</v>
      </c>
    </row>
    <row r="255" spans="1:4" x14ac:dyDescent="0.25">
      <c r="A255" s="2">
        <v>6</v>
      </c>
      <c r="B255" s="1">
        <v>60</v>
      </c>
      <c r="C255" s="1" t="s">
        <v>10</v>
      </c>
      <c r="D255">
        <v>0</v>
      </c>
    </row>
    <row r="256" spans="1:4" x14ac:dyDescent="0.25">
      <c r="A256" s="2">
        <v>6</v>
      </c>
      <c r="B256" s="1">
        <v>60</v>
      </c>
      <c r="C256" s="1" t="s">
        <v>10</v>
      </c>
      <c r="D256">
        <v>0</v>
      </c>
    </row>
    <row r="257" spans="1:4" x14ac:dyDescent="0.25">
      <c r="A257" s="3">
        <v>6</v>
      </c>
      <c r="B257" s="4" t="s">
        <v>4</v>
      </c>
      <c r="C257" s="5"/>
      <c r="D257">
        <v>13</v>
      </c>
    </row>
    <row r="258" spans="1:4" x14ac:dyDescent="0.25">
      <c r="A258" s="6">
        <v>6</v>
      </c>
      <c r="B258" s="10"/>
      <c r="C258" s="12" t="s">
        <v>5</v>
      </c>
      <c r="D258">
        <v>27</v>
      </c>
    </row>
    <row r="259" spans="1:4" x14ac:dyDescent="0.25">
      <c r="A259" s="13"/>
      <c r="B259" s="14"/>
      <c r="C259" s="15" t="s">
        <v>11</v>
      </c>
      <c r="D259">
        <v>350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M6" sqref="M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Paramètres</vt:lpstr>
      <vt:lpstr>Hypothèses</vt:lpstr>
      <vt:lpstr>Tables des droits</vt:lpstr>
      <vt:lpstr>Tables de turnover</vt:lpstr>
      <vt:lpstr>Feuil1</vt:lpstr>
      <vt:lpstr>Feuil2</vt:lpstr>
      <vt:lpstr>Feuil6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DURTESTE</dc:creator>
  <cp:lastModifiedBy>Kevin DURTESTE</cp:lastModifiedBy>
  <dcterms:created xsi:type="dcterms:W3CDTF">2018-02-15T08:32:14Z</dcterms:created>
  <dcterms:modified xsi:type="dcterms:W3CDTF">2018-02-20T09:36:25Z</dcterms:modified>
</cp:coreProperties>
</file>