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5440" windowHeight="130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6" i="1" l="1"/>
  <c r="F2" i="1"/>
  <c r="E2" i="1"/>
  <c r="D2" i="1"/>
  <c r="D11" i="1"/>
  <c r="F13" i="1" l="1"/>
  <c r="E13" i="1"/>
  <c r="D13" i="1"/>
  <c r="F12" i="1"/>
  <c r="E12" i="1"/>
  <c r="D12" i="1"/>
  <c r="F11" i="1"/>
  <c r="E11" i="1"/>
  <c r="F10" i="1"/>
  <c r="E10" i="1"/>
  <c r="D10" i="1"/>
  <c r="F9" i="1"/>
  <c r="E9" i="1"/>
  <c r="D9" i="1"/>
  <c r="F8" i="1"/>
  <c r="E8" i="1"/>
  <c r="D8" i="1"/>
  <c r="E6" i="1"/>
  <c r="D6" i="1"/>
  <c r="F5" i="1"/>
  <c r="E5" i="1"/>
  <c r="D5" i="1"/>
  <c r="F4" i="1"/>
  <c r="E4" i="1"/>
  <c r="D4" i="1"/>
  <c r="F3" i="1"/>
  <c r="E3" i="1"/>
  <c r="D3" i="1"/>
  <c r="F7" i="1"/>
  <c r="H6" i="1"/>
  <c r="E7" i="1"/>
  <c r="H5" i="1"/>
  <c r="D7" i="1"/>
  <c r="H4" i="1"/>
  <c r="K6" i="1"/>
  <c r="J6" i="1"/>
  <c r="I6" i="1"/>
  <c r="K5" i="1"/>
  <c r="J5" i="1"/>
  <c r="I5" i="1"/>
  <c r="K4" i="1"/>
  <c r="J4" i="1"/>
  <c r="I4" i="1"/>
  <c r="O19" i="1"/>
  <c r="N19" i="1"/>
  <c r="M19" i="1"/>
  <c r="O18" i="1"/>
  <c r="N18" i="1"/>
  <c r="M18" i="1"/>
  <c r="O17" i="1"/>
  <c r="N17" i="1"/>
  <c r="M17" i="1"/>
  <c r="K17" i="1"/>
  <c r="H24" i="1" l="1"/>
  <c r="K19" i="1"/>
  <c r="K18" i="1"/>
  <c r="K20" i="1" s="1"/>
</calcChain>
</file>

<file path=xl/sharedStrings.xml><?xml version="1.0" encoding="utf-8"?>
<sst xmlns="http://schemas.openxmlformats.org/spreadsheetml/2006/main" count="36" uniqueCount="25">
  <si>
    <t>date deb</t>
  </si>
  <si>
    <t>date fin</t>
  </si>
  <si>
    <t>equipe mat (6h - 14h)</t>
  </si>
  <si>
    <t>equipe apm (14h - 22h)</t>
  </si>
  <si>
    <t>prod</t>
  </si>
  <si>
    <t>B</t>
  </si>
  <si>
    <t>C</t>
  </si>
  <si>
    <t>D</t>
  </si>
  <si>
    <t>E</t>
  </si>
  <si>
    <t>F</t>
  </si>
  <si>
    <t>G</t>
  </si>
  <si>
    <t>I</t>
  </si>
  <si>
    <t>Q</t>
  </si>
  <si>
    <t>L</t>
  </si>
  <si>
    <t>M</t>
  </si>
  <si>
    <t>N</t>
  </si>
  <si>
    <t>X</t>
  </si>
  <si>
    <t>apm</t>
  </si>
  <si>
    <t>nui</t>
  </si>
  <si>
    <t>mat</t>
  </si>
  <si>
    <t>jour</t>
  </si>
  <si>
    <t>deb</t>
  </si>
  <si>
    <t>fin</t>
  </si>
  <si>
    <t>equipe nuit (22h - 6h)</t>
  </si>
  <si>
    <t>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</si>
</sst>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"/>
  </numFmts>
  <fonts count="2" x14ac:knownFonts="1">
    <font>
      <sz val="11"/>
      <color theme="1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applyNumberFormat="1"/>
    <xf numFmtId="2" fontId="0" fillId="0" borderId="0" xfId="0" applyNumberFormat="1"/>
    <xf numFmtId="165" fontId="0" fillId="0" borderId="0" xfId="0" applyNumberFormat="1"/>
    <xf numFmtId="22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13</xdr:row>
      <xdr:rowOff>38100</xdr:rowOff>
    </xdr:from>
    <xdr:to>
      <xdr:col>5</xdr:col>
      <xdr:colOff>342900</xdr:colOff>
      <xdr:row>17</xdr:row>
      <xdr:rowOff>66675</xdr:rowOff>
    </xdr:to>
    <xdr:cxnSp macro="">
      <xdr:nvCxnSpPr>
        <xdr:cNvPr id="3" name="Connecteur droit avec flèche 2"/>
        <xdr:cNvCxnSpPr/>
      </xdr:nvCxnSpPr>
      <xdr:spPr>
        <a:xfrm>
          <a:off x="2619375" y="2790825"/>
          <a:ext cx="2905125" cy="790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workbookViewId="0">
      <selection activeCell="M17" sqref="M17"/>
    </sheetView>
  </sheetViews>
  <sheetFormatPr baseColWidth="10" defaultRowHeight="15" x14ac:dyDescent="0.25"/>
  <cols>
    <col min="2" max="3" width="19.85546875" customWidth="1"/>
    <col min="4" max="4" width="12.85546875" customWidth="1"/>
    <col min="5" max="5" width="13.7109375" customWidth="1"/>
    <col min="7" max="7" width="13.7109375" customWidth="1"/>
  </cols>
  <sheetData>
    <row r="1" spans="1:15" ht="36.75" customHeight="1" x14ac:dyDescent="0.25">
      <c r="A1" s="3" t="s">
        <v>4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23</v>
      </c>
    </row>
    <row r="2" spans="1:15" x14ac:dyDescent="0.25">
      <c r="A2" s="2" t="s">
        <v>8</v>
      </c>
      <c r="B2" s="1">
        <v>43467.385416666664</v>
      </c>
      <c r="C2" s="1">
        <v>43467.771527777775</v>
      </c>
      <c r="D2" s="7">
        <f>MAX(0,INT(C2-B2)-1)*8+MAX(0,MIN(14,(C2-INT(B2))*24)-MAX(6,(B2-INT(B2))*24))+IF(MAX(0,INT(C2-B2)-1)&gt;0,MIN(14,(C2-INT(C2))*24)-MIN(6,(C2-INT(C2))*24),0)</f>
        <v>4.7500000000582077</v>
      </c>
      <c r="E2" s="7">
        <f>MAX(0,INT(C2-B2)-1)*8+MAX(0,MIN(22,(C2-INT(B2))*24)-MAX(14,(B2-INT(B2))*24))+IF(MAX(0,INT(C2-B2)-1)&gt;0,MIN(22,(C2-INT(C2))*24)-MIN(14,(C2-INT(C2))*24),0)</f>
        <v>4.5166666666045785</v>
      </c>
      <c r="F2" s="7">
        <f>MAX(0,INT(C2-B2)-1)*8+MAX(0,MIN(IF(DAY(B2)&lt;&gt;DAY(C2),30,6),(C2-INT(B2))*24)-MAX(IF(DAY(B2)&lt;&gt;DAY(C2),22,-2),(B2-INT(B2))*24))+IF(MAX(0,INT(C2-B2)-1)&gt;0,MIN(IF(DAY(B2)&lt;&gt;DAY(C2),30,6),(C2-INT(C2))*24)-MIN(IF(DAY(B2)&lt;&gt;DAY(C2),22,-2),(C2-INT(C2))*24),0)</f>
        <v>0</v>
      </c>
    </row>
    <row r="3" spans="1:15" x14ac:dyDescent="0.25">
      <c r="A3" s="2" t="s">
        <v>11</v>
      </c>
      <c r="B3" s="1">
        <v>43467.727777777778</v>
      </c>
      <c r="C3" s="1">
        <v>43467.997916666667</v>
      </c>
      <c r="D3" s="7">
        <f t="shared" ref="D2:D6" si="0">MAX(0,INT(C3-B3)-1)*8
+MAX(0,MIN(14,(C3-INT(B3))*24)-MAX(6,(B3-INT(B3))*24))
+IF(MAX(0,INT(C3-B3)-1)&gt;0,MIN(14,(C3-INT(C3))*24)-MIN(6,(C3-INT(C3))*24),0)</f>
        <v>0</v>
      </c>
      <c r="E3" s="7">
        <f t="shared" ref="E2:E6" si="1">MAX(0,INT(C3-B3)-1)*8
+MAX(0,MIN(22,(C3-INT(B3))*24)-MAX(14,(B3-INT(B3))*24))
+IF(MAX(0,INT(C3-B3)-1)&gt;0,MIN(22,(C3-INT(C3))*24)-MIN(14,(C3-INT(C3))*24),0)</f>
        <v>4.5333333333255723</v>
      </c>
      <c r="F3" s="7">
        <f t="shared" ref="F2:F6" si="2">MAX(0,INT(C3-B3)-1)*8
+MAX(0,MIN(IF(DAY(B3)&lt;&gt;DAY(C3),30,6),(C3-INT(B3))*24)-MAX(IF(DAY(B3)&lt;&gt;DAY(C3),22,-2),(B3-INT(B3))*24))
+IF(MAX(0,INT(C3-B3)-1)&gt;0,MIN(IF(DAY(B3)&lt;&gt;DAY(C3),30,6),(C3-INT(C3))*24)-MIN(IF(DAY(B3)&lt;&gt;DAY(C3),22,-2),(C3-INT(C3))*24),0)</f>
        <v>0</v>
      </c>
      <c r="H3" t="s">
        <v>24</v>
      </c>
      <c r="I3" t="s">
        <v>20</v>
      </c>
      <c r="J3" t="s">
        <v>21</v>
      </c>
      <c r="K3" t="s">
        <v>22</v>
      </c>
    </row>
    <row r="4" spans="1:15" x14ac:dyDescent="0.25">
      <c r="A4" s="2" t="s">
        <v>9</v>
      </c>
      <c r="B4" s="1">
        <v>43467.771527777775</v>
      </c>
      <c r="C4" s="1">
        <v>43468.038194444445</v>
      </c>
      <c r="D4" s="7">
        <f t="shared" si="0"/>
        <v>0</v>
      </c>
      <c r="E4" s="7">
        <f t="shared" si="1"/>
        <v>3.4833333333954215</v>
      </c>
      <c r="F4" s="7">
        <f t="shared" si="2"/>
        <v>2.9166666666860692</v>
      </c>
      <c r="H4">
        <f>MAX(0,INT(C7-B7)-1)*8
+MAX(0,MIN(14,(C7-INT(B7))*24)-MAX(6,(B7-INT(B7))*24))
+IF(MAX(0,INT(C7-B7)-1)&gt;0,MIN(14,(C7-INT(C7))*24)-MIN(6,(C7-INT(C7))*24),0)</f>
        <v>0</v>
      </c>
      <c r="I4">
        <f>MAX(0,INT(C7-B7)-1)*8</f>
        <v>0</v>
      </c>
      <c r="J4" s="6">
        <f>MAX(0,MIN(14,(C7-INT(B7))*24)-MAX(6,(B7-INT(B7))*24))</f>
        <v>0</v>
      </c>
      <c r="K4">
        <f>IF(MAX(0,INT(C7-B7)-1)&gt;0,MIN(14,(C7-INT(C7))*24)-MIN(6,(C7-INT(C7))*24),0)</f>
        <v>0</v>
      </c>
    </row>
    <row r="5" spans="1:15" x14ac:dyDescent="0.25">
      <c r="A5" s="2" t="s">
        <v>5</v>
      </c>
      <c r="B5" s="1">
        <v>43467.943749999999</v>
      </c>
      <c r="C5" s="1">
        <v>43468.006944444445</v>
      </c>
      <c r="D5" s="7">
        <f t="shared" si="0"/>
        <v>0</v>
      </c>
      <c r="E5" s="7">
        <f t="shared" si="1"/>
        <v>0</v>
      </c>
      <c r="F5" s="7">
        <f t="shared" si="2"/>
        <v>1.5166666667209938</v>
      </c>
      <c r="H5">
        <f>MAX(0,INT(C7-B7)-1)*8
+MAX(0,MIN(22,(C7-INT(B7))*24)-MAX(14,(B7-INT(B7))*24))
+IF(MAX(0,INT(C7-B7)-1)&gt;0,MIN(22,(C7-INT(C7))*24)-MIN(14,(C7-INT(C7))*24),0)</f>
        <v>0</v>
      </c>
      <c r="I5">
        <f>MAX(0,INT(C7-B7)-1)*8</f>
        <v>0</v>
      </c>
      <c r="J5">
        <f>MAX(0,MIN(22,(C7-INT(B7))*24)-MAX(14,(B7-INT(B7))*24))</f>
        <v>0</v>
      </c>
      <c r="K5">
        <f>IF(MAX(0,INT(C7-B7)-1)&gt;0,MIN(22,(C7-INT(C7))*24)-MIN(14,(C7-INT(C7))*24),0)</f>
        <v>0</v>
      </c>
    </row>
    <row r="6" spans="1:15" x14ac:dyDescent="0.25">
      <c r="A6" s="2" t="s">
        <v>12</v>
      </c>
      <c r="B6" s="1">
        <v>43467.972222222219</v>
      </c>
      <c r="C6" s="1">
        <v>43468.05</v>
      </c>
      <c r="D6" s="7">
        <f t="shared" si="0"/>
        <v>0</v>
      </c>
      <c r="E6" s="7">
        <f t="shared" si="1"/>
        <v>0</v>
      </c>
      <c r="F6" s="7">
        <f>MAX(0,INT(C6-B6)-1)*8
+MAX(0,MIN(IF(DAY(B6)&lt;&gt;DAY(C6),30,6),(C6-INT(B6))*24)-MAX(IF(DAY(B6)&lt;&gt;DAY(C6),22,-2),(B6-INT(B6))*24))
+IF(MAX(0,INT(C6-B6)-1)&gt;0,MIN(IF(DAY(B6)&lt;&gt;DAY(C6),30,6),(C6-INT(C6))*24)-MIN(IF(DAY(B6)&lt;&gt;DAY(C6),22,-2),(C6-INT(C6))*24),0)</f>
        <v>1.8666666668141261</v>
      </c>
      <c r="H6">
        <f>MAX(0,INT(C7-B7)-1)*8
+MAX(0,MIN(IF(DAY(B7)&lt;&gt;DAY(C7),30,6),(C7-INT(B7))*24)-MAX(IF(DAY(B7)&lt;&gt;DAY(C7),22,-2),(B7-INT(B7))*24))
+IF(MAX(0,INT(C7-B7)-1)&gt;0,MIN(IF(DAY(B7)&lt;&gt;DAY(C7),30,6),(C7-INT(C7))*24)-MIN(IF(DAY(B7)&lt;&gt;DAY(C7),22,-2),(C7-INT(C7))*24),0)</f>
        <v>3.2499999999417923</v>
      </c>
      <c r="I6">
        <f>MAX(0,INT(C7-B7)-1)*8</f>
        <v>0</v>
      </c>
      <c r="J6">
        <f>MAX(0,MIN(IF(DAY(B7)&lt;&gt;DAY(C7),30,6),(C7-INT(B7))*24)-MAX(IF(DAY(B7)&lt;&gt;DAY(C7),22,-2),(B7-INT(B7))*24))</f>
        <v>3.2499999999417923</v>
      </c>
      <c r="K6">
        <f>IF(MAX(0,INT(C7-B7)-1)&gt;0,MIN(IF(DAY(B7)&lt;&gt;DAY(C7),30,6),(C7-INT(C7))*24)-MIN(IF(DAY(B7)&lt;&gt;DAY(C7),22,-2),(C7-INT(C7))*24),0)</f>
        <v>0</v>
      </c>
    </row>
    <row r="7" spans="1:15" x14ac:dyDescent="0.25">
      <c r="A7" s="2" t="s">
        <v>6</v>
      </c>
      <c r="B7" s="1">
        <v>43468.011111111111</v>
      </c>
      <c r="C7" s="1">
        <v>43468.146527777775</v>
      </c>
      <c r="D7" s="7">
        <f>MAX(0,INT(C7-B7)-1)*8
+MAX(0,MIN(14,(C7-INT(B7))*24)-MAX(6,(B7-INT(B7))*24))
+IF(MAX(0,INT(C7-B7)-1)&gt;0,MIN(14,(C7-INT(C7))*24)-MIN(6,(C7-INT(C7))*24),0)</f>
        <v>0</v>
      </c>
      <c r="E7" s="7">
        <f>MAX(0,INT(C7-B7)-1)*8
+MAX(0,MIN(22,(C7-INT(B7))*24)-MAX(14,(B7-INT(B7))*24))
+IF(MAX(0,INT(C7-B7)-1)&gt;0,MIN(22,(C7-INT(C7))*24)-MIN(14,(C7-INT(C7))*24),0)</f>
        <v>0</v>
      </c>
      <c r="F7" s="7">
        <f>MAX(0,INT(C7-B7)-1)*8
+MAX(0,MIN(IF(DAY(B7)&lt;&gt;DAY(C7),30,6),(C7-INT(B7))*24)-MAX(IF(DAY(B7)&lt;&gt;DAY(C7),22,-2),(B7-INT(B7))*24))
+IF(MAX(0,INT(C7-B7)-1)&gt;0,MIN(IF(DAY(B7)&lt;&gt;DAY(C7),30,6),(C7-INT(C7))*24)-MIN(IF(DAY(B7)&lt;&gt;DAY(C7),22,-2),(C7-INT(C7))*24),0)</f>
        <v>3.2499999999417923</v>
      </c>
    </row>
    <row r="8" spans="1:15" x14ac:dyDescent="0.25">
      <c r="A8" s="2" t="s">
        <v>10</v>
      </c>
      <c r="B8" s="1">
        <v>43468.038888888892</v>
      </c>
      <c r="C8" s="1">
        <v>43468.120833333334</v>
      </c>
      <c r="D8" s="7">
        <f t="shared" ref="D8:D13" si="3">MAX(0,INT(C8-B8)-1)*8
+MAX(0,MIN(14,(C8-INT(B8))*24)-MAX(6,(B8-INT(B8))*24))
+IF(MAX(0,INT(C8-B8)-1)&gt;0,MIN(14,(C8-INT(C8))*24)-MIN(6,(C8-INT(C8))*24),0)</f>
        <v>0</v>
      </c>
      <c r="E8" s="7">
        <f t="shared" ref="E8:E13" si="4">MAX(0,INT(C8-B8)-1)*8
+MAX(0,MIN(22,(C8-INT(B8))*24)-MAX(14,(B8-INT(B8))*24))
+IF(MAX(0,INT(C8-B8)-1)&gt;0,MIN(22,(C8-INT(C8))*24)-MIN(14,(C8-INT(C8))*24),0)</f>
        <v>0</v>
      </c>
      <c r="F8" s="7">
        <f t="shared" ref="F8:F13" si="5">MAX(0,INT(C8-B8)-1)*8
+MAX(0,MIN(IF(DAY(B8)&lt;&gt;DAY(C8),30,6),(C8-INT(B8))*24)-MAX(IF(DAY(B8)&lt;&gt;DAY(C8),22,-2),(B8-INT(B8))*24))
+IF(MAX(0,INT(C8-B8)-1)&gt;0,MIN(IF(DAY(B8)&lt;&gt;DAY(C8),30,6),(C8-INT(C8))*24)-MIN(IF(DAY(B8)&lt;&gt;DAY(C8),22,-2),(C8-INT(C8))*24),0)</f>
        <v>1.96666666661622</v>
      </c>
    </row>
    <row r="9" spans="1:15" x14ac:dyDescent="0.25">
      <c r="A9" s="2" t="s">
        <v>13</v>
      </c>
      <c r="B9" s="1">
        <v>43468.050694444442</v>
      </c>
      <c r="C9" s="1">
        <v>43468.166666666664</v>
      </c>
      <c r="D9" s="7">
        <f t="shared" si="3"/>
        <v>0</v>
      </c>
      <c r="E9" s="7">
        <f t="shared" si="4"/>
        <v>0</v>
      </c>
      <c r="F9" s="7">
        <f t="shared" si="5"/>
        <v>2.7833333333255723</v>
      </c>
    </row>
    <row r="10" spans="1:15" x14ac:dyDescent="0.25">
      <c r="A10" s="2" t="s">
        <v>7</v>
      </c>
      <c r="B10" s="1">
        <v>43468.147222222222</v>
      </c>
      <c r="C10" s="1">
        <v>43468.254861111112</v>
      </c>
      <c r="D10" s="7">
        <f t="shared" si="3"/>
        <v>0.11666666669771075</v>
      </c>
      <c r="E10" s="7">
        <f t="shared" si="4"/>
        <v>0</v>
      </c>
      <c r="F10" s="7">
        <f t="shared" si="5"/>
        <v>2.4666666666744277</v>
      </c>
    </row>
    <row r="11" spans="1:15" x14ac:dyDescent="0.25">
      <c r="A11" s="2" t="s">
        <v>15</v>
      </c>
      <c r="B11" s="1">
        <v>43468.147222222222</v>
      </c>
      <c r="C11" s="1">
        <v>43468.254861111112</v>
      </c>
      <c r="D11" s="7">
        <f>MAX(0,INT(C11-B11)-1)*8+MAX(0,MIN(14,(C11-INT(B11))*24)-MAX(6,(B11-INT(B11))*24))+IF(MAX(0,INT(C11-B11)-1)&gt;0,MIN(14,(C11-INT(C11))*24)-MIN(6,(C11-INT(C11))*24),0)</f>
        <v>0.11666666669771075</v>
      </c>
      <c r="E11" s="7">
        <f t="shared" si="4"/>
        <v>0</v>
      </c>
      <c r="F11" s="7">
        <f t="shared" si="5"/>
        <v>2.4666666666744277</v>
      </c>
    </row>
    <row r="12" spans="1:15" x14ac:dyDescent="0.25">
      <c r="A12" s="2" t="s">
        <v>14</v>
      </c>
      <c r="B12" s="1">
        <v>43468.166666666664</v>
      </c>
      <c r="C12" s="1">
        <v>43468.231944444444</v>
      </c>
      <c r="D12" s="7">
        <f t="shared" si="3"/>
        <v>0</v>
      </c>
      <c r="E12" s="7">
        <f t="shared" si="4"/>
        <v>0</v>
      </c>
      <c r="F12" s="7">
        <f t="shared" si="5"/>
        <v>1.5666666667093523</v>
      </c>
    </row>
    <row r="13" spans="1:15" x14ac:dyDescent="0.25">
      <c r="A13" s="2" t="s">
        <v>16</v>
      </c>
      <c r="B13" s="9">
        <v>43661.916666666664</v>
      </c>
      <c r="C13" s="9">
        <v>43661.929861111108</v>
      </c>
      <c r="D13" s="7">
        <f t="shared" si="3"/>
        <v>0</v>
      </c>
      <c r="E13" s="7">
        <f t="shared" si="4"/>
        <v>5.8207660913467407E-11</v>
      </c>
      <c r="F13" s="7">
        <f t="shared" si="5"/>
        <v>0</v>
      </c>
    </row>
    <row r="16" spans="1:15" x14ac:dyDescent="0.25">
      <c r="A16" s="2"/>
      <c r="B16" s="1"/>
      <c r="F16" s="4">
        <v>22</v>
      </c>
      <c r="G16" s="5" t="s">
        <v>17</v>
      </c>
      <c r="H16" s="4">
        <v>7</v>
      </c>
      <c r="M16" t="s">
        <v>20</v>
      </c>
      <c r="N16" t="s">
        <v>21</v>
      </c>
      <c r="O16" t="s">
        <v>22</v>
      </c>
    </row>
    <row r="17" spans="6:15" x14ac:dyDescent="0.25">
      <c r="F17" s="4">
        <v>22</v>
      </c>
      <c r="G17" s="5" t="s">
        <v>18</v>
      </c>
      <c r="H17" s="4">
        <v>8</v>
      </c>
      <c r="J17" t="s">
        <v>19</v>
      </c>
      <c r="K17">
        <f>H18+H21</f>
        <v>16</v>
      </c>
      <c r="M17" s="8">
        <f>MAX(0,INT(C13-B13)-1)*8</f>
        <v>0</v>
      </c>
      <c r="N17" s="8">
        <f>MAX(0,MIN(14,(C13-INT(B13))*24)-MAX(6,(B13-INT(B13))*24))</f>
        <v>0</v>
      </c>
      <c r="O17" s="8">
        <f>IF(MAX(0,INT(C13-B13)-1)&gt;0,MIN(14,(C13-INT(C13))*24)-MIN(6,(C13-INT(C13))*24),0)</f>
        <v>0</v>
      </c>
    </row>
    <row r="18" spans="6:15" x14ac:dyDescent="0.25">
      <c r="F18" s="4">
        <v>23</v>
      </c>
      <c r="G18" s="5" t="s">
        <v>19</v>
      </c>
      <c r="H18" s="4">
        <v>8</v>
      </c>
      <c r="J18" t="s">
        <v>17</v>
      </c>
      <c r="K18">
        <f>+H16+H19+H22</f>
        <v>23</v>
      </c>
      <c r="M18" s="8">
        <f>MAX(0,INT(C13-B13)-1)*8</f>
        <v>0</v>
      </c>
      <c r="N18" s="8">
        <f>MAX(0,MIN(22,(C13-INT(B13))*24)-MAX(14,(B13-INT(B13))*24))</f>
        <v>5.8207660913467407E-11</v>
      </c>
      <c r="O18" s="8">
        <f>IF(MAX(0,INT(C13-B13)-1)&gt;0,MIN(22,(C13-INT(C13))*24)-MIN(14,(C13-INT(C13))*24),0)</f>
        <v>0</v>
      </c>
    </row>
    <row r="19" spans="6:15" x14ac:dyDescent="0.25">
      <c r="F19" s="4">
        <v>23</v>
      </c>
      <c r="G19" s="5" t="s">
        <v>17</v>
      </c>
      <c r="H19" s="4">
        <v>8</v>
      </c>
      <c r="J19" t="s">
        <v>18</v>
      </c>
      <c r="K19">
        <f>+H17+H20+H23</f>
        <v>17.5</v>
      </c>
      <c r="M19" s="8">
        <f>MAX(0,INT(C13-B13)-1)*8</f>
        <v>0</v>
      </c>
      <c r="N19" s="8">
        <f>MAX(0,MIN(IF(DAY(B13)&lt;&gt;DAY(C13),30,6),(C13-INT(B13))*24)-MAX(IF(DAY(B13)&lt;&gt;DAY(C13),22,-2),(B13-INT(B13))*24))</f>
        <v>0</v>
      </c>
      <c r="O19" s="8">
        <f>IF(MAX(0,INT(C13-B13)-1)&gt;0,MIN(IF(DAY(B13)&lt;&gt;DAY(C13),30,6),(C13-INT(C13))*24)-MIN(IF(DAY(B13)&lt;&gt;DAY(C13),22,-2),(C13-INT(C13))*24),0)</f>
        <v>0</v>
      </c>
    </row>
    <row r="20" spans="6:15" x14ac:dyDescent="0.25">
      <c r="F20" s="4">
        <v>23</v>
      </c>
      <c r="G20" s="5" t="s">
        <v>18</v>
      </c>
      <c r="H20" s="4">
        <v>8</v>
      </c>
      <c r="K20">
        <f>SUM(K17:K19)</f>
        <v>56.5</v>
      </c>
    </row>
    <row r="21" spans="6:15" x14ac:dyDescent="0.25">
      <c r="F21" s="4">
        <v>24</v>
      </c>
      <c r="G21" s="5" t="s">
        <v>19</v>
      </c>
      <c r="H21" s="4">
        <v>8</v>
      </c>
    </row>
    <row r="22" spans="6:15" x14ac:dyDescent="0.25">
      <c r="F22" s="4">
        <v>24</v>
      </c>
      <c r="G22" s="5" t="s">
        <v>17</v>
      </c>
      <c r="H22" s="4">
        <v>8</v>
      </c>
    </row>
    <row r="23" spans="6:15" x14ac:dyDescent="0.25">
      <c r="F23" s="4">
        <v>24</v>
      </c>
      <c r="G23" s="5" t="s">
        <v>18</v>
      </c>
      <c r="H23" s="4">
        <v>1.5</v>
      </c>
    </row>
    <row r="24" spans="6:15" x14ac:dyDescent="0.25">
      <c r="H24">
        <f>SUM(H16:H23)</f>
        <v>56.5</v>
      </c>
    </row>
  </sheetData>
  <sortState ref="A2:F15">
    <sortCondition ref="B2:B15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LFP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PIROT Fabien</dc:creator>
  <cp:lastModifiedBy>PIROT Fabien</cp:lastModifiedBy>
  <dcterms:created xsi:type="dcterms:W3CDTF">2019-07-23T08:08:20Z</dcterms:created>
  <dcterms:modified xsi:type="dcterms:W3CDTF">2019-07-23T09:55:27Z</dcterms:modified>
</cp:coreProperties>
</file>