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240" yWindow="135" windowWidth="20055" windowHeight="8445" activeTab="2"/>
  </bookViews>
  <sheets>
    <sheet name="Accueil" sheetId="1" r:id="rId1"/>
    <sheet name="BDD" sheetId="2" r:id="rId2"/>
    <sheet name="Evaluation" sheetId="4" r:id="rId3"/>
    <sheet name="Fiche" sheetId="5" r:id="rId4"/>
    <sheet name="Parametre" sheetId="3" r:id="rId5"/>
  </sheets>
  <definedNames>
    <definedName name="_xlnm._FilterDatabase" localSheetId="1" hidden="1">BDD!$A$10:$I$24</definedName>
    <definedName name="_xlnm.Criteria" localSheetId="0">Accueil!$L$1:$P$2</definedName>
    <definedName name="_xlnm.Criteria" localSheetId="1">BDD!$L$1:$P$2</definedName>
    <definedName name="_xlnm.Extract" localSheetId="0">Accueil!$R$4:$Z$4</definedName>
    <definedName name="_xlnm.Extract" localSheetId="1">BDD!$R$4:$Z$4</definedName>
    <definedName name="ListExtraction">BDD!$R$5:$Z$1000000</definedName>
    <definedName name="PV">T_BDD[PV]</definedName>
    <definedName name="PV_EVALUATION">T_Evaluation[PV]</definedName>
  </definedNames>
  <calcPr calcId="152511"/>
</workbook>
</file>

<file path=xl/calcChain.xml><?xml version="1.0" encoding="utf-8"?>
<calcChain xmlns="http://schemas.openxmlformats.org/spreadsheetml/2006/main">
  <c r="I2" i="2" l="1"/>
  <c r="E11" i="4" l="1"/>
  <c r="H11" i="4"/>
  <c r="B11" i="4"/>
  <c r="C11" i="4"/>
  <c r="D11" i="4"/>
  <c r="F11" i="4"/>
  <c r="G11" i="4"/>
  <c r="L11" i="4"/>
  <c r="M11" i="4"/>
</calcChain>
</file>

<file path=xl/sharedStrings.xml><?xml version="1.0" encoding="utf-8"?>
<sst xmlns="http://schemas.openxmlformats.org/spreadsheetml/2006/main" count="308" uniqueCount="67">
  <si>
    <t>Prénoms</t>
  </si>
  <si>
    <t>Nom</t>
  </si>
  <si>
    <t xml:space="preserve">Date de naissance </t>
  </si>
  <si>
    <t>Résidence</t>
  </si>
  <si>
    <t>Niveau étude</t>
  </si>
  <si>
    <t>Spécialité</t>
  </si>
  <si>
    <t>Sport</t>
  </si>
  <si>
    <t>Observation</t>
  </si>
  <si>
    <t>PV</t>
  </si>
  <si>
    <t>Lieu</t>
  </si>
  <si>
    <t>Niveau</t>
  </si>
  <si>
    <t>Genre</t>
  </si>
  <si>
    <t>Intellectuel</t>
  </si>
  <si>
    <t>Médical</t>
  </si>
  <si>
    <t>Résultat</t>
  </si>
  <si>
    <t xml:space="preserve">Ibrahima </t>
  </si>
  <si>
    <t>KALLO</t>
  </si>
  <si>
    <t>M</t>
  </si>
  <si>
    <t>Ratoma</t>
  </si>
  <si>
    <t>Dixinn</t>
  </si>
  <si>
    <t>Kaloum</t>
  </si>
  <si>
    <t>Matoto</t>
  </si>
  <si>
    <t>Matam</t>
  </si>
  <si>
    <t>Kindia</t>
  </si>
  <si>
    <t>Kankan</t>
  </si>
  <si>
    <t>Siguiri</t>
  </si>
  <si>
    <t>Mandiana</t>
  </si>
  <si>
    <t>Kissidougou</t>
  </si>
  <si>
    <t>BAC</t>
  </si>
  <si>
    <t>BEPC</t>
  </si>
  <si>
    <t>LICENCE</t>
  </si>
  <si>
    <t>Juriste</t>
  </si>
  <si>
    <t>dfdqz</t>
  </si>
  <si>
    <t>Mécanique</t>
  </si>
  <si>
    <t>Mamadouba</t>
  </si>
  <si>
    <t>SOUMAH</t>
  </si>
  <si>
    <t>20/02/2018</t>
  </si>
  <si>
    <t>Total</t>
  </si>
  <si>
    <t>Range</t>
  </si>
  <si>
    <t>29</t>
  </si>
  <si>
    <t>Date de Naissance</t>
  </si>
  <si>
    <t>Utilisateur</t>
  </si>
  <si>
    <t>Mode de passe</t>
  </si>
  <si>
    <t>Rôle</t>
  </si>
  <si>
    <t>Emga</t>
  </si>
  <si>
    <t>Admin</t>
  </si>
  <si>
    <t>Ordi</t>
  </si>
  <si>
    <t>User</t>
  </si>
  <si>
    <t/>
  </si>
  <si>
    <t>65</t>
  </si>
  <si>
    <t>Mamoudou</t>
  </si>
  <si>
    <t>DOUMBOUYA</t>
  </si>
  <si>
    <t>02/02/2009</t>
  </si>
  <si>
    <t>25</t>
  </si>
  <si>
    <t>M'Hawa</t>
  </si>
  <si>
    <t>CAMARA</t>
  </si>
  <si>
    <t>F</t>
  </si>
  <si>
    <t>20/04/2001</t>
  </si>
  <si>
    <t>20</t>
  </si>
  <si>
    <t>Malissa</t>
  </si>
  <si>
    <t>20/02/2009</t>
  </si>
  <si>
    <t>Nombre</t>
  </si>
  <si>
    <t>209</t>
  </si>
  <si>
    <t>jghgjb</t>
  </si>
  <si>
    <t>uhui</t>
  </si>
  <si>
    <t>02/202/2019</t>
  </si>
  <si>
    <t>yti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</si>
</sst>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57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_BDD" displayName="T_BDD" ref="A10:I24" totalsRowShown="0" headerRowDxfId="56" headerRowBorderDxfId="55" tableBorderDxfId="54" totalsRowBorderDxfId="53">
  <tableColumns count="9">
    <tableColumn id="1" name="PV" dataDxfId="52"/>
    <tableColumn id="2" name="Prénoms" dataDxfId="51"/>
    <tableColumn id="3" name="Nom" dataDxfId="50"/>
    <tableColumn id="12" name="Genre" dataDxfId="49"/>
    <tableColumn id="4" name="Date de naissance " dataDxfId="48"/>
    <tableColumn id="5" name="Résidence" dataDxfId="47"/>
    <tableColumn id="6" name="Niveau étude" dataDxfId="46"/>
    <tableColumn id="7" name="Spécialité" dataDxfId="45"/>
    <tableColumn id="11" name="Observation" dataDxfId="4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_Evaluation" displayName="T_Evaluation" ref="A10:O11" totalsRowShown="0" headerRowDxfId="43" headerRowBorderDxfId="42" tableBorderDxfId="41" totalsRowBorderDxfId="40">
  <autoFilter ref="A10:O11"/>
  <tableColumns count="15">
    <tableColumn id="1" name="PV" dataDxfId="39"/>
    <tableColumn id="2" name="Prénoms" dataDxfId="38">
      <calculatedColumnFormula>IFERROR(VLOOKUP(T_Evaluation[PV],T_BDD[#All],2,TRUE),"")</calculatedColumnFormula>
    </tableColumn>
    <tableColumn id="3" name="Nom" dataDxfId="37">
      <calculatedColumnFormula>IFERROR(VLOOKUP(T_Evaluation[PV],T_BDD[#All],3,TRUE),"")</calculatedColumnFormula>
    </tableColumn>
    <tableColumn id="4" name="Genre" dataDxfId="36">
      <calculatedColumnFormula>IFERROR(VLOOKUP(T_Evaluation[PV],T_BDD[#All],4,TRUE),"")</calculatedColumnFormula>
    </tableColumn>
    <tableColumn id="15" name="Date de Naissance" dataDxfId="35">
      <calculatedColumnFormula>IFERROR(VLOOKUP(T_Evaluation[PV],T_BDD[#All],5,TRUE),"")</calculatedColumnFormula>
    </tableColumn>
    <tableColumn id="5" name="Résidence" dataDxfId="34">
      <calculatedColumnFormula>IFERROR(VLOOKUP(T_Evaluation[PV],T_BDD[#All],6,TRUE),"")</calculatedColumnFormula>
    </tableColumn>
    <tableColumn id="6" name="Niveau étude" dataDxfId="33">
      <calculatedColumnFormula>IFERROR(VLOOKUP(T_Evaluation[PV],T_BDD[#All],7,TRUE),"")</calculatedColumnFormula>
    </tableColumn>
    <tableColumn id="7" name="Spécialité" dataDxfId="32">
      <calculatedColumnFormula>IFERROR(VLOOKUP(T_Evaluation[PV],T_BDD[#All],8,TRUE),"")</calculatedColumnFormula>
    </tableColumn>
    <tableColumn id="8" name="Sport" dataDxfId="31"/>
    <tableColumn id="9" name="Intellectuel" dataDxfId="30"/>
    <tableColumn id="10" name="Médical" dataDxfId="29"/>
    <tableColumn id="13" name="Total" dataDxfId="28">
      <calculatedColumnFormula>IFERROR(T_Evaluation[Sport]*4+T_Evaluation[Intellectuel]*3+T_Evaluation[Médical],"")</calculatedColumnFormula>
    </tableColumn>
    <tableColumn id="11" name="Résultat" dataDxfId="27">
      <calculatedColumnFormula>IFERROR(IF(T_Evaluation[Total]&gt;=12,"Admis","Non Admis"),"")</calculatedColumnFormula>
    </tableColumn>
    <tableColumn id="14" name="Range" dataDxfId="26"/>
    <tableColumn id="12" name="Observation" dataDxfId="25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Lieu" displayName="T_Lieu" ref="B10:B20" totalsRowShown="0" headerRowDxfId="24" dataDxfId="22" headerRowBorderDxfId="23" tableBorderDxfId="21" totalsRowBorderDxfId="20">
  <autoFilter ref="B10:B20"/>
  <tableColumns count="1">
    <tableColumn id="1" name="Lieu" dataDxfId="1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_Niveau" displayName="T_Niveau" ref="D10:D14" totalsRowShown="0" headerRowDxfId="18" dataDxfId="16" headerRowBorderDxfId="17" tableBorderDxfId="15" totalsRowBorderDxfId="14">
  <autoFilter ref="D10:D14"/>
  <tableColumns count="1">
    <tableColumn id="1" name="Niveau" dataDxfId="1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4" name="T_Specialite" displayName="T_Specialite" ref="F10:F13" totalsRowShown="0" headerRowDxfId="12" dataDxfId="10" headerRowBorderDxfId="11" tableBorderDxfId="9" totalsRowBorderDxfId="8">
  <autoFilter ref="F10:F13"/>
  <tableColumns count="1">
    <tableColumn id="1" name="Spécialité" dataDxfId="7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_Connexion" displayName="T_Connexion" ref="H2:J4" totalsRowShown="0" headerRowDxfId="6" headerRowBorderDxfId="5" tableBorderDxfId="4" totalsRowBorderDxfId="3">
  <autoFilter ref="H2:J4"/>
  <tableColumns count="3">
    <tableColumn id="1" name="Utilisateur" dataDxfId="2"/>
    <tableColumn id="2" name="Mode de passe" dataDxfId="1"/>
    <tableColumn id="3" name="Rô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I4:Z16"/>
  <sheetViews>
    <sheetView workbookViewId="0">
      <selection activeCell="A13" sqref="A13:H13"/>
    </sheetView>
  </sheetViews>
  <sheetFormatPr baseColWidth="10" defaultRowHeight="15" x14ac:dyDescent="0.25"/>
  <sheetData>
    <row r="4" spans="9:26" ht="18.75" x14ac:dyDescent="0.25">
      <c r="R4" s="4" t="s">
        <v>8</v>
      </c>
      <c r="S4" s="5" t="s">
        <v>0</v>
      </c>
      <c r="T4" s="5" t="s">
        <v>1</v>
      </c>
      <c r="U4" s="5" t="s">
        <v>11</v>
      </c>
      <c r="V4" s="5" t="s">
        <v>2</v>
      </c>
      <c r="W4" s="5" t="s">
        <v>3</v>
      </c>
      <c r="X4" s="5" t="s">
        <v>4</v>
      </c>
      <c r="Y4" s="5" t="s">
        <v>5</v>
      </c>
      <c r="Z4" s="6" t="s">
        <v>7</v>
      </c>
    </row>
    <row r="5" spans="9:26" x14ac:dyDescent="0.25">
      <c r="R5" s="14">
        <v>29</v>
      </c>
      <c r="S5" s="2" t="s">
        <v>15</v>
      </c>
      <c r="T5" s="15" t="s">
        <v>16</v>
      </c>
      <c r="U5" s="16" t="s">
        <v>17</v>
      </c>
      <c r="V5" s="15" t="s">
        <v>36</v>
      </c>
      <c r="W5" s="2" t="s">
        <v>18</v>
      </c>
      <c r="X5" s="15" t="s">
        <v>30</v>
      </c>
      <c r="Y5" s="2" t="s">
        <v>33</v>
      </c>
      <c r="Z5" s="3"/>
    </row>
    <row r="6" spans="9:26" x14ac:dyDescent="0.25">
      <c r="R6" s="14" t="s">
        <v>39</v>
      </c>
      <c r="S6" s="2" t="s">
        <v>34</v>
      </c>
      <c r="T6" s="15" t="s">
        <v>35</v>
      </c>
      <c r="U6" s="15" t="s">
        <v>17</v>
      </c>
      <c r="V6" s="15" t="s">
        <v>36</v>
      </c>
      <c r="W6" s="2" t="s">
        <v>22</v>
      </c>
      <c r="X6" s="15" t="s">
        <v>30</v>
      </c>
      <c r="Y6" s="2" t="s">
        <v>33</v>
      </c>
      <c r="Z6" s="3"/>
    </row>
    <row r="7" spans="9:26" x14ac:dyDescent="0.25">
      <c r="R7" s="14" t="s">
        <v>49</v>
      </c>
      <c r="S7" s="2" t="s">
        <v>50</v>
      </c>
      <c r="T7" s="15" t="s">
        <v>51</v>
      </c>
      <c r="U7" s="15" t="s">
        <v>17</v>
      </c>
      <c r="V7" s="15" t="s">
        <v>52</v>
      </c>
      <c r="W7" s="2" t="s">
        <v>22</v>
      </c>
      <c r="X7" s="15" t="s">
        <v>29</v>
      </c>
      <c r="Y7" s="2" t="s">
        <v>31</v>
      </c>
      <c r="Z7" s="3" t="s">
        <v>48</v>
      </c>
    </row>
    <row r="8" spans="9:26" x14ac:dyDescent="0.25">
      <c r="R8" s="14" t="s">
        <v>53</v>
      </c>
      <c r="S8" s="2" t="s">
        <v>54</v>
      </c>
      <c r="T8" s="15" t="s">
        <v>55</v>
      </c>
      <c r="U8" s="15" t="s">
        <v>56</v>
      </c>
      <c r="V8" s="15" t="s">
        <v>57</v>
      </c>
      <c r="W8" s="2" t="s">
        <v>23</v>
      </c>
      <c r="X8" s="15" t="s">
        <v>29</v>
      </c>
      <c r="Y8" s="2" t="s">
        <v>33</v>
      </c>
      <c r="Z8" s="3" t="s">
        <v>48</v>
      </c>
    </row>
    <row r="9" spans="9:26" x14ac:dyDescent="0.25">
      <c r="R9" s="14">
        <v>65</v>
      </c>
      <c r="S9" s="2" t="s">
        <v>15</v>
      </c>
      <c r="T9" s="15" t="s">
        <v>16</v>
      </c>
      <c r="U9" s="16" t="s">
        <v>17</v>
      </c>
      <c r="V9" s="15" t="s">
        <v>36</v>
      </c>
      <c r="W9" s="2" t="s">
        <v>18</v>
      </c>
      <c r="X9" s="15" t="s">
        <v>30</v>
      </c>
      <c r="Y9" s="2" t="s">
        <v>33</v>
      </c>
      <c r="Z9" s="3"/>
    </row>
    <row r="10" spans="9:26" x14ac:dyDescent="0.25">
      <c r="R10" s="14">
        <v>96</v>
      </c>
      <c r="S10" s="2" t="s">
        <v>34</v>
      </c>
      <c r="T10" s="15" t="s">
        <v>35</v>
      </c>
      <c r="U10" s="15" t="s">
        <v>17</v>
      </c>
      <c r="V10" s="15" t="s">
        <v>36</v>
      </c>
      <c r="W10" s="2" t="s">
        <v>22</v>
      </c>
      <c r="X10" s="15" t="s">
        <v>30</v>
      </c>
      <c r="Y10" s="2" t="s">
        <v>33</v>
      </c>
      <c r="Z10" s="3"/>
    </row>
    <row r="11" spans="9:26" x14ac:dyDescent="0.25">
      <c r="R11" s="14">
        <v>54</v>
      </c>
      <c r="S11" s="2" t="s">
        <v>50</v>
      </c>
      <c r="T11" s="15" t="s">
        <v>51</v>
      </c>
      <c r="U11" s="15" t="s">
        <v>17</v>
      </c>
      <c r="V11" s="15" t="s">
        <v>52</v>
      </c>
      <c r="W11" s="2" t="s">
        <v>22</v>
      </c>
      <c r="X11" s="15" t="s">
        <v>29</v>
      </c>
      <c r="Y11" s="2" t="s">
        <v>31</v>
      </c>
      <c r="Z11" s="3" t="s">
        <v>48</v>
      </c>
    </row>
    <row r="12" spans="9:26" x14ac:dyDescent="0.25">
      <c r="R12" s="14">
        <v>87</v>
      </c>
      <c r="S12" s="2" t="s">
        <v>54</v>
      </c>
      <c r="T12" s="15" t="s">
        <v>55</v>
      </c>
      <c r="U12" s="15" t="s">
        <v>56</v>
      </c>
      <c r="V12" s="15" t="s">
        <v>57</v>
      </c>
      <c r="W12" s="2" t="s">
        <v>23</v>
      </c>
      <c r="X12" s="15" t="s">
        <v>29</v>
      </c>
      <c r="Y12" s="2" t="s">
        <v>33</v>
      </c>
      <c r="Z12" s="3" t="s">
        <v>48</v>
      </c>
    </row>
    <row r="13" spans="9:26" x14ac:dyDescent="0.25">
      <c r="I13" t="s">
        <v>48</v>
      </c>
      <c r="R13" s="14">
        <v>45</v>
      </c>
      <c r="S13" s="2" t="s">
        <v>15</v>
      </c>
      <c r="T13" s="15" t="s">
        <v>16</v>
      </c>
      <c r="U13" s="16" t="s">
        <v>17</v>
      </c>
      <c r="V13" s="15" t="s">
        <v>36</v>
      </c>
      <c r="W13" s="2" t="s">
        <v>18</v>
      </c>
      <c r="X13" s="15" t="s">
        <v>30</v>
      </c>
      <c r="Y13" s="2" t="s">
        <v>33</v>
      </c>
      <c r="Z13" s="3"/>
    </row>
    <row r="14" spans="9:26" x14ac:dyDescent="0.25">
      <c r="R14" s="14">
        <v>3</v>
      </c>
      <c r="S14" s="2" t="s">
        <v>34</v>
      </c>
      <c r="T14" s="15" t="s">
        <v>35</v>
      </c>
      <c r="U14" s="15" t="s">
        <v>17</v>
      </c>
      <c r="V14" s="15" t="s">
        <v>36</v>
      </c>
      <c r="W14" s="2" t="s">
        <v>22</v>
      </c>
      <c r="X14" s="15" t="s">
        <v>30</v>
      </c>
      <c r="Y14" s="2" t="s">
        <v>33</v>
      </c>
      <c r="Z14" s="3"/>
    </row>
    <row r="15" spans="9:26" x14ac:dyDescent="0.25">
      <c r="R15" s="14">
        <v>8</v>
      </c>
      <c r="S15" s="2" t="s">
        <v>50</v>
      </c>
      <c r="T15" s="15" t="s">
        <v>51</v>
      </c>
      <c r="U15" s="15" t="s">
        <v>17</v>
      </c>
      <c r="V15" s="15" t="s">
        <v>52</v>
      </c>
      <c r="W15" s="2" t="s">
        <v>22</v>
      </c>
      <c r="X15" s="15" t="s">
        <v>29</v>
      </c>
      <c r="Y15" s="2" t="s">
        <v>31</v>
      </c>
      <c r="Z15" s="3" t="s">
        <v>48</v>
      </c>
    </row>
    <row r="16" spans="9:26" x14ac:dyDescent="0.25">
      <c r="R16" s="14">
        <v>4</v>
      </c>
      <c r="S16" s="2" t="s">
        <v>54</v>
      </c>
      <c r="T16" s="15" t="s">
        <v>55</v>
      </c>
      <c r="U16" s="15" t="s">
        <v>56</v>
      </c>
      <c r="V16" s="15" t="s">
        <v>57</v>
      </c>
      <c r="W16" s="2" t="s">
        <v>23</v>
      </c>
      <c r="X16" s="15" t="s">
        <v>29</v>
      </c>
      <c r="Y16" s="2" t="s">
        <v>33</v>
      </c>
      <c r="Z16" s="3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Z24"/>
  <sheetViews>
    <sheetView topLeftCell="F1" zoomScale="80" zoomScaleNormal="80" workbookViewId="0">
      <selection activeCell="I2" sqref="I2"/>
    </sheetView>
  </sheetViews>
  <sheetFormatPr baseColWidth="10" defaultRowHeight="15" x14ac:dyDescent="0.25"/>
  <cols>
    <col min="1" max="1" width="11.42578125" style="7"/>
    <col min="2" max="2" width="29" customWidth="1"/>
    <col min="3" max="3" width="24.85546875" style="7" customWidth="1"/>
    <col min="4" max="4" width="19.140625" style="7" customWidth="1"/>
    <col min="5" max="5" width="27.42578125" style="7" bestFit="1" customWidth="1"/>
    <col min="6" max="6" width="34.5703125" customWidth="1"/>
    <col min="7" max="7" width="22.7109375" style="7" customWidth="1"/>
    <col min="8" max="8" width="27.5703125" customWidth="1"/>
    <col min="9" max="9" width="44" customWidth="1"/>
    <col min="10" max="10" width="2.85546875" customWidth="1"/>
    <col min="11" max="12" width="6.5703125" customWidth="1"/>
    <col min="15" max="15" width="14.28515625" bestFit="1" customWidth="1"/>
    <col min="16" max="16" width="11" customWidth="1"/>
    <col min="17" max="17" width="8" customWidth="1"/>
    <col min="18" max="18" width="11.42578125" customWidth="1"/>
    <col min="19" max="19" width="21.28515625" customWidth="1"/>
    <col min="20" max="20" width="17" customWidth="1"/>
    <col min="22" max="22" width="22.5703125" bestFit="1" customWidth="1"/>
    <col min="23" max="23" width="20.85546875" customWidth="1"/>
    <col min="24" max="24" width="22.140625" customWidth="1"/>
    <col min="25" max="25" width="20.140625" customWidth="1"/>
    <col min="26" max="26" width="16" customWidth="1"/>
  </cols>
  <sheetData>
    <row r="1" spans="1:26" ht="15.75" x14ac:dyDescent="0.25">
      <c r="I1" s="34" t="s">
        <v>61</v>
      </c>
      <c r="L1" s="32" t="s">
        <v>8</v>
      </c>
      <c r="M1" s="32" t="s">
        <v>11</v>
      </c>
      <c r="N1" s="32" t="s">
        <v>3</v>
      </c>
      <c r="O1" s="32" t="s">
        <v>4</v>
      </c>
      <c r="P1" s="32" t="s">
        <v>5</v>
      </c>
    </row>
    <row r="2" spans="1:26" ht="15.75" x14ac:dyDescent="0.25">
      <c r="I2" s="35">
        <f>COUNTA(R5:R1000000)</f>
        <v>3</v>
      </c>
      <c r="L2" s="31"/>
      <c r="M2" s="31" t="s">
        <v>56</v>
      </c>
      <c r="N2" s="31" t="s">
        <v>23</v>
      </c>
      <c r="O2" s="31" t="s">
        <v>29</v>
      </c>
      <c r="P2" s="31"/>
    </row>
    <row r="4" spans="1:26" ht="18.75" x14ac:dyDescent="0.25">
      <c r="R4" s="33" t="s">
        <v>8</v>
      </c>
      <c r="S4" s="33" t="s">
        <v>0</v>
      </c>
      <c r="T4" s="33" t="s">
        <v>1</v>
      </c>
      <c r="U4" s="33" t="s">
        <v>11</v>
      </c>
      <c r="V4" s="33" t="s">
        <v>2</v>
      </c>
      <c r="W4" s="33" t="s">
        <v>3</v>
      </c>
      <c r="X4" s="33" t="s">
        <v>4</v>
      </c>
      <c r="Y4" s="33" t="s">
        <v>5</v>
      </c>
      <c r="Z4" s="33" t="s">
        <v>7</v>
      </c>
    </row>
    <row r="5" spans="1:26" x14ac:dyDescent="0.25">
      <c r="R5" s="14" t="s">
        <v>53</v>
      </c>
      <c r="S5" s="2" t="s">
        <v>54</v>
      </c>
      <c r="T5" s="15" t="s">
        <v>55</v>
      </c>
      <c r="U5" s="15" t="s">
        <v>56</v>
      </c>
      <c r="V5" s="15" t="s">
        <v>57</v>
      </c>
      <c r="W5" s="2" t="s">
        <v>23</v>
      </c>
      <c r="X5" s="15" t="s">
        <v>29</v>
      </c>
      <c r="Y5" s="2" t="s">
        <v>33</v>
      </c>
      <c r="Z5" s="3" t="s">
        <v>48</v>
      </c>
    </row>
    <row r="6" spans="1:26" x14ac:dyDescent="0.25">
      <c r="R6" s="14">
        <v>87</v>
      </c>
      <c r="S6" s="2" t="s">
        <v>54</v>
      </c>
      <c r="T6" s="15" t="s">
        <v>55</v>
      </c>
      <c r="U6" s="15" t="s">
        <v>56</v>
      </c>
      <c r="V6" s="15" t="s">
        <v>57</v>
      </c>
      <c r="W6" s="2" t="s">
        <v>23</v>
      </c>
      <c r="X6" s="15" t="s">
        <v>29</v>
      </c>
      <c r="Y6" s="2" t="s">
        <v>33</v>
      </c>
      <c r="Z6" s="3" t="s">
        <v>48</v>
      </c>
    </row>
    <row r="7" spans="1:26" x14ac:dyDescent="0.25">
      <c r="R7" s="14">
        <v>4</v>
      </c>
      <c r="S7" s="2" t="s">
        <v>54</v>
      </c>
      <c r="T7" s="15" t="s">
        <v>55</v>
      </c>
      <c r="U7" s="15" t="s">
        <v>56</v>
      </c>
      <c r="V7" s="15" t="s">
        <v>57</v>
      </c>
      <c r="W7" s="2" t="s">
        <v>23</v>
      </c>
      <c r="X7" s="15" t="s">
        <v>29</v>
      </c>
      <c r="Y7" s="2" t="s">
        <v>33</v>
      </c>
      <c r="Z7" s="3" t="s">
        <v>48</v>
      </c>
    </row>
    <row r="8" spans="1:26" x14ac:dyDescent="0.25">
      <c r="R8" s="14"/>
      <c r="S8" s="2"/>
      <c r="T8" s="15"/>
      <c r="U8" s="15"/>
      <c r="V8" s="15"/>
      <c r="W8" s="2"/>
      <c r="X8" s="15"/>
      <c r="Y8" s="2"/>
      <c r="Z8" s="3"/>
    </row>
    <row r="9" spans="1:26" x14ac:dyDescent="0.25">
      <c r="R9" s="14"/>
      <c r="S9" s="2"/>
      <c r="T9" s="15"/>
      <c r="U9" s="16"/>
      <c r="V9" s="15"/>
      <c r="W9" s="2"/>
      <c r="X9" s="15"/>
      <c r="Y9" s="2"/>
      <c r="Z9" s="3"/>
    </row>
    <row r="10" spans="1:26" ht="18.75" x14ac:dyDescent="0.25">
      <c r="A10" s="4" t="s">
        <v>8</v>
      </c>
      <c r="B10" s="5" t="s">
        <v>0</v>
      </c>
      <c r="C10" s="5" t="s">
        <v>1</v>
      </c>
      <c r="D10" s="5" t="s">
        <v>11</v>
      </c>
      <c r="E10" s="5" t="s">
        <v>2</v>
      </c>
      <c r="F10" s="5" t="s">
        <v>3</v>
      </c>
      <c r="G10" s="5" t="s">
        <v>4</v>
      </c>
      <c r="H10" s="5" t="s">
        <v>5</v>
      </c>
      <c r="I10" s="6" t="s">
        <v>7</v>
      </c>
      <c r="R10" s="14"/>
      <c r="S10" s="2"/>
      <c r="T10" s="15"/>
      <c r="U10" s="15"/>
      <c r="V10" s="15"/>
      <c r="W10" s="2"/>
      <c r="X10" s="15"/>
      <c r="Y10" s="2"/>
      <c r="Z10" s="3"/>
    </row>
    <row r="11" spans="1:26" x14ac:dyDescent="0.25">
      <c r="A11" s="14">
        <v>29</v>
      </c>
      <c r="B11" s="2" t="s">
        <v>15</v>
      </c>
      <c r="C11" s="15" t="s">
        <v>16</v>
      </c>
      <c r="D11" s="16" t="s">
        <v>17</v>
      </c>
      <c r="E11" s="15" t="s">
        <v>36</v>
      </c>
      <c r="F11" s="2" t="s">
        <v>18</v>
      </c>
      <c r="G11" s="15" t="s">
        <v>30</v>
      </c>
      <c r="H11" s="2" t="s">
        <v>33</v>
      </c>
      <c r="I11" s="3"/>
      <c r="R11" s="14"/>
      <c r="S11" s="2"/>
      <c r="T11" s="15"/>
      <c r="U11" s="15"/>
      <c r="V11" s="15"/>
      <c r="W11" s="2"/>
      <c r="X11" s="15"/>
      <c r="Y11" s="2"/>
      <c r="Z11" s="3"/>
    </row>
    <row r="12" spans="1:26" x14ac:dyDescent="0.25">
      <c r="A12" s="14" t="s">
        <v>39</v>
      </c>
      <c r="B12" s="2" t="s">
        <v>34</v>
      </c>
      <c r="C12" s="15" t="s">
        <v>35</v>
      </c>
      <c r="D12" s="15" t="s">
        <v>17</v>
      </c>
      <c r="E12" s="15" t="s">
        <v>36</v>
      </c>
      <c r="F12" s="2" t="s">
        <v>22</v>
      </c>
      <c r="G12" s="15" t="s">
        <v>30</v>
      </c>
      <c r="H12" s="2" t="s">
        <v>33</v>
      </c>
      <c r="I12" s="3"/>
      <c r="R12" s="14"/>
      <c r="S12" s="2"/>
      <c r="T12" s="15"/>
      <c r="U12" s="15"/>
      <c r="V12" s="15"/>
      <c r="W12" s="2"/>
      <c r="X12" s="15"/>
      <c r="Y12" s="2"/>
      <c r="Z12" s="3"/>
    </row>
    <row r="13" spans="1:26" x14ac:dyDescent="0.25">
      <c r="A13" s="14" t="s">
        <v>49</v>
      </c>
      <c r="B13" s="2" t="s">
        <v>50</v>
      </c>
      <c r="C13" s="15" t="s">
        <v>51</v>
      </c>
      <c r="D13" s="15" t="s">
        <v>17</v>
      </c>
      <c r="E13" s="15" t="s">
        <v>52</v>
      </c>
      <c r="F13" s="2" t="s">
        <v>22</v>
      </c>
      <c r="G13" s="15" t="s">
        <v>29</v>
      </c>
      <c r="H13" s="2" t="s">
        <v>31</v>
      </c>
      <c r="I13" s="3" t="s">
        <v>48</v>
      </c>
      <c r="R13" s="14"/>
      <c r="S13" s="2"/>
      <c r="T13" s="15"/>
      <c r="U13" s="16"/>
      <c r="V13" s="15"/>
      <c r="W13" s="2"/>
      <c r="X13" s="15"/>
      <c r="Y13" s="2"/>
      <c r="Z13" s="3"/>
    </row>
    <row r="14" spans="1:26" x14ac:dyDescent="0.25">
      <c r="A14" s="14" t="s">
        <v>53</v>
      </c>
      <c r="B14" s="2" t="s">
        <v>54</v>
      </c>
      <c r="C14" s="15" t="s">
        <v>55</v>
      </c>
      <c r="D14" s="15" t="s">
        <v>56</v>
      </c>
      <c r="E14" s="15" t="s">
        <v>57</v>
      </c>
      <c r="F14" s="2" t="s">
        <v>23</v>
      </c>
      <c r="G14" s="15" t="s">
        <v>29</v>
      </c>
      <c r="H14" s="2" t="s">
        <v>33</v>
      </c>
      <c r="I14" s="3" t="s">
        <v>48</v>
      </c>
      <c r="R14" s="14"/>
      <c r="S14" s="2"/>
      <c r="T14" s="15"/>
      <c r="U14" s="15"/>
      <c r="V14" s="15"/>
      <c r="W14" s="2"/>
      <c r="X14" s="15"/>
      <c r="Y14" s="2"/>
      <c r="Z14" s="3"/>
    </row>
    <row r="15" spans="1:26" x14ac:dyDescent="0.25">
      <c r="A15" s="14">
        <v>65</v>
      </c>
      <c r="B15" s="2" t="s">
        <v>15</v>
      </c>
      <c r="C15" s="15" t="s">
        <v>16</v>
      </c>
      <c r="D15" s="16" t="s">
        <v>17</v>
      </c>
      <c r="E15" s="15" t="s">
        <v>36</v>
      </c>
      <c r="F15" s="2" t="s">
        <v>18</v>
      </c>
      <c r="G15" s="15" t="s">
        <v>30</v>
      </c>
      <c r="H15" s="2" t="s">
        <v>33</v>
      </c>
      <c r="I15" s="3"/>
      <c r="R15" s="14"/>
      <c r="S15" s="2"/>
      <c r="T15" s="15"/>
      <c r="U15" s="15"/>
      <c r="V15" s="15"/>
      <c r="W15" s="2"/>
      <c r="X15" s="15"/>
      <c r="Y15" s="2"/>
      <c r="Z15" s="3"/>
    </row>
    <row r="16" spans="1:26" x14ac:dyDescent="0.25">
      <c r="A16" s="14">
        <v>96</v>
      </c>
      <c r="B16" s="2" t="s">
        <v>34</v>
      </c>
      <c r="C16" s="15" t="s">
        <v>35</v>
      </c>
      <c r="D16" s="15" t="s">
        <v>17</v>
      </c>
      <c r="E16" s="15" t="s">
        <v>36</v>
      </c>
      <c r="F16" s="2" t="s">
        <v>22</v>
      </c>
      <c r="G16" s="15" t="s">
        <v>30</v>
      </c>
      <c r="H16" s="2" t="s">
        <v>33</v>
      </c>
      <c r="I16" s="3"/>
      <c r="R16" s="14"/>
      <c r="S16" s="2"/>
      <c r="T16" s="15"/>
      <c r="U16" s="15"/>
      <c r="V16" s="15"/>
      <c r="W16" s="2"/>
      <c r="X16" s="15"/>
      <c r="Y16" s="2"/>
      <c r="Z16" s="3"/>
    </row>
    <row r="17" spans="1:26" x14ac:dyDescent="0.25">
      <c r="A17" s="14">
        <v>54</v>
      </c>
      <c r="B17" s="2" t="s">
        <v>50</v>
      </c>
      <c r="C17" s="15" t="s">
        <v>51</v>
      </c>
      <c r="D17" s="15" t="s">
        <v>17</v>
      </c>
      <c r="E17" s="15" t="s">
        <v>52</v>
      </c>
      <c r="F17" s="2" t="s">
        <v>22</v>
      </c>
      <c r="G17" s="15" t="s">
        <v>29</v>
      </c>
      <c r="H17" s="2" t="s">
        <v>31</v>
      </c>
      <c r="I17" s="3" t="s">
        <v>48</v>
      </c>
      <c r="R17" s="14"/>
      <c r="S17" s="2"/>
      <c r="T17" s="15"/>
      <c r="U17" s="15"/>
      <c r="V17" s="15"/>
      <c r="W17" s="2"/>
      <c r="X17" s="15"/>
      <c r="Y17" s="2"/>
      <c r="Z17" s="3"/>
    </row>
    <row r="18" spans="1:26" x14ac:dyDescent="0.25">
      <c r="A18" s="14">
        <v>87</v>
      </c>
      <c r="B18" s="2" t="s">
        <v>54</v>
      </c>
      <c r="C18" s="15" t="s">
        <v>55</v>
      </c>
      <c r="D18" s="15" t="s">
        <v>56</v>
      </c>
      <c r="E18" s="15" t="s">
        <v>57</v>
      </c>
      <c r="F18" s="2" t="s">
        <v>23</v>
      </c>
      <c r="G18" s="15" t="s">
        <v>29</v>
      </c>
      <c r="H18" s="2" t="s">
        <v>33</v>
      </c>
      <c r="I18" s="3" t="s">
        <v>48</v>
      </c>
      <c r="R18" s="14"/>
      <c r="S18" s="2"/>
      <c r="T18" s="15"/>
      <c r="U18" s="15"/>
      <c r="V18" s="15"/>
      <c r="W18" s="2"/>
      <c r="X18" s="15"/>
      <c r="Y18" s="2"/>
      <c r="Z18" s="3"/>
    </row>
    <row r="19" spans="1:26" x14ac:dyDescent="0.25">
      <c r="A19" s="14">
        <v>45</v>
      </c>
      <c r="B19" s="2" t="s">
        <v>15</v>
      </c>
      <c r="C19" s="15" t="s">
        <v>16</v>
      </c>
      <c r="D19" s="16" t="s">
        <v>17</v>
      </c>
      <c r="E19" s="15" t="s">
        <v>36</v>
      </c>
      <c r="F19" s="2" t="s">
        <v>18</v>
      </c>
      <c r="G19" s="15" t="s">
        <v>30</v>
      </c>
      <c r="H19" s="2" t="s">
        <v>33</v>
      </c>
      <c r="I19" s="3"/>
    </row>
    <row r="20" spans="1:26" x14ac:dyDescent="0.25">
      <c r="A20" s="14">
        <v>3</v>
      </c>
      <c r="B20" s="2" t="s">
        <v>34</v>
      </c>
      <c r="C20" s="15" t="s">
        <v>35</v>
      </c>
      <c r="D20" s="15" t="s">
        <v>17</v>
      </c>
      <c r="E20" s="15" t="s">
        <v>36</v>
      </c>
      <c r="F20" s="2" t="s">
        <v>22</v>
      </c>
      <c r="G20" s="15" t="s">
        <v>30</v>
      </c>
      <c r="H20" s="2" t="s">
        <v>33</v>
      </c>
      <c r="I20" s="3"/>
    </row>
    <row r="21" spans="1:26" x14ac:dyDescent="0.25">
      <c r="A21" s="14">
        <v>8</v>
      </c>
      <c r="B21" s="2" t="s">
        <v>50</v>
      </c>
      <c r="C21" s="15" t="s">
        <v>51</v>
      </c>
      <c r="D21" s="15" t="s">
        <v>17</v>
      </c>
      <c r="E21" s="15" t="s">
        <v>52</v>
      </c>
      <c r="F21" s="2" t="s">
        <v>22</v>
      </c>
      <c r="G21" s="15" t="s">
        <v>29</v>
      </c>
      <c r="H21" s="2" t="s">
        <v>31</v>
      </c>
      <c r="I21" s="3" t="s">
        <v>48</v>
      </c>
    </row>
    <row r="22" spans="1:26" x14ac:dyDescent="0.25">
      <c r="A22" s="14">
        <v>4</v>
      </c>
      <c r="B22" s="2" t="s">
        <v>54</v>
      </c>
      <c r="C22" s="15" t="s">
        <v>55</v>
      </c>
      <c r="D22" s="15" t="s">
        <v>56</v>
      </c>
      <c r="E22" s="15" t="s">
        <v>57</v>
      </c>
      <c r="F22" s="2" t="s">
        <v>23</v>
      </c>
      <c r="G22" s="15" t="s">
        <v>29</v>
      </c>
      <c r="H22" s="2" t="s">
        <v>33</v>
      </c>
      <c r="I22" s="3" t="s">
        <v>48</v>
      </c>
    </row>
    <row r="23" spans="1:26" x14ac:dyDescent="0.25">
      <c r="A23" s="14" t="s">
        <v>58</v>
      </c>
      <c r="B23" s="2" t="s">
        <v>59</v>
      </c>
      <c r="C23" s="15" t="s">
        <v>35</v>
      </c>
      <c r="D23" s="15" t="s">
        <v>17</v>
      </c>
      <c r="E23" s="15" t="s">
        <v>60</v>
      </c>
      <c r="F23" s="2" t="s">
        <v>22</v>
      </c>
      <c r="G23" s="15" t="s">
        <v>30</v>
      </c>
      <c r="H23" s="2" t="s">
        <v>33</v>
      </c>
      <c r="I23" s="3" t="s">
        <v>48</v>
      </c>
    </row>
    <row r="24" spans="1:26" x14ac:dyDescent="0.25">
      <c r="A24" s="14" t="s">
        <v>62</v>
      </c>
      <c r="B24" s="2" t="s">
        <v>63</v>
      </c>
      <c r="C24" s="15" t="s">
        <v>64</v>
      </c>
      <c r="D24" s="15" t="s">
        <v>17</v>
      </c>
      <c r="E24" s="15" t="s">
        <v>65</v>
      </c>
      <c r="F24" s="2" t="s">
        <v>21</v>
      </c>
      <c r="G24" s="15" t="s">
        <v>29</v>
      </c>
      <c r="H24" s="2" t="s">
        <v>31</v>
      </c>
      <c r="I24" s="3" t="s">
        <v>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valuation"/>
  <dimension ref="A10:O11"/>
  <sheetViews>
    <sheetView tabSelected="1" topLeftCell="G1" zoomScale="110" zoomScaleNormal="110" workbookViewId="0">
      <selection activeCell="I13" sqref="I13"/>
    </sheetView>
  </sheetViews>
  <sheetFormatPr baseColWidth="10" defaultRowHeight="15" x14ac:dyDescent="0.25"/>
  <cols>
    <col min="2" max="2" width="24.140625" customWidth="1"/>
    <col min="3" max="3" width="20.5703125" customWidth="1"/>
    <col min="4" max="4" width="12.5703125" customWidth="1"/>
    <col min="5" max="5" width="29.7109375" style="24" bestFit="1" customWidth="1"/>
    <col min="6" max="6" width="24.85546875" customWidth="1"/>
    <col min="7" max="7" width="23" customWidth="1"/>
    <col min="8" max="8" width="21.5703125" style="22" customWidth="1"/>
    <col min="9" max="9" width="19.140625" style="27" customWidth="1"/>
    <col min="10" max="10" width="15.85546875" style="27" bestFit="1" customWidth="1"/>
    <col min="11" max="12" width="12.7109375" style="27" customWidth="1"/>
    <col min="13" max="14" width="17" style="7" customWidth="1"/>
    <col min="15" max="15" width="20.140625" customWidth="1"/>
  </cols>
  <sheetData>
    <row r="10" spans="1:15" ht="18.75" x14ac:dyDescent="0.25">
      <c r="A10" s="10" t="s">
        <v>8</v>
      </c>
      <c r="B10" s="11" t="s">
        <v>0</v>
      </c>
      <c r="C10" s="11" t="s">
        <v>1</v>
      </c>
      <c r="D10" s="11" t="s">
        <v>11</v>
      </c>
      <c r="E10" s="23" t="s">
        <v>40</v>
      </c>
      <c r="F10" s="11" t="s">
        <v>3</v>
      </c>
      <c r="G10" s="12" t="s">
        <v>4</v>
      </c>
      <c r="H10" s="20" t="s">
        <v>5</v>
      </c>
      <c r="I10" s="25" t="s">
        <v>6</v>
      </c>
      <c r="J10" s="25" t="s">
        <v>12</v>
      </c>
      <c r="K10" s="25" t="s">
        <v>13</v>
      </c>
      <c r="L10" s="25" t="s">
        <v>37</v>
      </c>
      <c r="M10" s="11" t="s">
        <v>14</v>
      </c>
      <c r="N10" s="19" t="s">
        <v>38</v>
      </c>
      <c r="O10" s="13" t="s">
        <v>7</v>
      </c>
    </row>
    <row r="11" spans="1:15" x14ac:dyDescent="0.25">
      <c r="A11" s="1">
        <v>29</v>
      </c>
      <c r="B11" s="2" t="str">
        <f>IFERROR(VLOOKUP(T_Evaluation[PV],T_BDD[#All],2,TRUE),"")</f>
        <v xml:space="preserve">Ibrahima </v>
      </c>
      <c r="C11" s="2" t="str">
        <f>IFERROR(VLOOKUP(T_Evaluation[PV],T_BDD[#All],3,TRUE),"")</f>
        <v>KALLO</v>
      </c>
      <c r="D11" s="2" t="str">
        <f>IFERROR(VLOOKUP(T_Evaluation[PV],T_BDD[#All],4,TRUE),"")</f>
        <v>M</v>
      </c>
      <c r="E11" s="16" t="str">
        <f>IFERROR(VLOOKUP(T_Evaluation[PV],T_BDD[#All],5,TRUE),"")</f>
        <v>20/02/2018</v>
      </c>
      <c r="F11" s="2" t="str">
        <f>IFERROR(VLOOKUP(T_Evaluation[PV],T_BDD[#All],6,TRUE),"")</f>
        <v>Ratoma</v>
      </c>
      <c r="G11" s="2" t="str">
        <f>IFERROR(VLOOKUP(T_Evaluation[PV],T_BDD[#All],7,TRUE),"")</f>
        <v>LICENCE</v>
      </c>
      <c r="H11" s="21" t="str">
        <f>IFERROR(VLOOKUP(T_Evaluation[PV],T_BDD[#All],8,TRUE),"")</f>
        <v>Mécanique</v>
      </c>
      <c r="I11" s="26">
        <v>0</v>
      </c>
      <c r="J11" s="26">
        <v>2</v>
      </c>
      <c r="K11" s="26">
        <v>2</v>
      </c>
      <c r="L11" s="26">
        <f>IFERROR(T_Evaluation[Sport]*4+T_Evaluation[Intellectuel]*3+T_Evaluation[Médical],"")</f>
        <v>8</v>
      </c>
      <c r="M11" s="15" t="str">
        <f>IFERROR(IF(T_Evaluation[Total]&gt;=12,"Admis","Non Admis"),"")</f>
        <v>Non Admis</v>
      </c>
      <c r="N11" s="19"/>
      <c r="O11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etre"/>
  <dimension ref="B2:J20"/>
  <sheetViews>
    <sheetView workbookViewId="0">
      <selection activeCell="D11" sqref="D11"/>
    </sheetView>
  </sheetViews>
  <sheetFormatPr baseColWidth="10" defaultRowHeight="15" x14ac:dyDescent="0.25"/>
  <cols>
    <col min="1" max="1" width="3.7109375" customWidth="1"/>
    <col min="2" max="2" width="28.140625" style="18" customWidth="1"/>
    <col min="3" max="3" width="2" customWidth="1"/>
    <col min="4" max="4" width="28.42578125" customWidth="1"/>
    <col min="5" max="5" width="4.28515625" customWidth="1"/>
    <col min="6" max="6" width="28.28515625" customWidth="1"/>
    <col min="7" max="7" width="2.42578125" customWidth="1"/>
    <col min="8" max="8" width="19.28515625" customWidth="1"/>
    <col min="9" max="9" width="20.85546875" style="7" customWidth="1"/>
    <col min="10" max="10" width="22" style="7" customWidth="1"/>
  </cols>
  <sheetData>
    <row r="2" spans="2:10" x14ac:dyDescent="0.25">
      <c r="H2" s="28" t="s">
        <v>41</v>
      </c>
      <c r="I2" s="29" t="s">
        <v>42</v>
      </c>
      <c r="J2" s="30" t="s">
        <v>43</v>
      </c>
    </row>
    <row r="3" spans="2:10" x14ac:dyDescent="0.25">
      <c r="H3" s="1" t="s">
        <v>44</v>
      </c>
      <c r="I3" s="15">
        <v>2020</v>
      </c>
      <c r="J3" s="19" t="s">
        <v>45</v>
      </c>
    </row>
    <row r="4" spans="2:10" x14ac:dyDescent="0.25">
      <c r="H4" s="1" t="s">
        <v>46</v>
      </c>
      <c r="I4" s="15">
        <v>2019</v>
      </c>
      <c r="J4" s="19" t="s">
        <v>47</v>
      </c>
    </row>
    <row r="10" spans="2:10" x14ac:dyDescent="0.25">
      <c r="B10" s="8" t="s">
        <v>9</v>
      </c>
      <c r="D10" s="8" t="s">
        <v>10</v>
      </c>
      <c r="F10" s="8" t="s">
        <v>5</v>
      </c>
    </row>
    <row r="11" spans="2:10" x14ac:dyDescent="0.25">
      <c r="B11" s="17" t="s">
        <v>18</v>
      </c>
      <c r="D11" s="9" t="s">
        <v>28</v>
      </c>
      <c r="F11" s="9" t="s">
        <v>31</v>
      </c>
    </row>
    <row r="12" spans="2:10" x14ac:dyDescent="0.25">
      <c r="B12" s="17" t="s">
        <v>19</v>
      </c>
      <c r="D12" s="9" t="s">
        <v>29</v>
      </c>
      <c r="F12" s="9" t="s">
        <v>33</v>
      </c>
    </row>
    <row r="13" spans="2:10" x14ac:dyDescent="0.25">
      <c r="B13" s="17" t="s">
        <v>20</v>
      </c>
      <c r="D13" s="9" t="s">
        <v>30</v>
      </c>
      <c r="F13" s="9" t="s">
        <v>32</v>
      </c>
    </row>
    <row r="14" spans="2:10" x14ac:dyDescent="0.25">
      <c r="B14" s="17" t="s">
        <v>21</v>
      </c>
      <c r="D14" s="9" t="s">
        <v>66</v>
      </c>
    </row>
    <row r="15" spans="2:10" x14ac:dyDescent="0.25">
      <c r="B15" s="17" t="s">
        <v>22</v>
      </c>
    </row>
    <row r="16" spans="2:10" x14ac:dyDescent="0.25">
      <c r="B16" s="17" t="s">
        <v>23</v>
      </c>
    </row>
    <row r="17" spans="2:2" x14ac:dyDescent="0.25">
      <c r="B17" s="17" t="s">
        <v>24</v>
      </c>
    </row>
    <row r="18" spans="2:2" x14ac:dyDescent="0.25">
      <c r="B18" s="17" t="s">
        <v>25</v>
      </c>
    </row>
    <row r="19" spans="2:2" x14ac:dyDescent="0.25">
      <c r="B19" s="17" t="s">
        <v>26</v>
      </c>
    </row>
    <row r="20" spans="2:2" x14ac:dyDescent="0.25">
      <c r="B20" s="17" t="s">
        <v>27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</vt:lpstr>
      <vt:lpstr>BDD</vt:lpstr>
      <vt:lpstr>Evaluation</vt:lpstr>
      <vt:lpstr>Fiche</vt:lpstr>
      <vt:lpstr>Parametre</vt:lpstr>
      <vt:lpstr>Accueil!Criteres</vt:lpstr>
      <vt:lpstr>BDD!Criteres</vt:lpstr>
      <vt:lpstr>Accueil!Extraire</vt:lpstr>
      <vt:lpstr>BDD!Extraire</vt:lpstr>
      <vt:lpstr>ListExtraction</vt:lpstr>
      <vt:lpstr>PV</vt:lpstr>
      <vt:lpstr>PV_EVALUATION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 BALDE</dc:creator>
  <cp:lastModifiedBy>Personnel</cp:lastModifiedBy>
  <dcterms:created xsi:type="dcterms:W3CDTF">2019-03-21T12:07:50Z</dcterms:created>
  <dcterms:modified xsi:type="dcterms:W3CDTF">2019-04-19T12:00:31Z</dcterms:modified>
</cp:coreProperties>
</file>