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5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3.xml" ContentType="application/vnd.ms-excel.controlproperties+xml"/>
  <Override PartName="/xl/tables/table3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6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trlProps/ctrlProp4.xml" ContentType="application/vnd.ms-excel.controlproperties+xml"/>
  <Override PartName="/xl/tables/table4.xml" ContentType="application/vnd.openxmlformats-officedocument.spreadsheetml.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trlProps/ctrlProp5.xml" ContentType="application/vnd.ms-excel.controlproperties+xml"/>
  <Override PartName="/xl/tables/table5.xml" ContentType="application/vnd.openxmlformats-officedocument.spreadsheetml.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01" codeName="{320AAD7A-AEEB-3B57-35EE-6C7AAB037B02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ierry\Desktop\"/>
    </mc:Choice>
  </mc:AlternateContent>
  <bookViews>
    <workbookView xWindow="0" yWindow="0" windowWidth="20400" windowHeight="9405" tabRatio="839"/>
  </bookViews>
  <sheets>
    <sheet name="sommaire" sheetId="21" r:id="rId1"/>
    <sheet name="REGISTRE DU PERSONEL" sheetId="1" r:id="rId2"/>
    <sheet name="FEUILLE 1" sheetId="5" r:id="rId3"/>
    <sheet name="horloge " sheetId="6" state="hidden" r:id="rId4"/>
    <sheet name="FEUILLE 1 (2)" sheetId="25" r:id="rId5"/>
    <sheet name="FEUILLE 1 (3)" sheetId="28" r:id="rId6"/>
    <sheet name="FEUILLE 1 (4)" sheetId="29" r:id="rId7"/>
    <sheet name="Planning" sheetId="24" r:id="rId8"/>
  </sheets>
  <definedNames>
    <definedName name="DATEESSAIE" localSheetId="4">Table15[]</definedName>
    <definedName name="DATEESSAIE" localSheetId="5">Table14[]</definedName>
    <definedName name="DATEESSAIE" localSheetId="6">Table16[]</definedName>
    <definedName name="DATEESSAIE">Table1[]</definedName>
    <definedName name="DATELISTBOX" localSheetId="4">Table15[]</definedName>
    <definedName name="DATELISTBOX" localSheetId="5">Table14[]</definedName>
    <definedName name="DATELISTBOX" localSheetId="6">Table16[]</definedName>
    <definedName name="DATELISTBOX">Table1[]</definedName>
    <definedName name="h_heure">'horloge '!$B$9</definedName>
    <definedName name="list_Onglet_Classeur" localSheetId="5">#REF!</definedName>
    <definedName name="list_Onglet_Classeur" localSheetId="6">#REF!</definedName>
    <definedName name="list_Onglet_Classeur">#REF!</definedName>
    <definedName name="mois" localSheetId="4">'FEUILLE 1 (2)'!$N$7:$R$13</definedName>
    <definedName name="mois" localSheetId="5">'FEUILLE 1 (3)'!$N$7:$R$13</definedName>
    <definedName name="mois" localSheetId="6">'FEUILLE 1 (4)'!$N$7:$R$13</definedName>
    <definedName name="mois">'FEUILLE 1'!$N$7:$R$13</definedName>
    <definedName name="_xlnm.Print_Area" localSheetId="7">Planning!$E$7:$AL$29</definedName>
    <definedName name="staff1">'REGISTRE DU PERSONEL'!$A$3:$K$25</definedName>
    <definedName name="staff10">'REGISTRE DU PERSONEL'!$A$13:$K$13</definedName>
    <definedName name="staff2">'REGISTRE DU PERSONEL'!$A$5:$K$5</definedName>
    <definedName name="staff3">'REGISTRE DU PERSONEL'!$A$6:$K$6</definedName>
    <definedName name="staff4">'REGISTRE DU PERSONEL'!$A$7:$K$7</definedName>
    <definedName name="staff5">'REGISTRE DU PERSONEL'!$A$8:$K$8</definedName>
    <definedName name="staff6">'REGISTRE DU PERSONEL'!$A$9:$K$9</definedName>
    <definedName name="staff7">'REGISTRE DU PERSONEL'!$A$10:$K$10</definedName>
    <definedName name="staff8">'REGISTRE DU PERSONEL'!$A$11:$K$11</definedName>
    <definedName name="staff9">'REGISTRE DU PERSONEL'!$A$12:$K$12</definedName>
    <definedName name="total" localSheetId="4">tableausource[]</definedName>
    <definedName name="total" localSheetId="5">tableausource[]</definedName>
    <definedName name="total" localSheetId="6">tableausource[]</definedName>
    <definedName name="total">tableausource[]</definedName>
    <definedName name="TSource" localSheetId="4">tableausource[Nom]</definedName>
    <definedName name="TSource" localSheetId="5">tableausource[Nom]</definedName>
    <definedName name="TSource" localSheetId="6">tableausource[Nom]</definedName>
    <definedName name="TSource">tableausource[Nom]</definedName>
    <definedName name="TTSOURCE" localSheetId="4">tableausource[Column1]</definedName>
    <definedName name="TTSOURCE" localSheetId="5">tableausource[Column1]</definedName>
    <definedName name="TTSOURCE" localSheetId="6">tableausource[Column1]</definedName>
    <definedName name="TTSOURCE">tableausource[Column1]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71" i="29" l="1"/>
  <c r="C271" i="29"/>
  <c r="I270" i="29"/>
  <c r="I269" i="29"/>
  <c r="I268" i="29"/>
  <c r="I267" i="29"/>
  <c r="I266" i="29"/>
  <c r="I265" i="29"/>
  <c r="I264" i="29"/>
  <c r="I263" i="29"/>
  <c r="I262" i="29"/>
  <c r="I261" i="29"/>
  <c r="I260" i="29"/>
  <c r="I259" i="29"/>
  <c r="I258" i="29"/>
  <c r="I257" i="29"/>
  <c r="I256" i="29"/>
  <c r="I255" i="29"/>
  <c r="I254" i="29"/>
  <c r="I253" i="29"/>
  <c r="I252" i="29"/>
  <c r="I251" i="29"/>
  <c r="I250" i="29"/>
  <c r="I249" i="29"/>
  <c r="I248" i="29"/>
  <c r="I247" i="29"/>
  <c r="I246" i="29"/>
  <c r="I245" i="29"/>
  <c r="I244" i="29"/>
  <c r="I243" i="29"/>
  <c r="I242" i="29"/>
  <c r="I241" i="29"/>
  <c r="I240" i="29"/>
  <c r="I239" i="29"/>
  <c r="I238" i="29"/>
  <c r="I237" i="29"/>
  <c r="I236" i="29"/>
  <c r="I235" i="29"/>
  <c r="I234" i="29"/>
  <c r="I233" i="29"/>
  <c r="I232" i="29"/>
  <c r="I231" i="29"/>
  <c r="I230" i="29"/>
  <c r="I229" i="29"/>
  <c r="I228" i="29"/>
  <c r="I227" i="29"/>
  <c r="I226" i="29"/>
  <c r="I225" i="29"/>
  <c r="I224" i="29"/>
  <c r="I223" i="29"/>
  <c r="I222" i="29"/>
  <c r="I221" i="29"/>
  <c r="I220" i="29"/>
  <c r="I219" i="29"/>
  <c r="I218" i="29"/>
  <c r="I217" i="29"/>
  <c r="I216" i="29"/>
  <c r="I215" i="29"/>
  <c r="I214" i="29"/>
  <c r="I213" i="29"/>
  <c r="I212" i="29"/>
  <c r="I211" i="29"/>
  <c r="I210" i="29"/>
  <c r="I209" i="29"/>
  <c r="I208" i="29"/>
  <c r="I207" i="29"/>
  <c r="I206" i="29"/>
  <c r="I205" i="29"/>
  <c r="I204" i="29"/>
  <c r="I203" i="29"/>
  <c r="I202" i="29"/>
  <c r="I201" i="29"/>
  <c r="I200" i="29"/>
  <c r="I199" i="29"/>
  <c r="I198" i="29"/>
  <c r="I197" i="29"/>
  <c r="I196" i="29"/>
  <c r="I195" i="29"/>
  <c r="I194" i="29"/>
  <c r="I193" i="29"/>
  <c r="I192" i="29"/>
  <c r="I191" i="29"/>
  <c r="I190" i="29"/>
  <c r="I189" i="29"/>
  <c r="I188" i="29"/>
  <c r="I187" i="29"/>
  <c r="I186" i="29"/>
  <c r="I185" i="29"/>
  <c r="I184" i="29"/>
  <c r="I183" i="29"/>
  <c r="I182" i="29"/>
  <c r="I181" i="29"/>
  <c r="I180" i="29"/>
  <c r="I179" i="29"/>
  <c r="I178" i="29"/>
  <c r="I177" i="29"/>
  <c r="I176" i="29"/>
  <c r="I175" i="29"/>
  <c r="I174" i="29"/>
  <c r="I173" i="29"/>
  <c r="I172" i="29"/>
  <c r="I171" i="29"/>
  <c r="I170" i="29"/>
  <c r="I169" i="29"/>
  <c r="I168" i="29"/>
  <c r="I167" i="29"/>
  <c r="I166" i="29"/>
  <c r="I165" i="29"/>
  <c r="I164" i="29"/>
  <c r="I163" i="29"/>
  <c r="I162" i="29"/>
  <c r="I161" i="29"/>
  <c r="I160" i="29"/>
  <c r="I159" i="29"/>
  <c r="I158" i="29"/>
  <c r="I157" i="29"/>
  <c r="I156" i="29"/>
  <c r="I155" i="29"/>
  <c r="I154" i="29"/>
  <c r="I153" i="29"/>
  <c r="I152" i="29"/>
  <c r="I151" i="29"/>
  <c r="I150" i="29"/>
  <c r="I149" i="29"/>
  <c r="I148" i="29"/>
  <c r="I147" i="29"/>
  <c r="I146" i="29"/>
  <c r="I145" i="29"/>
  <c r="I144" i="29"/>
  <c r="I143" i="29"/>
  <c r="I142" i="29"/>
  <c r="I141" i="29"/>
  <c r="I140" i="29"/>
  <c r="I139" i="29"/>
  <c r="I138" i="29"/>
  <c r="I137" i="29"/>
  <c r="I136" i="29"/>
  <c r="I135" i="29"/>
  <c r="I134" i="29"/>
  <c r="I133" i="29"/>
  <c r="I132" i="29"/>
  <c r="I131" i="29"/>
  <c r="I130" i="29"/>
  <c r="I129" i="29"/>
  <c r="I128" i="29"/>
  <c r="I127" i="29"/>
  <c r="I126" i="29"/>
  <c r="I125" i="29"/>
  <c r="I124" i="29"/>
  <c r="I123" i="29"/>
  <c r="I122" i="29"/>
  <c r="I121" i="29"/>
  <c r="I120" i="29"/>
  <c r="I119" i="29"/>
  <c r="I118" i="29"/>
  <c r="I117" i="29"/>
  <c r="I116" i="29"/>
  <c r="I115" i="29"/>
  <c r="I114" i="29"/>
  <c r="I113" i="29"/>
  <c r="I112" i="29"/>
  <c r="I111" i="29"/>
  <c r="I110" i="29"/>
  <c r="I109" i="29"/>
  <c r="I108" i="29"/>
  <c r="I107" i="29"/>
  <c r="I106" i="29"/>
  <c r="I105" i="29"/>
  <c r="I104" i="29"/>
  <c r="I103" i="29"/>
  <c r="I102" i="29"/>
  <c r="I101" i="29"/>
  <c r="I100" i="29"/>
  <c r="I99" i="29"/>
  <c r="I98" i="29"/>
  <c r="I97" i="29"/>
  <c r="I96" i="29"/>
  <c r="I95" i="29"/>
  <c r="I94" i="29"/>
  <c r="I93" i="29"/>
  <c r="I92" i="29"/>
  <c r="I91" i="29"/>
  <c r="I90" i="29"/>
  <c r="I89" i="29"/>
  <c r="I88" i="29"/>
  <c r="I87" i="29"/>
  <c r="I86" i="29"/>
  <c r="I85" i="29"/>
  <c r="I84" i="29"/>
  <c r="I83" i="29"/>
  <c r="I82" i="29"/>
  <c r="I81" i="29"/>
  <c r="I80" i="29"/>
  <c r="I79" i="29"/>
  <c r="I78" i="29"/>
  <c r="I77" i="29"/>
  <c r="I76" i="29"/>
  <c r="I75" i="29"/>
  <c r="I74" i="29"/>
  <c r="I73" i="29"/>
  <c r="I72" i="29"/>
  <c r="I71" i="29"/>
  <c r="I70" i="29"/>
  <c r="I69" i="29"/>
  <c r="I68" i="29"/>
  <c r="I67" i="29"/>
  <c r="I66" i="29"/>
  <c r="I65" i="29"/>
  <c r="I64" i="29"/>
  <c r="I63" i="29"/>
  <c r="I62" i="29"/>
  <c r="I61" i="29"/>
  <c r="I60" i="29"/>
  <c r="I59" i="29"/>
  <c r="I58" i="29"/>
  <c r="I57" i="29"/>
  <c r="I56" i="29"/>
  <c r="I55" i="29"/>
  <c r="I54" i="29"/>
  <c r="I53" i="29"/>
  <c r="I52" i="29"/>
  <c r="I51" i="29"/>
  <c r="I50" i="29"/>
  <c r="I49" i="29"/>
  <c r="I48" i="29"/>
  <c r="I47" i="29"/>
  <c r="I46" i="29"/>
  <c r="I45" i="29"/>
  <c r="I44" i="29"/>
  <c r="I43" i="29"/>
  <c r="I42" i="29"/>
  <c r="I41" i="29"/>
  <c r="I40" i="29"/>
  <c r="I39" i="29"/>
  <c r="I38" i="29"/>
  <c r="I37" i="29"/>
  <c r="I36" i="29"/>
  <c r="I35" i="29"/>
  <c r="I34" i="29"/>
  <c r="I33" i="29"/>
  <c r="I32" i="29"/>
  <c r="I31" i="29"/>
  <c r="I30" i="29"/>
  <c r="I29" i="29"/>
  <c r="I28" i="29"/>
  <c r="I27" i="29"/>
  <c r="I26" i="29"/>
  <c r="I25" i="29"/>
  <c r="I24" i="29"/>
  <c r="I23" i="29"/>
  <c r="I22" i="29"/>
  <c r="I21" i="29"/>
  <c r="I20" i="29"/>
  <c r="I19" i="29"/>
  <c r="AC18" i="29"/>
  <c r="I18" i="29"/>
  <c r="AC17" i="29"/>
  <c r="I17" i="29"/>
  <c r="AC16" i="29"/>
  <c r="I16" i="29"/>
  <c r="AC15" i="29"/>
  <c r="I15" i="29"/>
  <c r="AC14" i="29"/>
  <c r="I14" i="29"/>
  <c r="AC13" i="29"/>
  <c r="I13" i="29"/>
  <c r="AC12" i="29"/>
  <c r="I12" i="29"/>
  <c r="AC11" i="29"/>
  <c r="I11" i="29"/>
  <c r="AC10" i="29"/>
  <c r="I10" i="29"/>
  <c r="AC9" i="29"/>
  <c r="I9" i="29"/>
  <c r="AC8" i="29"/>
  <c r="I8" i="29"/>
  <c r="AC7" i="29"/>
  <c r="K7" i="29"/>
  <c r="I7" i="29"/>
  <c r="C7" i="29"/>
  <c r="Z6" i="29" s="1"/>
  <c r="C8" i="29" s="1"/>
  <c r="Z7" i="29" s="1"/>
  <c r="C9" i="29" s="1"/>
  <c r="Z8" i="29" s="1"/>
  <c r="C10" i="29" s="1"/>
  <c r="Z9" i="29" s="1"/>
  <c r="C11" i="29" s="1"/>
  <c r="Z10" i="29" s="1"/>
  <c r="C12" i="29" s="1"/>
  <c r="Z11" i="29" s="1"/>
  <c r="C13" i="29" s="1"/>
  <c r="Z12" i="29" s="1"/>
  <c r="C14" i="29" s="1"/>
  <c r="Z13" i="29" s="1"/>
  <c r="C15" i="29" s="1"/>
  <c r="Z14" i="29" s="1"/>
  <c r="C16" i="29" s="1"/>
  <c r="Z15" i="29" s="1"/>
  <c r="C17" i="29" s="1"/>
  <c r="Z16" i="29" s="1"/>
  <c r="C18" i="29" s="1"/>
  <c r="Z17" i="29" s="1"/>
  <c r="C19" i="29" s="1"/>
  <c r="Z18" i="29" s="1"/>
  <c r="C20" i="29" s="1"/>
  <c r="Z19" i="29" s="1"/>
  <c r="C21" i="29" s="1"/>
  <c r="Z20" i="29" s="1"/>
  <c r="C22" i="29" s="1"/>
  <c r="Z21" i="29" s="1"/>
  <c r="C23" i="29" s="1"/>
  <c r="Z22" i="29" s="1"/>
  <c r="C24" i="29" s="1"/>
  <c r="Z23" i="29" s="1"/>
  <c r="C25" i="29" s="1"/>
  <c r="Z24" i="29" s="1"/>
  <c r="C26" i="29" s="1"/>
  <c r="Z25" i="29" s="1"/>
  <c r="C27" i="29" s="1"/>
  <c r="Z26" i="29" s="1"/>
  <c r="C28" i="29" s="1"/>
  <c r="Z27" i="29" s="1"/>
  <c r="C29" i="29" s="1"/>
  <c r="Z28" i="29" s="1"/>
  <c r="C30" i="29" s="1"/>
  <c r="Z29" i="29" s="1"/>
  <c r="C31" i="29" s="1"/>
  <c r="Z30" i="29" s="1"/>
  <c r="C32" i="29" s="1"/>
  <c r="Z31" i="29" s="1"/>
  <c r="C33" i="29" s="1"/>
  <c r="Z32" i="29" s="1"/>
  <c r="C34" i="29" s="1"/>
  <c r="Z33" i="29" s="1"/>
  <c r="C35" i="29" s="1"/>
  <c r="Z34" i="29" s="1"/>
  <c r="C36" i="29" s="1"/>
  <c r="Z35" i="29" s="1"/>
  <c r="C37" i="29" s="1"/>
  <c r="Z36" i="29" s="1"/>
  <c r="C38" i="29" s="1"/>
  <c r="Z37" i="29" s="1"/>
  <c r="C39" i="29" s="1"/>
  <c r="Z38" i="29" s="1"/>
  <c r="C40" i="29" s="1"/>
  <c r="Z39" i="29" s="1"/>
  <c r="C41" i="29" s="1"/>
  <c r="Z40" i="29" s="1"/>
  <c r="C42" i="29" s="1"/>
  <c r="Z41" i="29" s="1"/>
  <c r="C43" i="29" s="1"/>
  <c r="Z42" i="29" s="1"/>
  <c r="C44" i="29" s="1"/>
  <c r="Z43" i="29" s="1"/>
  <c r="C45" i="29" s="1"/>
  <c r="Z44" i="29" s="1"/>
  <c r="C46" i="29" s="1"/>
  <c r="Z45" i="29" s="1"/>
  <c r="C47" i="29" s="1"/>
  <c r="Z46" i="29" s="1"/>
  <c r="C48" i="29" s="1"/>
  <c r="Z47" i="29" s="1"/>
  <c r="C49" i="29" s="1"/>
  <c r="Z48" i="29" s="1"/>
  <c r="C50" i="29" s="1"/>
  <c r="Z49" i="29" s="1"/>
  <c r="C51" i="29" s="1"/>
  <c r="Z50" i="29" s="1"/>
  <c r="C52" i="29" s="1"/>
  <c r="Z51" i="29" s="1"/>
  <c r="C53" i="29" s="1"/>
  <c r="Z52" i="29" s="1"/>
  <c r="C54" i="29" s="1"/>
  <c r="Z53" i="29" s="1"/>
  <c r="C55" i="29" s="1"/>
  <c r="Z54" i="29" s="1"/>
  <c r="C56" i="29" s="1"/>
  <c r="Z55" i="29" s="1"/>
  <c r="C57" i="29" s="1"/>
  <c r="Z56" i="29" s="1"/>
  <c r="C58" i="29" s="1"/>
  <c r="Z57" i="29" s="1"/>
  <c r="C59" i="29" s="1"/>
  <c r="Z58" i="29" s="1"/>
  <c r="C60" i="29" s="1"/>
  <c r="Z59" i="29" s="1"/>
  <c r="C61" i="29" s="1"/>
  <c r="Z60" i="29" s="1"/>
  <c r="C62" i="29" s="1"/>
  <c r="Z61" i="29" s="1"/>
  <c r="C63" i="29" s="1"/>
  <c r="Z62" i="29" s="1"/>
  <c r="C64" i="29" s="1"/>
  <c r="Z63" i="29" s="1"/>
  <c r="C65" i="29" s="1"/>
  <c r="Z64" i="29" s="1"/>
  <c r="C66" i="29" s="1"/>
  <c r="Z65" i="29" s="1"/>
  <c r="C67" i="29" s="1"/>
  <c r="Z66" i="29" s="1"/>
  <c r="C68" i="29" s="1"/>
  <c r="Z67" i="29" s="1"/>
  <c r="C69" i="29" s="1"/>
  <c r="Z68" i="29" s="1"/>
  <c r="C70" i="29" s="1"/>
  <c r="Z69" i="29" s="1"/>
  <c r="C71" i="29" s="1"/>
  <c r="Z70" i="29" s="1"/>
  <c r="C72" i="29" s="1"/>
  <c r="Z71" i="29" s="1"/>
  <c r="C73" i="29" s="1"/>
  <c r="Z72" i="29" s="1"/>
  <c r="C74" i="29" s="1"/>
  <c r="Z73" i="29" s="1"/>
  <c r="C75" i="29" s="1"/>
  <c r="Z74" i="29" s="1"/>
  <c r="C76" i="29" s="1"/>
  <c r="Z75" i="29" s="1"/>
  <c r="C77" i="29" s="1"/>
  <c r="Z76" i="29" s="1"/>
  <c r="C78" i="29" s="1"/>
  <c r="Z77" i="29" s="1"/>
  <c r="C79" i="29" s="1"/>
  <c r="Z78" i="29" s="1"/>
  <c r="C80" i="29" s="1"/>
  <c r="Z79" i="29" s="1"/>
  <c r="C81" i="29" s="1"/>
  <c r="Z80" i="29" s="1"/>
  <c r="C82" i="29" s="1"/>
  <c r="Z81" i="29" s="1"/>
  <c r="C83" i="29" s="1"/>
  <c r="Z82" i="29" s="1"/>
  <c r="C84" i="29" s="1"/>
  <c r="Z83" i="29" s="1"/>
  <c r="C85" i="29" s="1"/>
  <c r="Z84" i="29" s="1"/>
  <c r="C86" i="29" s="1"/>
  <c r="Z85" i="29" s="1"/>
  <c r="C87" i="29" s="1"/>
  <c r="Z86" i="29" s="1"/>
  <c r="C88" i="29" s="1"/>
  <c r="Z87" i="29" s="1"/>
  <c r="C89" i="29" s="1"/>
  <c r="Z88" i="29" s="1"/>
  <c r="C90" i="29" s="1"/>
  <c r="Z89" i="29" s="1"/>
  <c r="C91" i="29" s="1"/>
  <c r="Z90" i="29" s="1"/>
  <c r="C92" i="29" s="1"/>
  <c r="Z91" i="29" s="1"/>
  <c r="C93" i="29" s="1"/>
  <c r="Z92" i="29" s="1"/>
  <c r="C94" i="29" s="1"/>
  <c r="Z93" i="29" s="1"/>
  <c r="C95" i="29" s="1"/>
  <c r="Z94" i="29" s="1"/>
  <c r="C96" i="29" s="1"/>
  <c r="Z95" i="29" s="1"/>
  <c r="C97" i="29" s="1"/>
  <c r="Z96" i="29" s="1"/>
  <c r="C98" i="29" s="1"/>
  <c r="Z97" i="29" s="1"/>
  <c r="C99" i="29" s="1"/>
  <c r="Z98" i="29" s="1"/>
  <c r="C100" i="29" s="1"/>
  <c r="Z99" i="29" s="1"/>
  <c r="C101" i="29" s="1"/>
  <c r="Z100" i="29" s="1"/>
  <c r="C102" i="29" s="1"/>
  <c r="Z101" i="29" s="1"/>
  <c r="C103" i="29" s="1"/>
  <c r="Z102" i="29" s="1"/>
  <c r="C104" i="29" s="1"/>
  <c r="Z103" i="29" s="1"/>
  <c r="C105" i="29" s="1"/>
  <c r="Z104" i="29" s="1"/>
  <c r="C106" i="29" s="1"/>
  <c r="Z105" i="29" s="1"/>
  <c r="C107" i="29" s="1"/>
  <c r="Z106" i="29" s="1"/>
  <c r="C108" i="29" s="1"/>
  <c r="Z107" i="29" s="1"/>
  <c r="C109" i="29" s="1"/>
  <c r="Z108" i="29" s="1"/>
  <c r="C110" i="29" s="1"/>
  <c r="Z109" i="29" s="1"/>
  <c r="C111" i="29" s="1"/>
  <c r="Z110" i="29" s="1"/>
  <c r="C112" i="29" s="1"/>
  <c r="Z111" i="29" s="1"/>
  <c r="C113" i="29" s="1"/>
  <c r="Z112" i="29" s="1"/>
  <c r="C114" i="29" s="1"/>
  <c r="Z113" i="29" s="1"/>
  <c r="C115" i="29" s="1"/>
  <c r="Z114" i="29" s="1"/>
  <c r="C116" i="29" s="1"/>
  <c r="Z115" i="29" s="1"/>
  <c r="C117" i="29" s="1"/>
  <c r="Z116" i="29" s="1"/>
  <c r="C118" i="29" s="1"/>
  <c r="Z117" i="29" s="1"/>
  <c r="C119" i="29" s="1"/>
  <c r="Z118" i="29" s="1"/>
  <c r="C120" i="29" s="1"/>
  <c r="Z119" i="29" s="1"/>
  <c r="C121" i="29" s="1"/>
  <c r="Z120" i="29" s="1"/>
  <c r="C122" i="29" s="1"/>
  <c r="Z121" i="29" s="1"/>
  <c r="C123" i="29" s="1"/>
  <c r="Z122" i="29" s="1"/>
  <c r="C124" i="29" s="1"/>
  <c r="Z123" i="29" s="1"/>
  <c r="C125" i="29" s="1"/>
  <c r="Z124" i="29" s="1"/>
  <c r="C126" i="29" s="1"/>
  <c r="Z125" i="29" s="1"/>
  <c r="C127" i="29" s="1"/>
  <c r="Z126" i="29" s="1"/>
  <c r="C128" i="29" s="1"/>
  <c r="Z127" i="29" s="1"/>
  <c r="C129" i="29" s="1"/>
  <c r="Z128" i="29" s="1"/>
  <c r="C130" i="29" s="1"/>
  <c r="Z129" i="29" s="1"/>
  <c r="C131" i="29" s="1"/>
  <c r="Z130" i="29" s="1"/>
  <c r="C132" i="29" s="1"/>
  <c r="Z131" i="29" s="1"/>
  <c r="C133" i="29" s="1"/>
  <c r="Z132" i="29" s="1"/>
  <c r="C134" i="29" s="1"/>
  <c r="Z133" i="29" s="1"/>
  <c r="C135" i="29" s="1"/>
  <c r="Z134" i="29" s="1"/>
  <c r="C136" i="29" s="1"/>
  <c r="Z135" i="29" s="1"/>
  <c r="C137" i="29" s="1"/>
  <c r="Z136" i="29" s="1"/>
  <c r="C138" i="29" s="1"/>
  <c r="Z137" i="29" s="1"/>
  <c r="C139" i="29" s="1"/>
  <c r="Z138" i="29" s="1"/>
  <c r="C140" i="29" s="1"/>
  <c r="Z139" i="29" s="1"/>
  <c r="C141" i="29" s="1"/>
  <c r="Z140" i="29" s="1"/>
  <c r="C142" i="29" s="1"/>
  <c r="Z141" i="29" s="1"/>
  <c r="C143" i="29" s="1"/>
  <c r="Z142" i="29" s="1"/>
  <c r="C144" i="29" s="1"/>
  <c r="Z143" i="29" s="1"/>
  <c r="C145" i="29" s="1"/>
  <c r="Z144" i="29" s="1"/>
  <c r="C146" i="29" s="1"/>
  <c r="Z145" i="29" s="1"/>
  <c r="C147" i="29" s="1"/>
  <c r="Z146" i="29" s="1"/>
  <c r="C148" i="29" s="1"/>
  <c r="Z147" i="29" s="1"/>
  <c r="C149" i="29" s="1"/>
  <c r="Z148" i="29" s="1"/>
  <c r="C150" i="29" s="1"/>
  <c r="Z149" i="29" s="1"/>
  <c r="C151" i="29" s="1"/>
  <c r="Z150" i="29" s="1"/>
  <c r="C152" i="29" s="1"/>
  <c r="Z151" i="29" s="1"/>
  <c r="C153" i="29" s="1"/>
  <c r="Z152" i="29" s="1"/>
  <c r="C154" i="29" s="1"/>
  <c r="Z153" i="29" s="1"/>
  <c r="C155" i="29" s="1"/>
  <c r="Z154" i="29" s="1"/>
  <c r="C156" i="29" s="1"/>
  <c r="Z155" i="29" s="1"/>
  <c r="C157" i="29" s="1"/>
  <c r="Z156" i="29" s="1"/>
  <c r="C158" i="29" s="1"/>
  <c r="Z157" i="29" s="1"/>
  <c r="C159" i="29" s="1"/>
  <c r="Z158" i="29" s="1"/>
  <c r="C160" i="29" s="1"/>
  <c r="Z159" i="29" s="1"/>
  <c r="C161" i="29" s="1"/>
  <c r="Z160" i="29" s="1"/>
  <c r="C162" i="29" s="1"/>
  <c r="Z161" i="29" s="1"/>
  <c r="C163" i="29" s="1"/>
  <c r="Z162" i="29" s="1"/>
  <c r="C164" i="29" s="1"/>
  <c r="Z163" i="29" s="1"/>
  <c r="C165" i="29" s="1"/>
  <c r="Z164" i="29" s="1"/>
  <c r="C166" i="29" s="1"/>
  <c r="Z165" i="29" s="1"/>
  <c r="C167" i="29" s="1"/>
  <c r="Z166" i="29" s="1"/>
  <c r="C168" i="29" s="1"/>
  <c r="Z167" i="29" s="1"/>
  <c r="C169" i="29" s="1"/>
  <c r="Z168" i="29" s="1"/>
  <c r="C170" i="29" s="1"/>
  <c r="Z169" i="29" s="1"/>
  <c r="C171" i="29" s="1"/>
  <c r="Z170" i="29" s="1"/>
  <c r="C172" i="29" s="1"/>
  <c r="Z171" i="29" s="1"/>
  <c r="C173" i="29" s="1"/>
  <c r="Z172" i="29" s="1"/>
  <c r="C174" i="29" s="1"/>
  <c r="Z173" i="29" s="1"/>
  <c r="C175" i="29" s="1"/>
  <c r="Z174" i="29" s="1"/>
  <c r="C176" i="29" s="1"/>
  <c r="Z175" i="29" s="1"/>
  <c r="C177" i="29" s="1"/>
  <c r="Z176" i="29" s="1"/>
  <c r="C178" i="29" s="1"/>
  <c r="Z177" i="29" s="1"/>
  <c r="C179" i="29" s="1"/>
  <c r="Z178" i="29" s="1"/>
  <c r="C180" i="29" s="1"/>
  <c r="Z179" i="29" s="1"/>
  <c r="C181" i="29" s="1"/>
  <c r="Z180" i="29" s="1"/>
  <c r="C182" i="29" s="1"/>
  <c r="Z181" i="29" s="1"/>
  <c r="C183" i="29" s="1"/>
  <c r="Z182" i="29" s="1"/>
  <c r="C184" i="29" s="1"/>
  <c r="Z183" i="29" s="1"/>
  <c r="C185" i="29" s="1"/>
  <c r="Z184" i="29" s="1"/>
  <c r="C186" i="29" s="1"/>
  <c r="Z185" i="29" s="1"/>
  <c r="C187" i="29" s="1"/>
  <c r="Z186" i="29" s="1"/>
  <c r="C188" i="29" s="1"/>
  <c r="Z187" i="29" s="1"/>
  <c r="C189" i="29" s="1"/>
  <c r="Z188" i="29" s="1"/>
  <c r="C190" i="29" s="1"/>
  <c r="Z189" i="29" s="1"/>
  <c r="C191" i="29" s="1"/>
  <c r="Z190" i="29" s="1"/>
  <c r="C192" i="29" s="1"/>
  <c r="Z191" i="29" s="1"/>
  <c r="C193" i="29" s="1"/>
  <c r="Z192" i="29" s="1"/>
  <c r="C194" i="29" s="1"/>
  <c r="Z193" i="29" s="1"/>
  <c r="C195" i="29" s="1"/>
  <c r="Z194" i="29" s="1"/>
  <c r="C196" i="29" s="1"/>
  <c r="Z195" i="29" s="1"/>
  <c r="C197" i="29" s="1"/>
  <c r="Z196" i="29" s="1"/>
  <c r="C198" i="29" s="1"/>
  <c r="Z197" i="29" s="1"/>
  <c r="C199" i="29" s="1"/>
  <c r="Z198" i="29" s="1"/>
  <c r="C200" i="29" s="1"/>
  <c r="Z199" i="29" s="1"/>
  <c r="C201" i="29" s="1"/>
  <c r="Z200" i="29" s="1"/>
  <c r="C202" i="29" s="1"/>
  <c r="Z201" i="29" s="1"/>
  <c r="C203" i="29" s="1"/>
  <c r="Z202" i="29" s="1"/>
  <c r="C204" i="29" s="1"/>
  <c r="Z203" i="29" s="1"/>
  <c r="C205" i="29" s="1"/>
  <c r="Z204" i="29" s="1"/>
  <c r="C206" i="29" s="1"/>
  <c r="Z205" i="29" s="1"/>
  <c r="C207" i="29" s="1"/>
  <c r="Z206" i="29" s="1"/>
  <c r="C208" i="29" s="1"/>
  <c r="Z207" i="29" s="1"/>
  <c r="C209" i="29" s="1"/>
  <c r="Z208" i="29" s="1"/>
  <c r="C210" i="29" s="1"/>
  <c r="Z209" i="29" s="1"/>
  <c r="C211" i="29" s="1"/>
  <c r="Z210" i="29" s="1"/>
  <c r="C212" i="29" s="1"/>
  <c r="Z211" i="29" s="1"/>
  <c r="C213" i="29" s="1"/>
  <c r="Z212" i="29" s="1"/>
  <c r="C214" i="29" s="1"/>
  <c r="Z213" i="29" s="1"/>
  <c r="C215" i="29" s="1"/>
  <c r="Z214" i="29" s="1"/>
  <c r="C216" i="29" s="1"/>
  <c r="Z215" i="29" s="1"/>
  <c r="C217" i="29" s="1"/>
  <c r="Z216" i="29" s="1"/>
  <c r="C218" i="29" s="1"/>
  <c r="Z217" i="29" s="1"/>
  <c r="C219" i="29" s="1"/>
  <c r="Z218" i="29" s="1"/>
  <c r="C220" i="29" s="1"/>
  <c r="Z219" i="29" s="1"/>
  <c r="C221" i="29" s="1"/>
  <c r="Z220" i="29" s="1"/>
  <c r="C222" i="29" s="1"/>
  <c r="Z221" i="29" s="1"/>
  <c r="C223" i="29" s="1"/>
  <c r="Z222" i="29" s="1"/>
  <c r="C224" i="29" s="1"/>
  <c r="Z223" i="29" s="1"/>
  <c r="C225" i="29" s="1"/>
  <c r="Z224" i="29" s="1"/>
  <c r="C226" i="29" s="1"/>
  <c r="Z225" i="29" s="1"/>
  <c r="C227" i="29" s="1"/>
  <c r="Z226" i="29" s="1"/>
  <c r="C228" i="29" s="1"/>
  <c r="Z227" i="29" s="1"/>
  <c r="C229" i="29" s="1"/>
  <c r="Z228" i="29" s="1"/>
  <c r="C230" i="29" s="1"/>
  <c r="Z229" i="29" s="1"/>
  <c r="C231" i="29" s="1"/>
  <c r="Z230" i="29" s="1"/>
  <c r="C232" i="29" s="1"/>
  <c r="Z231" i="29" s="1"/>
  <c r="C233" i="29" s="1"/>
  <c r="Z232" i="29" s="1"/>
  <c r="C234" i="29" s="1"/>
  <c r="Z233" i="29" s="1"/>
  <c r="C235" i="29" s="1"/>
  <c r="Z234" i="29" s="1"/>
  <c r="C236" i="29" s="1"/>
  <c r="Z235" i="29" s="1"/>
  <c r="C237" i="29" s="1"/>
  <c r="Z236" i="29" s="1"/>
  <c r="C238" i="29" s="1"/>
  <c r="Z237" i="29" s="1"/>
  <c r="C239" i="29" s="1"/>
  <c r="Z238" i="29" s="1"/>
  <c r="C240" i="29" s="1"/>
  <c r="Z239" i="29" s="1"/>
  <c r="C241" i="29" s="1"/>
  <c r="Z240" i="29" s="1"/>
  <c r="C242" i="29" s="1"/>
  <c r="Z241" i="29" s="1"/>
  <c r="C243" i="29" s="1"/>
  <c r="Z242" i="29" s="1"/>
  <c r="C244" i="29" s="1"/>
  <c r="Z243" i="29" s="1"/>
  <c r="C245" i="29" s="1"/>
  <c r="Z244" i="29" s="1"/>
  <c r="C246" i="29" s="1"/>
  <c r="Z245" i="29" s="1"/>
  <c r="C247" i="29" s="1"/>
  <c r="Z246" i="29" s="1"/>
  <c r="C248" i="29" s="1"/>
  <c r="Z247" i="29" s="1"/>
  <c r="C249" i="29" s="1"/>
  <c r="Z248" i="29" s="1"/>
  <c r="C250" i="29" s="1"/>
  <c r="Z249" i="29" s="1"/>
  <c r="C251" i="29" s="1"/>
  <c r="Z250" i="29" s="1"/>
  <c r="C252" i="29" s="1"/>
  <c r="Z251" i="29" s="1"/>
  <c r="C253" i="29" s="1"/>
  <c r="Z252" i="29" s="1"/>
  <c r="C254" i="29" s="1"/>
  <c r="Z253" i="29" s="1"/>
  <c r="C255" i="29" s="1"/>
  <c r="Z254" i="29" s="1"/>
  <c r="C256" i="29" s="1"/>
  <c r="Z255" i="29" s="1"/>
  <c r="C257" i="29" s="1"/>
  <c r="Z256" i="29" s="1"/>
  <c r="C258" i="29" s="1"/>
  <c r="Z257" i="29" s="1"/>
  <c r="C259" i="29" s="1"/>
  <c r="Z258" i="29" s="1"/>
  <c r="C260" i="29" s="1"/>
  <c r="Z259" i="29" s="1"/>
  <c r="C261" i="29" s="1"/>
  <c r="Z260" i="29" s="1"/>
  <c r="C262" i="29" s="1"/>
  <c r="Z261" i="29" s="1"/>
  <c r="C263" i="29" s="1"/>
  <c r="Z262" i="29" s="1"/>
  <c r="C264" i="29" s="1"/>
  <c r="Z263" i="29" s="1"/>
  <c r="C265" i="29" s="1"/>
  <c r="Z264" i="29" s="1"/>
  <c r="C266" i="29" s="1"/>
  <c r="Z265" i="29" s="1"/>
  <c r="C267" i="29" s="1"/>
  <c r="Z266" i="29" s="1"/>
  <c r="C268" i="29" s="1"/>
  <c r="Z267" i="29" s="1"/>
  <c r="C269" i="29" s="1"/>
  <c r="Z268" i="29" s="1"/>
  <c r="C270" i="29" s="1"/>
  <c r="V2" i="29"/>
  <c r="T2" i="29"/>
  <c r="R2" i="29"/>
  <c r="P2" i="29"/>
  <c r="N2" i="29"/>
  <c r="L2" i="29"/>
  <c r="J2" i="29"/>
  <c r="H2" i="29"/>
  <c r="F2" i="29"/>
  <c r="D2" i="29"/>
  <c r="I271" i="28"/>
  <c r="C271" i="28"/>
  <c r="I270" i="28"/>
  <c r="I269" i="28"/>
  <c r="I268" i="28"/>
  <c r="I267" i="28"/>
  <c r="I266" i="28"/>
  <c r="I265" i="28"/>
  <c r="I264" i="28"/>
  <c r="I263" i="28"/>
  <c r="I262" i="28"/>
  <c r="I261" i="28"/>
  <c r="I260" i="28"/>
  <c r="I259" i="28"/>
  <c r="I258" i="28"/>
  <c r="I257" i="28"/>
  <c r="I256" i="28"/>
  <c r="I255" i="28"/>
  <c r="I254" i="28"/>
  <c r="I253" i="28"/>
  <c r="I252" i="28"/>
  <c r="I251" i="28"/>
  <c r="I250" i="28"/>
  <c r="I249" i="28"/>
  <c r="I248" i="28"/>
  <c r="I247" i="28"/>
  <c r="I246" i="28"/>
  <c r="I245" i="28"/>
  <c r="I244" i="28"/>
  <c r="I243" i="28"/>
  <c r="I242" i="28"/>
  <c r="I241" i="28"/>
  <c r="I240" i="28"/>
  <c r="I239" i="28"/>
  <c r="I238" i="28"/>
  <c r="I237" i="28"/>
  <c r="I236" i="28"/>
  <c r="I235" i="28"/>
  <c r="I234" i="28"/>
  <c r="I233" i="28"/>
  <c r="I232" i="28"/>
  <c r="I231" i="28"/>
  <c r="I230" i="28"/>
  <c r="I229" i="28"/>
  <c r="I228" i="28"/>
  <c r="I227" i="28"/>
  <c r="I226" i="28"/>
  <c r="I225" i="28"/>
  <c r="I224" i="28"/>
  <c r="I223" i="28"/>
  <c r="I222" i="28"/>
  <c r="I221" i="28"/>
  <c r="I220" i="28"/>
  <c r="I219" i="28"/>
  <c r="I218" i="28"/>
  <c r="I217" i="28"/>
  <c r="I216" i="28"/>
  <c r="I215" i="28"/>
  <c r="I214" i="28"/>
  <c r="I213" i="28"/>
  <c r="I212" i="28"/>
  <c r="I211" i="28"/>
  <c r="I210" i="28"/>
  <c r="I209" i="28"/>
  <c r="I208" i="28"/>
  <c r="I207" i="28"/>
  <c r="I206" i="28"/>
  <c r="I205" i="28"/>
  <c r="I204" i="28"/>
  <c r="I203" i="28"/>
  <c r="I202" i="28"/>
  <c r="I201" i="28"/>
  <c r="I200" i="28"/>
  <c r="I199" i="28"/>
  <c r="I198" i="28"/>
  <c r="I197" i="28"/>
  <c r="I196" i="28"/>
  <c r="I195" i="28"/>
  <c r="I194" i="28"/>
  <c r="I193" i="28"/>
  <c r="I192" i="28"/>
  <c r="I191" i="28"/>
  <c r="I190" i="28"/>
  <c r="I189" i="28"/>
  <c r="I188" i="28"/>
  <c r="I187" i="28"/>
  <c r="I186" i="28"/>
  <c r="I185" i="28"/>
  <c r="I184" i="28"/>
  <c r="I183" i="28"/>
  <c r="I182" i="28"/>
  <c r="I181" i="28"/>
  <c r="I180" i="28"/>
  <c r="I179" i="28"/>
  <c r="I178" i="28"/>
  <c r="I177" i="28"/>
  <c r="I176" i="28"/>
  <c r="I175" i="28"/>
  <c r="I174" i="28"/>
  <c r="I173" i="28"/>
  <c r="I172" i="28"/>
  <c r="I171" i="28"/>
  <c r="I170" i="28"/>
  <c r="I169" i="28"/>
  <c r="I168" i="28"/>
  <c r="I167" i="28"/>
  <c r="I166" i="28"/>
  <c r="I165" i="28"/>
  <c r="I164" i="28"/>
  <c r="I163" i="28"/>
  <c r="I162" i="28"/>
  <c r="I161" i="28"/>
  <c r="I160" i="28"/>
  <c r="I159" i="28"/>
  <c r="I158" i="28"/>
  <c r="I157" i="28"/>
  <c r="I156" i="28"/>
  <c r="I155" i="28"/>
  <c r="I154" i="28"/>
  <c r="I153" i="28"/>
  <c r="I152" i="28"/>
  <c r="I151" i="28"/>
  <c r="I150" i="28"/>
  <c r="I149" i="28"/>
  <c r="I148" i="28"/>
  <c r="I147" i="28"/>
  <c r="I146" i="28"/>
  <c r="I145" i="28"/>
  <c r="I144" i="28"/>
  <c r="I143" i="28"/>
  <c r="I142" i="28"/>
  <c r="I141" i="28"/>
  <c r="I140" i="28"/>
  <c r="I139" i="28"/>
  <c r="I138" i="28"/>
  <c r="I137" i="28"/>
  <c r="I136" i="28"/>
  <c r="I135" i="28"/>
  <c r="I134" i="28"/>
  <c r="I133" i="28"/>
  <c r="I132" i="28"/>
  <c r="I131" i="28"/>
  <c r="I130" i="28"/>
  <c r="I129" i="28"/>
  <c r="I128" i="28"/>
  <c r="I127" i="28"/>
  <c r="I126" i="28"/>
  <c r="I125" i="28"/>
  <c r="I124" i="28"/>
  <c r="I123" i="28"/>
  <c r="I122" i="28"/>
  <c r="I121" i="28"/>
  <c r="I120" i="28"/>
  <c r="I119" i="28"/>
  <c r="I118" i="28"/>
  <c r="I117" i="28"/>
  <c r="I116" i="28"/>
  <c r="I115" i="28"/>
  <c r="I114" i="28"/>
  <c r="I113" i="28"/>
  <c r="I112" i="28"/>
  <c r="I111" i="28"/>
  <c r="I110" i="28"/>
  <c r="I109" i="28"/>
  <c r="I108" i="28"/>
  <c r="I107" i="28"/>
  <c r="I106" i="28"/>
  <c r="I105" i="28"/>
  <c r="I104" i="28"/>
  <c r="I103" i="28"/>
  <c r="I102" i="28"/>
  <c r="I101" i="28"/>
  <c r="I100" i="28"/>
  <c r="I99" i="28"/>
  <c r="I98" i="28"/>
  <c r="I97" i="28"/>
  <c r="I96" i="28"/>
  <c r="I95" i="28"/>
  <c r="I94" i="28"/>
  <c r="I93" i="28"/>
  <c r="I92" i="28"/>
  <c r="I91" i="28"/>
  <c r="I90" i="28"/>
  <c r="I89" i="28"/>
  <c r="I88" i="28"/>
  <c r="I87" i="28"/>
  <c r="I86" i="28"/>
  <c r="I85" i="28"/>
  <c r="I84" i="28"/>
  <c r="I83" i="28"/>
  <c r="I82" i="28"/>
  <c r="I81" i="28"/>
  <c r="I80" i="28"/>
  <c r="I79" i="28"/>
  <c r="I78" i="28"/>
  <c r="I77" i="28"/>
  <c r="I76" i="28"/>
  <c r="I75" i="28"/>
  <c r="I74" i="28"/>
  <c r="I73" i="28"/>
  <c r="I72" i="28"/>
  <c r="I71" i="28"/>
  <c r="I70" i="28"/>
  <c r="I69" i="28"/>
  <c r="I68" i="28"/>
  <c r="I67" i="28"/>
  <c r="I66" i="28"/>
  <c r="I65" i="28"/>
  <c r="I64" i="28"/>
  <c r="I63" i="28"/>
  <c r="I62" i="28"/>
  <c r="I61" i="28"/>
  <c r="I60" i="28"/>
  <c r="I59" i="28"/>
  <c r="I58" i="28"/>
  <c r="I57" i="28"/>
  <c r="I56" i="28"/>
  <c r="I55" i="28"/>
  <c r="I54" i="28"/>
  <c r="I53" i="28"/>
  <c r="I52" i="28"/>
  <c r="I51" i="28"/>
  <c r="I50" i="28"/>
  <c r="I49" i="28"/>
  <c r="I48" i="28"/>
  <c r="I47" i="28"/>
  <c r="I46" i="28"/>
  <c r="I45" i="28"/>
  <c r="I44" i="28"/>
  <c r="I43" i="28"/>
  <c r="I42" i="28"/>
  <c r="I41" i="28"/>
  <c r="I40" i="28"/>
  <c r="I39" i="28"/>
  <c r="I38" i="28"/>
  <c r="I37" i="28"/>
  <c r="I36" i="28"/>
  <c r="I35" i="28"/>
  <c r="I34" i="28"/>
  <c r="I33" i="28"/>
  <c r="I32" i="28"/>
  <c r="I31" i="28"/>
  <c r="I30" i="28"/>
  <c r="I29" i="28"/>
  <c r="I28" i="28"/>
  <c r="I27" i="28"/>
  <c r="I26" i="28"/>
  <c r="I25" i="28"/>
  <c r="I24" i="28"/>
  <c r="I23" i="28"/>
  <c r="I22" i="28"/>
  <c r="I21" i="28"/>
  <c r="I20" i="28"/>
  <c r="I19" i="28"/>
  <c r="AC18" i="28"/>
  <c r="I18" i="28"/>
  <c r="AC17" i="28"/>
  <c r="I17" i="28"/>
  <c r="AC16" i="28"/>
  <c r="I16" i="28"/>
  <c r="AC15" i="28"/>
  <c r="I15" i="28"/>
  <c r="AC14" i="28"/>
  <c r="I14" i="28"/>
  <c r="AC13" i="28"/>
  <c r="I13" i="28"/>
  <c r="AC12" i="28"/>
  <c r="I12" i="28"/>
  <c r="AC11" i="28"/>
  <c r="I11" i="28"/>
  <c r="AC10" i="28"/>
  <c r="I10" i="28"/>
  <c r="AC9" i="28"/>
  <c r="I9" i="28"/>
  <c r="AC8" i="28"/>
  <c r="I8" i="28"/>
  <c r="AC7" i="28"/>
  <c r="K7" i="28"/>
  <c r="I7" i="28"/>
  <c r="V2" i="28"/>
  <c r="T2" i="28"/>
  <c r="C7" i="28" s="1"/>
  <c r="Z6" i="28" s="1"/>
  <c r="C8" i="28" s="1"/>
  <c r="Z7" i="28" s="1"/>
  <c r="C9" i="28" s="1"/>
  <c r="Z8" i="28" s="1"/>
  <c r="C10" i="28" s="1"/>
  <c r="Z9" i="28" s="1"/>
  <c r="C11" i="28" s="1"/>
  <c r="Z10" i="28" s="1"/>
  <c r="C12" i="28" s="1"/>
  <c r="Z11" i="28" s="1"/>
  <c r="C13" i="28" s="1"/>
  <c r="Z12" i="28" s="1"/>
  <c r="C14" i="28" s="1"/>
  <c r="Z13" i="28" s="1"/>
  <c r="C15" i="28" s="1"/>
  <c r="Z14" i="28" s="1"/>
  <c r="C16" i="28" s="1"/>
  <c r="Z15" i="28" s="1"/>
  <c r="C17" i="28" s="1"/>
  <c r="Z16" i="28" s="1"/>
  <c r="C18" i="28" s="1"/>
  <c r="Z17" i="28" s="1"/>
  <c r="C19" i="28" s="1"/>
  <c r="Z18" i="28" s="1"/>
  <c r="C20" i="28" s="1"/>
  <c r="Z19" i="28" s="1"/>
  <c r="C21" i="28" s="1"/>
  <c r="Z20" i="28" s="1"/>
  <c r="C22" i="28" s="1"/>
  <c r="Z21" i="28" s="1"/>
  <c r="C23" i="28" s="1"/>
  <c r="Z22" i="28" s="1"/>
  <c r="C24" i="28" s="1"/>
  <c r="Z23" i="28" s="1"/>
  <c r="C25" i="28" s="1"/>
  <c r="Z24" i="28" s="1"/>
  <c r="C26" i="28" s="1"/>
  <c r="Z25" i="28" s="1"/>
  <c r="C27" i="28" s="1"/>
  <c r="Z26" i="28" s="1"/>
  <c r="C28" i="28" s="1"/>
  <c r="Z27" i="28" s="1"/>
  <c r="C29" i="28" s="1"/>
  <c r="Z28" i="28" s="1"/>
  <c r="C30" i="28" s="1"/>
  <c r="Z29" i="28" s="1"/>
  <c r="C31" i="28" s="1"/>
  <c r="Z30" i="28" s="1"/>
  <c r="C32" i="28" s="1"/>
  <c r="Z31" i="28" s="1"/>
  <c r="C33" i="28" s="1"/>
  <c r="Z32" i="28" s="1"/>
  <c r="C34" i="28" s="1"/>
  <c r="Z33" i="28" s="1"/>
  <c r="C35" i="28" s="1"/>
  <c r="Z34" i="28" s="1"/>
  <c r="C36" i="28" s="1"/>
  <c r="Z35" i="28" s="1"/>
  <c r="C37" i="28" s="1"/>
  <c r="Z36" i="28" s="1"/>
  <c r="C38" i="28" s="1"/>
  <c r="Z37" i="28" s="1"/>
  <c r="C39" i="28" s="1"/>
  <c r="Z38" i="28" s="1"/>
  <c r="C40" i="28" s="1"/>
  <c r="Z39" i="28" s="1"/>
  <c r="C41" i="28" s="1"/>
  <c r="Z40" i="28" s="1"/>
  <c r="C42" i="28" s="1"/>
  <c r="Z41" i="28" s="1"/>
  <c r="C43" i="28" s="1"/>
  <c r="Z42" i="28" s="1"/>
  <c r="C44" i="28" s="1"/>
  <c r="Z43" i="28" s="1"/>
  <c r="C45" i="28" s="1"/>
  <c r="Z44" i="28" s="1"/>
  <c r="C46" i="28" s="1"/>
  <c r="Z45" i="28" s="1"/>
  <c r="C47" i="28" s="1"/>
  <c r="Z46" i="28" s="1"/>
  <c r="C48" i="28" s="1"/>
  <c r="Z47" i="28" s="1"/>
  <c r="C49" i="28" s="1"/>
  <c r="Z48" i="28" s="1"/>
  <c r="C50" i="28" s="1"/>
  <c r="Z49" i="28" s="1"/>
  <c r="C51" i="28" s="1"/>
  <c r="Z50" i="28" s="1"/>
  <c r="C52" i="28" s="1"/>
  <c r="Z51" i="28" s="1"/>
  <c r="C53" i="28" s="1"/>
  <c r="Z52" i="28" s="1"/>
  <c r="C54" i="28" s="1"/>
  <c r="Z53" i="28" s="1"/>
  <c r="C55" i="28" s="1"/>
  <c r="Z54" i="28" s="1"/>
  <c r="C56" i="28" s="1"/>
  <c r="Z55" i="28" s="1"/>
  <c r="C57" i="28" s="1"/>
  <c r="Z56" i="28" s="1"/>
  <c r="C58" i="28" s="1"/>
  <c r="Z57" i="28" s="1"/>
  <c r="C59" i="28" s="1"/>
  <c r="Z58" i="28" s="1"/>
  <c r="C60" i="28" s="1"/>
  <c r="Z59" i="28" s="1"/>
  <c r="C61" i="28" s="1"/>
  <c r="Z60" i="28" s="1"/>
  <c r="C62" i="28" s="1"/>
  <c r="Z61" i="28" s="1"/>
  <c r="C63" i="28" s="1"/>
  <c r="Z62" i="28" s="1"/>
  <c r="C64" i="28" s="1"/>
  <c r="Z63" i="28" s="1"/>
  <c r="C65" i="28" s="1"/>
  <c r="Z64" i="28" s="1"/>
  <c r="C66" i="28" s="1"/>
  <c r="Z65" i="28" s="1"/>
  <c r="C67" i="28" s="1"/>
  <c r="Z66" i="28" s="1"/>
  <c r="C68" i="28" s="1"/>
  <c r="Z67" i="28" s="1"/>
  <c r="C69" i="28" s="1"/>
  <c r="Z68" i="28" s="1"/>
  <c r="C70" i="28" s="1"/>
  <c r="Z69" i="28" s="1"/>
  <c r="C71" i="28" s="1"/>
  <c r="Z70" i="28" s="1"/>
  <c r="C72" i="28" s="1"/>
  <c r="Z71" i="28" s="1"/>
  <c r="C73" i="28" s="1"/>
  <c r="Z72" i="28" s="1"/>
  <c r="C74" i="28" s="1"/>
  <c r="Z73" i="28" s="1"/>
  <c r="C75" i="28" s="1"/>
  <c r="Z74" i="28" s="1"/>
  <c r="C76" i="28" s="1"/>
  <c r="Z75" i="28" s="1"/>
  <c r="C77" i="28" s="1"/>
  <c r="Z76" i="28" s="1"/>
  <c r="C78" i="28" s="1"/>
  <c r="Z77" i="28" s="1"/>
  <c r="C79" i="28" s="1"/>
  <c r="Z78" i="28" s="1"/>
  <c r="C80" i="28" s="1"/>
  <c r="Z79" i="28" s="1"/>
  <c r="C81" i="28" s="1"/>
  <c r="Z80" i="28" s="1"/>
  <c r="C82" i="28" s="1"/>
  <c r="Z81" i="28" s="1"/>
  <c r="C83" i="28" s="1"/>
  <c r="Z82" i="28" s="1"/>
  <c r="C84" i="28" s="1"/>
  <c r="Z83" i="28" s="1"/>
  <c r="C85" i="28" s="1"/>
  <c r="Z84" i="28" s="1"/>
  <c r="C86" i="28" s="1"/>
  <c r="Z85" i="28" s="1"/>
  <c r="C87" i="28" s="1"/>
  <c r="Z86" i="28" s="1"/>
  <c r="C88" i="28" s="1"/>
  <c r="Z87" i="28" s="1"/>
  <c r="C89" i="28" s="1"/>
  <c r="Z88" i="28" s="1"/>
  <c r="C90" i="28" s="1"/>
  <c r="Z89" i="28" s="1"/>
  <c r="C91" i="28" s="1"/>
  <c r="Z90" i="28" s="1"/>
  <c r="C92" i="28" s="1"/>
  <c r="Z91" i="28" s="1"/>
  <c r="C93" i="28" s="1"/>
  <c r="Z92" i="28" s="1"/>
  <c r="C94" i="28" s="1"/>
  <c r="Z93" i="28" s="1"/>
  <c r="C95" i="28" s="1"/>
  <c r="Z94" i="28" s="1"/>
  <c r="C96" i="28" s="1"/>
  <c r="Z95" i="28" s="1"/>
  <c r="C97" i="28" s="1"/>
  <c r="Z96" i="28" s="1"/>
  <c r="C98" i="28" s="1"/>
  <c r="Z97" i="28" s="1"/>
  <c r="C99" i="28" s="1"/>
  <c r="Z98" i="28" s="1"/>
  <c r="C100" i="28" s="1"/>
  <c r="Z99" i="28" s="1"/>
  <c r="C101" i="28" s="1"/>
  <c r="Z100" i="28" s="1"/>
  <c r="C102" i="28" s="1"/>
  <c r="Z101" i="28" s="1"/>
  <c r="C103" i="28" s="1"/>
  <c r="Z102" i="28" s="1"/>
  <c r="C104" i="28" s="1"/>
  <c r="Z103" i="28" s="1"/>
  <c r="C105" i="28" s="1"/>
  <c r="Z104" i="28" s="1"/>
  <c r="C106" i="28" s="1"/>
  <c r="Z105" i="28" s="1"/>
  <c r="C107" i="28" s="1"/>
  <c r="Z106" i="28" s="1"/>
  <c r="C108" i="28" s="1"/>
  <c r="Z107" i="28" s="1"/>
  <c r="C109" i="28" s="1"/>
  <c r="Z108" i="28" s="1"/>
  <c r="C110" i="28" s="1"/>
  <c r="Z109" i="28" s="1"/>
  <c r="C111" i="28" s="1"/>
  <c r="Z110" i="28" s="1"/>
  <c r="C112" i="28" s="1"/>
  <c r="Z111" i="28" s="1"/>
  <c r="C113" i="28" s="1"/>
  <c r="Z112" i="28" s="1"/>
  <c r="C114" i="28" s="1"/>
  <c r="Z113" i="28" s="1"/>
  <c r="C115" i="28" s="1"/>
  <c r="Z114" i="28" s="1"/>
  <c r="C116" i="28" s="1"/>
  <c r="Z115" i="28" s="1"/>
  <c r="C117" i="28" s="1"/>
  <c r="Z116" i="28" s="1"/>
  <c r="C118" i="28" s="1"/>
  <c r="Z117" i="28" s="1"/>
  <c r="C119" i="28" s="1"/>
  <c r="Z118" i="28" s="1"/>
  <c r="C120" i="28" s="1"/>
  <c r="Z119" i="28" s="1"/>
  <c r="C121" i="28" s="1"/>
  <c r="Z120" i="28" s="1"/>
  <c r="C122" i="28" s="1"/>
  <c r="Z121" i="28" s="1"/>
  <c r="C123" i="28" s="1"/>
  <c r="Z122" i="28" s="1"/>
  <c r="C124" i="28" s="1"/>
  <c r="Z123" i="28" s="1"/>
  <c r="C125" i="28" s="1"/>
  <c r="Z124" i="28" s="1"/>
  <c r="C126" i="28" s="1"/>
  <c r="Z125" i="28" s="1"/>
  <c r="C127" i="28" s="1"/>
  <c r="Z126" i="28" s="1"/>
  <c r="C128" i="28" s="1"/>
  <c r="Z127" i="28" s="1"/>
  <c r="C129" i="28" s="1"/>
  <c r="Z128" i="28" s="1"/>
  <c r="C130" i="28" s="1"/>
  <c r="Z129" i="28" s="1"/>
  <c r="C131" i="28" s="1"/>
  <c r="Z130" i="28" s="1"/>
  <c r="C132" i="28" s="1"/>
  <c r="Z131" i="28" s="1"/>
  <c r="C133" i="28" s="1"/>
  <c r="Z132" i="28" s="1"/>
  <c r="C134" i="28" s="1"/>
  <c r="Z133" i="28" s="1"/>
  <c r="C135" i="28" s="1"/>
  <c r="Z134" i="28" s="1"/>
  <c r="C136" i="28" s="1"/>
  <c r="Z135" i="28" s="1"/>
  <c r="C137" i="28" s="1"/>
  <c r="Z136" i="28" s="1"/>
  <c r="C138" i="28" s="1"/>
  <c r="Z137" i="28" s="1"/>
  <c r="C139" i="28" s="1"/>
  <c r="Z138" i="28" s="1"/>
  <c r="C140" i="28" s="1"/>
  <c r="Z139" i="28" s="1"/>
  <c r="C141" i="28" s="1"/>
  <c r="Z140" i="28" s="1"/>
  <c r="C142" i="28" s="1"/>
  <c r="Z141" i="28" s="1"/>
  <c r="C143" i="28" s="1"/>
  <c r="Z142" i="28" s="1"/>
  <c r="C144" i="28" s="1"/>
  <c r="Z143" i="28" s="1"/>
  <c r="C145" i="28" s="1"/>
  <c r="Z144" i="28" s="1"/>
  <c r="C146" i="28" s="1"/>
  <c r="Z145" i="28" s="1"/>
  <c r="C147" i="28" s="1"/>
  <c r="Z146" i="28" s="1"/>
  <c r="C148" i="28" s="1"/>
  <c r="Z147" i="28" s="1"/>
  <c r="C149" i="28" s="1"/>
  <c r="Z148" i="28" s="1"/>
  <c r="C150" i="28" s="1"/>
  <c r="Z149" i="28" s="1"/>
  <c r="C151" i="28" s="1"/>
  <c r="Z150" i="28" s="1"/>
  <c r="C152" i="28" s="1"/>
  <c r="Z151" i="28" s="1"/>
  <c r="C153" i="28" s="1"/>
  <c r="Z152" i="28" s="1"/>
  <c r="C154" i="28" s="1"/>
  <c r="Z153" i="28" s="1"/>
  <c r="C155" i="28" s="1"/>
  <c r="Z154" i="28" s="1"/>
  <c r="C156" i="28" s="1"/>
  <c r="Z155" i="28" s="1"/>
  <c r="C157" i="28" s="1"/>
  <c r="Z156" i="28" s="1"/>
  <c r="C158" i="28" s="1"/>
  <c r="Z157" i="28" s="1"/>
  <c r="C159" i="28" s="1"/>
  <c r="Z158" i="28" s="1"/>
  <c r="C160" i="28" s="1"/>
  <c r="Z159" i="28" s="1"/>
  <c r="C161" i="28" s="1"/>
  <c r="Z160" i="28" s="1"/>
  <c r="C162" i="28" s="1"/>
  <c r="Z161" i="28" s="1"/>
  <c r="C163" i="28" s="1"/>
  <c r="Z162" i="28" s="1"/>
  <c r="C164" i="28" s="1"/>
  <c r="Z163" i="28" s="1"/>
  <c r="C165" i="28" s="1"/>
  <c r="Z164" i="28" s="1"/>
  <c r="C166" i="28" s="1"/>
  <c r="Z165" i="28" s="1"/>
  <c r="C167" i="28" s="1"/>
  <c r="Z166" i="28" s="1"/>
  <c r="C168" i="28" s="1"/>
  <c r="Z167" i="28" s="1"/>
  <c r="C169" i="28" s="1"/>
  <c r="Z168" i="28" s="1"/>
  <c r="C170" i="28" s="1"/>
  <c r="Z169" i="28" s="1"/>
  <c r="C171" i="28" s="1"/>
  <c r="Z170" i="28" s="1"/>
  <c r="C172" i="28" s="1"/>
  <c r="Z171" i="28" s="1"/>
  <c r="C173" i="28" s="1"/>
  <c r="Z172" i="28" s="1"/>
  <c r="C174" i="28" s="1"/>
  <c r="Z173" i="28" s="1"/>
  <c r="C175" i="28" s="1"/>
  <c r="Z174" i="28" s="1"/>
  <c r="C176" i="28" s="1"/>
  <c r="Z175" i="28" s="1"/>
  <c r="C177" i="28" s="1"/>
  <c r="Z176" i="28" s="1"/>
  <c r="C178" i="28" s="1"/>
  <c r="Z177" i="28" s="1"/>
  <c r="C179" i="28" s="1"/>
  <c r="Z178" i="28" s="1"/>
  <c r="C180" i="28" s="1"/>
  <c r="Z179" i="28" s="1"/>
  <c r="C181" i="28" s="1"/>
  <c r="Z180" i="28" s="1"/>
  <c r="C182" i="28" s="1"/>
  <c r="Z181" i="28" s="1"/>
  <c r="C183" i="28" s="1"/>
  <c r="Z182" i="28" s="1"/>
  <c r="C184" i="28" s="1"/>
  <c r="Z183" i="28" s="1"/>
  <c r="C185" i="28" s="1"/>
  <c r="Z184" i="28" s="1"/>
  <c r="C186" i="28" s="1"/>
  <c r="Z185" i="28" s="1"/>
  <c r="C187" i="28" s="1"/>
  <c r="Z186" i="28" s="1"/>
  <c r="C188" i="28" s="1"/>
  <c r="Z187" i="28" s="1"/>
  <c r="C189" i="28" s="1"/>
  <c r="Z188" i="28" s="1"/>
  <c r="C190" i="28" s="1"/>
  <c r="Z189" i="28" s="1"/>
  <c r="C191" i="28" s="1"/>
  <c r="Z190" i="28" s="1"/>
  <c r="C192" i="28" s="1"/>
  <c r="Z191" i="28" s="1"/>
  <c r="C193" i="28" s="1"/>
  <c r="Z192" i="28" s="1"/>
  <c r="C194" i="28" s="1"/>
  <c r="Z193" i="28" s="1"/>
  <c r="C195" i="28" s="1"/>
  <c r="Z194" i="28" s="1"/>
  <c r="C196" i="28" s="1"/>
  <c r="Z195" i="28" s="1"/>
  <c r="C197" i="28" s="1"/>
  <c r="Z196" i="28" s="1"/>
  <c r="C198" i="28" s="1"/>
  <c r="Z197" i="28" s="1"/>
  <c r="C199" i="28" s="1"/>
  <c r="Z198" i="28" s="1"/>
  <c r="C200" i="28" s="1"/>
  <c r="Z199" i="28" s="1"/>
  <c r="C201" i="28" s="1"/>
  <c r="Z200" i="28" s="1"/>
  <c r="C202" i="28" s="1"/>
  <c r="Z201" i="28" s="1"/>
  <c r="C203" i="28" s="1"/>
  <c r="Z202" i="28" s="1"/>
  <c r="C204" i="28" s="1"/>
  <c r="Z203" i="28" s="1"/>
  <c r="C205" i="28" s="1"/>
  <c r="Z204" i="28" s="1"/>
  <c r="C206" i="28" s="1"/>
  <c r="Z205" i="28" s="1"/>
  <c r="C207" i="28" s="1"/>
  <c r="Z206" i="28" s="1"/>
  <c r="C208" i="28" s="1"/>
  <c r="Z207" i="28" s="1"/>
  <c r="C209" i="28" s="1"/>
  <c r="Z208" i="28" s="1"/>
  <c r="C210" i="28" s="1"/>
  <c r="Z209" i="28" s="1"/>
  <c r="C211" i="28" s="1"/>
  <c r="Z210" i="28" s="1"/>
  <c r="C212" i="28" s="1"/>
  <c r="Z211" i="28" s="1"/>
  <c r="C213" i="28" s="1"/>
  <c r="Z212" i="28" s="1"/>
  <c r="C214" i="28" s="1"/>
  <c r="Z213" i="28" s="1"/>
  <c r="C215" i="28" s="1"/>
  <c r="Z214" i="28" s="1"/>
  <c r="C216" i="28" s="1"/>
  <c r="Z215" i="28" s="1"/>
  <c r="C217" i="28" s="1"/>
  <c r="Z216" i="28" s="1"/>
  <c r="C218" i="28" s="1"/>
  <c r="Z217" i="28" s="1"/>
  <c r="C219" i="28" s="1"/>
  <c r="Z218" i="28" s="1"/>
  <c r="C220" i="28" s="1"/>
  <c r="Z219" i="28" s="1"/>
  <c r="C221" i="28" s="1"/>
  <c r="Z220" i="28" s="1"/>
  <c r="C222" i="28" s="1"/>
  <c r="Z221" i="28" s="1"/>
  <c r="C223" i="28" s="1"/>
  <c r="Z222" i="28" s="1"/>
  <c r="C224" i="28" s="1"/>
  <c r="Z223" i="28" s="1"/>
  <c r="C225" i="28" s="1"/>
  <c r="Z224" i="28" s="1"/>
  <c r="C226" i="28" s="1"/>
  <c r="Z225" i="28" s="1"/>
  <c r="C227" i="28" s="1"/>
  <c r="Z226" i="28" s="1"/>
  <c r="C228" i="28" s="1"/>
  <c r="Z227" i="28" s="1"/>
  <c r="C229" i="28" s="1"/>
  <c r="Z228" i="28" s="1"/>
  <c r="C230" i="28" s="1"/>
  <c r="Z229" i="28" s="1"/>
  <c r="C231" i="28" s="1"/>
  <c r="Z230" i="28" s="1"/>
  <c r="C232" i="28" s="1"/>
  <c r="Z231" i="28" s="1"/>
  <c r="C233" i="28" s="1"/>
  <c r="Z232" i="28" s="1"/>
  <c r="C234" i="28" s="1"/>
  <c r="Z233" i="28" s="1"/>
  <c r="C235" i="28" s="1"/>
  <c r="Z234" i="28" s="1"/>
  <c r="C236" i="28" s="1"/>
  <c r="Z235" i="28" s="1"/>
  <c r="C237" i="28" s="1"/>
  <c r="Z236" i="28" s="1"/>
  <c r="C238" i="28" s="1"/>
  <c r="Z237" i="28" s="1"/>
  <c r="C239" i="28" s="1"/>
  <c r="Z238" i="28" s="1"/>
  <c r="C240" i="28" s="1"/>
  <c r="Z239" i="28" s="1"/>
  <c r="C241" i="28" s="1"/>
  <c r="Z240" i="28" s="1"/>
  <c r="C242" i="28" s="1"/>
  <c r="Z241" i="28" s="1"/>
  <c r="C243" i="28" s="1"/>
  <c r="Z242" i="28" s="1"/>
  <c r="C244" i="28" s="1"/>
  <c r="Z243" i="28" s="1"/>
  <c r="C245" i="28" s="1"/>
  <c r="Z244" i="28" s="1"/>
  <c r="C246" i="28" s="1"/>
  <c r="Z245" i="28" s="1"/>
  <c r="C247" i="28" s="1"/>
  <c r="Z246" i="28" s="1"/>
  <c r="C248" i="28" s="1"/>
  <c r="Z247" i="28" s="1"/>
  <c r="C249" i="28" s="1"/>
  <c r="Z248" i="28" s="1"/>
  <c r="C250" i="28" s="1"/>
  <c r="Z249" i="28" s="1"/>
  <c r="C251" i="28" s="1"/>
  <c r="Z250" i="28" s="1"/>
  <c r="C252" i="28" s="1"/>
  <c r="Z251" i="28" s="1"/>
  <c r="C253" i="28" s="1"/>
  <c r="Z252" i="28" s="1"/>
  <c r="C254" i="28" s="1"/>
  <c r="Z253" i="28" s="1"/>
  <c r="C255" i="28" s="1"/>
  <c r="Z254" i="28" s="1"/>
  <c r="C256" i="28" s="1"/>
  <c r="Z255" i="28" s="1"/>
  <c r="C257" i="28" s="1"/>
  <c r="Z256" i="28" s="1"/>
  <c r="C258" i="28" s="1"/>
  <c r="Z257" i="28" s="1"/>
  <c r="C259" i="28" s="1"/>
  <c r="Z258" i="28" s="1"/>
  <c r="C260" i="28" s="1"/>
  <c r="Z259" i="28" s="1"/>
  <c r="C261" i="28" s="1"/>
  <c r="Z260" i="28" s="1"/>
  <c r="C262" i="28" s="1"/>
  <c r="Z261" i="28" s="1"/>
  <c r="C263" i="28" s="1"/>
  <c r="Z262" i="28" s="1"/>
  <c r="C264" i="28" s="1"/>
  <c r="Z263" i="28" s="1"/>
  <c r="C265" i="28" s="1"/>
  <c r="Z264" i="28" s="1"/>
  <c r="C266" i="28" s="1"/>
  <c r="Z265" i="28" s="1"/>
  <c r="C267" i="28" s="1"/>
  <c r="Z266" i="28" s="1"/>
  <c r="C268" i="28" s="1"/>
  <c r="Z267" i="28" s="1"/>
  <c r="C269" i="28" s="1"/>
  <c r="Z268" i="28" s="1"/>
  <c r="C270" i="28" s="1"/>
  <c r="R2" i="28"/>
  <c r="P2" i="28"/>
  <c r="N2" i="28"/>
  <c r="L2" i="28"/>
  <c r="J2" i="28"/>
  <c r="H2" i="28"/>
  <c r="F2" i="28"/>
  <c r="D2" i="28"/>
  <c r="E10" i="24"/>
  <c r="E28" i="24"/>
  <c r="E26" i="24"/>
  <c r="E24" i="24"/>
  <c r="E22" i="24"/>
  <c r="E20" i="24"/>
  <c r="E18" i="24"/>
  <c r="E16" i="24"/>
  <c r="E14" i="24"/>
  <c r="E12" i="24"/>
  <c r="F12" i="24" l="1"/>
  <c r="F14" i="24"/>
  <c r="F16" i="24"/>
  <c r="F18" i="24"/>
  <c r="F20" i="24"/>
  <c r="F22" i="24"/>
  <c r="F24" i="24"/>
  <c r="F26" i="24"/>
  <c r="F28" i="24"/>
  <c r="D12" i="24"/>
  <c r="D14" i="24"/>
  <c r="D16" i="24"/>
  <c r="D18" i="24"/>
  <c r="D20" i="24"/>
  <c r="D22" i="24"/>
  <c r="D24" i="24"/>
  <c r="D26" i="24"/>
  <c r="D28" i="24"/>
  <c r="D10" i="24"/>
  <c r="F10" i="24"/>
  <c r="C5" i="24" l="1"/>
  <c r="H5" i="24"/>
  <c r="I5" i="24" s="1"/>
  <c r="I9" i="24" s="1"/>
  <c r="I7" i="24" s="1"/>
  <c r="F1" i="24"/>
  <c r="C4" i="24"/>
  <c r="J5" i="24" l="1"/>
  <c r="K5" i="24" s="1"/>
  <c r="K9" i="24" s="1"/>
  <c r="K7" i="24" s="1"/>
  <c r="H9" i="24"/>
  <c r="H7" i="24" s="1"/>
  <c r="H8" i="24"/>
  <c r="I8" i="24"/>
  <c r="I271" i="25"/>
  <c r="C271" i="25"/>
  <c r="I270" i="25"/>
  <c r="I269" i="25"/>
  <c r="I268" i="25"/>
  <c r="I267" i="25"/>
  <c r="I266" i="25"/>
  <c r="I265" i="25"/>
  <c r="I264" i="25"/>
  <c r="I263" i="25"/>
  <c r="I262" i="25"/>
  <c r="I261" i="25"/>
  <c r="I260" i="25"/>
  <c r="I259" i="25"/>
  <c r="I258" i="25"/>
  <c r="I257" i="25"/>
  <c r="I256" i="25"/>
  <c r="I255" i="25"/>
  <c r="I254" i="25"/>
  <c r="I253" i="25"/>
  <c r="I252" i="25"/>
  <c r="I251" i="25"/>
  <c r="I250" i="25"/>
  <c r="I249" i="25"/>
  <c r="I248" i="25"/>
  <c r="I247" i="25"/>
  <c r="I246" i="25"/>
  <c r="I245" i="25"/>
  <c r="I244" i="25"/>
  <c r="I243" i="25"/>
  <c r="I242" i="25"/>
  <c r="I241" i="25"/>
  <c r="I240" i="25"/>
  <c r="I239" i="25"/>
  <c r="I238" i="25"/>
  <c r="I237" i="25"/>
  <c r="I236" i="25"/>
  <c r="I235" i="25"/>
  <c r="I234" i="25"/>
  <c r="I233" i="25"/>
  <c r="I232" i="25"/>
  <c r="I231" i="25"/>
  <c r="I230" i="25"/>
  <c r="I229" i="25"/>
  <c r="I228" i="25"/>
  <c r="I227" i="25"/>
  <c r="I226" i="25"/>
  <c r="I225" i="25"/>
  <c r="I224" i="25"/>
  <c r="I223" i="25"/>
  <c r="I222" i="25"/>
  <c r="I221" i="25"/>
  <c r="I220" i="25"/>
  <c r="I219" i="25"/>
  <c r="I218" i="25"/>
  <c r="I217" i="25"/>
  <c r="I216" i="25"/>
  <c r="I215" i="25"/>
  <c r="I214" i="25"/>
  <c r="I213" i="25"/>
  <c r="I212" i="25"/>
  <c r="I211" i="25"/>
  <c r="I210" i="25"/>
  <c r="I209" i="25"/>
  <c r="I208" i="25"/>
  <c r="I207" i="25"/>
  <c r="I206" i="25"/>
  <c r="I205" i="25"/>
  <c r="I204" i="25"/>
  <c r="I203" i="25"/>
  <c r="I202" i="25"/>
  <c r="I201" i="25"/>
  <c r="I200" i="25"/>
  <c r="I199" i="25"/>
  <c r="I198" i="25"/>
  <c r="I197" i="25"/>
  <c r="I196" i="25"/>
  <c r="I195" i="25"/>
  <c r="I194" i="25"/>
  <c r="I193" i="25"/>
  <c r="I192" i="25"/>
  <c r="I191" i="25"/>
  <c r="I190" i="25"/>
  <c r="I189" i="25"/>
  <c r="I188" i="25"/>
  <c r="I187" i="25"/>
  <c r="I186" i="25"/>
  <c r="I185" i="25"/>
  <c r="I184" i="25"/>
  <c r="I183" i="25"/>
  <c r="I182" i="25"/>
  <c r="I181" i="25"/>
  <c r="I180" i="25"/>
  <c r="I179" i="25"/>
  <c r="I178" i="25"/>
  <c r="I177" i="25"/>
  <c r="I176" i="25"/>
  <c r="I175" i="25"/>
  <c r="I174" i="25"/>
  <c r="I173" i="25"/>
  <c r="I172" i="25"/>
  <c r="I171" i="25"/>
  <c r="I170" i="25"/>
  <c r="I169" i="25"/>
  <c r="I168" i="25"/>
  <c r="I167" i="25"/>
  <c r="I166" i="25"/>
  <c r="I165" i="25"/>
  <c r="I164" i="25"/>
  <c r="I163" i="25"/>
  <c r="I162" i="25"/>
  <c r="I161" i="25"/>
  <c r="I160" i="25"/>
  <c r="I159" i="25"/>
  <c r="I158" i="25"/>
  <c r="I157" i="25"/>
  <c r="I156" i="25"/>
  <c r="I155" i="25"/>
  <c r="I154" i="25"/>
  <c r="I153" i="25"/>
  <c r="I152" i="25"/>
  <c r="I151" i="25"/>
  <c r="I150" i="25"/>
  <c r="I149" i="25"/>
  <c r="I148" i="25"/>
  <c r="I147" i="25"/>
  <c r="I146" i="25"/>
  <c r="I145" i="25"/>
  <c r="I144" i="25"/>
  <c r="I143" i="25"/>
  <c r="I142" i="25"/>
  <c r="I141" i="25"/>
  <c r="I140" i="25"/>
  <c r="I139" i="25"/>
  <c r="I138" i="25"/>
  <c r="I137" i="25"/>
  <c r="I136" i="25"/>
  <c r="I135" i="25"/>
  <c r="I134" i="25"/>
  <c r="I133" i="25"/>
  <c r="I132" i="25"/>
  <c r="I131" i="25"/>
  <c r="I130" i="25"/>
  <c r="I129" i="25"/>
  <c r="I128" i="25"/>
  <c r="I127" i="25"/>
  <c r="I126" i="25"/>
  <c r="I125" i="25"/>
  <c r="I124" i="25"/>
  <c r="I123" i="25"/>
  <c r="I122" i="25"/>
  <c r="I121" i="25"/>
  <c r="I120" i="25"/>
  <c r="I119" i="25"/>
  <c r="I118" i="25"/>
  <c r="I117" i="25"/>
  <c r="I116" i="25"/>
  <c r="I115" i="25"/>
  <c r="I114" i="25"/>
  <c r="I113" i="25"/>
  <c r="I112" i="25"/>
  <c r="I111" i="25"/>
  <c r="I110" i="25"/>
  <c r="I109" i="25"/>
  <c r="I108" i="25"/>
  <c r="I107" i="25"/>
  <c r="I106" i="25"/>
  <c r="I105" i="25"/>
  <c r="I104" i="25"/>
  <c r="I103" i="25"/>
  <c r="I102" i="25"/>
  <c r="I101" i="25"/>
  <c r="I100" i="25"/>
  <c r="I99" i="25"/>
  <c r="I98" i="25"/>
  <c r="I97" i="25"/>
  <c r="I96" i="25"/>
  <c r="I95" i="25"/>
  <c r="I94" i="25"/>
  <c r="I93" i="25"/>
  <c r="I92" i="25"/>
  <c r="I91" i="25"/>
  <c r="I90" i="25"/>
  <c r="I89" i="25"/>
  <c r="I88" i="25"/>
  <c r="I87" i="25"/>
  <c r="I86" i="25"/>
  <c r="I85" i="25"/>
  <c r="I84" i="25"/>
  <c r="I83" i="25"/>
  <c r="I82" i="25"/>
  <c r="I81" i="25"/>
  <c r="I80" i="25"/>
  <c r="I79" i="25"/>
  <c r="I78" i="25"/>
  <c r="I77" i="25"/>
  <c r="I76" i="25"/>
  <c r="I75" i="25"/>
  <c r="I74" i="25"/>
  <c r="I73" i="25"/>
  <c r="I72" i="25"/>
  <c r="I71" i="25"/>
  <c r="I70" i="25"/>
  <c r="I69" i="25"/>
  <c r="I68" i="25"/>
  <c r="I67" i="25"/>
  <c r="I66" i="25"/>
  <c r="I65" i="25"/>
  <c r="I64" i="25"/>
  <c r="I63" i="25"/>
  <c r="I62" i="25"/>
  <c r="I61" i="25"/>
  <c r="I60" i="25"/>
  <c r="I59" i="25"/>
  <c r="I58" i="25"/>
  <c r="I57" i="25"/>
  <c r="I56" i="25"/>
  <c r="I55" i="25"/>
  <c r="I54" i="25"/>
  <c r="I53" i="25"/>
  <c r="I52" i="25"/>
  <c r="I51" i="25"/>
  <c r="I50" i="25"/>
  <c r="I49" i="25"/>
  <c r="I48" i="25"/>
  <c r="I47" i="25"/>
  <c r="I46" i="25"/>
  <c r="I45" i="25"/>
  <c r="I44" i="25"/>
  <c r="I43" i="25"/>
  <c r="I42" i="25"/>
  <c r="I41" i="25"/>
  <c r="I40" i="25"/>
  <c r="I39" i="25"/>
  <c r="I38" i="25"/>
  <c r="I37" i="25"/>
  <c r="I36" i="25"/>
  <c r="I35" i="25"/>
  <c r="I34" i="25"/>
  <c r="I33" i="25"/>
  <c r="I32" i="25"/>
  <c r="I31" i="25"/>
  <c r="I30" i="25"/>
  <c r="I29" i="25"/>
  <c r="I28" i="25"/>
  <c r="I27" i="25"/>
  <c r="I26" i="25"/>
  <c r="I25" i="25"/>
  <c r="I24" i="25"/>
  <c r="I23" i="25"/>
  <c r="I22" i="25"/>
  <c r="I21" i="25"/>
  <c r="I20" i="25"/>
  <c r="I19" i="25"/>
  <c r="AC18" i="25"/>
  <c r="I18" i="25"/>
  <c r="AC17" i="25"/>
  <c r="I17" i="25"/>
  <c r="AC16" i="25"/>
  <c r="I16" i="25"/>
  <c r="AC15" i="25"/>
  <c r="I15" i="25"/>
  <c r="AC14" i="25"/>
  <c r="I14" i="25"/>
  <c r="AC13" i="25"/>
  <c r="I13" i="25"/>
  <c r="AC12" i="25"/>
  <c r="I12" i="25"/>
  <c r="AC11" i="25"/>
  <c r="I11" i="25"/>
  <c r="AC10" i="25"/>
  <c r="I10" i="25"/>
  <c r="AC9" i="25"/>
  <c r="I9" i="25"/>
  <c r="AC8" i="25"/>
  <c r="I8" i="25"/>
  <c r="AC7" i="25"/>
  <c r="K7" i="25"/>
  <c r="I7" i="25"/>
  <c r="V2" i="25"/>
  <c r="T2" i="25"/>
  <c r="C7" i="25" s="1"/>
  <c r="Z6" i="25" s="1"/>
  <c r="C8" i="25" s="1"/>
  <c r="Z7" i="25" s="1"/>
  <c r="C9" i="25" s="1"/>
  <c r="Z8" i="25" s="1"/>
  <c r="C10" i="25" s="1"/>
  <c r="Z9" i="25" s="1"/>
  <c r="C11" i="25" s="1"/>
  <c r="Z10" i="25" s="1"/>
  <c r="C12" i="25" s="1"/>
  <c r="Z11" i="25" s="1"/>
  <c r="C13" i="25" s="1"/>
  <c r="Z12" i="25" s="1"/>
  <c r="C14" i="25" s="1"/>
  <c r="Z13" i="25" s="1"/>
  <c r="C15" i="25" s="1"/>
  <c r="Z14" i="25" s="1"/>
  <c r="C16" i="25" s="1"/>
  <c r="Z15" i="25" s="1"/>
  <c r="C17" i="25" s="1"/>
  <c r="Z16" i="25" s="1"/>
  <c r="C18" i="25" s="1"/>
  <c r="Z17" i="25" s="1"/>
  <c r="C19" i="25" s="1"/>
  <c r="Z18" i="25" s="1"/>
  <c r="C20" i="25" s="1"/>
  <c r="Z19" i="25" s="1"/>
  <c r="C21" i="25" s="1"/>
  <c r="Z20" i="25" s="1"/>
  <c r="C22" i="25" s="1"/>
  <c r="Z21" i="25" s="1"/>
  <c r="C23" i="25" s="1"/>
  <c r="Z22" i="25" s="1"/>
  <c r="C24" i="25" s="1"/>
  <c r="Z23" i="25" s="1"/>
  <c r="C25" i="25" s="1"/>
  <c r="Z24" i="25" s="1"/>
  <c r="C26" i="25" s="1"/>
  <c r="Z25" i="25" s="1"/>
  <c r="C27" i="25" s="1"/>
  <c r="Z26" i="25" s="1"/>
  <c r="C28" i="25" s="1"/>
  <c r="Z27" i="25" s="1"/>
  <c r="C29" i="25" s="1"/>
  <c r="Z28" i="25" s="1"/>
  <c r="C30" i="25" s="1"/>
  <c r="Z29" i="25" s="1"/>
  <c r="C31" i="25" s="1"/>
  <c r="Z30" i="25" s="1"/>
  <c r="C32" i="25" s="1"/>
  <c r="Z31" i="25" s="1"/>
  <c r="C33" i="25" s="1"/>
  <c r="Z32" i="25" s="1"/>
  <c r="C34" i="25" s="1"/>
  <c r="Z33" i="25" s="1"/>
  <c r="C35" i="25" s="1"/>
  <c r="Z34" i="25" s="1"/>
  <c r="C36" i="25" s="1"/>
  <c r="Z35" i="25" s="1"/>
  <c r="C37" i="25" s="1"/>
  <c r="Z36" i="25" s="1"/>
  <c r="C38" i="25" s="1"/>
  <c r="Z37" i="25" s="1"/>
  <c r="C39" i="25" s="1"/>
  <c r="Z38" i="25" s="1"/>
  <c r="C40" i="25" s="1"/>
  <c r="Z39" i="25" s="1"/>
  <c r="C41" i="25" s="1"/>
  <c r="Z40" i="25" s="1"/>
  <c r="C42" i="25" s="1"/>
  <c r="Z41" i="25" s="1"/>
  <c r="C43" i="25" s="1"/>
  <c r="Z42" i="25" s="1"/>
  <c r="C44" i="25" s="1"/>
  <c r="Z43" i="25" s="1"/>
  <c r="C45" i="25" s="1"/>
  <c r="Z44" i="25" s="1"/>
  <c r="C46" i="25" s="1"/>
  <c r="Z45" i="25" s="1"/>
  <c r="C47" i="25" s="1"/>
  <c r="Z46" i="25" s="1"/>
  <c r="C48" i="25" s="1"/>
  <c r="Z47" i="25" s="1"/>
  <c r="C49" i="25" s="1"/>
  <c r="Z48" i="25" s="1"/>
  <c r="C50" i="25" s="1"/>
  <c r="Z49" i="25" s="1"/>
  <c r="C51" i="25" s="1"/>
  <c r="Z50" i="25" s="1"/>
  <c r="C52" i="25" s="1"/>
  <c r="Z51" i="25" s="1"/>
  <c r="C53" i="25" s="1"/>
  <c r="Z52" i="25" s="1"/>
  <c r="C54" i="25" s="1"/>
  <c r="Z53" i="25" s="1"/>
  <c r="C55" i="25" s="1"/>
  <c r="Z54" i="25" s="1"/>
  <c r="C56" i="25" s="1"/>
  <c r="Z55" i="25" s="1"/>
  <c r="C57" i="25" s="1"/>
  <c r="Z56" i="25" s="1"/>
  <c r="C58" i="25" s="1"/>
  <c r="Z57" i="25" s="1"/>
  <c r="C59" i="25" s="1"/>
  <c r="Z58" i="25" s="1"/>
  <c r="C60" i="25" s="1"/>
  <c r="Z59" i="25" s="1"/>
  <c r="C61" i="25" s="1"/>
  <c r="Z60" i="25" s="1"/>
  <c r="C62" i="25" s="1"/>
  <c r="Z61" i="25" s="1"/>
  <c r="C63" i="25" s="1"/>
  <c r="Z62" i="25" s="1"/>
  <c r="C64" i="25" s="1"/>
  <c r="Z63" i="25" s="1"/>
  <c r="C65" i="25" s="1"/>
  <c r="Z64" i="25" s="1"/>
  <c r="C66" i="25" s="1"/>
  <c r="Z65" i="25" s="1"/>
  <c r="C67" i="25" s="1"/>
  <c r="Z66" i="25" s="1"/>
  <c r="C68" i="25" s="1"/>
  <c r="Z67" i="25" s="1"/>
  <c r="C69" i="25" s="1"/>
  <c r="Z68" i="25" s="1"/>
  <c r="C70" i="25" s="1"/>
  <c r="Z69" i="25" s="1"/>
  <c r="C71" i="25" s="1"/>
  <c r="Z70" i="25" s="1"/>
  <c r="C72" i="25" s="1"/>
  <c r="Z71" i="25" s="1"/>
  <c r="C73" i="25" s="1"/>
  <c r="Z72" i="25" s="1"/>
  <c r="C74" i="25" s="1"/>
  <c r="Z73" i="25" s="1"/>
  <c r="C75" i="25" s="1"/>
  <c r="Z74" i="25" s="1"/>
  <c r="C76" i="25" s="1"/>
  <c r="Z75" i="25" s="1"/>
  <c r="C77" i="25" s="1"/>
  <c r="Z76" i="25" s="1"/>
  <c r="C78" i="25" s="1"/>
  <c r="Z77" i="25" s="1"/>
  <c r="C79" i="25" s="1"/>
  <c r="Z78" i="25" s="1"/>
  <c r="C80" i="25" s="1"/>
  <c r="Z79" i="25" s="1"/>
  <c r="C81" i="25" s="1"/>
  <c r="Z80" i="25" s="1"/>
  <c r="C82" i="25" s="1"/>
  <c r="Z81" i="25" s="1"/>
  <c r="C83" i="25" s="1"/>
  <c r="Z82" i="25" s="1"/>
  <c r="C84" i="25" s="1"/>
  <c r="Z83" i="25" s="1"/>
  <c r="C85" i="25" s="1"/>
  <c r="Z84" i="25" s="1"/>
  <c r="C86" i="25" s="1"/>
  <c r="Z85" i="25" s="1"/>
  <c r="C87" i="25" s="1"/>
  <c r="Z86" i="25" s="1"/>
  <c r="C88" i="25" s="1"/>
  <c r="Z87" i="25" s="1"/>
  <c r="C89" i="25" s="1"/>
  <c r="Z88" i="25" s="1"/>
  <c r="C90" i="25" s="1"/>
  <c r="Z89" i="25" s="1"/>
  <c r="C91" i="25" s="1"/>
  <c r="Z90" i="25" s="1"/>
  <c r="C92" i="25" s="1"/>
  <c r="Z91" i="25" s="1"/>
  <c r="C93" i="25" s="1"/>
  <c r="Z92" i="25" s="1"/>
  <c r="C94" i="25" s="1"/>
  <c r="Z93" i="25" s="1"/>
  <c r="C95" i="25" s="1"/>
  <c r="Z94" i="25" s="1"/>
  <c r="C96" i="25" s="1"/>
  <c r="Z95" i="25" s="1"/>
  <c r="C97" i="25" s="1"/>
  <c r="Z96" i="25" s="1"/>
  <c r="C98" i="25" s="1"/>
  <c r="Z97" i="25" s="1"/>
  <c r="C99" i="25" s="1"/>
  <c r="Z98" i="25" s="1"/>
  <c r="C100" i="25" s="1"/>
  <c r="Z99" i="25" s="1"/>
  <c r="C101" i="25" s="1"/>
  <c r="Z100" i="25" s="1"/>
  <c r="C102" i="25" s="1"/>
  <c r="Z101" i="25" s="1"/>
  <c r="C103" i="25" s="1"/>
  <c r="Z102" i="25" s="1"/>
  <c r="C104" i="25" s="1"/>
  <c r="Z103" i="25" s="1"/>
  <c r="C105" i="25" s="1"/>
  <c r="Z104" i="25" s="1"/>
  <c r="C106" i="25" s="1"/>
  <c r="Z105" i="25" s="1"/>
  <c r="C107" i="25" s="1"/>
  <c r="Z106" i="25" s="1"/>
  <c r="C108" i="25" s="1"/>
  <c r="Z107" i="25" s="1"/>
  <c r="C109" i="25" s="1"/>
  <c r="Z108" i="25" s="1"/>
  <c r="C110" i="25" s="1"/>
  <c r="Z109" i="25" s="1"/>
  <c r="C111" i="25" s="1"/>
  <c r="Z110" i="25" s="1"/>
  <c r="C112" i="25" s="1"/>
  <c r="Z111" i="25" s="1"/>
  <c r="C113" i="25" s="1"/>
  <c r="Z112" i="25" s="1"/>
  <c r="C114" i="25" s="1"/>
  <c r="Z113" i="25" s="1"/>
  <c r="C115" i="25" s="1"/>
  <c r="Z114" i="25" s="1"/>
  <c r="C116" i="25" s="1"/>
  <c r="Z115" i="25" s="1"/>
  <c r="C117" i="25" s="1"/>
  <c r="Z116" i="25" s="1"/>
  <c r="C118" i="25" s="1"/>
  <c r="Z117" i="25" s="1"/>
  <c r="C119" i="25" s="1"/>
  <c r="Z118" i="25" s="1"/>
  <c r="C120" i="25" s="1"/>
  <c r="Z119" i="25" s="1"/>
  <c r="C121" i="25" s="1"/>
  <c r="Z120" i="25" s="1"/>
  <c r="C122" i="25" s="1"/>
  <c r="Z121" i="25" s="1"/>
  <c r="C123" i="25" s="1"/>
  <c r="Z122" i="25" s="1"/>
  <c r="C124" i="25" s="1"/>
  <c r="Z123" i="25" s="1"/>
  <c r="C125" i="25" s="1"/>
  <c r="Z124" i="25" s="1"/>
  <c r="C126" i="25" s="1"/>
  <c r="Z125" i="25" s="1"/>
  <c r="C127" i="25" s="1"/>
  <c r="Z126" i="25" s="1"/>
  <c r="C128" i="25" s="1"/>
  <c r="Z127" i="25" s="1"/>
  <c r="C129" i="25" s="1"/>
  <c r="Z128" i="25" s="1"/>
  <c r="C130" i="25" s="1"/>
  <c r="Z129" i="25" s="1"/>
  <c r="C131" i="25" s="1"/>
  <c r="Z130" i="25" s="1"/>
  <c r="C132" i="25" s="1"/>
  <c r="Z131" i="25" s="1"/>
  <c r="C133" i="25" s="1"/>
  <c r="Z132" i="25" s="1"/>
  <c r="C134" i="25" s="1"/>
  <c r="Z133" i="25" s="1"/>
  <c r="C135" i="25" s="1"/>
  <c r="Z134" i="25" s="1"/>
  <c r="C136" i="25" s="1"/>
  <c r="Z135" i="25" s="1"/>
  <c r="C137" i="25" s="1"/>
  <c r="Z136" i="25" s="1"/>
  <c r="C138" i="25" s="1"/>
  <c r="Z137" i="25" s="1"/>
  <c r="C139" i="25" s="1"/>
  <c r="Z138" i="25" s="1"/>
  <c r="C140" i="25" s="1"/>
  <c r="Z139" i="25" s="1"/>
  <c r="C141" i="25" s="1"/>
  <c r="Z140" i="25" s="1"/>
  <c r="C142" i="25" s="1"/>
  <c r="Z141" i="25" s="1"/>
  <c r="C143" i="25" s="1"/>
  <c r="Z142" i="25" s="1"/>
  <c r="C144" i="25" s="1"/>
  <c r="Z143" i="25" s="1"/>
  <c r="C145" i="25" s="1"/>
  <c r="Z144" i="25" s="1"/>
  <c r="C146" i="25" s="1"/>
  <c r="Z145" i="25" s="1"/>
  <c r="C147" i="25" s="1"/>
  <c r="Z146" i="25" s="1"/>
  <c r="C148" i="25" s="1"/>
  <c r="Z147" i="25" s="1"/>
  <c r="C149" i="25" s="1"/>
  <c r="Z148" i="25" s="1"/>
  <c r="C150" i="25" s="1"/>
  <c r="Z149" i="25" s="1"/>
  <c r="C151" i="25" s="1"/>
  <c r="Z150" i="25" s="1"/>
  <c r="C152" i="25" s="1"/>
  <c r="Z151" i="25" s="1"/>
  <c r="C153" i="25" s="1"/>
  <c r="Z152" i="25" s="1"/>
  <c r="C154" i="25" s="1"/>
  <c r="Z153" i="25" s="1"/>
  <c r="C155" i="25" s="1"/>
  <c r="Z154" i="25" s="1"/>
  <c r="C156" i="25" s="1"/>
  <c r="Z155" i="25" s="1"/>
  <c r="C157" i="25" s="1"/>
  <c r="Z156" i="25" s="1"/>
  <c r="C158" i="25" s="1"/>
  <c r="Z157" i="25" s="1"/>
  <c r="C159" i="25" s="1"/>
  <c r="Z158" i="25" s="1"/>
  <c r="C160" i="25" s="1"/>
  <c r="Z159" i="25" s="1"/>
  <c r="C161" i="25" s="1"/>
  <c r="Z160" i="25" s="1"/>
  <c r="C162" i="25" s="1"/>
  <c r="Z161" i="25" s="1"/>
  <c r="C163" i="25" s="1"/>
  <c r="Z162" i="25" s="1"/>
  <c r="C164" i="25" s="1"/>
  <c r="Z163" i="25" s="1"/>
  <c r="C165" i="25" s="1"/>
  <c r="Z164" i="25" s="1"/>
  <c r="C166" i="25" s="1"/>
  <c r="Z165" i="25" s="1"/>
  <c r="C167" i="25" s="1"/>
  <c r="Z166" i="25" s="1"/>
  <c r="C168" i="25" s="1"/>
  <c r="Z167" i="25" s="1"/>
  <c r="C169" i="25" s="1"/>
  <c r="Z168" i="25" s="1"/>
  <c r="C170" i="25" s="1"/>
  <c r="Z169" i="25" s="1"/>
  <c r="C171" i="25" s="1"/>
  <c r="Z170" i="25" s="1"/>
  <c r="C172" i="25" s="1"/>
  <c r="Z171" i="25" s="1"/>
  <c r="C173" i="25" s="1"/>
  <c r="Z172" i="25" s="1"/>
  <c r="C174" i="25" s="1"/>
  <c r="Z173" i="25" s="1"/>
  <c r="C175" i="25" s="1"/>
  <c r="Z174" i="25" s="1"/>
  <c r="C176" i="25" s="1"/>
  <c r="Z175" i="25" s="1"/>
  <c r="C177" i="25" s="1"/>
  <c r="Z176" i="25" s="1"/>
  <c r="C178" i="25" s="1"/>
  <c r="Z177" i="25" s="1"/>
  <c r="C179" i="25" s="1"/>
  <c r="Z178" i="25" s="1"/>
  <c r="C180" i="25" s="1"/>
  <c r="Z179" i="25" s="1"/>
  <c r="C181" i="25" s="1"/>
  <c r="Z180" i="25" s="1"/>
  <c r="C182" i="25" s="1"/>
  <c r="Z181" i="25" s="1"/>
  <c r="C183" i="25" s="1"/>
  <c r="Z182" i="25" s="1"/>
  <c r="C184" i="25" s="1"/>
  <c r="Z183" i="25" s="1"/>
  <c r="C185" i="25" s="1"/>
  <c r="Z184" i="25" s="1"/>
  <c r="C186" i="25" s="1"/>
  <c r="Z185" i="25" s="1"/>
  <c r="C187" i="25" s="1"/>
  <c r="Z186" i="25" s="1"/>
  <c r="C188" i="25" s="1"/>
  <c r="Z187" i="25" s="1"/>
  <c r="C189" i="25" s="1"/>
  <c r="Z188" i="25" s="1"/>
  <c r="C190" i="25" s="1"/>
  <c r="Z189" i="25" s="1"/>
  <c r="C191" i="25" s="1"/>
  <c r="Z190" i="25" s="1"/>
  <c r="C192" i="25" s="1"/>
  <c r="Z191" i="25" s="1"/>
  <c r="C193" i="25" s="1"/>
  <c r="Z192" i="25" s="1"/>
  <c r="C194" i="25" s="1"/>
  <c r="Z193" i="25" s="1"/>
  <c r="C195" i="25" s="1"/>
  <c r="Z194" i="25" s="1"/>
  <c r="C196" i="25" s="1"/>
  <c r="Z195" i="25" s="1"/>
  <c r="C197" i="25" s="1"/>
  <c r="Z196" i="25" s="1"/>
  <c r="C198" i="25" s="1"/>
  <c r="Z197" i="25" s="1"/>
  <c r="C199" i="25" s="1"/>
  <c r="Z198" i="25" s="1"/>
  <c r="C200" i="25" s="1"/>
  <c r="Z199" i="25" s="1"/>
  <c r="C201" i="25" s="1"/>
  <c r="Z200" i="25" s="1"/>
  <c r="C202" i="25" s="1"/>
  <c r="Z201" i="25" s="1"/>
  <c r="C203" i="25" s="1"/>
  <c r="Z202" i="25" s="1"/>
  <c r="C204" i="25" s="1"/>
  <c r="Z203" i="25" s="1"/>
  <c r="C205" i="25" s="1"/>
  <c r="Z204" i="25" s="1"/>
  <c r="C206" i="25" s="1"/>
  <c r="Z205" i="25" s="1"/>
  <c r="C207" i="25" s="1"/>
  <c r="Z206" i="25" s="1"/>
  <c r="C208" i="25" s="1"/>
  <c r="Z207" i="25" s="1"/>
  <c r="C209" i="25" s="1"/>
  <c r="Z208" i="25" s="1"/>
  <c r="C210" i="25" s="1"/>
  <c r="Z209" i="25" s="1"/>
  <c r="C211" i="25" s="1"/>
  <c r="Z210" i="25" s="1"/>
  <c r="C212" i="25" s="1"/>
  <c r="Z211" i="25" s="1"/>
  <c r="C213" i="25" s="1"/>
  <c r="Z212" i="25" s="1"/>
  <c r="C214" i="25" s="1"/>
  <c r="Z213" i="25" s="1"/>
  <c r="C215" i="25" s="1"/>
  <c r="Z214" i="25" s="1"/>
  <c r="C216" i="25" s="1"/>
  <c r="Z215" i="25" s="1"/>
  <c r="C217" i="25" s="1"/>
  <c r="Z216" i="25" s="1"/>
  <c r="C218" i="25" s="1"/>
  <c r="Z217" i="25" s="1"/>
  <c r="C219" i="25" s="1"/>
  <c r="Z218" i="25" s="1"/>
  <c r="C220" i="25" s="1"/>
  <c r="Z219" i="25" s="1"/>
  <c r="C221" i="25" s="1"/>
  <c r="Z220" i="25" s="1"/>
  <c r="C222" i="25" s="1"/>
  <c r="Z221" i="25" s="1"/>
  <c r="C223" i="25" s="1"/>
  <c r="Z222" i="25" s="1"/>
  <c r="C224" i="25" s="1"/>
  <c r="Z223" i="25" s="1"/>
  <c r="C225" i="25" s="1"/>
  <c r="Z224" i="25" s="1"/>
  <c r="C226" i="25" s="1"/>
  <c r="Z225" i="25" s="1"/>
  <c r="C227" i="25" s="1"/>
  <c r="Z226" i="25" s="1"/>
  <c r="C228" i="25" s="1"/>
  <c r="Z227" i="25" s="1"/>
  <c r="C229" i="25" s="1"/>
  <c r="Z228" i="25" s="1"/>
  <c r="C230" i="25" s="1"/>
  <c r="Z229" i="25" s="1"/>
  <c r="C231" i="25" s="1"/>
  <c r="Z230" i="25" s="1"/>
  <c r="C232" i="25" s="1"/>
  <c r="Z231" i="25" s="1"/>
  <c r="C233" i="25" s="1"/>
  <c r="Z232" i="25" s="1"/>
  <c r="C234" i="25" s="1"/>
  <c r="Z233" i="25" s="1"/>
  <c r="C235" i="25" s="1"/>
  <c r="Z234" i="25" s="1"/>
  <c r="C236" i="25" s="1"/>
  <c r="Z235" i="25" s="1"/>
  <c r="C237" i="25" s="1"/>
  <c r="Z236" i="25" s="1"/>
  <c r="C238" i="25" s="1"/>
  <c r="Z237" i="25" s="1"/>
  <c r="C239" i="25" s="1"/>
  <c r="Z238" i="25" s="1"/>
  <c r="C240" i="25" s="1"/>
  <c r="Z239" i="25" s="1"/>
  <c r="C241" i="25" s="1"/>
  <c r="Z240" i="25" s="1"/>
  <c r="C242" i="25" s="1"/>
  <c r="Z241" i="25" s="1"/>
  <c r="C243" i="25" s="1"/>
  <c r="Z242" i="25" s="1"/>
  <c r="C244" i="25" s="1"/>
  <c r="Z243" i="25" s="1"/>
  <c r="C245" i="25" s="1"/>
  <c r="Z244" i="25" s="1"/>
  <c r="C246" i="25" s="1"/>
  <c r="Z245" i="25" s="1"/>
  <c r="C247" i="25" s="1"/>
  <c r="Z246" i="25" s="1"/>
  <c r="C248" i="25" s="1"/>
  <c r="Z247" i="25" s="1"/>
  <c r="C249" i="25" s="1"/>
  <c r="Z248" i="25" s="1"/>
  <c r="C250" i="25" s="1"/>
  <c r="Z249" i="25" s="1"/>
  <c r="C251" i="25" s="1"/>
  <c r="Z250" i="25" s="1"/>
  <c r="C252" i="25" s="1"/>
  <c r="Z251" i="25" s="1"/>
  <c r="C253" i="25" s="1"/>
  <c r="Z252" i="25" s="1"/>
  <c r="C254" i="25" s="1"/>
  <c r="Z253" i="25" s="1"/>
  <c r="C255" i="25" s="1"/>
  <c r="Z254" i="25" s="1"/>
  <c r="C256" i="25" s="1"/>
  <c r="Z255" i="25" s="1"/>
  <c r="C257" i="25" s="1"/>
  <c r="Z256" i="25" s="1"/>
  <c r="C258" i="25" s="1"/>
  <c r="Z257" i="25" s="1"/>
  <c r="C259" i="25" s="1"/>
  <c r="Z258" i="25" s="1"/>
  <c r="C260" i="25" s="1"/>
  <c r="Z259" i="25" s="1"/>
  <c r="C261" i="25" s="1"/>
  <c r="Z260" i="25" s="1"/>
  <c r="C262" i="25" s="1"/>
  <c r="Z261" i="25" s="1"/>
  <c r="C263" i="25" s="1"/>
  <c r="Z262" i="25" s="1"/>
  <c r="C264" i="25" s="1"/>
  <c r="Z263" i="25" s="1"/>
  <c r="C265" i="25" s="1"/>
  <c r="Z264" i="25" s="1"/>
  <c r="C266" i="25" s="1"/>
  <c r="Z265" i="25" s="1"/>
  <c r="C267" i="25" s="1"/>
  <c r="Z266" i="25" s="1"/>
  <c r="C268" i="25" s="1"/>
  <c r="Z267" i="25" s="1"/>
  <c r="C269" i="25" s="1"/>
  <c r="Z268" i="25" s="1"/>
  <c r="C270" i="25" s="1"/>
  <c r="R2" i="25"/>
  <c r="P2" i="25"/>
  <c r="N2" i="25"/>
  <c r="L2" i="25"/>
  <c r="J2" i="25"/>
  <c r="H2" i="25"/>
  <c r="F2" i="25"/>
  <c r="D2" i="25"/>
  <c r="L5" i="24" l="1"/>
  <c r="L9" i="24" s="1"/>
  <c r="L7" i="24" s="1"/>
  <c r="K8" i="24"/>
  <c r="J9" i="24"/>
  <c r="J7" i="24" s="1"/>
  <c r="J8" i="24"/>
  <c r="C1" i="1"/>
  <c r="C2" i="21" s="1"/>
  <c r="L8" i="24" l="1"/>
  <c r="M5" i="24"/>
  <c r="M9" i="24" s="1"/>
  <c r="M7" i="24" s="1"/>
  <c r="K7" i="5"/>
  <c r="F16" i="6"/>
  <c r="G16" i="6"/>
  <c r="F17" i="6"/>
  <c r="G17" i="6"/>
  <c r="F18" i="6"/>
  <c r="G18" i="6"/>
  <c r="F19" i="6"/>
  <c r="G19" i="6"/>
  <c r="F20" i="6"/>
  <c r="G20" i="6"/>
  <c r="F21" i="6"/>
  <c r="G21" i="6"/>
  <c r="F22" i="6"/>
  <c r="G22" i="6"/>
  <c r="F23" i="6"/>
  <c r="G23" i="6"/>
  <c r="F24" i="6"/>
  <c r="G24" i="6"/>
  <c r="F25" i="6"/>
  <c r="G25" i="6"/>
  <c r="F26" i="6"/>
  <c r="G26" i="6"/>
  <c r="F15" i="6"/>
  <c r="G15" i="6"/>
  <c r="C16" i="6"/>
  <c r="D16" i="6"/>
  <c r="C17" i="6"/>
  <c r="D17" i="6"/>
  <c r="C18" i="6"/>
  <c r="D18" i="6"/>
  <c r="C19" i="6"/>
  <c r="D19" i="6"/>
  <c r="C20" i="6"/>
  <c r="D20" i="6"/>
  <c r="C21" i="6"/>
  <c r="D21" i="6"/>
  <c r="C22" i="6"/>
  <c r="D22" i="6"/>
  <c r="C23" i="6"/>
  <c r="D23" i="6"/>
  <c r="C24" i="6"/>
  <c r="D24" i="6"/>
  <c r="C25" i="6"/>
  <c r="D25" i="6"/>
  <c r="C26" i="6"/>
  <c r="D26" i="6"/>
  <c r="C27" i="6"/>
  <c r="D27" i="6"/>
  <c r="C28" i="6"/>
  <c r="D28" i="6"/>
  <c r="C29" i="6"/>
  <c r="D29" i="6"/>
  <c r="C30" i="6"/>
  <c r="D30" i="6"/>
  <c r="C31" i="6"/>
  <c r="D31" i="6"/>
  <c r="C32" i="6"/>
  <c r="D32" i="6"/>
  <c r="C33" i="6"/>
  <c r="D33" i="6"/>
  <c r="C34" i="6"/>
  <c r="D34" i="6"/>
  <c r="C35" i="6"/>
  <c r="D35" i="6"/>
  <c r="C36" i="6"/>
  <c r="D36" i="6"/>
  <c r="C37" i="6"/>
  <c r="D37" i="6"/>
  <c r="C38" i="6"/>
  <c r="D38" i="6"/>
  <c r="C39" i="6"/>
  <c r="D39" i="6"/>
  <c r="C40" i="6"/>
  <c r="D40" i="6"/>
  <c r="C41" i="6"/>
  <c r="D41" i="6"/>
  <c r="C42" i="6"/>
  <c r="D42" i="6"/>
  <c r="C43" i="6"/>
  <c r="D43" i="6"/>
  <c r="C44" i="6"/>
  <c r="D44" i="6"/>
  <c r="C45" i="6"/>
  <c r="D45" i="6"/>
  <c r="C46" i="6"/>
  <c r="D46" i="6"/>
  <c r="C47" i="6"/>
  <c r="D47" i="6"/>
  <c r="C48" i="6"/>
  <c r="D48" i="6"/>
  <c r="C49" i="6"/>
  <c r="D49" i="6"/>
  <c r="C50" i="6"/>
  <c r="D50" i="6"/>
  <c r="C51" i="6"/>
  <c r="D51" i="6"/>
  <c r="C52" i="6"/>
  <c r="D52" i="6"/>
  <c r="C53" i="6"/>
  <c r="D53" i="6"/>
  <c r="C54" i="6"/>
  <c r="D54" i="6"/>
  <c r="C55" i="6"/>
  <c r="D55" i="6"/>
  <c r="C56" i="6"/>
  <c r="D56" i="6"/>
  <c r="C57" i="6"/>
  <c r="D57" i="6"/>
  <c r="C58" i="6"/>
  <c r="D58" i="6"/>
  <c r="C59" i="6"/>
  <c r="D59" i="6"/>
  <c r="C60" i="6"/>
  <c r="D60" i="6"/>
  <c r="C61" i="6"/>
  <c r="D61" i="6"/>
  <c r="C62" i="6"/>
  <c r="D62" i="6"/>
  <c r="C63" i="6"/>
  <c r="D63" i="6"/>
  <c r="C64" i="6"/>
  <c r="D64" i="6"/>
  <c r="C65" i="6"/>
  <c r="D65" i="6"/>
  <c r="C66" i="6"/>
  <c r="D66" i="6"/>
  <c r="C67" i="6"/>
  <c r="D67" i="6"/>
  <c r="C68" i="6"/>
  <c r="D68" i="6"/>
  <c r="C69" i="6"/>
  <c r="D69" i="6"/>
  <c r="C70" i="6"/>
  <c r="D70" i="6"/>
  <c r="C71" i="6"/>
  <c r="D71" i="6"/>
  <c r="C72" i="6"/>
  <c r="D72" i="6"/>
  <c r="C73" i="6"/>
  <c r="D73" i="6"/>
  <c r="C74" i="6"/>
  <c r="D74" i="6"/>
  <c r="D15" i="6"/>
  <c r="E11" i="6"/>
  <c r="G10" i="6" s="1"/>
  <c r="M8" i="24" l="1"/>
  <c r="N5" i="24"/>
  <c r="N9" i="24" s="1"/>
  <c r="N7" i="24" s="1"/>
  <c r="F10" i="6"/>
  <c r="J16" i="6"/>
  <c r="J17" i="6" s="1"/>
  <c r="J18" i="6" s="1"/>
  <c r="J19" i="6" s="1"/>
  <c r="J20" i="6" s="1"/>
  <c r="J21" i="6" s="1"/>
  <c r="J22" i="6" s="1"/>
  <c r="J23" i="6" s="1"/>
  <c r="J24" i="6" s="1"/>
  <c r="J25" i="6" s="1"/>
  <c r="J26" i="6" s="1"/>
  <c r="J27" i="6" s="1"/>
  <c r="J28" i="6" s="1"/>
  <c r="J29" i="6" s="1"/>
  <c r="J30" i="6" s="1"/>
  <c r="J31" i="6" s="1"/>
  <c r="J32" i="6" s="1"/>
  <c r="J33" i="6" s="1"/>
  <c r="J34" i="6" s="1"/>
  <c r="J35" i="6" s="1"/>
  <c r="J36" i="6" s="1"/>
  <c r="J37" i="6" s="1"/>
  <c r="J38" i="6" s="1"/>
  <c r="J39" i="6" s="1"/>
  <c r="J40" i="6" s="1"/>
  <c r="J41" i="6" s="1"/>
  <c r="J42" i="6" s="1"/>
  <c r="J43" i="6" s="1"/>
  <c r="J44" i="6" s="1"/>
  <c r="J45" i="6" s="1"/>
  <c r="J46" i="6" s="1"/>
  <c r="J47" i="6" s="1"/>
  <c r="J48" i="6" s="1"/>
  <c r="J49" i="6" s="1"/>
  <c r="J50" i="6" s="1"/>
  <c r="J51" i="6" s="1"/>
  <c r="J52" i="6" s="1"/>
  <c r="J53" i="6" s="1"/>
  <c r="J54" i="6" s="1"/>
  <c r="J55" i="6" s="1"/>
  <c r="J56" i="6" s="1"/>
  <c r="J57" i="6" s="1"/>
  <c r="J58" i="6" s="1"/>
  <c r="J59" i="6" s="1"/>
  <c r="J60" i="6" s="1"/>
  <c r="J61" i="6" s="1"/>
  <c r="J62" i="6" s="1"/>
  <c r="J63" i="6" s="1"/>
  <c r="J64" i="6" s="1"/>
  <c r="J65" i="6" s="1"/>
  <c r="J66" i="6" s="1"/>
  <c r="J67" i="6" s="1"/>
  <c r="J68" i="6" s="1"/>
  <c r="J69" i="6" s="1"/>
  <c r="J70" i="6" s="1"/>
  <c r="J71" i="6" s="1"/>
  <c r="J72" i="6" s="1"/>
  <c r="J73" i="6" s="1"/>
  <c r="J74" i="6" s="1"/>
  <c r="J75" i="6" s="1"/>
  <c r="I16" i="6"/>
  <c r="I17" i="6" s="1"/>
  <c r="I18" i="6" s="1"/>
  <c r="I19" i="6" s="1"/>
  <c r="I20" i="6" s="1"/>
  <c r="I21" i="6" s="1"/>
  <c r="I22" i="6" s="1"/>
  <c r="I23" i="6" s="1"/>
  <c r="I24" i="6" s="1"/>
  <c r="I25" i="6" s="1"/>
  <c r="I26" i="6" s="1"/>
  <c r="I27" i="6" s="1"/>
  <c r="I28" i="6" s="1"/>
  <c r="I29" i="6" s="1"/>
  <c r="I30" i="6" s="1"/>
  <c r="I31" i="6" s="1"/>
  <c r="I32" i="6" s="1"/>
  <c r="I33" i="6" s="1"/>
  <c r="I34" i="6" s="1"/>
  <c r="I35" i="6" s="1"/>
  <c r="I36" i="6" s="1"/>
  <c r="I37" i="6" s="1"/>
  <c r="I38" i="6" s="1"/>
  <c r="I39" i="6" s="1"/>
  <c r="I40" i="6" s="1"/>
  <c r="I41" i="6" s="1"/>
  <c r="I42" i="6" s="1"/>
  <c r="I43" i="6" s="1"/>
  <c r="I44" i="6" s="1"/>
  <c r="I45" i="6" s="1"/>
  <c r="I46" i="6" s="1"/>
  <c r="I47" i="6" s="1"/>
  <c r="I48" i="6" s="1"/>
  <c r="I49" i="6" s="1"/>
  <c r="I50" i="6" s="1"/>
  <c r="I51" i="6" s="1"/>
  <c r="I52" i="6" s="1"/>
  <c r="I53" i="6" s="1"/>
  <c r="I54" i="6" s="1"/>
  <c r="I55" i="6" s="1"/>
  <c r="I56" i="6" s="1"/>
  <c r="I57" i="6" s="1"/>
  <c r="I58" i="6" s="1"/>
  <c r="I59" i="6" s="1"/>
  <c r="I60" i="6" s="1"/>
  <c r="I61" i="6" s="1"/>
  <c r="I62" i="6" s="1"/>
  <c r="I63" i="6" s="1"/>
  <c r="I64" i="6" s="1"/>
  <c r="I65" i="6" s="1"/>
  <c r="I66" i="6" s="1"/>
  <c r="I67" i="6" s="1"/>
  <c r="I68" i="6" s="1"/>
  <c r="I69" i="6" s="1"/>
  <c r="I70" i="6" s="1"/>
  <c r="I71" i="6" s="1"/>
  <c r="I72" i="6" s="1"/>
  <c r="I73" i="6" s="1"/>
  <c r="I74" i="6" s="1"/>
  <c r="I75" i="6" s="1"/>
  <c r="E10" i="6"/>
  <c r="G9" i="6" s="1"/>
  <c r="AC18" i="5"/>
  <c r="AC16" i="5"/>
  <c r="AC17" i="5"/>
  <c r="AC15" i="5"/>
  <c r="AC14" i="5"/>
  <c r="AC13" i="5"/>
  <c r="AC12" i="5"/>
  <c r="AC11" i="5"/>
  <c r="AC9" i="5"/>
  <c r="AC8" i="5"/>
  <c r="AC7" i="5"/>
  <c r="N8" i="24" l="1"/>
  <c r="O5" i="24"/>
  <c r="O9" i="24" s="1"/>
  <c r="O7" i="24" s="1"/>
  <c r="F9" i="6"/>
  <c r="E9" i="6"/>
  <c r="G8" i="6" s="1"/>
  <c r="AC10" i="5"/>
  <c r="P5" i="24" l="1"/>
  <c r="P9" i="24" s="1"/>
  <c r="P7" i="24" s="1"/>
  <c r="O8" i="24"/>
  <c r="F8" i="6"/>
  <c r="D2" i="5"/>
  <c r="V2" i="5"/>
  <c r="T2" i="5"/>
  <c r="R2" i="5"/>
  <c r="P2" i="5"/>
  <c r="N2" i="5"/>
  <c r="L2" i="5"/>
  <c r="J2" i="5"/>
  <c r="H2" i="5"/>
  <c r="F2" i="5"/>
  <c r="Q5" i="24" l="1"/>
  <c r="Q9" i="24" s="1"/>
  <c r="Q7" i="24" s="1"/>
  <c r="P8" i="24"/>
  <c r="C271" i="5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7" i="5"/>
  <c r="C7" i="5"/>
  <c r="Z6" i="5" s="1"/>
  <c r="C8" i="5" s="1"/>
  <c r="Q8" i="24" l="1"/>
  <c r="R5" i="24"/>
  <c r="R9" i="24" s="1"/>
  <c r="R7" i="24" s="1"/>
  <c r="Z7" i="5"/>
  <c r="C9" i="5" s="1"/>
  <c r="R8" i="24" l="1"/>
  <c r="S5" i="24"/>
  <c r="S9" i="24" s="1"/>
  <c r="S7" i="24" s="1"/>
  <c r="Z8" i="5"/>
  <c r="C10" i="5" s="1"/>
  <c r="Z9" i="5" s="1"/>
  <c r="S8" i="24" l="1"/>
  <c r="T5" i="24"/>
  <c r="T9" i="24" s="1"/>
  <c r="T7" i="24" s="1"/>
  <c r="C11" i="5"/>
  <c r="Z10" i="5" s="1"/>
  <c r="C12" i="5" s="1"/>
  <c r="Z11" i="5" s="1"/>
  <c r="U5" i="24" l="1"/>
  <c r="U9" i="24" s="1"/>
  <c r="U7" i="24" s="1"/>
  <c r="T8" i="24"/>
  <c r="C13" i="5"/>
  <c r="Z12" i="5" s="1"/>
  <c r="V5" i="24" l="1"/>
  <c r="V9" i="24" s="1"/>
  <c r="V7" i="24" s="1"/>
  <c r="U8" i="24"/>
  <c r="C14" i="5"/>
  <c r="Z13" i="5" s="1"/>
  <c r="V8" i="24" l="1"/>
  <c r="W5" i="24"/>
  <c r="W9" i="24" s="1"/>
  <c r="W7" i="24" s="1"/>
  <c r="C15" i="5"/>
  <c r="Z14" i="5" s="1"/>
  <c r="X5" i="24" l="1"/>
  <c r="X9" i="24" s="1"/>
  <c r="X7" i="24" s="1"/>
  <c r="W8" i="24"/>
  <c r="Y5" i="24"/>
  <c r="Y9" i="24" s="1"/>
  <c r="Y7" i="24" s="1"/>
  <c r="X8" i="24"/>
  <c r="C16" i="5"/>
  <c r="Z15" i="5" s="1"/>
  <c r="Z5" i="24" l="1"/>
  <c r="Z9" i="24" s="1"/>
  <c r="Z7" i="24" s="1"/>
  <c r="Y8" i="24"/>
  <c r="C17" i="5"/>
  <c r="Z16" i="5" s="1"/>
  <c r="AA5" i="24" l="1"/>
  <c r="Z8" i="24"/>
  <c r="C18" i="5"/>
  <c r="Z17" i="5" s="1"/>
  <c r="AA9" i="24" l="1"/>
  <c r="AA7" i="24" s="1"/>
  <c r="AB5" i="24"/>
  <c r="AC5" i="24" s="1"/>
  <c r="AD5" i="24" s="1"/>
  <c r="AE5" i="24" s="1"/>
  <c r="AF5" i="24" s="1"/>
  <c r="AG5" i="24" s="1"/>
  <c r="AH5" i="24" s="1"/>
  <c r="AI5" i="24" s="1"/>
  <c r="AJ5" i="24" s="1"/>
  <c r="AK5" i="24" s="1"/>
  <c r="AL5" i="24" s="1"/>
  <c r="AA8" i="24"/>
  <c r="C19" i="5"/>
  <c r="Z18" i="5" s="1"/>
  <c r="AB9" i="24" l="1"/>
  <c r="AB7" i="24" s="1"/>
  <c r="AC9" i="24"/>
  <c r="AC7" i="24" s="1"/>
  <c r="AB8" i="24"/>
  <c r="C20" i="5"/>
  <c r="Z19" i="5" s="1"/>
  <c r="AD9" i="24" l="1"/>
  <c r="AD7" i="24" s="1"/>
  <c r="AC8" i="24"/>
  <c r="C21" i="5"/>
  <c r="Z20" i="5" s="1"/>
  <c r="AE9" i="24" l="1"/>
  <c r="AE7" i="24" s="1"/>
  <c r="AD8" i="24"/>
  <c r="C22" i="5"/>
  <c r="Z21" i="5" s="1"/>
  <c r="AF9" i="24" l="1"/>
  <c r="AF7" i="24" s="1"/>
  <c r="AE8" i="24"/>
  <c r="C23" i="5"/>
  <c r="Z22" i="5" s="1"/>
  <c r="AG9" i="24" l="1"/>
  <c r="AG7" i="24" s="1"/>
  <c r="AF8" i="24"/>
  <c r="C24" i="5"/>
  <c r="Z23" i="5" s="1"/>
  <c r="AG8" i="24" l="1"/>
  <c r="C25" i="5"/>
  <c r="Z24" i="5" s="1"/>
  <c r="AH8" i="24" l="1"/>
  <c r="AH9" i="24"/>
  <c r="AH7" i="24" s="1"/>
  <c r="C26" i="5"/>
  <c r="Z25" i="5" s="1"/>
  <c r="C27" i="5" l="1"/>
  <c r="Z26" i="5" s="1"/>
  <c r="C28" i="5" l="1"/>
  <c r="Z27" i="5" s="1"/>
  <c r="C29" i="5" l="1"/>
  <c r="Z28" i="5" s="1"/>
  <c r="C30" i="5" l="1"/>
  <c r="Z29" i="5" s="1"/>
  <c r="C31" i="5" l="1"/>
  <c r="Z30" i="5" s="1"/>
  <c r="C32" i="5" l="1"/>
  <c r="Z31" i="5" s="1"/>
  <c r="C33" i="5" l="1"/>
  <c r="Z32" i="5" s="1"/>
  <c r="C34" i="5" l="1"/>
  <c r="Z33" i="5" s="1"/>
  <c r="C35" i="5" l="1"/>
  <c r="Z34" i="5" s="1"/>
  <c r="C36" i="5" l="1"/>
  <c r="Z35" i="5" s="1"/>
  <c r="C37" i="5" l="1"/>
  <c r="Z36" i="5" s="1"/>
  <c r="C38" i="5" l="1"/>
  <c r="Z37" i="5" s="1"/>
  <c r="C39" i="5" l="1"/>
  <c r="Z38" i="5" s="1"/>
  <c r="C40" i="5" l="1"/>
  <c r="Z39" i="5" s="1"/>
  <c r="C41" i="5" l="1"/>
  <c r="Z40" i="5" s="1"/>
  <c r="C42" i="5" l="1"/>
  <c r="Z41" i="5" s="1"/>
  <c r="C43" i="5" l="1"/>
  <c r="Z42" i="5" s="1"/>
  <c r="C44" i="5" l="1"/>
  <c r="Z43" i="5" s="1"/>
  <c r="C45" i="5" l="1"/>
  <c r="Z44" i="5" s="1"/>
  <c r="C46" i="5" l="1"/>
  <c r="Z45" i="5" s="1"/>
  <c r="C47" i="5" l="1"/>
  <c r="Z46" i="5" s="1"/>
  <c r="C48" i="5" l="1"/>
  <c r="Z47" i="5" s="1"/>
  <c r="C49" i="5" l="1"/>
  <c r="Z48" i="5" s="1"/>
  <c r="C50" i="5" l="1"/>
  <c r="Z49" i="5" s="1"/>
  <c r="C51" i="5" l="1"/>
  <c r="Z50" i="5" s="1"/>
  <c r="C52" i="5" l="1"/>
  <c r="Z51" i="5" s="1"/>
  <c r="C53" i="5" l="1"/>
  <c r="Z52" i="5" s="1"/>
  <c r="C54" i="5" l="1"/>
  <c r="Z53" i="5" s="1"/>
  <c r="C55" i="5" l="1"/>
  <c r="Z54" i="5" s="1"/>
  <c r="C56" i="5" l="1"/>
  <c r="Z55" i="5" s="1"/>
  <c r="C57" i="5" l="1"/>
  <c r="Z56" i="5" s="1"/>
  <c r="C58" i="5" l="1"/>
  <c r="Z57" i="5" s="1"/>
  <c r="C59" i="5" l="1"/>
  <c r="Z58" i="5" s="1"/>
  <c r="C60" i="5" l="1"/>
  <c r="Z59" i="5" s="1"/>
  <c r="C61" i="5" l="1"/>
  <c r="Z60" i="5" s="1"/>
  <c r="C62" i="5" l="1"/>
  <c r="Z61" i="5" s="1"/>
  <c r="C63" i="5" l="1"/>
  <c r="Z62" i="5" s="1"/>
  <c r="C64" i="5" l="1"/>
  <c r="Z63" i="5" s="1"/>
  <c r="C65" i="5" l="1"/>
  <c r="Z64" i="5" s="1"/>
  <c r="C66" i="5" l="1"/>
  <c r="Z65" i="5" s="1"/>
  <c r="C67" i="5" l="1"/>
  <c r="Z66" i="5" s="1"/>
  <c r="C68" i="5" l="1"/>
  <c r="Z67" i="5" s="1"/>
  <c r="C69" i="5" l="1"/>
  <c r="Z68" i="5" s="1"/>
  <c r="C70" i="5" l="1"/>
  <c r="Z69" i="5" s="1"/>
  <c r="C71" i="5" l="1"/>
  <c r="Z70" i="5" s="1"/>
  <c r="C72" i="5" l="1"/>
  <c r="Z71" i="5" s="1"/>
  <c r="C73" i="5" l="1"/>
  <c r="Z72" i="5" s="1"/>
  <c r="C74" i="5" l="1"/>
  <c r="Z73" i="5" s="1"/>
  <c r="C75" i="5" l="1"/>
  <c r="Z74" i="5" s="1"/>
  <c r="C76" i="5" l="1"/>
  <c r="Z75" i="5" s="1"/>
  <c r="C77" i="5" l="1"/>
  <c r="Z76" i="5" s="1"/>
  <c r="C78" i="5" l="1"/>
  <c r="Z77" i="5" s="1"/>
  <c r="C79" i="5" l="1"/>
  <c r="Z78" i="5" s="1"/>
  <c r="C80" i="5" l="1"/>
  <c r="Z79" i="5" s="1"/>
  <c r="C81" i="5" l="1"/>
  <c r="Z80" i="5" s="1"/>
  <c r="C82" i="5" l="1"/>
  <c r="Z81" i="5" s="1"/>
  <c r="C83" i="5" l="1"/>
  <c r="Z82" i="5" s="1"/>
  <c r="C84" i="5" l="1"/>
  <c r="Z83" i="5" s="1"/>
  <c r="C85" i="5" l="1"/>
  <c r="Z84" i="5" s="1"/>
  <c r="C86" i="5" l="1"/>
  <c r="Z85" i="5" s="1"/>
  <c r="C87" i="5" l="1"/>
  <c r="Z86" i="5" s="1"/>
  <c r="C88" i="5" l="1"/>
  <c r="Z87" i="5" s="1"/>
  <c r="C89" i="5" l="1"/>
  <c r="Z88" i="5" s="1"/>
  <c r="C90" i="5" l="1"/>
  <c r="Z89" i="5" s="1"/>
  <c r="C91" i="5" l="1"/>
  <c r="Z90" i="5" s="1"/>
  <c r="C92" i="5" l="1"/>
  <c r="Z91" i="5" s="1"/>
  <c r="C93" i="5" l="1"/>
  <c r="Z92" i="5" s="1"/>
  <c r="C94" i="5" l="1"/>
  <c r="Z93" i="5" s="1"/>
  <c r="C95" i="5" l="1"/>
  <c r="Z94" i="5" s="1"/>
  <c r="C96" i="5" l="1"/>
  <c r="Z95" i="5" s="1"/>
  <c r="C97" i="5" l="1"/>
  <c r="Z96" i="5" s="1"/>
  <c r="C98" i="5" l="1"/>
  <c r="Z97" i="5" s="1"/>
  <c r="C99" i="5" l="1"/>
  <c r="Z98" i="5" s="1"/>
  <c r="C100" i="5" l="1"/>
  <c r="Z99" i="5" s="1"/>
  <c r="C101" i="5" l="1"/>
  <c r="Z100" i="5" s="1"/>
  <c r="C102" i="5" l="1"/>
  <c r="Z101" i="5" s="1"/>
  <c r="C103" i="5" l="1"/>
  <c r="Z102" i="5" s="1"/>
  <c r="C104" i="5" l="1"/>
  <c r="Z103" i="5" s="1"/>
  <c r="C105" i="5" l="1"/>
  <c r="Z104" i="5" s="1"/>
  <c r="C106" i="5" l="1"/>
  <c r="Z105" i="5" s="1"/>
  <c r="C107" i="5" l="1"/>
  <c r="Z106" i="5" s="1"/>
  <c r="C108" i="5" l="1"/>
  <c r="Z107" i="5" s="1"/>
  <c r="C109" i="5" l="1"/>
  <c r="Z108" i="5" s="1"/>
  <c r="C110" i="5" l="1"/>
  <c r="Z109" i="5" s="1"/>
  <c r="C111" i="5" l="1"/>
  <c r="Z110" i="5" s="1"/>
  <c r="C112" i="5" l="1"/>
  <c r="Z111" i="5" s="1"/>
  <c r="C113" i="5" l="1"/>
  <c r="Z112" i="5" s="1"/>
  <c r="C114" i="5" l="1"/>
  <c r="Z113" i="5" s="1"/>
  <c r="C115" i="5" l="1"/>
  <c r="Z114" i="5" s="1"/>
  <c r="C116" i="5" l="1"/>
  <c r="Z115" i="5" s="1"/>
  <c r="C117" i="5" l="1"/>
  <c r="Z116" i="5" s="1"/>
  <c r="C118" i="5" l="1"/>
  <c r="Z117" i="5" s="1"/>
  <c r="C119" i="5" l="1"/>
  <c r="Z118" i="5" s="1"/>
  <c r="C120" i="5" l="1"/>
  <c r="Z119" i="5" s="1"/>
  <c r="C121" i="5" l="1"/>
  <c r="Z120" i="5" s="1"/>
  <c r="C122" i="5" l="1"/>
  <c r="Z121" i="5" s="1"/>
  <c r="C123" i="5" l="1"/>
  <c r="Z122" i="5" s="1"/>
  <c r="C124" i="5" l="1"/>
  <c r="Z123" i="5" s="1"/>
  <c r="C125" i="5" l="1"/>
  <c r="Z124" i="5" s="1"/>
  <c r="C126" i="5" l="1"/>
  <c r="Z125" i="5" s="1"/>
  <c r="C127" i="5" l="1"/>
  <c r="Z126" i="5" s="1"/>
  <c r="C128" i="5" l="1"/>
  <c r="Z127" i="5" s="1"/>
  <c r="C129" i="5" l="1"/>
  <c r="Z128" i="5" s="1"/>
  <c r="C130" i="5" l="1"/>
  <c r="Z129" i="5" s="1"/>
  <c r="C131" i="5" l="1"/>
  <c r="Z130" i="5" s="1"/>
  <c r="C132" i="5" l="1"/>
  <c r="Z131" i="5" s="1"/>
  <c r="C133" i="5" l="1"/>
  <c r="Z132" i="5" s="1"/>
  <c r="C134" i="5" l="1"/>
  <c r="Z133" i="5" s="1"/>
  <c r="C135" i="5" l="1"/>
  <c r="Z134" i="5" s="1"/>
  <c r="C136" i="5" l="1"/>
  <c r="Z135" i="5" s="1"/>
  <c r="C137" i="5" l="1"/>
  <c r="Z136" i="5" s="1"/>
  <c r="C138" i="5" l="1"/>
  <c r="Z137" i="5" s="1"/>
  <c r="C139" i="5" l="1"/>
  <c r="Z138" i="5" s="1"/>
  <c r="C140" i="5" l="1"/>
  <c r="Z139" i="5" s="1"/>
  <c r="C141" i="5" l="1"/>
  <c r="Z140" i="5" s="1"/>
  <c r="C142" i="5" l="1"/>
  <c r="Z141" i="5" s="1"/>
  <c r="C143" i="5" l="1"/>
  <c r="Z142" i="5" s="1"/>
  <c r="C144" i="5" l="1"/>
  <c r="Z143" i="5" s="1"/>
  <c r="C145" i="5" l="1"/>
  <c r="Z144" i="5" s="1"/>
  <c r="C146" i="5" l="1"/>
  <c r="Z145" i="5" s="1"/>
  <c r="C147" i="5" l="1"/>
  <c r="Z146" i="5" s="1"/>
  <c r="C148" i="5" l="1"/>
  <c r="Z147" i="5" s="1"/>
  <c r="C149" i="5" l="1"/>
  <c r="Z148" i="5" s="1"/>
  <c r="C150" i="5" l="1"/>
  <c r="Z149" i="5" s="1"/>
  <c r="C151" i="5" l="1"/>
  <c r="Z150" i="5" s="1"/>
  <c r="C152" i="5" l="1"/>
  <c r="Z151" i="5" s="1"/>
  <c r="C153" i="5" l="1"/>
  <c r="Z152" i="5" s="1"/>
  <c r="C154" i="5" l="1"/>
  <c r="Z153" i="5" s="1"/>
  <c r="C155" i="5" l="1"/>
  <c r="Z154" i="5" s="1"/>
  <c r="C156" i="5" l="1"/>
  <c r="Z155" i="5" s="1"/>
  <c r="C157" i="5" l="1"/>
  <c r="Z156" i="5" s="1"/>
  <c r="C158" i="5" l="1"/>
  <c r="Z157" i="5" s="1"/>
  <c r="C159" i="5" l="1"/>
  <c r="Z158" i="5" s="1"/>
  <c r="C160" i="5" l="1"/>
  <c r="Z159" i="5" s="1"/>
  <c r="C161" i="5" l="1"/>
  <c r="Z160" i="5" s="1"/>
  <c r="C162" i="5" l="1"/>
  <c r="Z161" i="5" s="1"/>
  <c r="C163" i="5" l="1"/>
  <c r="Z162" i="5" s="1"/>
  <c r="C164" i="5" l="1"/>
  <c r="Z163" i="5" s="1"/>
  <c r="C165" i="5" l="1"/>
  <c r="Z164" i="5" s="1"/>
  <c r="C166" i="5" l="1"/>
  <c r="Z165" i="5" s="1"/>
  <c r="C167" i="5" l="1"/>
  <c r="Z166" i="5" s="1"/>
  <c r="C168" i="5" l="1"/>
  <c r="Z167" i="5" s="1"/>
  <c r="C169" i="5" l="1"/>
  <c r="Z168" i="5" s="1"/>
  <c r="C170" i="5" l="1"/>
  <c r="Z169" i="5" s="1"/>
  <c r="C171" i="5" l="1"/>
  <c r="Z170" i="5" s="1"/>
  <c r="C172" i="5" l="1"/>
  <c r="Z171" i="5" s="1"/>
  <c r="C173" i="5" l="1"/>
  <c r="Z172" i="5" s="1"/>
  <c r="C174" i="5" l="1"/>
  <c r="Z173" i="5" s="1"/>
  <c r="C175" i="5" l="1"/>
  <c r="Z174" i="5" s="1"/>
  <c r="C176" i="5" l="1"/>
  <c r="Z175" i="5" s="1"/>
  <c r="C177" i="5" l="1"/>
  <c r="Z176" i="5" s="1"/>
  <c r="C178" i="5" l="1"/>
  <c r="Z177" i="5" s="1"/>
  <c r="C179" i="5" l="1"/>
  <c r="Z178" i="5" s="1"/>
  <c r="C180" i="5" l="1"/>
  <c r="Z179" i="5" s="1"/>
  <c r="C181" i="5" l="1"/>
  <c r="Z180" i="5" s="1"/>
  <c r="C182" i="5" l="1"/>
  <c r="Z181" i="5" s="1"/>
  <c r="C183" i="5" l="1"/>
  <c r="Z182" i="5" s="1"/>
  <c r="C184" i="5" l="1"/>
  <c r="Z183" i="5" s="1"/>
  <c r="C185" i="5" l="1"/>
  <c r="Z184" i="5" s="1"/>
  <c r="C186" i="5" l="1"/>
  <c r="Z185" i="5" s="1"/>
  <c r="C187" i="5" l="1"/>
  <c r="Z186" i="5" s="1"/>
  <c r="C188" i="5" l="1"/>
  <c r="Z187" i="5" s="1"/>
  <c r="C189" i="5" l="1"/>
  <c r="Z188" i="5" s="1"/>
  <c r="C190" i="5" l="1"/>
  <c r="Z189" i="5" s="1"/>
  <c r="C191" i="5" l="1"/>
  <c r="Z190" i="5" s="1"/>
  <c r="C192" i="5" l="1"/>
  <c r="Z191" i="5" s="1"/>
  <c r="C193" i="5" l="1"/>
  <c r="Z192" i="5" s="1"/>
  <c r="C194" i="5" l="1"/>
  <c r="Z193" i="5" s="1"/>
  <c r="C195" i="5" l="1"/>
  <c r="Z194" i="5" s="1"/>
  <c r="C196" i="5" l="1"/>
  <c r="Z195" i="5" s="1"/>
  <c r="C197" i="5" l="1"/>
  <c r="Z196" i="5" s="1"/>
  <c r="C198" i="5" l="1"/>
  <c r="Z197" i="5" s="1"/>
  <c r="C199" i="5" l="1"/>
  <c r="Z198" i="5" s="1"/>
  <c r="C200" i="5" l="1"/>
  <c r="Z199" i="5" s="1"/>
  <c r="C201" i="5" l="1"/>
  <c r="Z200" i="5" s="1"/>
  <c r="C202" i="5" l="1"/>
  <c r="Z201" i="5" s="1"/>
  <c r="C203" i="5" l="1"/>
  <c r="Z202" i="5" s="1"/>
  <c r="C204" i="5" l="1"/>
  <c r="Z203" i="5" s="1"/>
  <c r="C205" i="5" l="1"/>
  <c r="Z204" i="5" s="1"/>
  <c r="C206" i="5" l="1"/>
  <c r="Z205" i="5" s="1"/>
  <c r="C207" i="5" l="1"/>
  <c r="Z206" i="5" s="1"/>
  <c r="C208" i="5" l="1"/>
  <c r="Z207" i="5" s="1"/>
  <c r="C209" i="5" l="1"/>
  <c r="Z208" i="5" s="1"/>
  <c r="C210" i="5" l="1"/>
  <c r="Z209" i="5" s="1"/>
  <c r="C211" i="5" l="1"/>
  <c r="Z210" i="5" s="1"/>
  <c r="C212" i="5" l="1"/>
  <c r="Z211" i="5" s="1"/>
  <c r="C213" i="5" l="1"/>
  <c r="Z212" i="5" s="1"/>
  <c r="C214" i="5" l="1"/>
  <c r="Z213" i="5" s="1"/>
  <c r="C215" i="5" l="1"/>
  <c r="Z214" i="5" s="1"/>
  <c r="C216" i="5" l="1"/>
  <c r="Z215" i="5" s="1"/>
  <c r="C217" i="5" l="1"/>
  <c r="Z216" i="5" s="1"/>
  <c r="C218" i="5" l="1"/>
  <c r="Z217" i="5" s="1"/>
  <c r="C219" i="5" l="1"/>
  <c r="Z218" i="5" s="1"/>
  <c r="C220" i="5" l="1"/>
  <c r="Z219" i="5" s="1"/>
  <c r="C221" i="5" l="1"/>
  <c r="Z220" i="5" s="1"/>
  <c r="C222" i="5" l="1"/>
  <c r="Z221" i="5" s="1"/>
  <c r="C223" i="5" l="1"/>
  <c r="Z222" i="5" s="1"/>
  <c r="C224" i="5" l="1"/>
  <c r="Z223" i="5" s="1"/>
  <c r="C225" i="5" l="1"/>
  <c r="Z224" i="5" s="1"/>
  <c r="C226" i="5" l="1"/>
  <c r="Z225" i="5" s="1"/>
  <c r="C227" i="5" l="1"/>
  <c r="Z226" i="5" s="1"/>
  <c r="C228" i="5" l="1"/>
  <c r="Z227" i="5" s="1"/>
  <c r="C229" i="5" l="1"/>
  <c r="Z228" i="5" s="1"/>
  <c r="C230" i="5" l="1"/>
  <c r="Z229" i="5" s="1"/>
  <c r="C231" i="5" l="1"/>
  <c r="Z230" i="5" s="1"/>
  <c r="C232" i="5" l="1"/>
  <c r="Z231" i="5" s="1"/>
  <c r="C233" i="5" l="1"/>
  <c r="Z232" i="5" s="1"/>
  <c r="C234" i="5" l="1"/>
  <c r="Z233" i="5" s="1"/>
  <c r="C235" i="5" l="1"/>
  <c r="Z234" i="5" s="1"/>
  <c r="C236" i="5" l="1"/>
  <c r="Z235" i="5" s="1"/>
  <c r="C237" i="5" l="1"/>
  <c r="Z236" i="5" s="1"/>
  <c r="C238" i="5" l="1"/>
  <c r="Z237" i="5" s="1"/>
  <c r="C239" i="5" l="1"/>
  <c r="Z238" i="5" s="1"/>
  <c r="C240" i="5" l="1"/>
  <c r="Z239" i="5" s="1"/>
  <c r="C241" i="5" l="1"/>
  <c r="Z240" i="5" s="1"/>
  <c r="C242" i="5" l="1"/>
  <c r="Z241" i="5" s="1"/>
  <c r="C243" i="5" l="1"/>
  <c r="Z242" i="5" s="1"/>
  <c r="C244" i="5" l="1"/>
  <c r="Z243" i="5" s="1"/>
  <c r="C245" i="5" l="1"/>
  <c r="Z244" i="5" s="1"/>
  <c r="C246" i="5" l="1"/>
  <c r="Z245" i="5" s="1"/>
  <c r="C247" i="5" l="1"/>
  <c r="Z246" i="5" s="1"/>
  <c r="C248" i="5" l="1"/>
  <c r="Z247" i="5" s="1"/>
  <c r="C249" i="5" l="1"/>
  <c r="Z248" i="5" s="1"/>
  <c r="C250" i="5" l="1"/>
  <c r="Z249" i="5" s="1"/>
  <c r="C251" i="5" l="1"/>
  <c r="Z250" i="5" s="1"/>
  <c r="C252" i="5" l="1"/>
  <c r="Z251" i="5" s="1"/>
  <c r="C253" i="5" s="1"/>
  <c r="Z252" i="5" s="1"/>
  <c r="C254" i="5" s="1"/>
  <c r="Z253" i="5" s="1"/>
  <c r="C255" i="5" s="1"/>
  <c r="Z254" i="5" s="1"/>
  <c r="C256" i="5" s="1"/>
  <c r="Z255" i="5" s="1"/>
  <c r="C257" i="5" s="1"/>
  <c r="Z256" i="5" s="1"/>
  <c r="C258" i="5" s="1"/>
  <c r="Z257" i="5" s="1"/>
  <c r="C259" i="5" s="1"/>
  <c r="Z258" i="5" s="1"/>
  <c r="C260" i="5" s="1"/>
  <c r="Z259" i="5" s="1"/>
  <c r="C261" i="5" s="1"/>
  <c r="Z260" i="5" s="1"/>
  <c r="C262" i="5" s="1"/>
  <c r="Z261" i="5" s="1"/>
  <c r="C263" i="5" s="1"/>
  <c r="Z262" i="5" s="1"/>
  <c r="C264" i="5" s="1"/>
  <c r="Z263" i="5" s="1"/>
  <c r="C265" i="5" s="1"/>
  <c r="Z264" i="5" s="1"/>
  <c r="C266" i="5" s="1"/>
  <c r="Z265" i="5" s="1"/>
  <c r="C267" i="5" s="1"/>
  <c r="Z266" i="5" s="1"/>
  <c r="C268" i="5" l="1"/>
  <c r="Z267" i="5" s="1"/>
  <c r="C269" i="5" l="1"/>
  <c r="Z268" i="5" s="1"/>
  <c r="C270" i="5" s="1"/>
  <c r="AI8" i="24"/>
  <c r="AI9" i="24"/>
  <c r="AI7" i="24" s="1"/>
  <c r="AJ9" i="24"/>
  <c r="AJ7" i="24" s="1"/>
  <c r="AJ8" i="24" l="1"/>
  <c r="AK9" i="24" l="1"/>
  <c r="AK7" i="24" s="1"/>
  <c r="AK8" i="24"/>
  <c r="AL8" i="24" l="1"/>
  <c r="AL9" i="24"/>
  <c r="AL7" i="24" s="1"/>
</calcChain>
</file>

<file path=xl/sharedStrings.xml><?xml version="1.0" encoding="utf-8"?>
<sst xmlns="http://schemas.openxmlformats.org/spreadsheetml/2006/main" count="171" uniqueCount="68">
  <si>
    <t>Nom</t>
  </si>
  <si>
    <t>Prenom</t>
  </si>
  <si>
    <t>Date de naissance</t>
  </si>
  <si>
    <t>Lieu de naissance</t>
  </si>
  <si>
    <t>Dpt</t>
  </si>
  <si>
    <t>N°tel</t>
  </si>
  <si>
    <t>N°secu</t>
  </si>
  <si>
    <t>Date d'entrée</t>
  </si>
  <si>
    <t>Date de sortis</t>
  </si>
  <si>
    <t>Adresse</t>
  </si>
  <si>
    <t>Fardeau</t>
  </si>
  <si>
    <t>ville neuve st georges</t>
  </si>
  <si>
    <t>jean marc</t>
  </si>
  <si>
    <t>A</t>
  </si>
  <si>
    <t>D</t>
  </si>
  <si>
    <t>AA</t>
  </si>
  <si>
    <t>DD</t>
  </si>
  <si>
    <t>NR</t>
  </si>
  <si>
    <t>T</t>
  </si>
  <si>
    <t>Prenon</t>
  </si>
  <si>
    <t>Date sortis</t>
  </si>
  <si>
    <t>DATE</t>
  </si>
  <si>
    <t>Column1</t>
  </si>
  <si>
    <t>Choix</t>
  </si>
  <si>
    <t>mars</t>
  </si>
  <si>
    <t>choisir</t>
  </si>
  <si>
    <t>h</t>
  </si>
  <si>
    <t>m</t>
  </si>
  <si>
    <t>s</t>
  </si>
  <si>
    <t>x</t>
  </si>
  <si>
    <t>y</t>
  </si>
  <si>
    <t>min,sec</t>
  </si>
  <si>
    <t>ref</t>
  </si>
  <si>
    <t>heure</t>
  </si>
  <si>
    <t>min</t>
  </si>
  <si>
    <t>sec</t>
  </si>
  <si>
    <t xml:space="preserve">x </t>
  </si>
  <si>
    <t>x orig</t>
  </si>
  <si>
    <t>y orig</t>
  </si>
  <si>
    <t>aiguile</t>
  </si>
  <si>
    <t>minute</t>
  </si>
  <si>
    <t>seconde</t>
  </si>
  <si>
    <t xml:space="preserve">un tour complet </t>
  </si>
  <si>
    <t>1seconde=360°/60</t>
  </si>
  <si>
    <t>6°</t>
  </si>
  <si>
    <t>360°=</t>
  </si>
  <si>
    <t>1min=360°/60</t>
  </si>
  <si>
    <t>30°</t>
  </si>
  <si>
    <t>1heure=360°/12</t>
  </si>
  <si>
    <t>cadran</t>
  </si>
  <si>
    <t>Mail</t>
  </si>
  <si>
    <t xml:space="preserve">clic </t>
  </si>
  <si>
    <t/>
  </si>
  <si>
    <t xml:space="preserve">PLANNING CONGES DU MOIS DE : </t>
  </si>
  <si>
    <t>Date début</t>
  </si>
  <si>
    <t>Date fin</t>
  </si>
  <si>
    <t>SALARIES</t>
  </si>
  <si>
    <t>faire Ctrl+enter</t>
  </si>
  <si>
    <t>midi</t>
  </si>
  <si>
    <t>soir</t>
  </si>
  <si>
    <t>CELLECTIONNER LES CELLULES</t>
  </si>
  <si>
    <t>TAPER LA LETTRE"C ou A "</t>
  </si>
  <si>
    <t>ABSENCE"a"</t>
  </si>
  <si>
    <t>"c"</t>
  </si>
  <si>
    <t xml:space="preserve">ville neuve st george </t>
  </si>
  <si>
    <t>94000</t>
  </si>
  <si>
    <t>toto</t>
  </si>
  <si>
    <t>trucmachin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</si>
</sst>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4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#&quot; &quot;##&quot; &quot;##&quot; &quot;##&quot; &quot;##"/>
    <numFmt numFmtId="166" formatCode="00000"/>
    <numFmt numFmtId="167" formatCode="[$-40C]d\ mmmm\ yyyy;@"/>
    <numFmt numFmtId="168" formatCode="[$-40C]dd\-mmm\-yy;@"/>
    <numFmt numFmtId="169" formatCode="[$-40C]d\-mmm\-yy;@"/>
    <numFmt numFmtId="170" formatCode="[h]:mm:ss;@"/>
    <numFmt numFmtId="171" formatCode="[$-40C]d\-mmm;@"/>
    <numFmt numFmtId="172" formatCode="ddd\ dd\ mmm"/>
    <numFmt numFmtId="173" formatCode="mm"/>
    <numFmt numFmtId="174" formatCode="mmm"/>
    <numFmt numFmtId="175" formatCode="[h]:mm"/>
    <numFmt numFmtId="176" formatCode="[$-F400]h:mm:ss\ AM/PM"/>
    <numFmt numFmtId="177" formatCode="dd\ mmm\ yyyy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18"/>
      <name val="Calibri"/>
      <family val="2"/>
      <scheme val="minor"/>
    </font>
    <font>
      <b/>
      <sz val="20"/>
      <name val="Calibri"/>
      <family val="2"/>
      <scheme val="minor"/>
    </font>
    <font>
      <sz val="10"/>
      <color theme="0"/>
      <name val="Calibri"/>
      <family val="2"/>
      <scheme val="minor"/>
    </font>
    <font>
      <sz val="22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1"/>
      <color theme="1"/>
      <name val="Calibri"/>
      <scheme val="minor"/>
    </font>
    <font>
      <b/>
      <u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60">
    <xf numFmtId="0" fontId="0" fillId="0" borderId="0" xfId="0"/>
    <xf numFmtId="0" fontId="2" fillId="2" borderId="0" xfId="0" applyFont="1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21" fontId="2" fillId="4" borderId="0" xfId="0" applyNumberFormat="1" applyFont="1" applyFill="1" applyAlignment="1">
      <alignment horizontal="center" vertical="center"/>
    </xf>
    <xf numFmtId="168" fontId="3" fillId="2" borderId="2" xfId="0" applyNumberFormat="1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4" borderId="0" xfId="0" applyFont="1" applyFill="1" applyBorder="1" applyAlignment="1">
      <alignment horizontal="center" vertical="center"/>
    </xf>
    <xf numFmtId="171" fontId="2" fillId="4" borderId="0" xfId="0" applyNumberFormat="1" applyFont="1" applyFill="1" applyBorder="1" applyAlignment="1">
      <alignment horizontal="center" vertical="center"/>
    </xf>
    <xf numFmtId="170" fontId="2" fillId="2" borderId="2" xfId="0" applyNumberFormat="1" applyFont="1" applyFill="1" applyBorder="1" applyAlignment="1" applyProtection="1">
      <alignment horizontal="center" vertical="center"/>
    </xf>
    <xf numFmtId="172" fontId="4" fillId="2" borderId="2" xfId="0" applyNumberFormat="1" applyFont="1" applyFill="1" applyBorder="1" applyAlignment="1">
      <alignment horizontal="center" vertical="center"/>
    </xf>
    <xf numFmtId="172" fontId="2" fillId="4" borderId="0" xfId="0" applyNumberFormat="1" applyFont="1" applyFill="1" applyAlignment="1">
      <alignment horizontal="center" vertical="center"/>
    </xf>
    <xf numFmtId="21" fontId="2" fillId="3" borderId="14" xfId="0" applyNumberFormat="1" applyFont="1" applyFill="1" applyBorder="1" applyAlignment="1">
      <alignment horizontal="center" vertical="center"/>
    </xf>
    <xf numFmtId="46" fontId="2" fillId="2" borderId="0" xfId="0" applyNumberFormat="1" applyFont="1" applyFill="1" applyAlignment="1">
      <alignment horizontal="center" vertical="center"/>
    </xf>
    <xf numFmtId="0" fontId="2" fillId="4" borderId="0" xfId="0" applyFont="1" applyFill="1" applyBorder="1" applyAlignment="1">
      <alignment horizontal="left" vertical="center"/>
    </xf>
    <xf numFmtId="0" fontId="2" fillId="4" borderId="0" xfId="0" applyFont="1" applyFill="1" applyAlignment="1">
      <alignment horizontal="left" vertical="center"/>
    </xf>
    <xf numFmtId="20" fontId="2" fillId="2" borderId="4" xfId="0" applyNumberFormat="1" applyFont="1" applyFill="1" applyBorder="1" applyAlignment="1" applyProtection="1">
      <alignment horizontal="center" vertical="center"/>
      <protection locked="0"/>
    </xf>
    <xf numFmtId="20" fontId="2" fillId="2" borderId="3" xfId="0" applyNumberFormat="1" applyFont="1" applyFill="1" applyBorder="1" applyAlignment="1" applyProtection="1">
      <alignment horizontal="center" vertical="center"/>
      <protection locked="0"/>
    </xf>
    <xf numFmtId="20" fontId="2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0" fontId="2" fillId="2" borderId="5" xfId="0" applyNumberFormat="1" applyFont="1" applyFill="1" applyBorder="1" applyAlignment="1" applyProtection="1">
      <alignment horizontal="center" vertical="center"/>
      <protection locked="0"/>
    </xf>
    <xf numFmtId="0" fontId="2" fillId="3" borderId="10" xfId="0" applyFont="1" applyFill="1" applyBorder="1" applyAlignment="1" applyProtection="1">
      <alignment horizontal="center" vertical="center"/>
      <protection locked="0"/>
    </xf>
    <xf numFmtId="14" fontId="7" fillId="2" borderId="19" xfId="0" applyNumberFormat="1" applyFont="1" applyFill="1" applyBorder="1" applyAlignment="1">
      <alignment horizontal="center" vertical="center"/>
    </xf>
    <xf numFmtId="14" fontId="7" fillId="2" borderId="21" xfId="0" applyNumberFormat="1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6" fillId="4" borderId="23" xfId="0" applyFont="1" applyFill="1" applyBorder="1" applyAlignment="1" applyProtection="1">
      <alignment horizontal="center" vertical="center"/>
      <protection locked="0"/>
    </xf>
    <xf numFmtId="0" fontId="2" fillId="4" borderId="24" xfId="0" applyFont="1" applyFill="1" applyBorder="1" applyAlignment="1">
      <alignment horizontal="center" vertical="center"/>
    </xf>
    <xf numFmtId="173" fontId="2" fillId="2" borderId="18" xfId="0" applyNumberFormat="1" applyFont="1" applyFill="1" applyBorder="1" applyAlignment="1">
      <alignment horizontal="center" vertical="center"/>
    </xf>
    <xf numFmtId="173" fontId="2" fillId="2" borderId="20" xfId="0" applyNumberFormat="1" applyFont="1" applyFill="1" applyBorder="1" applyAlignment="1">
      <alignment horizontal="center" vertical="center"/>
    </xf>
    <xf numFmtId="174" fontId="2" fillId="2" borderId="5" xfId="0" applyNumberFormat="1" applyFont="1" applyFill="1" applyBorder="1" applyAlignment="1">
      <alignment horizontal="center" vertical="center"/>
    </xf>
    <xf numFmtId="175" fontId="2" fillId="2" borderId="0" xfId="0" applyNumberFormat="1" applyFont="1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5" borderId="0" xfId="0" applyFill="1" applyAlignment="1">
      <alignment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21" fontId="9" fillId="4" borderId="0" xfId="0" applyNumberFormat="1" applyFont="1" applyFill="1" applyBorder="1" applyAlignment="1">
      <alignment vertical="center"/>
    </xf>
    <xf numFmtId="0" fontId="0" fillId="9" borderId="0" xfId="0" applyFill="1" applyAlignment="1">
      <alignment horizontal="center" vertical="center"/>
    </xf>
    <xf numFmtId="176" fontId="0" fillId="0" borderId="26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6" borderId="28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10" fillId="7" borderId="0" xfId="0" applyFont="1" applyFill="1" applyAlignment="1">
      <alignment horizontal="center" vertical="center"/>
    </xf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" vertical="center"/>
    </xf>
    <xf numFmtId="167" fontId="1" fillId="0" borderId="0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13" fillId="0" borderId="0" xfId="1" applyNumberFormat="1" applyFill="1" applyAlignment="1">
      <alignment horizontal="center" vertical="center"/>
    </xf>
    <xf numFmtId="0" fontId="0" fillId="0" borderId="0" xfId="0" applyFill="1"/>
    <xf numFmtId="0" fontId="12" fillId="10" borderId="0" xfId="0" applyFont="1" applyFill="1"/>
    <xf numFmtId="0" fontId="0" fillId="0" borderId="0" xfId="0" applyFill="1" applyAlignment="1"/>
    <xf numFmtId="0" fontId="1" fillId="0" borderId="0" xfId="0" applyFont="1" applyFill="1" applyAlignment="1">
      <alignment horizontal="center" vertical="center"/>
    </xf>
    <xf numFmtId="167" fontId="1" fillId="0" borderId="0" xfId="0" applyNumberFormat="1" applyFont="1" applyFill="1" applyAlignment="1">
      <alignment horizontal="center" vertical="center"/>
    </xf>
    <xf numFmtId="49" fontId="1" fillId="0" borderId="0" xfId="0" applyNumberFormat="1" applyFont="1" applyFill="1" applyAlignment="1">
      <alignment horizontal="center" vertical="center"/>
    </xf>
    <xf numFmtId="166" fontId="1" fillId="0" borderId="0" xfId="0" applyNumberFormat="1" applyFont="1" applyFill="1" applyAlignment="1">
      <alignment horizontal="center" vertical="center"/>
    </xf>
    <xf numFmtId="165" fontId="1" fillId="0" borderId="0" xfId="0" applyNumberFormat="1" applyFont="1" applyFill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0" fontId="0" fillId="0" borderId="6" xfId="0" applyFill="1" applyBorder="1" applyAlignment="1">
      <alignment horizontal="left"/>
    </xf>
    <xf numFmtId="0" fontId="0" fillId="0" borderId="7" xfId="0" applyFill="1" applyBorder="1" applyAlignment="1">
      <alignment horizontal="left" vertical="center"/>
    </xf>
    <xf numFmtId="0" fontId="0" fillId="0" borderId="8" xfId="0" applyFill="1" applyBorder="1" applyAlignment="1">
      <alignment horizontal="left" vertical="center"/>
    </xf>
    <xf numFmtId="0" fontId="0" fillId="0" borderId="9" xfId="0" applyFill="1" applyBorder="1" applyAlignment="1">
      <alignment horizontal="left" vertical="center"/>
    </xf>
    <xf numFmtId="0" fontId="0" fillId="0" borderId="0" xfId="0" applyFill="1" applyAlignment="1">
      <alignment horizontal="left"/>
    </xf>
    <xf numFmtId="167" fontId="1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177" fontId="1" fillId="0" borderId="0" xfId="0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177" fontId="15" fillId="0" borderId="0" xfId="0" applyNumberFormat="1" applyFont="1" applyFill="1" applyBorder="1" applyAlignment="1">
      <alignment horizontal="center" vertical="center"/>
    </xf>
    <xf numFmtId="49" fontId="15" fillId="0" borderId="0" xfId="0" applyNumberFormat="1" applyFont="1" applyFill="1" applyBorder="1" applyAlignment="1">
      <alignment horizontal="center" vertical="center"/>
    </xf>
    <xf numFmtId="166" fontId="15" fillId="0" borderId="0" xfId="0" applyNumberFormat="1" applyFont="1" applyFill="1" applyBorder="1" applyAlignment="1">
      <alignment horizontal="center" vertical="center"/>
    </xf>
    <xf numFmtId="165" fontId="15" fillId="0" borderId="0" xfId="0" applyNumberFormat="1" applyFont="1" applyFill="1" applyBorder="1" applyAlignment="1">
      <alignment horizontal="center" vertical="center"/>
    </xf>
    <xf numFmtId="164" fontId="15" fillId="0" borderId="0" xfId="0" applyNumberFormat="1" applyFont="1" applyFill="1" applyBorder="1" applyAlignment="1">
      <alignment horizontal="center" vertical="center"/>
    </xf>
    <xf numFmtId="167" fontId="15" fillId="0" borderId="0" xfId="0" applyNumberFormat="1" applyFont="1" applyFill="1" applyBorder="1" applyAlignment="1">
      <alignment horizontal="center" vertical="center"/>
    </xf>
    <xf numFmtId="0" fontId="15" fillId="0" borderId="0" xfId="1" applyNumberFormat="1" applyFont="1" applyFill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14" fontId="10" fillId="0" borderId="26" xfId="0" applyNumberFormat="1" applyFont="1" applyFill="1" applyBorder="1" applyAlignment="1" applyProtection="1">
      <alignment horizontal="center" vertical="center"/>
      <protection locked="0"/>
    </xf>
    <xf numFmtId="0" fontId="10" fillId="0" borderId="37" xfId="0" applyFont="1" applyFill="1" applyBorder="1" applyAlignment="1" applyProtection="1">
      <alignment vertical="center"/>
      <protection locked="0"/>
    </xf>
    <xf numFmtId="0" fontId="10" fillId="0" borderId="24" xfId="0" applyFont="1" applyFill="1" applyBorder="1" applyAlignment="1" applyProtection="1">
      <alignment vertical="center"/>
      <protection locked="0"/>
    </xf>
    <xf numFmtId="0" fontId="10" fillId="0" borderId="38" xfId="0" applyFont="1" applyFill="1" applyBorder="1" applyAlignment="1" applyProtection="1">
      <alignment vertical="center"/>
      <protection locked="0"/>
    </xf>
    <xf numFmtId="0" fontId="10" fillId="0" borderId="10" xfId="0" applyFont="1" applyFill="1" applyBorder="1" applyAlignment="1" applyProtection="1">
      <alignment vertical="center"/>
      <protection locked="0"/>
    </xf>
    <xf numFmtId="0" fontId="10" fillId="0" borderId="39" xfId="0" applyFont="1" applyFill="1" applyBorder="1" applyAlignment="1" applyProtection="1">
      <alignment vertical="center"/>
      <protection locked="0"/>
    </xf>
    <xf numFmtId="0" fontId="10" fillId="0" borderId="40" xfId="0" applyFont="1" applyFill="1" applyBorder="1" applyAlignment="1" applyProtection="1">
      <alignment vertical="center"/>
      <protection locked="0"/>
    </xf>
    <xf numFmtId="0" fontId="10" fillId="11" borderId="41" xfId="0" applyFont="1" applyFill="1" applyBorder="1" applyAlignment="1" applyProtection="1">
      <alignment vertical="center"/>
      <protection locked="0"/>
    </xf>
    <xf numFmtId="0" fontId="10" fillId="11" borderId="42" xfId="0" applyFont="1" applyFill="1" applyBorder="1" applyAlignment="1" applyProtection="1">
      <alignment vertical="center"/>
      <protection locked="0"/>
    </xf>
    <xf numFmtId="0" fontId="10" fillId="11" borderId="43" xfId="0" applyFont="1" applyFill="1" applyBorder="1" applyAlignment="1" applyProtection="1">
      <alignment vertical="center"/>
      <protection locked="0"/>
    </xf>
    <xf numFmtId="176" fontId="11" fillId="0" borderId="29" xfId="0" applyNumberFormat="1" applyFont="1" applyFill="1" applyBorder="1" applyAlignment="1">
      <alignment horizontal="center"/>
    </xf>
    <xf numFmtId="176" fontId="11" fillId="0" borderId="30" xfId="0" applyNumberFormat="1" applyFont="1" applyFill="1" applyBorder="1" applyAlignment="1">
      <alignment horizontal="center"/>
    </xf>
    <xf numFmtId="175" fontId="5" fillId="4" borderId="4" xfId="0" applyNumberFormat="1" applyFont="1" applyFill="1" applyBorder="1" applyAlignment="1" applyProtection="1">
      <alignment horizontal="center" vertical="center"/>
    </xf>
    <xf numFmtId="170" fontId="5" fillId="4" borderId="3" xfId="0" applyNumberFormat="1" applyFont="1" applyFill="1" applyBorder="1" applyAlignment="1" applyProtection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169" fontId="2" fillId="3" borderId="11" xfId="0" applyNumberFormat="1" applyFont="1" applyFill="1" applyBorder="1" applyAlignment="1">
      <alignment horizontal="center" vertical="center"/>
    </xf>
    <xf numFmtId="169" fontId="2" fillId="3" borderId="12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165" fontId="2" fillId="3" borderId="11" xfId="0" applyNumberFormat="1" applyFont="1" applyFill="1" applyBorder="1" applyAlignment="1">
      <alignment horizontal="center" vertical="center"/>
    </xf>
    <xf numFmtId="165" fontId="2" fillId="3" borderId="12" xfId="0" applyNumberFormat="1" applyFont="1" applyFill="1" applyBorder="1" applyAlignment="1">
      <alignment horizontal="center" vertical="center"/>
    </xf>
    <xf numFmtId="164" fontId="2" fillId="3" borderId="11" xfId="0" applyNumberFormat="1" applyFont="1" applyFill="1" applyBorder="1" applyAlignment="1">
      <alignment horizontal="center" vertical="center"/>
    </xf>
    <xf numFmtId="164" fontId="2" fillId="3" borderId="12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172" fontId="2" fillId="4" borderId="0" xfId="0" applyNumberFormat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176" fontId="8" fillId="4" borderId="0" xfId="0" applyNumberFormat="1" applyFont="1" applyFill="1" applyAlignment="1">
      <alignment horizontal="center" vertical="center"/>
    </xf>
    <xf numFmtId="176" fontId="14" fillId="10" borderId="0" xfId="0" applyNumberFormat="1" applyFont="1" applyFill="1" applyAlignment="1">
      <alignment horizontal="center" vertical="center"/>
    </xf>
    <xf numFmtId="0" fontId="12" fillId="10" borderId="0" xfId="0" applyFont="1" applyFill="1" applyAlignment="1">
      <alignment horizontal="center" vertical="center"/>
    </xf>
    <xf numFmtId="167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10" fillId="0" borderId="20" xfId="0" applyFont="1" applyFill="1" applyBorder="1" applyAlignment="1" applyProtection="1">
      <alignment horizontal="center" vertical="center"/>
    </xf>
    <xf numFmtId="0" fontId="10" fillId="0" borderId="5" xfId="0" applyFont="1" applyFill="1" applyBorder="1" applyAlignment="1" applyProtection="1">
      <alignment horizontal="center" vertical="center"/>
    </xf>
    <xf numFmtId="0" fontId="10" fillId="0" borderId="0" xfId="0" applyFont="1" applyFill="1" applyAlignment="1" applyProtection="1">
      <alignment horizontal="center" vertical="center"/>
    </xf>
    <xf numFmtId="0" fontId="16" fillId="0" borderId="29" xfId="0" applyFont="1" applyFill="1" applyBorder="1" applyAlignment="1" applyProtection="1">
      <alignment horizontal="left" vertical="center"/>
    </xf>
    <xf numFmtId="0" fontId="10" fillId="0" borderId="31" xfId="0" applyFont="1" applyFill="1" applyBorder="1" applyAlignment="1" applyProtection="1">
      <alignment horizontal="center" vertical="center"/>
    </xf>
    <xf numFmtId="0" fontId="18" fillId="0" borderId="31" xfId="0" applyFont="1" applyFill="1" applyBorder="1" applyAlignment="1" applyProtection="1">
      <alignment horizontal="left" vertical="center"/>
    </xf>
    <xf numFmtId="0" fontId="10" fillId="0" borderId="30" xfId="0" applyFont="1" applyFill="1" applyBorder="1" applyAlignment="1" applyProtection="1">
      <alignment horizontal="center" vertical="center"/>
    </xf>
    <xf numFmtId="0" fontId="17" fillId="0" borderId="1" xfId="0" applyFont="1" applyFill="1" applyBorder="1" applyAlignment="1" applyProtection="1">
      <alignment horizontal="center" vertical="center"/>
    </xf>
    <xf numFmtId="14" fontId="10" fillId="0" borderId="24" xfId="0" applyNumberFormat="1" applyFont="1" applyFill="1" applyBorder="1" applyAlignment="1" applyProtection="1">
      <alignment horizontal="center" vertical="center"/>
    </xf>
    <xf numFmtId="0" fontId="19" fillId="0" borderId="0" xfId="0" applyFont="1" applyFill="1" applyAlignment="1" applyProtection="1">
      <alignment horizontal="center" vertical="center"/>
    </xf>
    <xf numFmtId="14" fontId="19" fillId="0" borderId="0" xfId="0" applyNumberFormat="1" applyFont="1" applyFill="1" applyAlignment="1" applyProtection="1">
      <alignment horizontal="center" vertical="center"/>
    </xf>
    <xf numFmtId="14" fontId="19" fillId="0" borderId="0" xfId="0" applyNumberFormat="1" applyFont="1" applyFill="1" applyAlignment="1" applyProtection="1">
      <alignment horizontal="center" textRotation="90"/>
    </xf>
    <xf numFmtId="14" fontId="19" fillId="0" borderId="0" xfId="0" applyNumberFormat="1" applyFont="1" applyFill="1" applyAlignment="1" applyProtection="1">
      <alignment horizontal="center" vertical="center" textRotation="90"/>
    </xf>
    <xf numFmtId="0" fontId="20" fillId="0" borderId="0" xfId="0" applyFont="1" applyFill="1" applyBorder="1" applyAlignment="1" applyProtection="1">
      <alignment vertical="center"/>
    </xf>
    <xf numFmtId="0" fontId="10" fillId="0" borderId="0" xfId="0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0" fontId="10" fillId="0" borderId="32" xfId="0" applyFont="1" applyFill="1" applyBorder="1" applyAlignment="1" applyProtection="1">
      <alignment horizontal="center" vertical="center"/>
    </xf>
    <xf numFmtId="0" fontId="10" fillId="0" borderId="33" xfId="0" applyFont="1" applyFill="1" applyBorder="1" applyAlignment="1" applyProtection="1">
      <alignment horizontal="center" vertical="center"/>
    </xf>
    <xf numFmtId="0" fontId="10" fillId="0" borderId="34" xfId="0" applyFont="1" applyFill="1" applyBorder="1" applyAlignment="1" applyProtection="1">
      <alignment horizontal="center" vertical="center"/>
    </xf>
    <xf numFmtId="0" fontId="10" fillId="0" borderId="49" xfId="0" applyFont="1" applyFill="1" applyBorder="1" applyAlignment="1" applyProtection="1">
      <alignment horizontal="center" vertical="center"/>
    </xf>
    <xf numFmtId="0" fontId="10" fillId="0" borderId="54" xfId="0" applyFont="1" applyFill="1" applyBorder="1" applyAlignment="1" applyProtection="1">
      <alignment horizontal="center" vertical="center"/>
    </xf>
    <xf numFmtId="0" fontId="10" fillId="0" borderId="55" xfId="0" applyFont="1" applyFill="1" applyBorder="1" applyAlignment="1" applyProtection="1">
      <alignment horizontal="center" vertical="center"/>
    </xf>
    <xf numFmtId="0" fontId="10" fillId="0" borderId="2" xfId="0" applyFont="1" applyFill="1" applyBorder="1" applyAlignment="1" applyProtection="1">
      <alignment horizontal="center" vertical="center"/>
    </xf>
    <xf numFmtId="0" fontId="10" fillId="0" borderId="35" xfId="0" applyNumberFormat="1" applyFont="1" applyFill="1" applyBorder="1" applyAlignment="1" applyProtection="1">
      <alignment horizontal="center" vertical="center"/>
    </xf>
    <xf numFmtId="0" fontId="10" fillId="0" borderId="1" xfId="0" applyNumberFormat="1" applyFont="1" applyFill="1" applyBorder="1" applyAlignment="1" applyProtection="1">
      <alignment horizontal="center" vertical="center"/>
    </xf>
    <xf numFmtId="0" fontId="10" fillId="0" borderId="36" xfId="0" applyNumberFormat="1" applyFont="1" applyFill="1" applyBorder="1" applyAlignment="1" applyProtection="1">
      <alignment horizontal="center" vertical="center"/>
    </xf>
    <xf numFmtId="0" fontId="17" fillId="0" borderId="25" xfId="0" applyFont="1" applyFill="1" applyBorder="1" applyAlignment="1" applyProtection="1">
      <alignment horizontal="center" vertical="center" shrinkToFit="1"/>
    </xf>
    <xf numFmtId="0" fontId="17" fillId="0" borderId="45" xfId="0" applyFont="1" applyFill="1" applyBorder="1" applyAlignment="1" applyProtection="1">
      <alignment horizontal="center" vertical="center" shrinkToFit="1"/>
    </xf>
    <xf numFmtId="0" fontId="10" fillId="0" borderId="50" xfId="0" applyFont="1" applyFill="1" applyBorder="1" applyAlignment="1" applyProtection="1">
      <alignment horizontal="center" vertical="center"/>
    </xf>
    <xf numFmtId="0" fontId="10" fillId="0" borderId="6" xfId="0" applyNumberFormat="1" applyFont="1" applyFill="1" applyBorder="1" applyAlignment="1" applyProtection="1">
      <alignment horizontal="center" vertical="center"/>
    </xf>
    <xf numFmtId="0" fontId="10" fillId="11" borderId="47" xfId="0" applyFont="1" applyFill="1" applyBorder="1" applyAlignment="1" applyProtection="1">
      <alignment vertical="center"/>
    </xf>
    <xf numFmtId="0" fontId="17" fillId="0" borderId="44" xfId="0" applyFont="1" applyFill="1" applyBorder="1" applyAlignment="1" applyProtection="1">
      <alignment horizontal="center" vertical="center" shrinkToFit="1"/>
    </xf>
    <xf numFmtId="0" fontId="17" fillId="0" borderId="0" xfId="0" applyFont="1" applyFill="1" applyBorder="1" applyAlignment="1" applyProtection="1">
      <alignment horizontal="center" vertical="center" shrinkToFit="1"/>
    </xf>
    <xf numFmtId="0" fontId="10" fillId="0" borderId="51" xfId="0" applyFont="1" applyFill="1" applyBorder="1" applyAlignment="1" applyProtection="1">
      <alignment horizontal="center" vertical="center"/>
    </xf>
    <xf numFmtId="0" fontId="10" fillId="0" borderId="53" xfId="0" applyNumberFormat="1" applyFont="1" applyFill="1" applyBorder="1" applyAlignment="1" applyProtection="1">
      <alignment horizontal="center" vertical="center"/>
    </xf>
    <xf numFmtId="0" fontId="10" fillId="0" borderId="22" xfId="0" applyFont="1" applyFill="1" applyBorder="1" applyAlignment="1" applyProtection="1">
      <alignment vertical="center"/>
    </xf>
    <xf numFmtId="0" fontId="10" fillId="0" borderId="35" xfId="0" applyFont="1" applyFill="1" applyBorder="1" applyAlignment="1" applyProtection="1">
      <alignment horizontal="center" vertical="center"/>
    </xf>
    <xf numFmtId="0" fontId="10" fillId="0" borderId="52" xfId="0" applyNumberFormat="1" applyFont="1" applyFill="1" applyBorder="1" applyAlignment="1" applyProtection="1">
      <alignment horizontal="center" vertical="center"/>
    </xf>
    <xf numFmtId="0" fontId="17" fillId="0" borderId="28" xfId="0" applyFont="1" applyFill="1" applyBorder="1" applyAlignment="1" applyProtection="1">
      <alignment horizontal="center" vertical="center" shrinkToFit="1"/>
    </xf>
    <xf numFmtId="0" fontId="17" fillId="0" borderId="46" xfId="0" applyFont="1" applyFill="1" applyBorder="1" applyAlignment="1" applyProtection="1">
      <alignment horizontal="center" vertical="center" shrinkToFit="1"/>
    </xf>
    <xf numFmtId="0" fontId="10" fillId="0" borderId="0" xfId="0" applyFont="1" applyFill="1" applyBorder="1" applyAlignment="1" applyProtection="1">
      <alignment horizontal="center" vertical="center" shrinkToFit="1"/>
    </xf>
    <xf numFmtId="0" fontId="10" fillId="0" borderId="48" xfId="0" applyFont="1" applyFill="1" applyBorder="1" applyAlignment="1" applyProtection="1">
      <alignment horizontal="center" vertical="center"/>
    </xf>
    <xf numFmtId="0" fontId="10" fillId="0" borderId="13" xfId="0" applyNumberFormat="1" applyFont="1" applyFill="1" applyBorder="1" applyAlignment="1" applyProtection="1">
      <alignment horizontal="center" vertical="center"/>
    </xf>
    <xf numFmtId="0" fontId="10" fillId="0" borderId="11" xfId="0" applyFont="1" applyFill="1" applyBorder="1" applyAlignment="1" applyProtection="1">
      <alignment horizontal="center" vertical="center"/>
    </xf>
    <xf numFmtId="0" fontId="10" fillId="0" borderId="56" xfId="0" applyFont="1" applyFill="1" applyBorder="1" applyAlignment="1" applyProtection="1">
      <alignment vertical="center"/>
    </xf>
  </cellXfs>
  <cellStyles count="2">
    <cellStyle name="Hyperlink" xfId="1" builtinId="8"/>
    <cellStyle name="Normal" xfId="0" builtinId="0"/>
  </cellStyles>
  <dxfs count="9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1" formatCode="[h]:mm:ss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ddd\ dd\ m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border outline="0">
        <bottom style="thin">
          <color rgb="FF000000"/>
        </bottom>
      </border>
    </dxf>
    <dxf>
      <border outline="0"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none"/>
      </font>
    </dxf>
    <dxf>
      <font>
        <strike val="0"/>
        <outline val="0"/>
        <shadow val="0"/>
        <u val="none"/>
        <vertAlign val="baseline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1" formatCode="[h]:mm:ss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ddd\ dd\ m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border outline="0">
        <bottom style="thin">
          <color rgb="FF000000"/>
        </bottom>
      </border>
    </dxf>
    <dxf>
      <border outline="0"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none"/>
      </font>
    </dxf>
    <dxf>
      <font>
        <strike val="0"/>
        <outline val="0"/>
        <shadow val="0"/>
        <u val="none"/>
        <vertAlign val="baseline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auto="1"/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auto="1"/>
      </font>
      <fill>
        <patternFill>
          <fgColor auto="1"/>
          <bgColor theme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  <border>
        <left style="thin">
          <color auto="1"/>
        </left>
        <vertical/>
        <horizontal/>
      </border>
    </dxf>
    <dxf>
      <fill>
        <patternFill>
          <fgColor theme="0"/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7" formatCode="[$-40C]d\ mmmm\ yy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[$-40C]d\ mmmm\ yy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1" formatCode="[h]:mm:ss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ddd\ dd\ m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none"/>
      </font>
    </dxf>
    <dxf>
      <border outline="0"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none"/>
      </font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1" formatCode="[h]:mm:ss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ddd\ dd\ m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</dxf>
    <dxf>
      <border outline="0"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7" formatCode="dd\ mmm\ 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5436507936507937E-2"/>
          <c:y val="5.5436507936507937E-2"/>
          <c:w val="0.8891269841269841"/>
          <c:h val="0.8891269841269841"/>
        </c:manualLayout>
      </c:layout>
      <c:scatterChart>
        <c:scatterStyle val="lineMarker"/>
        <c:varyColors val="0"/>
        <c:ser>
          <c:idx val="0"/>
          <c:order val="0"/>
          <c:spPr>
            <a:ln w="63500" cap="rnd">
              <a:solidFill>
                <a:schemeClr val="accent1">
                  <a:lumMod val="75000"/>
                  <a:alpha val="34000"/>
                </a:schemeClr>
              </a:solidFill>
              <a:round/>
            </a:ln>
            <a:effectLst>
              <a:outerShdw blurRad="50800" dist="50800" dir="5400000" algn="ctr" rotWithShape="0">
                <a:srgbClr val="000000">
                  <a:alpha val="1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63500" cap="rnd">
                <a:solidFill>
                  <a:schemeClr val="accent1">
                    <a:lumMod val="75000"/>
                    <a:alpha val="34000"/>
                  </a:schemeClr>
                </a:solidFill>
                <a:round/>
              </a:ln>
              <a:effectLst>
                <a:outerShdw blurRad="50800" dist="50800" dir="5400000" sx="1000" sy="1000" algn="ctr" rotWithShape="0">
                  <a:schemeClr val="accent1">
                    <a:lumMod val="60000"/>
                    <a:lumOff val="40000"/>
                    <a:alpha val="15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F38B-47E2-862F-F2229A14DA58}"/>
              </c:ext>
            </c:extLst>
          </c:dPt>
          <c:xVal>
            <c:numRef>
              <c:f>'horloge '!$C$15:$C$75</c:f>
              <c:numCache>
                <c:formatCode>General</c:formatCode>
                <c:ptCount val="61"/>
                <c:pt idx="0">
                  <c:v>0</c:v>
                </c:pt>
                <c:pt idx="1">
                  <c:v>0.10452846326765346</c:v>
                </c:pt>
                <c:pt idx="2">
                  <c:v>0.20791169081775945</c:v>
                </c:pt>
                <c:pt idx="3">
                  <c:v>0.30901699437494745</c:v>
                </c:pt>
                <c:pt idx="4">
                  <c:v>0.40673664307580021</c:v>
                </c:pt>
                <c:pt idx="5">
                  <c:v>0.50000000000000011</c:v>
                </c:pt>
                <c:pt idx="6">
                  <c:v>0.58778525229247314</c:v>
                </c:pt>
                <c:pt idx="7">
                  <c:v>0.66913060635885824</c:v>
                </c:pt>
                <c:pt idx="8">
                  <c:v>0.74314482547739424</c:v>
                </c:pt>
                <c:pt idx="9">
                  <c:v>0.80901699437494745</c:v>
                </c:pt>
                <c:pt idx="10">
                  <c:v>0.86602540378443871</c:v>
                </c:pt>
                <c:pt idx="11">
                  <c:v>0.91354545764260087</c:v>
                </c:pt>
                <c:pt idx="12">
                  <c:v>0.95105651629515353</c:v>
                </c:pt>
                <c:pt idx="13">
                  <c:v>0.97814760073380569</c:v>
                </c:pt>
                <c:pt idx="14">
                  <c:v>0.99452189536827329</c:v>
                </c:pt>
                <c:pt idx="15">
                  <c:v>1</c:v>
                </c:pt>
                <c:pt idx="16">
                  <c:v>0.99452189536827329</c:v>
                </c:pt>
                <c:pt idx="17">
                  <c:v>0.97814760073380569</c:v>
                </c:pt>
                <c:pt idx="18">
                  <c:v>0.95105651629515353</c:v>
                </c:pt>
                <c:pt idx="19">
                  <c:v>0.91354545764260087</c:v>
                </c:pt>
                <c:pt idx="20">
                  <c:v>0.86602540378443871</c:v>
                </c:pt>
                <c:pt idx="21">
                  <c:v>0.80901699437494745</c:v>
                </c:pt>
                <c:pt idx="22">
                  <c:v>0.74314482547739424</c:v>
                </c:pt>
                <c:pt idx="23">
                  <c:v>0.66913060635885824</c:v>
                </c:pt>
                <c:pt idx="24">
                  <c:v>0.58778525229247314</c:v>
                </c:pt>
                <c:pt idx="25">
                  <c:v>0.50000000000000011</c:v>
                </c:pt>
                <c:pt idx="26">
                  <c:v>0.40673664307580021</c:v>
                </c:pt>
                <c:pt idx="27">
                  <c:v>0.30901699437494745</c:v>
                </c:pt>
                <c:pt idx="28">
                  <c:v>0.20791169081775945</c:v>
                </c:pt>
                <c:pt idx="29">
                  <c:v>0.10452846326765346</c:v>
                </c:pt>
                <c:pt idx="30">
                  <c:v>6.1257422745431001E-17</c:v>
                </c:pt>
                <c:pt idx="31">
                  <c:v>-0.10452846326765355</c:v>
                </c:pt>
                <c:pt idx="32">
                  <c:v>-0.20791169081775934</c:v>
                </c:pt>
                <c:pt idx="33">
                  <c:v>-0.30901699437494734</c:v>
                </c:pt>
                <c:pt idx="34">
                  <c:v>-0.40673664307580026</c:v>
                </c:pt>
                <c:pt idx="35">
                  <c:v>-0.49999999999999978</c:v>
                </c:pt>
                <c:pt idx="36">
                  <c:v>-0.58778525229247303</c:v>
                </c:pt>
                <c:pt idx="37">
                  <c:v>-0.66913060635885824</c:v>
                </c:pt>
                <c:pt idx="38">
                  <c:v>-0.74314482547739402</c:v>
                </c:pt>
                <c:pt idx="39">
                  <c:v>-0.80901699437494734</c:v>
                </c:pt>
                <c:pt idx="40">
                  <c:v>-0.86602540378443871</c:v>
                </c:pt>
                <c:pt idx="41">
                  <c:v>-0.91354545764260076</c:v>
                </c:pt>
                <c:pt idx="42">
                  <c:v>-0.95105651629515353</c:v>
                </c:pt>
                <c:pt idx="43">
                  <c:v>-0.97814760073380569</c:v>
                </c:pt>
                <c:pt idx="44">
                  <c:v>-0.99452189536827329</c:v>
                </c:pt>
                <c:pt idx="45">
                  <c:v>-1</c:v>
                </c:pt>
                <c:pt idx="46">
                  <c:v>-0.99452189536827329</c:v>
                </c:pt>
                <c:pt idx="47">
                  <c:v>-0.97814760073380558</c:v>
                </c:pt>
                <c:pt idx="48">
                  <c:v>-0.95105651629515364</c:v>
                </c:pt>
                <c:pt idx="49">
                  <c:v>-0.91354545764260087</c:v>
                </c:pt>
                <c:pt idx="50">
                  <c:v>-0.8660254037844386</c:v>
                </c:pt>
                <c:pt idx="51">
                  <c:v>-0.80901699437494756</c:v>
                </c:pt>
                <c:pt idx="52">
                  <c:v>-0.74314482547739424</c:v>
                </c:pt>
                <c:pt idx="53">
                  <c:v>-0.66913060635885813</c:v>
                </c:pt>
                <c:pt idx="54">
                  <c:v>-0.58778525229247325</c:v>
                </c:pt>
                <c:pt idx="55">
                  <c:v>-0.50000000000000044</c:v>
                </c:pt>
                <c:pt idx="56">
                  <c:v>-0.4067366430758001</c:v>
                </c:pt>
                <c:pt idx="57">
                  <c:v>-0.30901699437494756</c:v>
                </c:pt>
                <c:pt idx="58">
                  <c:v>-0.20791169081775979</c:v>
                </c:pt>
                <c:pt idx="59">
                  <c:v>-0.10452846326765336</c:v>
                </c:pt>
                <c:pt idx="60">
                  <c:v>0</c:v>
                </c:pt>
              </c:numCache>
            </c:numRef>
          </c:xVal>
          <c:yVal>
            <c:numRef>
              <c:f>'horloge '!$D$15:$D$75</c:f>
              <c:numCache>
                <c:formatCode>General</c:formatCode>
                <c:ptCount val="61"/>
                <c:pt idx="0">
                  <c:v>1</c:v>
                </c:pt>
                <c:pt idx="1">
                  <c:v>0.99452189536827329</c:v>
                </c:pt>
                <c:pt idx="2">
                  <c:v>0.97814760073380558</c:v>
                </c:pt>
                <c:pt idx="3">
                  <c:v>0.95105651629515353</c:v>
                </c:pt>
                <c:pt idx="4">
                  <c:v>0.91354545764260087</c:v>
                </c:pt>
                <c:pt idx="5">
                  <c:v>0.8660254037844386</c:v>
                </c:pt>
                <c:pt idx="6">
                  <c:v>0.80901699437494745</c:v>
                </c:pt>
                <c:pt idx="7">
                  <c:v>0.74314482547739424</c:v>
                </c:pt>
                <c:pt idx="8">
                  <c:v>0.66913060635885824</c:v>
                </c:pt>
                <c:pt idx="9">
                  <c:v>0.58778525229247314</c:v>
                </c:pt>
                <c:pt idx="10">
                  <c:v>0.49999999999999994</c:v>
                </c:pt>
                <c:pt idx="11">
                  <c:v>0.40673664307580021</c:v>
                </c:pt>
                <c:pt idx="12">
                  <c:v>0.3090169943749474</c:v>
                </c:pt>
                <c:pt idx="13">
                  <c:v>0.20791169081775934</c:v>
                </c:pt>
                <c:pt idx="14">
                  <c:v>0.10452846326765347</c:v>
                </c:pt>
                <c:pt idx="15">
                  <c:v>0</c:v>
                </c:pt>
                <c:pt idx="16">
                  <c:v>-0.10452846326765347</c:v>
                </c:pt>
                <c:pt idx="17">
                  <c:v>-0.20791169081775934</c:v>
                </c:pt>
                <c:pt idx="18">
                  <c:v>-0.3090169943749474</c:v>
                </c:pt>
                <c:pt idx="19">
                  <c:v>-0.40673664307580021</c:v>
                </c:pt>
                <c:pt idx="20">
                  <c:v>-0.49999999999999994</c:v>
                </c:pt>
                <c:pt idx="21">
                  <c:v>-0.58778525229247314</c:v>
                </c:pt>
                <c:pt idx="22">
                  <c:v>-0.66913060635885824</c:v>
                </c:pt>
                <c:pt idx="23">
                  <c:v>-0.74314482547739424</c:v>
                </c:pt>
                <c:pt idx="24">
                  <c:v>-0.80901699437494745</c:v>
                </c:pt>
                <c:pt idx="25">
                  <c:v>-0.8660254037844386</c:v>
                </c:pt>
                <c:pt idx="26">
                  <c:v>-0.91354545764260087</c:v>
                </c:pt>
                <c:pt idx="27">
                  <c:v>-0.95105651629515353</c:v>
                </c:pt>
                <c:pt idx="28">
                  <c:v>-0.97814760073380558</c:v>
                </c:pt>
                <c:pt idx="29">
                  <c:v>-0.99452189536827329</c:v>
                </c:pt>
                <c:pt idx="30">
                  <c:v>-1</c:v>
                </c:pt>
                <c:pt idx="31">
                  <c:v>-0.99452189536827329</c:v>
                </c:pt>
                <c:pt idx="32">
                  <c:v>-0.97814760073380569</c:v>
                </c:pt>
                <c:pt idx="33">
                  <c:v>-0.95105651629515364</c:v>
                </c:pt>
                <c:pt idx="34">
                  <c:v>-0.91354545764260087</c:v>
                </c:pt>
                <c:pt idx="35">
                  <c:v>-0.86602540378443871</c:v>
                </c:pt>
                <c:pt idx="36">
                  <c:v>-0.80901699437494745</c:v>
                </c:pt>
                <c:pt idx="37">
                  <c:v>-0.74314482547739424</c:v>
                </c:pt>
                <c:pt idx="38">
                  <c:v>-0.66913060635885835</c:v>
                </c:pt>
                <c:pt idx="39">
                  <c:v>-0.58778525229247325</c:v>
                </c:pt>
                <c:pt idx="40">
                  <c:v>-0.49999999999999994</c:v>
                </c:pt>
                <c:pt idx="41">
                  <c:v>-0.40673664307580043</c:v>
                </c:pt>
                <c:pt idx="42">
                  <c:v>-0.30901699437494751</c:v>
                </c:pt>
                <c:pt idx="43">
                  <c:v>-0.20791169081775931</c:v>
                </c:pt>
                <c:pt idx="44">
                  <c:v>-0.10452846326765373</c:v>
                </c:pt>
                <c:pt idx="45">
                  <c:v>-1.22514845490862E-16</c:v>
                </c:pt>
                <c:pt idx="46">
                  <c:v>0.1045284632676535</c:v>
                </c:pt>
                <c:pt idx="47">
                  <c:v>0.20791169081775951</c:v>
                </c:pt>
                <c:pt idx="48">
                  <c:v>0.30901699437494728</c:v>
                </c:pt>
                <c:pt idx="49">
                  <c:v>0.40673664307580021</c:v>
                </c:pt>
                <c:pt idx="50">
                  <c:v>0.50000000000000011</c:v>
                </c:pt>
                <c:pt idx="51">
                  <c:v>0.58778525229247303</c:v>
                </c:pt>
                <c:pt idx="52">
                  <c:v>0.66913060635885824</c:v>
                </c:pt>
                <c:pt idx="53">
                  <c:v>0.74314482547739436</c:v>
                </c:pt>
                <c:pt idx="54">
                  <c:v>0.80901699437494734</c:v>
                </c:pt>
                <c:pt idx="55">
                  <c:v>0.86602540378443837</c:v>
                </c:pt>
                <c:pt idx="56">
                  <c:v>0.91354545764260098</c:v>
                </c:pt>
                <c:pt idx="57">
                  <c:v>0.95105651629515353</c:v>
                </c:pt>
                <c:pt idx="58">
                  <c:v>0.97814760073380558</c:v>
                </c:pt>
                <c:pt idx="59">
                  <c:v>0.9945218953682734</c:v>
                </c:pt>
                <c:pt idx="6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F38B-47E2-862F-F2229A14DA58}"/>
            </c:ext>
          </c:extLst>
        </c:ser>
        <c:ser>
          <c:idx val="1"/>
          <c:order val="1"/>
          <c:tx>
            <c:v>cadran heure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7030A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'horloge '!$F$15:$F$26</c:f>
              <c:numCache>
                <c:formatCode>General</c:formatCode>
                <c:ptCount val="12"/>
                <c:pt idx="0">
                  <c:v>5.51316804708879E-17</c:v>
                </c:pt>
                <c:pt idx="1">
                  <c:v>0.45000000000000012</c:v>
                </c:pt>
                <c:pt idx="2">
                  <c:v>0.77942286340599487</c:v>
                </c:pt>
                <c:pt idx="3">
                  <c:v>0.9</c:v>
                </c:pt>
                <c:pt idx="4">
                  <c:v>0.77942286340599487</c:v>
                </c:pt>
                <c:pt idx="5">
                  <c:v>0.45000000000000012</c:v>
                </c:pt>
                <c:pt idx="6">
                  <c:v>5.51316804708879E-17</c:v>
                </c:pt>
                <c:pt idx="7">
                  <c:v>-0.44999999999999979</c:v>
                </c:pt>
                <c:pt idx="8">
                  <c:v>-0.77942286340599487</c:v>
                </c:pt>
                <c:pt idx="9">
                  <c:v>-0.9</c:v>
                </c:pt>
                <c:pt idx="10">
                  <c:v>-0.77942286340599476</c:v>
                </c:pt>
                <c:pt idx="11">
                  <c:v>-0.4500000000000004</c:v>
                </c:pt>
              </c:numCache>
            </c:numRef>
          </c:xVal>
          <c:yVal>
            <c:numRef>
              <c:f>'horloge '!$G$15:$G$26</c:f>
              <c:numCache>
                <c:formatCode>General</c:formatCode>
                <c:ptCount val="12"/>
                <c:pt idx="0">
                  <c:v>0.9</c:v>
                </c:pt>
                <c:pt idx="1">
                  <c:v>0.77942286340599476</c:v>
                </c:pt>
                <c:pt idx="2">
                  <c:v>0.44999999999999996</c:v>
                </c:pt>
                <c:pt idx="3">
                  <c:v>0</c:v>
                </c:pt>
                <c:pt idx="4">
                  <c:v>-0.44999999999999996</c:v>
                </c:pt>
                <c:pt idx="5">
                  <c:v>-0.77942286340599476</c:v>
                </c:pt>
                <c:pt idx="6">
                  <c:v>-0.9</c:v>
                </c:pt>
                <c:pt idx="7">
                  <c:v>-0.77942286340599487</c:v>
                </c:pt>
                <c:pt idx="8">
                  <c:v>-0.44999999999999996</c:v>
                </c:pt>
                <c:pt idx="9">
                  <c:v>-1.102633609417758E-16</c:v>
                </c:pt>
                <c:pt idx="10">
                  <c:v>0.45000000000000012</c:v>
                </c:pt>
                <c:pt idx="11">
                  <c:v>0.77942286340599454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F38B-47E2-862F-F2229A14DA58}"/>
            </c:ext>
          </c:extLst>
        </c:ser>
        <c:ser>
          <c:idx val="2"/>
          <c:order val="2"/>
          <c:tx>
            <c:v>heure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50800" cap="rnd">
                <a:solidFill>
                  <a:schemeClr val="accent2">
                    <a:lumMod val="75000"/>
                    <a:alpha val="91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F38B-47E2-862F-F2229A14DA58}"/>
              </c:ext>
            </c:extLst>
          </c:dPt>
          <c:xVal>
            <c:numRef>
              <c:f>('horloge '!$H$8,'horloge '!$F$8)</c:f>
              <c:numCache>
                <c:formatCode>General</c:formatCode>
                <c:ptCount val="2"/>
                <c:pt idx="0">
                  <c:v>0</c:v>
                </c:pt>
                <c:pt idx="1">
                  <c:v>-0.33546822717816938</c:v>
                </c:pt>
              </c:numCache>
            </c:numRef>
          </c:xVal>
          <c:yVal>
            <c:numRef>
              <c:f>('horloge '!$I$8,'horloge '!$G$8)</c:f>
              <c:numCache>
                <c:formatCode>General</c:formatCode>
                <c:ptCount val="2"/>
                <c:pt idx="0">
                  <c:v>0</c:v>
                </c:pt>
                <c:pt idx="1">
                  <c:v>-0.21785561400601125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F38B-47E2-862F-F2229A14DA58}"/>
            </c:ext>
          </c:extLst>
        </c:ser>
        <c:ser>
          <c:idx val="3"/>
          <c:order val="3"/>
          <c:tx>
            <c:v>minute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('horloge '!$H$8,'horloge '!$F$9)</c:f>
              <c:numCache>
                <c:formatCode>General</c:formatCode>
                <c:ptCount val="2"/>
                <c:pt idx="0">
                  <c:v>0</c:v>
                </c:pt>
                <c:pt idx="1">
                  <c:v>-0.35267115137548394</c:v>
                </c:pt>
              </c:numCache>
            </c:numRef>
          </c:xVal>
          <c:yVal>
            <c:numRef>
              <c:f>('horloge '!$I$8,'horloge '!$G$9)</c:f>
              <c:numCache>
                <c:formatCode>General</c:formatCode>
                <c:ptCount val="2"/>
                <c:pt idx="0">
                  <c:v>0</c:v>
                </c:pt>
                <c:pt idx="1">
                  <c:v>0.48541019662496837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F38B-47E2-862F-F2229A14DA58}"/>
            </c:ext>
          </c:extLst>
        </c:ser>
        <c:ser>
          <c:idx val="4"/>
          <c:order val="4"/>
          <c:tx>
            <c:v>minute</c:v>
          </c:tx>
          <c:spPr>
            <a:ln w="38100" cap="rnd">
              <a:solidFill>
                <a:schemeClr val="accent1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('horloge '!$H$8,'horloge '!$F$10)</c:f>
              <c:numCache>
                <c:formatCode>General</c:formatCode>
                <c:ptCount val="2"/>
                <c:pt idx="0">
                  <c:v>0</c:v>
                </c:pt>
                <c:pt idx="1">
                  <c:v>-0.78251808058704464</c:v>
                </c:pt>
              </c:numCache>
            </c:numRef>
          </c:xVal>
          <c:yVal>
            <c:numRef>
              <c:f>('horloge '!$I$8,'horloge '!$G$10)</c:f>
              <c:numCache>
                <c:formatCode>General</c:formatCode>
                <c:ptCount val="2"/>
                <c:pt idx="0">
                  <c:v>0</c:v>
                </c:pt>
                <c:pt idx="1">
                  <c:v>-0.16632935265420745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F38B-47E2-862F-F2229A14DA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9977688"/>
        <c:axId val="499979000"/>
      </c:scatterChart>
      <c:valAx>
        <c:axId val="49997768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99979000"/>
        <c:crosses val="autoZero"/>
        <c:crossBetween val="midCat"/>
      </c:valAx>
      <c:valAx>
        <c:axId val="49997900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99977688"/>
        <c:crosses val="autoZero"/>
        <c:crossBetween val="midCat"/>
      </c:valAx>
      <c:spPr>
        <a:solidFill>
          <a:schemeClr val="tx1"/>
        </a:solidFill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5436507936507937E-2"/>
          <c:y val="5.5436507936507937E-2"/>
          <c:w val="0.8891269841269841"/>
          <c:h val="0.8891269841269841"/>
        </c:manualLayout>
      </c:layout>
      <c:scatterChart>
        <c:scatterStyle val="lineMarker"/>
        <c:varyColors val="0"/>
        <c:ser>
          <c:idx val="0"/>
          <c:order val="0"/>
          <c:spPr>
            <a:ln w="63500" cap="rnd">
              <a:solidFill>
                <a:schemeClr val="accent1">
                  <a:lumMod val="75000"/>
                  <a:alpha val="34000"/>
                </a:schemeClr>
              </a:solidFill>
              <a:round/>
            </a:ln>
            <a:effectLst>
              <a:outerShdw blurRad="50800" dist="50800" dir="5400000" algn="ctr" rotWithShape="0">
                <a:srgbClr val="000000">
                  <a:alpha val="1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63500" cap="rnd">
                <a:solidFill>
                  <a:schemeClr val="accent1">
                    <a:lumMod val="75000"/>
                    <a:alpha val="34000"/>
                  </a:schemeClr>
                </a:solidFill>
                <a:round/>
              </a:ln>
              <a:effectLst>
                <a:outerShdw blurRad="50800" dist="50800" dir="5400000" sx="1000" sy="1000" algn="ctr" rotWithShape="0">
                  <a:schemeClr val="accent1">
                    <a:lumMod val="60000"/>
                    <a:lumOff val="40000"/>
                    <a:alpha val="15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CAE8-4EA4-8BFA-267505219467}"/>
              </c:ext>
            </c:extLst>
          </c:dPt>
          <c:xVal>
            <c:numRef>
              <c:f>'horloge '!$C$15:$C$75</c:f>
              <c:numCache>
                <c:formatCode>General</c:formatCode>
                <c:ptCount val="61"/>
                <c:pt idx="0">
                  <c:v>0</c:v>
                </c:pt>
                <c:pt idx="1">
                  <c:v>0.10452846326765346</c:v>
                </c:pt>
                <c:pt idx="2">
                  <c:v>0.20791169081775945</c:v>
                </c:pt>
                <c:pt idx="3">
                  <c:v>0.30901699437494745</c:v>
                </c:pt>
                <c:pt idx="4">
                  <c:v>0.40673664307580021</c:v>
                </c:pt>
                <c:pt idx="5">
                  <c:v>0.50000000000000011</c:v>
                </c:pt>
                <c:pt idx="6">
                  <c:v>0.58778525229247314</c:v>
                </c:pt>
                <c:pt idx="7">
                  <c:v>0.66913060635885824</c:v>
                </c:pt>
                <c:pt idx="8">
                  <c:v>0.74314482547739424</c:v>
                </c:pt>
                <c:pt idx="9">
                  <c:v>0.80901699437494745</c:v>
                </c:pt>
                <c:pt idx="10">
                  <c:v>0.86602540378443871</c:v>
                </c:pt>
                <c:pt idx="11">
                  <c:v>0.91354545764260087</c:v>
                </c:pt>
                <c:pt idx="12">
                  <c:v>0.95105651629515353</c:v>
                </c:pt>
                <c:pt idx="13">
                  <c:v>0.97814760073380569</c:v>
                </c:pt>
                <c:pt idx="14">
                  <c:v>0.99452189536827329</c:v>
                </c:pt>
                <c:pt idx="15">
                  <c:v>1</c:v>
                </c:pt>
                <c:pt idx="16">
                  <c:v>0.99452189536827329</c:v>
                </c:pt>
                <c:pt idx="17">
                  <c:v>0.97814760073380569</c:v>
                </c:pt>
                <c:pt idx="18">
                  <c:v>0.95105651629515353</c:v>
                </c:pt>
                <c:pt idx="19">
                  <c:v>0.91354545764260087</c:v>
                </c:pt>
                <c:pt idx="20">
                  <c:v>0.86602540378443871</c:v>
                </c:pt>
                <c:pt idx="21">
                  <c:v>0.80901699437494745</c:v>
                </c:pt>
                <c:pt idx="22">
                  <c:v>0.74314482547739424</c:v>
                </c:pt>
                <c:pt idx="23">
                  <c:v>0.66913060635885824</c:v>
                </c:pt>
                <c:pt idx="24">
                  <c:v>0.58778525229247314</c:v>
                </c:pt>
                <c:pt idx="25">
                  <c:v>0.50000000000000011</c:v>
                </c:pt>
                <c:pt idx="26">
                  <c:v>0.40673664307580021</c:v>
                </c:pt>
                <c:pt idx="27">
                  <c:v>0.30901699437494745</c:v>
                </c:pt>
                <c:pt idx="28">
                  <c:v>0.20791169081775945</c:v>
                </c:pt>
                <c:pt idx="29">
                  <c:v>0.10452846326765346</c:v>
                </c:pt>
                <c:pt idx="30">
                  <c:v>6.1257422745431001E-17</c:v>
                </c:pt>
                <c:pt idx="31">
                  <c:v>-0.10452846326765355</c:v>
                </c:pt>
                <c:pt idx="32">
                  <c:v>-0.20791169081775934</c:v>
                </c:pt>
                <c:pt idx="33">
                  <c:v>-0.30901699437494734</c:v>
                </c:pt>
                <c:pt idx="34">
                  <c:v>-0.40673664307580026</c:v>
                </c:pt>
                <c:pt idx="35">
                  <c:v>-0.49999999999999978</c:v>
                </c:pt>
                <c:pt idx="36">
                  <c:v>-0.58778525229247303</c:v>
                </c:pt>
                <c:pt idx="37">
                  <c:v>-0.66913060635885824</c:v>
                </c:pt>
                <c:pt idx="38">
                  <c:v>-0.74314482547739402</c:v>
                </c:pt>
                <c:pt idx="39">
                  <c:v>-0.80901699437494734</c:v>
                </c:pt>
                <c:pt idx="40">
                  <c:v>-0.86602540378443871</c:v>
                </c:pt>
                <c:pt idx="41">
                  <c:v>-0.91354545764260076</c:v>
                </c:pt>
                <c:pt idx="42">
                  <c:v>-0.95105651629515353</c:v>
                </c:pt>
                <c:pt idx="43">
                  <c:v>-0.97814760073380569</c:v>
                </c:pt>
                <c:pt idx="44">
                  <c:v>-0.99452189536827329</c:v>
                </c:pt>
                <c:pt idx="45">
                  <c:v>-1</c:v>
                </c:pt>
                <c:pt idx="46">
                  <c:v>-0.99452189536827329</c:v>
                </c:pt>
                <c:pt idx="47">
                  <c:v>-0.97814760073380558</c:v>
                </c:pt>
                <c:pt idx="48">
                  <c:v>-0.95105651629515364</c:v>
                </c:pt>
                <c:pt idx="49">
                  <c:v>-0.91354545764260087</c:v>
                </c:pt>
                <c:pt idx="50">
                  <c:v>-0.8660254037844386</c:v>
                </c:pt>
                <c:pt idx="51">
                  <c:v>-0.80901699437494756</c:v>
                </c:pt>
                <c:pt idx="52">
                  <c:v>-0.74314482547739424</c:v>
                </c:pt>
                <c:pt idx="53">
                  <c:v>-0.66913060635885813</c:v>
                </c:pt>
                <c:pt idx="54">
                  <c:v>-0.58778525229247325</c:v>
                </c:pt>
                <c:pt idx="55">
                  <c:v>-0.50000000000000044</c:v>
                </c:pt>
                <c:pt idx="56">
                  <c:v>-0.4067366430758001</c:v>
                </c:pt>
                <c:pt idx="57">
                  <c:v>-0.30901699437494756</c:v>
                </c:pt>
                <c:pt idx="58">
                  <c:v>-0.20791169081775979</c:v>
                </c:pt>
                <c:pt idx="59">
                  <c:v>-0.10452846326765336</c:v>
                </c:pt>
                <c:pt idx="60">
                  <c:v>0</c:v>
                </c:pt>
              </c:numCache>
            </c:numRef>
          </c:xVal>
          <c:yVal>
            <c:numRef>
              <c:f>'horloge '!$D$15:$D$75</c:f>
              <c:numCache>
                <c:formatCode>General</c:formatCode>
                <c:ptCount val="61"/>
                <c:pt idx="0">
                  <c:v>1</c:v>
                </c:pt>
                <c:pt idx="1">
                  <c:v>0.99452189536827329</c:v>
                </c:pt>
                <c:pt idx="2">
                  <c:v>0.97814760073380558</c:v>
                </c:pt>
                <c:pt idx="3">
                  <c:v>0.95105651629515353</c:v>
                </c:pt>
                <c:pt idx="4">
                  <c:v>0.91354545764260087</c:v>
                </c:pt>
                <c:pt idx="5">
                  <c:v>0.8660254037844386</c:v>
                </c:pt>
                <c:pt idx="6">
                  <c:v>0.80901699437494745</c:v>
                </c:pt>
                <c:pt idx="7">
                  <c:v>0.74314482547739424</c:v>
                </c:pt>
                <c:pt idx="8">
                  <c:v>0.66913060635885824</c:v>
                </c:pt>
                <c:pt idx="9">
                  <c:v>0.58778525229247314</c:v>
                </c:pt>
                <c:pt idx="10">
                  <c:v>0.49999999999999994</c:v>
                </c:pt>
                <c:pt idx="11">
                  <c:v>0.40673664307580021</c:v>
                </c:pt>
                <c:pt idx="12">
                  <c:v>0.3090169943749474</c:v>
                </c:pt>
                <c:pt idx="13">
                  <c:v>0.20791169081775934</c:v>
                </c:pt>
                <c:pt idx="14">
                  <c:v>0.10452846326765347</c:v>
                </c:pt>
                <c:pt idx="15">
                  <c:v>0</c:v>
                </c:pt>
                <c:pt idx="16">
                  <c:v>-0.10452846326765347</c:v>
                </c:pt>
                <c:pt idx="17">
                  <c:v>-0.20791169081775934</c:v>
                </c:pt>
                <c:pt idx="18">
                  <c:v>-0.3090169943749474</c:v>
                </c:pt>
                <c:pt idx="19">
                  <c:v>-0.40673664307580021</c:v>
                </c:pt>
                <c:pt idx="20">
                  <c:v>-0.49999999999999994</c:v>
                </c:pt>
                <c:pt idx="21">
                  <c:v>-0.58778525229247314</c:v>
                </c:pt>
                <c:pt idx="22">
                  <c:v>-0.66913060635885824</c:v>
                </c:pt>
                <c:pt idx="23">
                  <c:v>-0.74314482547739424</c:v>
                </c:pt>
                <c:pt idx="24">
                  <c:v>-0.80901699437494745</c:v>
                </c:pt>
                <c:pt idx="25">
                  <c:v>-0.8660254037844386</c:v>
                </c:pt>
                <c:pt idx="26">
                  <c:v>-0.91354545764260087</c:v>
                </c:pt>
                <c:pt idx="27">
                  <c:v>-0.95105651629515353</c:v>
                </c:pt>
                <c:pt idx="28">
                  <c:v>-0.97814760073380558</c:v>
                </c:pt>
                <c:pt idx="29">
                  <c:v>-0.99452189536827329</c:v>
                </c:pt>
                <c:pt idx="30">
                  <c:v>-1</c:v>
                </c:pt>
                <c:pt idx="31">
                  <c:v>-0.99452189536827329</c:v>
                </c:pt>
                <c:pt idx="32">
                  <c:v>-0.97814760073380569</c:v>
                </c:pt>
                <c:pt idx="33">
                  <c:v>-0.95105651629515364</c:v>
                </c:pt>
                <c:pt idx="34">
                  <c:v>-0.91354545764260087</c:v>
                </c:pt>
                <c:pt idx="35">
                  <c:v>-0.86602540378443871</c:v>
                </c:pt>
                <c:pt idx="36">
                  <c:v>-0.80901699437494745</c:v>
                </c:pt>
                <c:pt idx="37">
                  <c:v>-0.74314482547739424</c:v>
                </c:pt>
                <c:pt idx="38">
                  <c:v>-0.66913060635885835</c:v>
                </c:pt>
                <c:pt idx="39">
                  <c:v>-0.58778525229247325</c:v>
                </c:pt>
                <c:pt idx="40">
                  <c:v>-0.49999999999999994</c:v>
                </c:pt>
                <c:pt idx="41">
                  <c:v>-0.40673664307580043</c:v>
                </c:pt>
                <c:pt idx="42">
                  <c:v>-0.30901699437494751</c:v>
                </c:pt>
                <c:pt idx="43">
                  <c:v>-0.20791169081775931</c:v>
                </c:pt>
                <c:pt idx="44">
                  <c:v>-0.10452846326765373</c:v>
                </c:pt>
                <c:pt idx="45">
                  <c:v>-1.22514845490862E-16</c:v>
                </c:pt>
                <c:pt idx="46">
                  <c:v>0.1045284632676535</c:v>
                </c:pt>
                <c:pt idx="47">
                  <c:v>0.20791169081775951</c:v>
                </c:pt>
                <c:pt idx="48">
                  <c:v>0.30901699437494728</c:v>
                </c:pt>
                <c:pt idx="49">
                  <c:v>0.40673664307580021</c:v>
                </c:pt>
                <c:pt idx="50">
                  <c:v>0.50000000000000011</c:v>
                </c:pt>
                <c:pt idx="51">
                  <c:v>0.58778525229247303</c:v>
                </c:pt>
                <c:pt idx="52">
                  <c:v>0.66913060635885824</c:v>
                </c:pt>
                <c:pt idx="53">
                  <c:v>0.74314482547739436</c:v>
                </c:pt>
                <c:pt idx="54">
                  <c:v>0.80901699437494734</c:v>
                </c:pt>
                <c:pt idx="55">
                  <c:v>0.86602540378443837</c:v>
                </c:pt>
                <c:pt idx="56">
                  <c:v>0.91354545764260098</c:v>
                </c:pt>
                <c:pt idx="57">
                  <c:v>0.95105651629515353</c:v>
                </c:pt>
                <c:pt idx="58">
                  <c:v>0.97814760073380558</c:v>
                </c:pt>
                <c:pt idx="59">
                  <c:v>0.9945218953682734</c:v>
                </c:pt>
                <c:pt idx="6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AE8-4EA4-8BFA-267505219467}"/>
            </c:ext>
          </c:extLst>
        </c:ser>
        <c:ser>
          <c:idx val="1"/>
          <c:order val="1"/>
          <c:tx>
            <c:v>cadran heure</c:v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xVal>
            <c:numRef>
              <c:f>'horloge '!$F$15:$F$26</c:f>
              <c:numCache>
                <c:formatCode>General</c:formatCode>
                <c:ptCount val="12"/>
                <c:pt idx="0">
                  <c:v>5.51316804708879E-17</c:v>
                </c:pt>
                <c:pt idx="1">
                  <c:v>0.45000000000000012</c:v>
                </c:pt>
                <c:pt idx="2">
                  <c:v>0.77942286340599487</c:v>
                </c:pt>
                <c:pt idx="3">
                  <c:v>0.9</c:v>
                </c:pt>
                <c:pt idx="4">
                  <c:v>0.77942286340599487</c:v>
                </c:pt>
                <c:pt idx="5">
                  <c:v>0.45000000000000012</c:v>
                </c:pt>
                <c:pt idx="6">
                  <c:v>5.51316804708879E-17</c:v>
                </c:pt>
                <c:pt idx="7">
                  <c:v>-0.44999999999999979</c:v>
                </c:pt>
                <c:pt idx="8">
                  <c:v>-0.77942286340599487</c:v>
                </c:pt>
                <c:pt idx="9">
                  <c:v>-0.9</c:v>
                </c:pt>
                <c:pt idx="10">
                  <c:v>-0.77942286340599476</c:v>
                </c:pt>
                <c:pt idx="11">
                  <c:v>-0.4500000000000004</c:v>
                </c:pt>
              </c:numCache>
            </c:numRef>
          </c:xVal>
          <c:yVal>
            <c:numRef>
              <c:f>'horloge '!$G$15:$G$26</c:f>
              <c:numCache>
                <c:formatCode>General</c:formatCode>
                <c:ptCount val="12"/>
                <c:pt idx="0">
                  <c:v>0.9</c:v>
                </c:pt>
                <c:pt idx="1">
                  <c:v>0.77942286340599476</c:v>
                </c:pt>
                <c:pt idx="2">
                  <c:v>0.44999999999999996</c:v>
                </c:pt>
                <c:pt idx="3">
                  <c:v>0</c:v>
                </c:pt>
                <c:pt idx="4">
                  <c:v>-0.44999999999999996</c:v>
                </c:pt>
                <c:pt idx="5">
                  <c:v>-0.77942286340599476</c:v>
                </c:pt>
                <c:pt idx="6">
                  <c:v>-0.9</c:v>
                </c:pt>
                <c:pt idx="7">
                  <c:v>-0.77942286340599487</c:v>
                </c:pt>
                <c:pt idx="8">
                  <c:v>-0.44999999999999996</c:v>
                </c:pt>
                <c:pt idx="9">
                  <c:v>-1.102633609417758E-16</c:v>
                </c:pt>
                <c:pt idx="10">
                  <c:v>0.45000000000000012</c:v>
                </c:pt>
                <c:pt idx="11">
                  <c:v>0.77942286340599454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CAE8-4EA4-8BFA-267505219467}"/>
            </c:ext>
          </c:extLst>
        </c:ser>
        <c:ser>
          <c:idx val="2"/>
          <c:order val="2"/>
          <c:tx>
            <c:v>heure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50800" cap="rnd">
                <a:solidFill>
                  <a:schemeClr val="accent2">
                    <a:lumMod val="75000"/>
                    <a:alpha val="91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8-CAE8-4EA4-8BFA-267505219467}"/>
              </c:ext>
            </c:extLst>
          </c:dPt>
          <c:xVal>
            <c:numRef>
              <c:f>('horloge '!$H$8,'horloge '!$F$8)</c:f>
              <c:numCache>
                <c:formatCode>General</c:formatCode>
                <c:ptCount val="2"/>
                <c:pt idx="0">
                  <c:v>0</c:v>
                </c:pt>
                <c:pt idx="1">
                  <c:v>-0.33546822717816938</c:v>
                </c:pt>
              </c:numCache>
            </c:numRef>
          </c:xVal>
          <c:yVal>
            <c:numRef>
              <c:f>('horloge '!$I$8,'horloge '!$G$8)</c:f>
              <c:numCache>
                <c:formatCode>General</c:formatCode>
                <c:ptCount val="2"/>
                <c:pt idx="0">
                  <c:v>0</c:v>
                </c:pt>
                <c:pt idx="1">
                  <c:v>-0.21785561400601125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CAE8-4EA4-8BFA-267505219467}"/>
            </c:ext>
          </c:extLst>
        </c:ser>
        <c:ser>
          <c:idx val="3"/>
          <c:order val="3"/>
          <c:tx>
            <c:v>minute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('horloge '!$H$8,'horloge '!$F$9)</c:f>
              <c:numCache>
                <c:formatCode>General</c:formatCode>
                <c:ptCount val="2"/>
                <c:pt idx="0">
                  <c:v>0</c:v>
                </c:pt>
                <c:pt idx="1">
                  <c:v>-0.35267115137548394</c:v>
                </c:pt>
              </c:numCache>
            </c:numRef>
          </c:xVal>
          <c:yVal>
            <c:numRef>
              <c:f>('horloge '!$I$8,'horloge '!$G$9)</c:f>
              <c:numCache>
                <c:formatCode>General</c:formatCode>
                <c:ptCount val="2"/>
                <c:pt idx="0">
                  <c:v>0</c:v>
                </c:pt>
                <c:pt idx="1">
                  <c:v>0.48541019662496837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CAE8-4EA4-8BFA-267505219467}"/>
            </c:ext>
          </c:extLst>
        </c:ser>
        <c:ser>
          <c:idx val="4"/>
          <c:order val="4"/>
          <c:tx>
            <c:v>minute</c:v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19050" cap="rnd">
                <a:solidFill>
                  <a:schemeClr val="accent5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B01E-478D-B8BC-79E8F12FE0D9}"/>
              </c:ext>
            </c:extLst>
          </c:dPt>
          <c:xVal>
            <c:numRef>
              <c:f>('horloge '!$H$8,'horloge '!$F$10)</c:f>
              <c:numCache>
                <c:formatCode>General</c:formatCode>
                <c:ptCount val="2"/>
                <c:pt idx="0">
                  <c:v>0</c:v>
                </c:pt>
                <c:pt idx="1">
                  <c:v>-0.78251808058704464</c:v>
                </c:pt>
              </c:numCache>
            </c:numRef>
          </c:xVal>
          <c:yVal>
            <c:numRef>
              <c:f>('horloge '!$I$8,'horloge '!$G$10)</c:f>
              <c:numCache>
                <c:formatCode>General</c:formatCode>
                <c:ptCount val="2"/>
                <c:pt idx="0">
                  <c:v>0</c:v>
                </c:pt>
                <c:pt idx="1">
                  <c:v>-0.16632935265420745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CAE8-4EA4-8BFA-2675052194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9977688"/>
        <c:axId val="499979000"/>
      </c:scatterChart>
      <c:valAx>
        <c:axId val="49997768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99979000"/>
        <c:crosses val="autoZero"/>
        <c:crossBetween val="midCat"/>
      </c:valAx>
      <c:valAx>
        <c:axId val="49997900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99977688"/>
        <c:crosses val="autoZero"/>
        <c:crossBetween val="midCat"/>
      </c:valAx>
      <c:spPr>
        <a:solidFill>
          <a:schemeClr val="tx1"/>
        </a:solidFill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5436507936507937E-2"/>
          <c:y val="5.5436507936507937E-2"/>
          <c:w val="0.8891269841269841"/>
          <c:h val="0.8891269841269841"/>
        </c:manualLayout>
      </c:layout>
      <c:scatterChart>
        <c:scatterStyle val="lineMarker"/>
        <c:varyColors val="0"/>
        <c:ser>
          <c:idx val="0"/>
          <c:order val="0"/>
          <c:spPr>
            <a:ln w="63500" cap="rnd">
              <a:solidFill>
                <a:schemeClr val="accent1">
                  <a:lumMod val="75000"/>
                  <a:alpha val="34000"/>
                </a:schemeClr>
              </a:solidFill>
              <a:round/>
            </a:ln>
            <a:effectLst>
              <a:outerShdw blurRad="50800" dist="50800" dir="5400000" algn="ctr" rotWithShape="0">
                <a:srgbClr val="000000">
                  <a:alpha val="1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63500" cap="rnd">
                <a:solidFill>
                  <a:schemeClr val="accent1">
                    <a:lumMod val="75000"/>
                    <a:alpha val="34000"/>
                  </a:schemeClr>
                </a:solidFill>
                <a:round/>
              </a:ln>
              <a:effectLst>
                <a:outerShdw blurRad="50800" dist="50800" dir="5400000" sx="1000" sy="1000" algn="ctr" rotWithShape="0">
                  <a:schemeClr val="accent1">
                    <a:lumMod val="60000"/>
                    <a:lumOff val="40000"/>
                    <a:alpha val="15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F40-439C-8D9A-1CD098DE072A}"/>
              </c:ext>
            </c:extLst>
          </c:dPt>
          <c:xVal>
            <c:numRef>
              <c:f>'horloge '!$C$15:$C$75</c:f>
              <c:numCache>
                <c:formatCode>General</c:formatCode>
                <c:ptCount val="61"/>
                <c:pt idx="0">
                  <c:v>0</c:v>
                </c:pt>
                <c:pt idx="1">
                  <c:v>0.10452846326765346</c:v>
                </c:pt>
                <c:pt idx="2">
                  <c:v>0.20791169081775945</c:v>
                </c:pt>
                <c:pt idx="3">
                  <c:v>0.30901699437494745</c:v>
                </c:pt>
                <c:pt idx="4">
                  <c:v>0.40673664307580021</c:v>
                </c:pt>
                <c:pt idx="5">
                  <c:v>0.50000000000000011</c:v>
                </c:pt>
                <c:pt idx="6">
                  <c:v>0.58778525229247314</c:v>
                </c:pt>
                <c:pt idx="7">
                  <c:v>0.66913060635885824</c:v>
                </c:pt>
                <c:pt idx="8">
                  <c:v>0.74314482547739424</c:v>
                </c:pt>
                <c:pt idx="9">
                  <c:v>0.80901699437494745</c:v>
                </c:pt>
                <c:pt idx="10">
                  <c:v>0.86602540378443871</c:v>
                </c:pt>
                <c:pt idx="11">
                  <c:v>0.91354545764260087</c:v>
                </c:pt>
                <c:pt idx="12">
                  <c:v>0.95105651629515353</c:v>
                </c:pt>
                <c:pt idx="13">
                  <c:v>0.97814760073380569</c:v>
                </c:pt>
                <c:pt idx="14">
                  <c:v>0.99452189536827329</c:v>
                </c:pt>
                <c:pt idx="15">
                  <c:v>1</c:v>
                </c:pt>
                <c:pt idx="16">
                  <c:v>0.99452189536827329</c:v>
                </c:pt>
                <c:pt idx="17">
                  <c:v>0.97814760073380569</c:v>
                </c:pt>
                <c:pt idx="18">
                  <c:v>0.95105651629515353</c:v>
                </c:pt>
                <c:pt idx="19">
                  <c:v>0.91354545764260087</c:v>
                </c:pt>
                <c:pt idx="20">
                  <c:v>0.86602540378443871</c:v>
                </c:pt>
                <c:pt idx="21">
                  <c:v>0.80901699437494745</c:v>
                </c:pt>
                <c:pt idx="22">
                  <c:v>0.74314482547739424</c:v>
                </c:pt>
                <c:pt idx="23">
                  <c:v>0.66913060635885824</c:v>
                </c:pt>
                <c:pt idx="24">
                  <c:v>0.58778525229247314</c:v>
                </c:pt>
                <c:pt idx="25">
                  <c:v>0.50000000000000011</c:v>
                </c:pt>
                <c:pt idx="26">
                  <c:v>0.40673664307580021</c:v>
                </c:pt>
                <c:pt idx="27">
                  <c:v>0.30901699437494745</c:v>
                </c:pt>
                <c:pt idx="28">
                  <c:v>0.20791169081775945</c:v>
                </c:pt>
                <c:pt idx="29">
                  <c:v>0.10452846326765346</c:v>
                </c:pt>
                <c:pt idx="30">
                  <c:v>6.1257422745431001E-17</c:v>
                </c:pt>
                <c:pt idx="31">
                  <c:v>-0.10452846326765355</c:v>
                </c:pt>
                <c:pt idx="32">
                  <c:v>-0.20791169081775934</c:v>
                </c:pt>
                <c:pt idx="33">
                  <c:v>-0.30901699437494734</c:v>
                </c:pt>
                <c:pt idx="34">
                  <c:v>-0.40673664307580026</c:v>
                </c:pt>
                <c:pt idx="35">
                  <c:v>-0.49999999999999978</c:v>
                </c:pt>
                <c:pt idx="36">
                  <c:v>-0.58778525229247303</c:v>
                </c:pt>
                <c:pt idx="37">
                  <c:v>-0.66913060635885824</c:v>
                </c:pt>
                <c:pt idx="38">
                  <c:v>-0.74314482547739402</c:v>
                </c:pt>
                <c:pt idx="39">
                  <c:v>-0.80901699437494734</c:v>
                </c:pt>
                <c:pt idx="40">
                  <c:v>-0.86602540378443871</c:v>
                </c:pt>
                <c:pt idx="41">
                  <c:v>-0.91354545764260076</c:v>
                </c:pt>
                <c:pt idx="42">
                  <c:v>-0.95105651629515353</c:v>
                </c:pt>
                <c:pt idx="43">
                  <c:v>-0.97814760073380569</c:v>
                </c:pt>
                <c:pt idx="44">
                  <c:v>-0.99452189536827329</c:v>
                </c:pt>
                <c:pt idx="45">
                  <c:v>-1</c:v>
                </c:pt>
                <c:pt idx="46">
                  <c:v>-0.99452189536827329</c:v>
                </c:pt>
                <c:pt idx="47">
                  <c:v>-0.97814760073380558</c:v>
                </c:pt>
                <c:pt idx="48">
                  <c:v>-0.95105651629515364</c:v>
                </c:pt>
                <c:pt idx="49">
                  <c:v>-0.91354545764260087</c:v>
                </c:pt>
                <c:pt idx="50">
                  <c:v>-0.8660254037844386</c:v>
                </c:pt>
                <c:pt idx="51">
                  <c:v>-0.80901699437494756</c:v>
                </c:pt>
                <c:pt idx="52">
                  <c:v>-0.74314482547739424</c:v>
                </c:pt>
                <c:pt idx="53">
                  <c:v>-0.66913060635885813</c:v>
                </c:pt>
                <c:pt idx="54">
                  <c:v>-0.58778525229247325</c:v>
                </c:pt>
                <c:pt idx="55">
                  <c:v>-0.50000000000000044</c:v>
                </c:pt>
                <c:pt idx="56">
                  <c:v>-0.4067366430758001</c:v>
                </c:pt>
                <c:pt idx="57">
                  <c:v>-0.30901699437494756</c:v>
                </c:pt>
                <c:pt idx="58">
                  <c:v>-0.20791169081775979</c:v>
                </c:pt>
                <c:pt idx="59">
                  <c:v>-0.10452846326765336</c:v>
                </c:pt>
                <c:pt idx="60">
                  <c:v>0</c:v>
                </c:pt>
              </c:numCache>
            </c:numRef>
          </c:xVal>
          <c:yVal>
            <c:numRef>
              <c:f>'horloge '!$D$15:$D$75</c:f>
              <c:numCache>
                <c:formatCode>General</c:formatCode>
                <c:ptCount val="61"/>
                <c:pt idx="0">
                  <c:v>1</c:v>
                </c:pt>
                <c:pt idx="1">
                  <c:v>0.99452189536827329</c:v>
                </c:pt>
                <c:pt idx="2">
                  <c:v>0.97814760073380558</c:v>
                </c:pt>
                <c:pt idx="3">
                  <c:v>0.95105651629515353</c:v>
                </c:pt>
                <c:pt idx="4">
                  <c:v>0.91354545764260087</c:v>
                </c:pt>
                <c:pt idx="5">
                  <c:v>0.8660254037844386</c:v>
                </c:pt>
                <c:pt idx="6">
                  <c:v>0.80901699437494745</c:v>
                </c:pt>
                <c:pt idx="7">
                  <c:v>0.74314482547739424</c:v>
                </c:pt>
                <c:pt idx="8">
                  <c:v>0.66913060635885824</c:v>
                </c:pt>
                <c:pt idx="9">
                  <c:v>0.58778525229247314</c:v>
                </c:pt>
                <c:pt idx="10">
                  <c:v>0.49999999999999994</c:v>
                </c:pt>
                <c:pt idx="11">
                  <c:v>0.40673664307580021</c:v>
                </c:pt>
                <c:pt idx="12">
                  <c:v>0.3090169943749474</c:v>
                </c:pt>
                <c:pt idx="13">
                  <c:v>0.20791169081775934</c:v>
                </c:pt>
                <c:pt idx="14">
                  <c:v>0.10452846326765347</c:v>
                </c:pt>
                <c:pt idx="15">
                  <c:v>0</c:v>
                </c:pt>
                <c:pt idx="16">
                  <c:v>-0.10452846326765347</c:v>
                </c:pt>
                <c:pt idx="17">
                  <c:v>-0.20791169081775934</c:v>
                </c:pt>
                <c:pt idx="18">
                  <c:v>-0.3090169943749474</c:v>
                </c:pt>
                <c:pt idx="19">
                  <c:v>-0.40673664307580021</c:v>
                </c:pt>
                <c:pt idx="20">
                  <c:v>-0.49999999999999994</c:v>
                </c:pt>
                <c:pt idx="21">
                  <c:v>-0.58778525229247314</c:v>
                </c:pt>
                <c:pt idx="22">
                  <c:v>-0.66913060635885824</c:v>
                </c:pt>
                <c:pt idx="23">
                  <c:v>-0.74314482547739424</c:v>
                </c:pt>
                <c:pt idx="24">
                  <c:v>-0.80901699437494745</c:v>
                </c:pt>
                <c:pt idx="25">
                  <c:v>-0.8660254037844386</c:v>
                </c:pt>
                <c:pt idx="26">
                  <c:v>-0.91354545764260087</c:v>
                </c:pt>
                <c:pt idx="27">
                  <c:v>-0.95105651629515353</c:v>
                </c:pt>
                <c:pt idx="28">
                  <c:v>-0.97814760073380558</c:v>
                </c:pt>
                <c:pt idx="29">
                  <c:v>-0.99452189536827329</c:v>
                </c:pt>
                <c:pt idx="30">
                  <c:v>-1</c:v>
                </c:pt>
                <c:pt idx="31">
                  <c:v>-0.99452189536827329</c:v>
                </c:pt>
                <c:pt idx="32">
                  <c:v>-0.97814760073380569</c:v>
                </c:pt>
                <c:pt idx="33">
                  <c:v>-0.95105651629515364</c:v>
                </c:pt>
                <c:pt idx="34">
                  <c:v>-0.91354545764260087</c:v>
                </c:pt>
                <c:pt idx="35">
                  <c:v>-0.86602540378443871</c:v>
                </c:pt>
                <c:pt idx="36">
                  <c:v>-0.80901699437494745</c:v>
                </c:pt>
                <c:pt idx="37">
                  <c:v>-0.74314482547739424</c:v>
                </c:pt>
                <c:pt idx="38">
                  <c:v>-0.66913060635885835</c:v>
                </c:pt>
                <c:pt idx="39">
                  <c:v>-0.58778525229247325</c:v>
                </c:pt>
                <c:pt idx="40">
                  <c:v>-0.49999999999999994</c:v>
                </c:pt>
                <c:pt idx="41">
                  <c:v>-0.40673664307580043</c:v>
                </c:pt>
                <c:pt idx="42">
                  <c:v>-0.30901699437494751</c:v>
                </c:pt>
                <c:pt idx="43">
                  <c:v>-0.20791169081775931</c:v>
                </c:pt>
                <c:pt idx="44">
                  <c:v>-0.10452846326765373</c:v>
                </c:pt>
                <c:pt idx="45">
                  <c:v>-1.22514845490862E-16</c:v>
                </c:pt>
                <c:pt idx="46">
                  <c:v>0.1045284632676535</c:v>
                </c:pt>
                <c:pt idx="47">
                  <c:v>0.20791169081775951</c:v>
                </c:pt>
                <c:pt idx="48">
                  <c:v>0.30901699437494728</c:v>
                </c:pt>
                <c:pt idx="49">
                  <c:v>0.40673664307580021</c:v>
                </c:pt>
                <c:pt idx="50">
                  <c:v>0.50000000000000011</c:v>
                </c:pt>
                <c:pt idx="51">
                  <c:v>0.58778525229247303</c:v>
                </c:pt>
                <c:pt idx="52">
                  <c:v>0.66913060635885824</c:v>
                </c:pt>
                <c:pt idx="53">
                  <c:v>0.74314482547739436</c:v>
                </c:pt>
                <c:pt idx="54">
                  <c:v>0.80901699437494734</c:v>
                </c:pt>
                <c:pt idx="55">
                  <c:v>0.86602540378443837</c:v>
                </c:pt>
                <c:pt idx="56">
                  <c:v>0.91354545764260098</c:v>
                </c:pt>
                <c:pt idx="57">
                  <c:v>0.95105651629515353</c:v>
                </c:pt>
                <c:pt idx="58">
                  <c:v>0.97814760073380558</c:v>
                </c:pt>
                <c:pt idx="59">
                  <c:v>0.9945218953682734</c:v>
                </c:pt>
                <c:pt idx="6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3F40-439C-8D9A-1CD098DE072A}"/>
            </c:ext>
          </c:extLst>
        </c:ser>
        <c:ser>
          <c:idx val="1"/>
          <c:order val="1"/>
          <c:tx>
            <c:v>cadran heure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7030A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'horloge '!$F$15:$F$26</c:f>
              <c:numCache>
                <c:formatCode>General</c:formatCode>
                <c:ptCount val="12"/>
                <c:pt idx="0">
                  <c:v>5.51316804708879E-17</c:v>
                </c:pt>
                <c:pt idx="1">
                  <c:v>0.45000000000000012</c:v>
                </c:pt>
                <c:pt idx="2">
                  <c:v>0.77942286340599487</c:v>
                </c:pt>
                <c:pt idx="3">
                  <c:v>0.9</c:v>
                </c:pt>
                <c:pt idx="4">
                  <c:v>0.77942286340599487</c:v>
                </c:pt>
                <c:pt idx="5">
                  <c:v>0.45000000000000012</c:v>
                </c:pt>
                <c:pt idx="6">
                  <c:v>5.51316804708879E-17</c:v>
                </c:pt>
                <c:pt idx="7">
                  <c:v>-0.44999999999999979</c:v>
                </c:pt>
                <c:pt idx="8">
                  <c:v>-0.77942286340599487</c:v>
                </c:pt>
                <c:pt idx="9">
                  <c:v>-0.9</c:v>
                </c:pt>
                <c:pt idx="10">
                  <c:v>-0.77942286340599476</c:v>
                </c:pt>
                <c:pt idx="11">
                  <c:v>-0.4500000000000004</c:v>
                </c:pt>
              </c:numCache>
            </c:numRef>
          </c:xVal>
          <c:yVal>
            <c:numRef>
              <c:f>'horloge '!$G$15:$G$26</c:f>
              <c:numCache>
                <c:formatCode>General</c:formatCode>
                <c:ptCount val="12"/>
                <c:pt idx="0">
                  <c:v>0.9</c:v>
                </c:pt>
                <c:pt idx="1">
                  <c:v>0.77942286340599476</c:v>
                </c:pt>
                <c:pt idx="2">
                  <c:v>0.44999999999999996</c:v>
                </c:pt>
                <c:pt idx="3">
                  <c:v>0</c:v>
                </c:pt>
                <c:pt idx="4">
                  <c:v>-0.44999999999999996</c:v>
                </c:pt>
                <c:pt idx="5">
                  <c:v>-0.77942286340599476</c:v>
                </c:pt>
                <c:pt idx="6">
                  <c:v>-0.9</c:v>
                </c:pt>
                <c:pt idx="7">
                  <c:v>-0.77942286340599487</c:v>
                </c:pt>
                <c:pt idx="8">
                  <c:v>-0.44999999999999996</c:v>
                </c:pt>
                <c:pt idx="9">
                  <c:v>-1.102633609417758E-16</c:v>
                </c:pt>
                <c:pt idx="10">
                  <c:v>0.45000000000000012</c:v>
                </c:pt>
                <c:pt idx="11">
                  <c:v>0.77942286340599454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3F40-439C-8D9A-1CD098DE072A}"/>
            </c:ext>
          </c:extLst>
        </c:ser>
        <c:ser>
          <c:idx val="2"/>
          <c:order val="2"/>
          <c:tx>
            <c:v>heure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50800" cap="rnd">
                <a:solidFill>
                  <a:schemeClr val="accent2">
                    <a:lumMod val="75000"/>
                    <a:alpha val="91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3F40-439C-8D9A-1CD098DE072A}"/>
              </c:ext>
            </c:extLst>
          </c:dPt>
          <c:xVal>
            <c:numRef>
              <c:f>('horloge '!$H$8,'horloge '!$F$8)</c:f>
              <c:numCache>
                <c:formatCode>General</c:formatCode>
                <c:ptCount val="2"/>
                <c:pt idx="0">
                  <c:v>0</c:v>
                </c:pt>
                <c:pt idx="1">
                  <c:v>-0.33546822717816938</c:v>
                </c:pt>
              </c:numCache>
            </c:numRef>
          </c:xVal>
          <c:yVal>
            <c:numRef>
              <c:f>('horloge '!$I$8,'horloge '!$G$8)</c:f>
              <c:numCache>
                <c:formatCode>General</c:formatCode>
                <c:ptCount val="2"/>
                <c:pt idx="0">
                  <c:v>0</c:v>
                </c:pt>
                <c:pt idx="1">
                  <c:v>-0.21785561400601125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3F40-439C-8D9A-1CD098DE072A}"/>
            </c:ext>
          </c:extLst>
        </c:ser>
        <c:ser>
          <c:idx val="3"/>
          <c:order val="3"/>
          <c:tx>
            <c:v>minute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('horloge '!$H$8,'horloge '!$F$9)</c:f>
              <c:numCache>
                <c:formatCode>General</c:formatCode>
                <c:ptCount val="2"/>
                <c:pt idx="0">
                  <c:v>0</c:v>
                </c:pt>
                <c:pt idx="1">
                  <c:v>-0.35267115137548394</c:v>
                </c:pt>
              </c:numCache>
            </c:numRef>
          </c:xVal>
          <c:yVal>
            <c:numRef>
              <c:f>('horloge '!$I$8,'horloge '!$G$9)</c:f>
              <c:numCache>
                <c:formatCode>General</c:formatCode>
                <c:ptCount val="2"/>
                <c:pt idx="0">
                  <c:v>0</c:v>
                </c:pt>
                <c:pt idx="1">
                  <c:v>0.48541019662496837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3F40-439C-8D9A-1CD098DE072A}"/>
            </c:ext>
          </c:extLst>
        </c:ser>
        <c:ser>
          <c:idx val="4"/>
          <c:order val="4"/>
          <c:tx>
            <c:v>minute</c:v>
          </c:tx>
          <c:spPr>
            <a:ln w="38100" cap="rnd">
              <a:solidFill>
                <a:schemeClr val="accent1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('horloge '!$H$8,'horloge '!$F$10)</c:f>
              <c:numCache>
                <c:formatCode>General</c:formatCode>
                <c:ptCount val="2"/>
                <c:pt idx="0">
                  <c:v>0</c:v>
                </c:pt>
                <c:pt idx="1">
                  <c:v>-0.78251808058704464</c:v>
                </c:pt>
              </c:numCache>
            </c:numRef>
          </c:xVal>
          <c:yVal>
            <c:numRef>
              <c:f>('horloge '!$I$8,'horloge '!$G$10)</c:f>
              <c:numCache>
                <c:formatCode>General</c:formatCode>
                <c:ptCount val="2"/>
                <c:pt idx="0">
                  <c:v>0</c:v>
                </c:pt>
                <c:pt idx="1">
                  <c:v>-0.16632935265420745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3F40-439C-8D9A-1CD098DE07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9977688"/>
        <c:axId val="499979000"/>
      </c:scatterChart>
      <c:valAx>
        <c:axId val="49997768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99979000"/>
        <c:crosses val="autoZero"/>
        <c:crossBetween val="midCat"/>
      </c:valAx>
      <c:valAx>
        <c:axId val="49997900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99977688"/>
        <c:crosses val="autoZero"/>
        <c:crossBetween val="midCat"/>
      </c:valAx>
      <c:spPr>
        <a:solidFill>
          <a:schemeClr val="tx1"/>
        </a:solidFill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5436507936507937E-2"/>
          <c:y val="5.5436507936507937E-2"/>
          <c:w val="0.8891269841269841"/>
          <c:h val="0.8891269841269841"/>
        </c:manualLayout>
      </c:layout>
      <c:scatterChart>
        <c:scatterStyle val="lineMarker"/>
        <c:varyColors val="0"/>
        <c:ser>
          <c:idx val="0"/>
          <c:order val="0"/>
          <c:spPr>
            <a:ln w="63500" cap="rnd">
              <a:solidFill>
                <a:schemeClr val="accent1">
                  <a:lumMod val="75000"/>
                  <a:alpha val="34000"/>
                </a:schemeClr>
              </a:solidFill>
              <a:round/>
            </a:ln>
            <a:effectLst>
              <a:outerShdw blurRad="50800" dist="50800" dir="5400000" algn="ctr" rotWithShape="0">
                <a:srgbClr val="000000">
                  <a:alpha val="1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63500" cap="rnd">
                <a:solidFill>
                  <a:schemeClr val="accent1">
                    <a:lumMod val="75000"/>
                    <a:alpha val="34000"/>
                  </a:schemeClr>
                </a:solidFill>
                <a:round/>
              </a:ln>
              <a:effectLst>
                <a:outerShdw blurRad="50800" dist="50800" dir="5400000" sx="1000" sy="1000" algn="ctr" rotWithShape="0">
                  <a:schemeClr val="accent1">
                    <a:lumMod val="60000"/>
                    <a:lumOff val="40000"/>
                    <a:alpha val="15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D775-4398-AE8A-78E8165609BE}"/>
              </c:ext>
            </c:extLst>
          </c:dPt>
          <c:xVal>
            <c:numRef>
              <c:f>'horloge '!$C$15:$C$75</c:f>
              <c:numCache>
                <c:formatCode>General</c:formatCode>
                <c:ptCount val="61"/>
                <c:pt idx="0">
                  <c:v>0</c:v>
                </c:pt>
                <c:pt idx="1">
                  <c:v>0.10452846326765346</c:v>
                </c:pt>
                <c:pt idx="2">
                  <c:v>0.20791169081775945</c:v>
                </c:pt>
                <c:pt idx="3">
                  <c:v>0.30901699437494745</c:v>
                </c:pt>
                <c:pt idx="4">
                  <c:v>0.40673664307580021</c:v>
                </c:pt>
                <c:pt idx="5">
                  <c:v>0.50000000000000011</c:v>
                </c:pt>
                <c:pt idx="6">
                  <c:v>0.58778525229247314</c:v>
                </c:pt>
                <c:pt idx="7">
                  <c:v>0.66913060635885824</c:v>
                </c:pt>
                <c:pt idx="8">
                  <c:v>0.74314482547739424</c:v>
                </c:pt>
                <c:pt idx="9">
                  <c:v>0.80901699437494745</c:v>
                </c:pt>
                <c:pt idx="10">
                  <c:v>0.86602540378443871</c:v>
                </c:pt>
                <c:pt idx="11">
                  <c:v>0.91354545764260087</c:v>
                </c:pt>
                <c:pt idx="12">
                  <c:v>0.95105651629515353</c:v>
                </c:pt>
                <c:pt idx="13">
                  <c:v>0.97814760073380569</c:v>
                </c:pt>
                <c:pt idx="14">
                  <c:v>0.99452189536827329</c:v>
                </c:pt>
                <c:pt idx="15">
                  <c:v>1</c:v>
                </c:pt>
                <c:pt idx="16">
                  <c:v>0.99452189536827329</c:v>
                </c:pt>
                <c:pt idx="17">
                  <c:v>0.97814760073380569</c:v>
                </c:pt>
                <c:pt idx="18">
                  <c:v>0.95105651629515353</c:v>
                </c:pt>
                <c:pt idx="19">
                  <c:v>0.91354545764260087</c:v>
                </c:pt>
                <c:pt idx="20">
                  <c:v>0.86602540378443871</c:v>
                </c:pt>
                <c:pt idx="21">
                  <c:v>0.80901699437494745</c:v>
                </c:pt>
                <c:pt idx="22">
                  <c:v>0.74314482547739424</c:v>
                </c:pt>
                <c:pt idx="23">
                  <c:v>0.66913060635885824</c:v>
                </c:pt>
                <c:pt idx="24">
                  <c:v>0.58778525229247314</c:v>
                </c:pt>
                <c:pt idx="25">
                  <c:v>0.50000000000000011</c:v>
                </c:pt>
                <c:pt idx="26">
                  <c:v>0.40673664307580021</c:v>
                </c:pt>
                <c:pt idx="27">
                  <c:v>0.30901699437494745</c:v>
                </c:pt>
                <c:pt idx="28">
                  <c:v>0.20791169081775945</c:v>
                </c:pt>
                <c:pt idx="29">
                  <c:v>0.10452846326765346</c:v>
                </c:pt>
                <c:pt idx="30">
                  <c:v>6.1257422745431001E-17</c:v>
                </c:pt>
                <c:pt idx="31">
                  <c:v>-0.10452846326765355</c:v>
                </c:pt>
                <c:pt idx="32">
                  <c:v>-0.20791169081775934</c:v>
                </c:pt>
                <c:pt idx="33">
                  <c:v>-0.30901699437494734</c:v>
                </c:pt>
                <c:pt idx="34">
                  <c:v>-0.40673664307580026</c:v>
                </c:pt>
                <c:pt idx="35">
                  <c:v>-0.49999999999999978</c:v>
                </c:pt>
                <c:pt idx="36">
                  <c:v>-0.58778525229247303</c:v>
                </c:pt>
                <c:pt idx="37">
                  <c:v>-0.66913060635885824</c:v>
                </c:pt>
                <c:pt idx="38">
                  <c:v>-0.74314482547739402</c:v>
                </c:pt>
                <c:pt idx="39">
                  <c:v>-0.80901699437494734</c:v>
                </c:pt>
                <c:pt idx="40">
                  <c:v>-0.86602540378443871</c:v>
                </c:pt>
                <c:pt idx="41">
                  <c:v>-0.91354545764260076</c:v>
                </c:pt>
                <c:pt idx="42">
                  <c:v>-0.95105651629515353</c:v>
                </c:pt>
                <c:pt idx="43">
                  <c:v>-0.97814760073380569</c:v>
                </c:pt>
                <c:pt idx="44">
                  <c:v>-0.99452189536827329</c:v>
                </c:pt>
                <c:pt idx="45">
                  <c:v>-1</c:v>
                </c:pt>
                <c:pt idx="46">
                  <c:v>-0.99452189536827329</c:v>
                </c:pt>
                <c:pt idx="47">
                  <c:v>-0.97814760073380558</c:v>
                </c:pt>
                <c:pt idx="48">
                  <c:v>-0.95105651629515364</c:v>
                </c:pt>
                <c:pt idx="49">
                  <c:v>-0.91354545764260087</c:v>
                </c:pt>
                <c:pt idx="50">
                  <c:v>-0.8660254037844386</c:v>
                </c:pt>
                <c:pt idx="51">
                  <c:v>-0.80901699437494756</c:v>
                </c:pt>
                <c:pt idx="52">
                  <c:v>-0.74314482547739424</c:v>
                </c:pt>
                <c:pt idx="53">
                  <c:v>-0.66913060635885813</c:v>
                </c:pt>
                <c:pt idx="54">
                  <c:v>-0.58778525229247325</c:v>
                </c:pt>
                <c:pt idx="55">
                  <c:v>-0.50000000000000044</c:v>
                </c:pt>
                <c:pt idx="56">
                  <c:v>-0.4067366430758001</c:v>
                </c:pt>
                <c:pt idx="57">
                  <c:v>-0.30901699437494756</c:v>
                </c:pt>
                <c:pt idx="58">
                  <c:v>-0.20791169081775979</c:v>
                </c:pt>
                <c:pt idx="59">
                  <c:v>-0.10452846326765336</c:v>
                </c:pt>
                <c:pt idx="60">
                  <c:v>0</c:v>
                </c:pt>
              </c:numCache>
            </c:numRef>
          </c:xVal>
          <c:yVal>
            <c:numRef>
              <c:f>'horloge '!$D$15:$D$75</c:f>
              <c:numCache>
                <c:formatCode>General</c:formatCode>
                <c:ptCount val="61"/>
                <c:pt idx="0">
                  <c:v>1</c:v>
                </c:pt>
                <c:pt idx="1">
                  <c:v>0.99452189536827329</c:v>
                </c:pt>
                <c:pt idx="2">
                  <c:v>0.97814760073380558</c:v>
                </c:pt>
                <c:pt idx="3">
                  <c:v>0.95105651629515353</c:v>
                </c:pt>
                <c:pt idx="4">
                  <c:v>0.91354545764260087</c:v>
                </c:pt>
                <c:pt idx="5">
                  <c:v>0.8660254037844386</c:v>
                </c:pt>
                <c:pt idx="6">
                  <c:v>0.80901699437494745</c:v>
                </c:pt>
                <c:pt idx="7">
                  <c:v>0.74314482547739424</c:v>
                </c:pt>
                <c:pt idx="8">
                  <c:v>0.66913060635885824</c:v>
                </c:pt>
                <c:pt idx="9">
                  <c:v>0.58778525229247314</c:v>
                </c:pt>
                <c:pt idx="10">
                  <c:v>0.49999999999999994</c:v>
                </c:pt>
                <c:pt idx="11">
                  <c:v>0.40673664307580021</c:v>
                </c:pt>
                <c:pt idx="12">
                  <c:v>0.3090169943749474</c:v>
                </c:pt>
                <c:pt idx="13">
                  <c:v>0.20791169081775934</c:v>
                </c:pt>
                <c:pt idx="14">
                  <c:v>0.10452846326765347</c:v>
                </c:pt>
                <c:pt idx="15">
                  <c:v>0</c:v>
                </c:pt>
                <c:pt idx="16">
                  <c:v>-0.10452846326765347</c:v>
                </c:pt>
                <c:pt idx="17">
                  <c:v>-0.20791169081775934</c:v>
                </c:pt>
                <c:pt idx="18">
                  <c:v>-0.3090169943749474</c:v>
                </c:pt>
                <c:pt idx="19">
                  <c:v>-0.40673664307580021</c:v>
                </c:pt>
                <c:pt idx="20">
                  <c:v>-0.49999999999999994</c:v>
                </c:pt>
                <c:pt idx="21">
                  <c:v>-0.58778525229247314</c:v>
                </c:pt>
                <c:pt idx="22">
                  <c:v>-0.66913060635885824</c:v>
                </c:pt>
                <c:pt idx="23">
                  <c:v>-0.74314482547739424</c:v>
                </c:pt>
                <c:pt idx="24">
                  <c:v>-0.80901699437494745</c:v>
                </c:pt>
                <c:pt idx="25">
                  <c:v>-0.8660254037844386</c:v>
                </c:pt>
                <c:pt idx="26">
                  <c:v>-0.91354545764260087</c:v>
                </c:pt>
                <c:pt idx="27">
                  <c:v>-0.95105651629515353</c:v>
                </c:pt>
                <c:pt idx="28">
                  <c:v>-0.97814760073380558</c:v>
                </c:pt>
                <c:pt idx="29">
                  <c:v>-0.99452189536827329</c:v>
                </c:pt>
                <c:pt idx="30">
                  <c:v>-1</c:v>
                </c:pt>
                <c:pt idx="31">
                  <c:v>-0.99452189536827329</c:v>
                </c:pt>
                <c:pt idx="32">
                  <c:v>-0.97814760073380569</c:v>
                </c:pt>
                <c:pt idx="33">
                  <c:v>-0.95105651629515364</c:v>
                </c:pt>
                <c:pt idx="34">
                  <c:v>-0.91354545764260087</c:v>
                </c:pt>
                <c:pt idx="35">
                  <c:v>-0.86602540378443871</c:v>
                </c:pt>
                <c:pt idx="36">
                  <c:v>-0.80901699437494745</c:v>
                </c:pt>
                <c:pt idx="37">
                  <c:v>-0.74314482547739424</c:v>
                </c:pt>
                <c:pt idx="38">
                  <c:v>-0.66913060635885835</c:v>
                </c:pt>
                <c:pt idx="39">
                  <c:v>-0.58778525229247325</c:v>
                </c:pt>
                <c:pt idx="40">
                  <c:v>-0.49999999999999994</c:v>
                </c:pt>
                <c:pt idx="41">
                  <c:v>-0.40673664307580043</c:v>
                </c:pt>
                <c:pt idx="42">
                  <c:v>-0.30901699437494751</c:v>
                </c:pt>
                <c:pt idx="43">
                  <c:v>-0.20791169081775931</c:v>
                </c:pt>
                <c:pt idx="44">
                  <c:v>-0.10452846326765373</c:v>
                </c:pt>
                <c:pt idx="45">
                  <c:v>-1.22514845490862E-16</c:v>
                </c:pt>
                <c:pt idx="46">
                  <c:v>0.1045284632676535</c:v>
                </c:pt>
                <c:pt idx="47">
                  <c:v>0.20791169081775951</c:v>
                </c:pt>
                <c:pt idx="48">
                  <c:v>0.30901699437494728</c:v>
                </c:pt>
                <c:pt idx="49">
                  <c:v>0.40673664307580021</c:v>
                </c:pt>
                <c:pt idx="50">
                  <c:v>0.50000000000000011</c:v>
                </c:pt>
                <c:pt idx="51">
                  <c:v>0.58778525229247303</c:v>
                </c:pt>
                <c:pt idx="52">
                  <c:v>0.66913060635885824</c:v>
                </c:pt>
                <c:pt idx="53">
                  <c:v>0.74314482547739436</c:v>
                </c:pt>
                <c:pt idx="54">
                  <c:v>0.80901699437494734</c:v>
                </c:pt>
                <c:pt idx="55">
                  <c:v>0.86602540378443837</c:v>
                </c:pt>
                <c:pt idx="56">
                  <c:v>0.91354545764260098</c:v>
                </c:pt>
                <c:pt idx="57">
                  <c:v>0.95105651629515353</c:v>
                </c:pt>
                <c:pt idx="58">
                  <c:v>0.97814760073380558</c:v>
                </c:pt>
                <c:pt idx="59">
                  <c:v>0.9945218953682734</c:v>
                </c:pt>
                <c:pt idx="6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D775-4398-AE8A-78E8165609BE}"/>
            </c:ext>
          </c:extLst>
        </c:ser>
        <c:ser>
          <c:idx val="1"/>
          <c:order val="1"/>
          <c:tx>
            <c:v>cadran heure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7030A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'horloge '!$F$15:$F$26</c:f>
              <c:numCache>
                <c:formatCode>General</c:formatCode>
                <c:ptCount val="12"/>
                <c:pt idx="0">
                  <c:v>5.51316804708879E-17</c:v>
                </c:pt>
                <c:pt idx="1">
                  <c:v>0.45000000000000012</c:v>
                </c:pt>
                <c:pt idx="2">
                  <c:v>0.77942286340599487</c:v>
                </c:pt>
                <c:pt idx="3">
                  <c:v>0.9</c:v>
                </c:pt>
                <c:pt idx="4">
                  <c:v>0.77942286340599487</c:v>
                </c:pt>
                <c:pt idx="5">
                  <c:v>0.45000000000000012</c:v>
                </c:pt>
                <c:pt idx="6">
                  <c:v>5.51316804708879E-17</c:v>
                </c:pt>
                <c:pt idx="7">
                  <c:v>-0.44999999999999979</c:v>
                </c:pt>
                <c:pt idx="8">
                  <c:v>-0.77942286340599487</c:v>
                </c:pt>
                <c:pt idx="9">
                  <c:v>-0.9</c:v>
                </c:pt>
                <c:pt idx="10">
                  <c:v>-0.77942286340599476</c:v>
                </c:pt>
                <c:pt idx="11">
                  <c:v>-0.4500000000000004</c:v>
                </c:pt>
              </c:numCache>
            </c:numRef>
          </c:xVal>
          <c:yVal>
            <c:numRef>
              <c:f>'horloge '!$G$15:$G$26</c:f>
              <c:numCache>
                <c:formatCode>General</c:formatCode>
                <c:ptCount val="12"/>
                <c:pt idx="0">
                  <c:v>0.9</c:v>
                </c:pt>
                <c:pt idx="1">
                  <c:v>0.77942286340599476</c:v>
                </c:pt>
                <c:pt idx="2">
                  <c:v>0.44999999999999996</c:v>
                </c:pt>
                <c:pt idx="3">
                  <c:v>0</c:v>
                </c:pt>
                <c:pt idx="4">
                  <c:v>-0.44999999999999996</c:v>
                </c:pt>
                <c:pt idx="5">
                  <c:v>-0.77942286340599476</c:v>
                </c:pt>
                <c:pt idx="6">
                  <c:v>-0.9</c:v>
                </c:pt>
                <c:pt idx="7">
                  <c:v>-0.77942286340599487</c:v>
                </c:pt>
                <c:pt idx="8">
                  <c:v>-0.44999999999999996</c:v>
                </c:pt>
                <c:pt idx="9">
                  <c:v>-1.102633609417758E-16</c:v>
                </c:pt>
                <c:pt idx="10">
                  <c:v>0.45000000000000012</c:v>
                </c:pt>
                <c:pt idx="11">
                  <c:v>0.77942286340599454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D775-4398-AE8A-78E8165609BE}"/>
            </c:ext>
          </c:extLst>
        </c:ser>
        <c:ser>
          <c:idx val="2"/>
          <c:order val="2"/>
          <c:tx>
            <c:v>heure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50800" cap="rnd">
                <a:solidFill>
                  <a:schemeClr val="accent2">
                    <a:lumMod val="75000"/>
                    <a:alpha val="91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D775-4398-AE8A-78E8165609BE}"/>
              </c:ext>
            </c:extLst>
          </c:dPt>
          <c:xVal>
            <c:numRef>
              <c:f>('horloge '!$H$8,'horloge '!$F$8)</c:f>
              <c:numCache>
                <c:formatCode>General</c:formatCode>
                <c:ptCount val="2"/>
                <c:pt idx="0">
                  <c:v>0</c:v>
                </c:pt>
                <c:pt idx="1">
                  <c:v>-0.33546822717816938</c:v>
                </c:pt>
              </c:numCache>
            </c:numRef>
          </c:xVal>
          <c:yVal>
            <c:numRef>
              <c:f>('horloge '!$I$8,'horloge '!$G$8)</c:f>
              <c:numCache>
                <c:formatCode>General</c:formatCode>
                <c:ptCount val="2"/>
                <c:pt idx="0">
                  <c:v>0</c:v>
                </c:pt>
                <c:pt idx="1">
                  <c:v>-0.21785561400601125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D775-4398-AE8A-78E8165609BE}"/>
            </c:ext>
          </c:extLst>
        </c:ser>
        <c:ser>
          <c:idx val="3"/>
          <c:order val="3"/>
          <c:tx>
            <c:v>minute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('horloge '!$H$8,'horloge '!$F$9)</c:f>
              <c:numCache>
                <c:formatCode>General</c:formatCode>
                <c:ptCount val="2"/>
                <c:pt idx="0">
                  <c:v>0</c:v>
                </c:pt>
                <c:pt idx="1">
                  <c:v>-0.35267115137548394</c:v>
                </c:pt>
              </c:numCache>
            </c:numRef>
          </c:xVal>
          <c:yVal>
            <c:numRef>
              <c:f>('horloge '!$I$8,'horloge '!$G$9)</c:f>
              <c:numCache>
                <c:formatCode>General</c:formatCode>
                <c:ptCount val="2"/>
                <c:pt idx="0">
                  <c:v>0</c:v>
                </c:pt>
                <c:pt idx="1">
                  <c:v>0.48541019662496837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D775-4398-AE8A-78E8165609BE}"/>
            </c:ext>
          </c:extLst>
        </c:ser>
        <c:ser>
          <c:idx val="4"/>
          <c:order val="4"/>
          <c:tx>
            <c:v>minute</c:v>
          </c:tx>
          <c:spPr>
            <a:ln w="38100" cap="rnd">
              <a:solidFill>
                <a:schemeClr val="accent1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('horloge '!$H$8,'horloge '!$F$10)</c:f>
              <c:numCache>
                <c:formatCode>General</c:formatCode>
                <c:ptCount val="2"/>
                <c:pt idx="0">
                  <c:v>0</c:v>
                </c:pt>
                <c:pt idx="1">
                  <c:v>-0.78251808058704464</c:v>
                </c:pt>
              </c:numCache>
            </c:numRef>
          </c:xVal>
          <c:yVal>
            <c:numRef>
              <c:f>('horloge '!$I$8,'horloge '!$G$10)</c:f>
              <c:numCache>
                <c:formatCode>General</c:formatCode>
                <c:ptCount val="2"/>
                <c:pt idx="0">
                  <c:v>0</c:v>
                </c:pt>
                <c:pt idx="1">
                  <c:v>-0.16632935265420745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D775-4398-AE8A-78E8165609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9977688"/>
        <c:axId val="499979000"/>
      </c:scatterChart>
      <c:valAx>
        <c:axId val="49997768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99979000"/>
        <c:crosses val="autoZero"/>
        <c:crossBetween val="midCat"/>
      </c:valAx>
      <c:valAx>
        <c:axId val="49997900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99977688"/>
        <c:crosses val="autoZero"/>
        <c:crossBetween val="midCat"/>
      </c:valAx>
      <c:spPr>
        <a:solidFill>
          <a:schemeClr val="tx1"/>
        </a:solidFill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5436507936507937E-2"/>
          <c:y val="5.5436507936507937E-2"/>
          <c:w val="0.8891269841269841"/>
          <c:h val="0.8891269841269841"/>
        </c:manualLayout>
      </c:layout>
      <c:scatterChart>
        <c:scatterStyle val="lineMarker"/>
        <c:varyColors val="0"/>
        <c:ser>
          <c:idx val="0"/>
          <c:order val="0"/>
          <c:spPr>
            <a:ln w="63500" cap="rnd">
              <a:solidFill>
                <a:schemeClr val="accent1">
                  <a:lumMod val="75000"/>
                  <a:alpha val="34000"/>
                </a:schemeClr>
              </a:solidFill>
              <a:round/>
            </a:ln>
            <a:effectLst>
              <a:outerShdw blurRad="50800" dist="50800" dir="5400000" algn="ctr" rotWithShape="0">
                <a:srgbClr val="000000">
                  <a:alpha val="1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63500" cap="rnd">
                <a:solidFill>
                  <a:schemeClr val="accent1">
                    <a:lumMod val="75000"/>
                    <a:alpha val="34000"/>
                  </a:schemeClr>
                </a:solidFill>
                <a:round/>
              </a:ln>
              <a:effectLst>
                <a:outerShdw blurRad="50800" dist="50800" dir="5400000" sx="1000" sy="1000" algn="ctr" rotWithShape="0">
                  <a:schemeClr val="accent1">
                    <a:lumMod val="60000"/>
                    <a:lumOff val="40000"/>
                    <a:alpha val="15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F10F-4868-AD13-ADC80076C45F}"/>
              </c:ext>
            </c:extLst>
          </c:dPt>
          <c:xVal>
            <c:numRef>
              <c:f>'horloge '!$C$15:$C$75</c:f>
              <c:numCache>
                <c:formatCode>General</c:formatCode>
                <c:ptCount val="61"/>
                <c:pt idx="0">
                  <c:v>0</c:v>
                </c:pt>
                <c:pt idx="1">
                  <c:v>0.10452846326765346</c:v>
                </c:pt>
                <c:pt idx="2">
                  <c:v>0.20791169081775945</c:v>
                </c:pt>
                <c:pt idx="3">
                  <c:v>0.30901699437494745</c:v>
                </c:pt>
                <c:pt idx="4">
                  <c:v>0.40673664307580021</c:v>
                </c:pt>
                <c:pt idx="5">
                  <c:v>0.50000000000000011</c:v>
                </c:pt>
                <c:pt idx="6">
                  <c:v>0.58778525229247314</c:v>
                </c:pt>
                <c:pt idx="7">
                  <c:v>0.66913060635885824</c:v>
                </c:pt>
                <c:pt idx="8">
                  <c:v>0.74314482547739424</c:v>
                </c:pt>
                <c:pt idx="9">
                  <c:v>0.80901699437494745</c:v>
                </c:pt>
                <c:pt idx="10">
                  <c:v>0.86602540378443871</c:v>
                </c:pt>
                <c:pt idx="11">
                  <c:v>0.91354545764260087</c:v>
                </c:pt>
                <c:pt idx="12">
                  <c:v>0.95105651629515353</c:v>
                </c:pt>
                <c:pt idx="13">
                  <c:v>0.97814760073380569</c:v>
                </c:pt>
                <c:pt idx="14">
                  <c:v>0.99452189536827329</c:v>
                </c:pt>
                <c:pt idx="15">
                  <c:v>1</c:v>
                </c:pt>
                <c:pt idx="16">
                  <c:v>0.99452189536827329</c:v>
                </c:pt>
                <c:pt idx="17">
                  <c:v>0.97814760073380569</c:v>
                </c:pt>
                <c:pt idx="18">
                  <c:v>0.95105651629515353</c:v>
                </c:pt>
                <c:pt idx="19">
                  <c:v>0.91354545764260087</c:v>
                </c:pt>
                <c:pt idx="20">
                  <c:v>0.86602540378443871</c:v>
                </c:pt>
                <c:pt idx="21">
                  <c:v>0.80901699437494745</c:v>
                </c:pt>
                <c:pt idx="22">
                  <c:v>0.74314482547739424</c:v>
                </c:pt>
                <c:pt idx="23">
                  <c:v>0.66913060635885824</c:v>
                </c:pt>
                <c:pt idx="24">
                  <c:v>0.58778525229247314</c:v>
                </c:pt>
                <c:pt idx="25">
                  <c:v>0.50000000000000011</c:v>
                </c:pt>
                <c:pt idx="26">
                  <c:v>0.40673664307580021</c:v>
                </c:pt>
                <c:pt idx="27">
                  <c:v>0.30901699437494745</c:v>
                </c:pt>
                <c:pt idx="28">
                  <c:v>0.20791169081775945</c:v>
                </c:pt>
                <c:pt idx="29">
                  <c:v>0.10452846326765346</c:v>
                </c:pt>
                <c:pt idx="30">
                  <c:v>6.1257422745431001E-17</c:v>
                </c:pt>
                <c:pt idx="31">
                  <c:v>-0.10452846326765355</c:v>
                </c:pt>
                <c:pt idx="32">
                  <c:v>-0.20791169081775934</c:v>
                </c:pt>
                <c:pt idx="33">
                  <c:v>-0.30901699437494734</c:v>
                </c:pt>
                <c:pt idx="34">
                  <c:v>-0.40673664307580026</c:v>
                </c:pt>
                <c:pt idx="35">
                  <c:v>-0.49999999999999978</c:v>
                </c:pt>
                <c:pt idx="36">
                  <c:v>-0.58778525229247303</c:v>
                </c:pt>
                <c:pt idx="37">
                  <c:v>-0.66913060635885824</c:v>
                </c:pt>
                <c:pt idx="38">
                  <c:v>-0.74314482547739402</c:v>
                </c:pt>
                <c:pt idx="39">
                  <c:v>-0.80901699437494734</c:v>
                </c:pt>
                <c:pt idx="40">
                  <c:v>-0.86602540378443871</c:v>
                </c:pt>
                <c:pt idx="41">
                  <c:v>-0.91354545764260076</c:v>
                </c:pt>
                <c:pt idx="42">
                  <c:v>-0.95105651629515353</c:v>
                </c:pt>
                <c:pt idx="43">
                  <c:v>-0.97814760073380569</c:v>
                </c:pt>
                <c:pt idx="44">
                  <c:v>-0.99452189536827329</c:v>
                </c:pt>
                <c:pt idx="45">
                  <c:v>-1</c:v>
                </c:pt>
                <c:pt idx="46">
                  <c:v>-0.99452189536827329</c:v>
                </c:pt>
                <c:pt idx="47">
                  <c:v>-0.97814760073380558</c:v>
                </c:pt>
                <c:pt idx="48">
                  <c:v>-0.95105651629515364</c:v>
                </c:pt>
                <c:pt idx="49">
                  <c:v>-0.91354545764260087</c:v>
                </c:pt>
                <c:pt idx="50">
                  <c:v>-0.8660254037844386</c:v>
                </c:pt>
                <c:pt idx="51">
                  <c:v>-0.80901699437494756</c:v>
                </c:pt>
                <c:pt idx="52">
                  <c:v>-0.74314482547739424</c:v>
                </c:pt>
                <c:pt idx="53">
                  <c:v>-0.66913060635885813</c:v>
                </c:pt>
                <c:pt idx="54">
                  <c:v>-0.58778525229247325</c:v>
                </c:pt>
                <c:pt idx="55">
                  <c:v>-0.50000000000000044</c:v>
                </c:pt>
                <c:pt idx="56">
                  <c:v>-0.4067366430758001</c:v>
                </c:pt>
                <c:pt idx="57">
                  <c:v>-0.30901699437494756</c:v>
                </c:pt>
                <c:pt idx="58">
                  <c:v>-0.20791169081775979</c:v>
                </c:pt>
                <c:pt idx="59">
                  <c:v>-0.10452846326765336</c:v>
                </c:pt>
                <c:pt idx="60">
                  <c:v>0</c:v>
                </c:pt>
              </c:numCache>
            </c:numRef>
          </c:xVal>
          <c:yVal>
            <c:numRef>
              <c:f>'horloge '!$D$15:$D$75</c:f>
              <c:numCache>
                <c:formatCode>General</c:formatCode>
                <c:ptCount val="61"/>
                <c:pt idx="0">
                  <c:v>1</c:v>
                </c:pt>
                <c:pt idx="1">
                  <c:v>0.99452189536827329</c:v>
                </c:pt>
                <c:pt idx="2">
                  <c:v>0.97814760073380558</c:v>
                </c:pt>
                <c:pt idx="3">
                  <c:v>0.95105651629515353</c:v>
                </c:pt>
                <c:pt idx="4">
                  <c:v>0.91354545764260087</c:v>
                </c:pt>
                <c:pt idx="5">
                  <c:v>0.8660254037844386</c:v>
                </c:pt>
                <c:pt idx="6">
                  <c:v>0.80901699437494745</c:v>
                </c:pt>
                <c:pt idx="7">
                  <c:v>0.74314482547739424</c:v>
                </c:pt>
                <c:pt idx="8">
                  <c:v>0.66913060635885824</c:v>
                </c:pt>
                <c:pt idx="9">
                  <c:v>0.58778525229247314</c:v>
                </c:pt>
                <c:pt idx="10">
                  <c:v>0.49999999999999994</c:v>
                </c:pt>
                <c:pt idx="11">
                  <c:v>0.40673664307580021</c:v>
                </c:pt>
                <c:pt idx="12">
                  <c:v>0.3090169943749474</c:v>
                </c:pt>
                <c:pt idx="13">
                  <c:v>0.20791169081775934</c:v>
                </c:pt>
                <c:pt idx="14">
                  <c:v>0.10452846326765347</c:v>
                </c:pt>
                <c:pt idx="15">
                  <c:v>0</c:v>
                </c:pt>
                <c:pt idx="16">
                  <c:v>-0.10452846326765347</c:v>
                </c:pt>
                <c:pt idx="17">
                  <c:v>-0.20791169081775934</c:v>
                </c:pt>
                <c:pt idx="18">
                  <c:v>-0.3090169943749474</c:v>
                </c:pt>
                <c:pt idx="19">
                  <c:v>-0.40673664307580021</c:v>
                </c:pt>
                <c:pt idx="20">
                  <c:v>-0.49999999999999994</c:v>
                </c:pt>
                <c:pt idx="21">
                  <c:v>-0.58778525229247314</c:v>
                </c:pt>
                <c:pt idx="22">
                  <c:v>-0.66913060635885824</c:v>
                </c:pt>
                <c:pt idx="23">
                  <c:v>-0.74314482547739424</c:v>
                </c:pt>
                <c:pt idx="24">
                  <c:v>-0.80901699437494745</c:v>
                </c:pt>
                <c:pt idx="25">
                  <c:v>-0.8660254037844386</c:v>
                </c:pt>
                <c:pt idx="26">
                  <c:v>-0.91354545764260087</c:v>
                </c:pt>
                <c:pt idx="27">
                  <c:v>-0.95105651629515353</c:v>
                </c:pt>
                <c:pt idx="28">
                  <c:v>-0.97814760073380558</c:v>
                </c:pt>
                <c:pt idx="29">
                  <c:v>-0.99452189536827329</c:v>
                </c:pt>
                <c:pt idx="30">
                  <c:v>-1</c:v>
                </c:pt>
                <c:pt idx="31">
                  <c:v>-0.99452189536827329</c:v>
                </c:pt>
                <c:pt idx="32">
                  <c:v>-0.97814760073380569</c:v>
                </c:pt>
                <c:pt idx="33">
                  <c:v>-0.95105651629515364</c:v>
                </c:pt>
                <c:pt idx="34">
                  <c:v>-0.91354545764260087</c:v>
                </c:pt>
                <c:pt idx="35">
                  <c:v>-0.86602540378443871</c:v>
                </c:pt>
                <c:pt idx="36">
                  <c:v>-0.80901699437494745</c:v>
                </c:pt>
                <c:pt idx="37">
                  <c:v>-0.74314482547739424</c:v>
                </c:pt>
                <c:pt idx="38">
                  <c:v>-0.66913060635885835</c:v>
                </c:pt>
                <c:pt idx="39">
                  <c:v>-0.58778525229247325</c:v>
                </c:pt>
                <c:pt idx="40">
                  <c:v>-0.49999999999999994</c:v>
                </c:pt>
                <c:pt idx="41">
                  <c:v>-0.40673664307580043</c:v>
                </c:pt>
                <c:pt idx="42">
                  <c:v>-0.30901699437494751</c:v>
                </c:pt>
                <c:pt idx="43">
                  <c:v>-0.20791169081775931</c:v>
                </c:pt>
                <c:pt idx="44">
                  <c:v>-0.10452846326765373</c:v>
                </c:pt>
                <c:pt idx="45">
                  <c:v>-1.22514845490862E-16</c:v>
                </c:pt>
                <c:pt idx="46">
                  <c:v>0.1045284632676535</c:v>
                </c:pt>
                <c:pt idx="47">
                  <c:v>0.20791169081775951</c:v>
                </c:pt>
                <c:pt idx="48">
                  <c:v>0.30901699437494728</c:v>
                </c:pt>
                <c:pt idx="49">
                  <c:v>0.40673664307580021</c:v>
                </c:pt>
                <c:pt idx="50">
                  <c:v>0.50000000000000011</c:v>
                </c:pt>
                <c:pt idx="51">
                  <c:v>0.58778525229247303</c:v>
                </c:pt>
                <c:pt idx="52">
                  <c:v>0.66913060635885824</c:v>
                </c:pt>
                <c:pt idx="53">
                  <c:v>0.74314482547739436</c:v>
                </c:pt>
                <c:pt idx="54">
                  <c:v>0.80901699437494734</c:v>
                </c:pt>
                <c:pt idx="55">
                  <c:v>0.86602540378443837</c:v>
                </c:pt>
                <c:pt idx="56">
                  <c:v>0.91354545764260098</c:v>
                </c:pt>
                <c:pt idx="57">
                  <c:v>0.95105651629515353</c:v>
                </c:pt>
                <c:pt idx="58">
                  <c:v>0.97814760073380558</c:v>
                </c:pt>
                <c:pt idx="59">
                  <c:v>0.9945218953682734</c:v>
                </c:pt>
                <c:pt idx="6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F10F-4868-AD13-ADC80076C45F}"/>
            </c:ext>
          </c:extLst>
        </c:ser>
        <c:ser>
          <c:idx val="1"/>
          <c:order val="1"/>
          <c:tx>
            <c:v>cadran heure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7030A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'horloge '!$F$15:$F$26</c:f>
              <c:numCache>
                <c:formatCode>General</c:formatCode>
                <c:ptCount val="12"/>
                <c:pt idx="0">
                  <c:v>5.51316804708879E-17</c:v>
                </c:pt>
                <c:pt idx="1">
                  <c:v>0.45000000000000012</c:v>
                </c:pt>
                <c:pt idx="2">
                  <c:v>0.77942286340599487</c:v>
                </c:pt>
                <c:pt idx="3">
                  <c:v>0.9</c:v>
                </c:pt>
                <c:pt idx="4">
                  <c:v>0.77942286340599487</c:v>
                </c:pt>
                <c:pt idx="5">
                  <c:v>0.45000000000000012</c:v>
                </c:pt>
                <c:pt idx="6">
                  <c:v>5.51316804708879E-17</c:v>
                </c:pt>
                <c:pt idx="7">
                  <c:v>-0.44999999999999979</c:v>
                </c:pt>
                <c:pt idx="8">
                  <c:v>-0.77942286340599487</c:v>
                </c:pt>
                <c:pt idx="9">
                  <c:v>-0.9</c:v>
                </c:pt>
                <c:pt idx="10">
                  <c:v>-0.77942286340599476</c:v>
                </c:pt>
                <c:pt idx="11">
                  <c:v>-0.4500000000000004</c:v>
                </c:pt>
              </c:numCache>
            </c:numRef>
          </c:xVal>
          <c:yVal>
            <c:numRef>
              <c:f>'horloge '!$G$15:$G$26</c:f>
              <c:numCache>
                <c:formatCode>General</c:formatCode>
                <c:ptCount val="12"/>
                <c:pt idx="0">
                  <c:v>0.9</c:v>
                </c:pt>
                <c:pt idx="1">
                  <c:v>0.77942286340599476</c:v>
                </c:pt>
                <c:pt idx="2">
                  <c:v>0.44999999999999996</c:v>
                </c:pt>
                <c:pt idx="3">
                  <c:v>0</c:v>
                </c:pt>
                <c:pt idx="4">
                  <c:v>-0.44999999999999996</c:v>
                </c:pt>
                <c:pt idx="5">
                  <c:v>-0.77942286340599476</c:v>
                </c:pt>
                <c:pt idx="6">
                  <c:v>-0.9</c:v>
                </c:pt>
                <c:pt idx="7">
                  <c:v>-0.77942286340599487</c:v>
                </c:pt>
                <c:pt idx="8">
                  <c:v>-0.44999999999999996</c:v>
                </c:pt>
                <c:pt idx="9">
                  <c:v>-1.102633609417758E-16</c:v>
                </c:pt>
                <c:pt idx="10">
                  <c:v>0.45000000000000012</c:v>
                </c:pt>
                <c:pt idx="11">
                  <c:v>0.77942286340599454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F10F-4868-AD13-ADC80076C45F}"/>
            </c:ext>
          </c:extLst>
        </c:ser>
        <c:ser>
          <c:idx val="2"/>
          <c:order val="2"/>
          <c:tx>
            <c:v>heure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50800" cap="rnd">
                <a:solidFill>
                  <a:schemeClr val="accent2">
                    <a:lumMod val="75000"/>
                    <a:alpha val="91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F10F-4868-AD13-ADC80076C45F}"/>
              </c:ext>
            </c:extLst>
          </c:dPt>
          <c:xVal>
            <c:numRef>
              <c:f>('horloge '!$H$8,'horloge '!$F$8)</c:f>
              <c:numCache>
                <c:formatCode>General</c:formatCode>
                <c:ptCount val="2"/>
                <c:pt idx="0">
                  <c:v>0</c:v>
                </c:pt>
                <c:pt idx="1">
                  <c:v>-0.33546822717816938</c:v>
                </c:pt>
              </c:numCache>
            </c:numRef>
          </c:xVal>
          <c:yVal>
            <c:numRef>
              <c:f>('horloge '!$I$8,'horloge '!$G$8)</c:f>
              <c:numCache>
                <c:formatCode>General</c:formatCode>
                <c:ptCount val="2"/>
                <c:pt idx="0">
                  <c:v>0</c:v>
                </c:pt>
                <c:pt idx="1">
                  <c:v>-0.21785561400601125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F10F-4868-AD13-ADC80076C45F}"/>
            </c:ext>
          </c:extLst>
        </c:ser>
        <c:ser>
          <c:idx val="3"/>
          <c:order val="3"/>
          <c:tx>
            <c:v>minute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('horloge '!$H$8,'horloge '!$F$9)</c:f>
              <c:numCache>
                <c:formatCode>General</c:formatCode>
                <c:ptCount val="2"/>
                <c:pt idx="0">
                  <c:v>0</c:v>
                </c:pt>
                <c:pt idx="1">
                  <c:v>-0.35267115137548394</c:v>
                </c:pt>
              </c:numCache>
            </c:numRef>
          </c:xVal>
          <c:yVal>
            <c:numRef>
              <c:f>('horloge '!$I$8,'horloge '!$G$9)</c:f>
              <c:numCache>
                <c:formatCode>General</c:formatCode>
                <c:ptCount val="2"/>
                <c:pt idx="0">
                  <c:v>0</c:v>
                </c:pt>
                <c:pt idx="1">
                  <c:v>0.48541019662496837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F10F-4868-AD13-ADC80076C45F}"/>
            </c:ext>
          </c:extLst>
        </c:ser>
        <c:ser>
          <c:idx val="4"/>
          <c:order val="4"/>
          <c:tx>
            <c:v>minute</c:v>
          </c:tx>
          <c:spPr>
            <a:ln w="38100" cap="rnd">
              <a:solidFill>
                <a:schemeClr val="accent1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('horloge '!$H$8,'horloge '!$F$10)</c:f>
              <c:numCache>
                <c:formatCode>General</c:formatCode>
                <c:ptCount val="2"/>
                <c:pt idx="0">
                  <c:v>0</c:v>
                </c:pt>
                <c:pt idx="1">
                  <c:v>-0.78251808058704464</c:v>
                </c:pt>
              </c:numCache>
            </c:numRef>
          </c:xVal>
          <c:yVal>
            <c:numRef>
              <c:f>('horloge '!$I$8,'horloge '!$G$10)</c:f>
              <c:numCache>
                <c:formatCode>General</c:formatCode>
                <c:ptCount val="2"/>
                <c:pt idx="0">
                  <c:v>0</c:v>
                </c:pt>
                <c:pt idx="1">
                  <c:v>-0.16632935265420745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F10F-4868-AD13-ADC80076C4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9977688"/>
        <c:axId val="499979000"/>
      </c:scatterChart>
      <c:valAx>
        <c:axId val="49997768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99979000"/>
        <c:crosses val="autoZero"/>
        <c:crossBetween val="midCat"/>
      </c:valAx>
      <c:valAx>
        <c:axId val="49997900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99977688"/>
        <c:crosses val="autoZero"/>
        <c:crossBetween val="midCat"/>
      </c:valAx>
      <c:spPr>
        <a:solidFill>
          <a:schemeClr val="tx1"/>
        </a:solidFill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checked="Checked" firstButton="1" lockText="1" noThreeD="1"/>
</file>

<file path=xl/ctrlProps/ctrlProp3.xml><?xml version="1.0" encoding="utf-8"?>
<formControlPr xmlns="http://schemas.microsoft.com/office/spreadsheetml/2009/9/main" objectType="Radio" checked="Checked" firstButton="1" lockText="1" noThreeD="1"/>
</file>

<file path=xl/ctrlProps/ctrlProp4.xml><?xml version="1.0" encoding="utf-8"?>
<formControlPr xmlns="http://schemas.microsoft.com/office/spreadsheetml/2009/9/main" objectType="Radio" checked="Checked" firstButton="1" lockText="1" noThreeD="1"/>
</file>

<file path=xl/ctrlProps/ctrlProp5.xml><?xml version="1.0" encoding="utf-8"?>
<formControlPr xmlns="http://schemas.microsoft.com/office/spreadsheetml/2009/9/main" objectType="Radio" checked="Checked" firstButton="1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5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9</xdr:col>
      <xdr:colOff>372533</xdr:colOff>
      <xdr:row>2</xdr:row>
      <xdr:rowOff>179916</xdr:rowOff>
    </xdr:to>
    <xdr:sp macro="[0]!ouvreformulaire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3657600" y="190500"/>
          <a:ext cx="2201333" cy="37041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Voir le Formulaire</a:t>
          </a:r>
          <a:r>
            <a:rPr lang="fr-FR" sz="1400" baseline="0"/>
            <a:t> de saisie </a:t>
          </a:r>
          <a:endParaRPr lang="fr-FR" sz="1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409575</xdr:colOff>
          <xdr:row>1</xdr:row>
          <xdr:rowOff>104775</xdr:rowOff>
        </xdr:from>
        <xdr:to>
          <xdr:col>2</xdr:col>
          <xdr:colOff>38100</xdr:colOff>
          <xdr:row>2</xdr:row>
          <xdr:rowOff>104775</xdr:rowOff>
        </xdr:to>
        <xdr:sp macro="" textlink="">
          <xdr:nvSpPr>
            <xdr:cNvPr id="5121" name="Option 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5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457201</xdr:colOff>
      <xdr:row>1</xdr:row>
      <xdr:rowOff>19050</xdr:rowOff>
    </xdr:from>
    <xdr:to>
      <xdr:col>15</xdr:col>
      <xdr:colOff>266700</xdr:colOff>
      <xdr:row>5</xdr:row>
      <xdr:rowOff>114300</xdr:rowOff>
    </xdr:to>
    <xdr:sp macro="[0]!ouvreH_Planing" textlink="">
      <xdr:nvSpPr>
        <xdr:cNvPr id="3" name="Ribbon: Curved and Tilted Down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6553201" y="209550"/>
          <a:ext cx="2857499" cy="857250"/>
        </a:xfrm>
        <a:prstGeom prst="ellipseRibb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      formulaire</a:t>
          </a:r>
        </a:p>
        <a:p>
          <a:pPr algn="l"/>
          <a:r>
            <a:rPr lang="fr-FR" sz="1100"/>
            <a:t>ajout</a:t>
          </a:r>
          <a:r>
            <a:rPr lang="fr-FR" sz="1100" baseline="0"/>
            <a:t>  d'heures aux fiches du personnels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814915</xdr:colOff>
      <xdr:row>0</xdr:row>
      <xdr:rowOff>105833</xdr:rowOff>
    </xdr:from>
    <xdr:to>
      <xdr:col>4</xdr:col>
      <xdr:colOff>1756832</xdr:colOff>
      <xdr:row>1</xdr:row>
      <xdr:rowOff>84666</xdr:rowOff>
    </xdr:to>
    <xdr:sp macro="" textlink="">
      <xdr:nvSpPr>
        <xdr:cNvPr id="3" name="Arrow: U-Turn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788832" y="105833"/>
          <a:ext cx="941917" cy="412750"/>
        </a:xfrm>
        <a:prstGeom prst="utur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rgbClr val="FF0000"/>
              </a:solidFill>
            </a:rPr>
            <a:t>sommaire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104775</xdr:colOff>
          <xdr:row>5</xdr:row>
          <xdr:rowOff>9525</xdr:rowOff>
        </xdr:from>
        <xdr:to>
          <xdr:col>12</xdr:col>
          <xdr:colOff>676275</xdr:colOff>
          <xdr:row>7</xdr:row>
          <xdr:rowOff>95250</xdr:rowOff>
        </xdr:to>
        <xdr:sp macro="" textlink="">
          <xdr:nvSpPr>
            <xdr:cNvPr id="2053" name="boutonafficher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2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</xdr:row>
          <xdr:rowOff>85725</xdr:rowOff>
        </xdr:from>
        <xdr:to>
          <xdr:col>19</xdr:col>
          <xdr:colOff>219075</xdr:colOff>
          <xdr:row>32</xdr:row>
          <xdr:rowOff>57150</xdr:rowOff>
        </xdr:to>
        <xdr:sp macro="" textlink="">
          <xdr:nvSpPr>
            <xdr:cNvPr id="2060" name="LISTCOMMANDE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2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10</xdr:col>
      <xdr:colOff>9525</xdr:colOff>
      <xdr:row>8</xdr:row>
      <xdr:rowOff>0</xdr:rowOff>
    </xdr:from>
    <xdr:to>
      <xdr:col>12</xdr:col>
      <xdr:colOff>357825</xdr:colOff>
      <xdr:row>21</xdr:row>
      <xdr:rowOff>119700</xdr:rowOff>
    </xdr:to>
    <xdr:graphicFrame macro="">
      <xdr:nvGraphicFramePr>
        <xdr:cNvPr id="6" name="Chart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</xdr:colOff>
          <xdr:row>6</xdr:row>
          <xdr:rowOff>57150</xdr:rowOff>
        </xdr:from>
        <xdr:to>
          <xdr:col>10</xdr:col>
          <xdr:colOff>285750</xdr:colOff>
          <xdr:row>7</xdr:row>
          <xdr:rowOff>66675</xdr:rowOff>
        </xdr:to>
        <xdr:sp macro="" textlink="">
          <xdr:nvSpPr>
            <xdr:cNvPr id="2062" name="Option Butto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2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0</xdr:colOff>
      <xdr:row>23</xdr:row>
      <xdr:rowOff>0</xdr:rowOff>
    </xdr:from>
    <xdr:to>
      <xdr:col>10</xdr:col>
      <xdr:colOff>847725</xdr:colOff>
      <xdr:row>29</xdr:row>
      <xdr:rowOff>19050</xdr:rowOff>
    </xdr:to>
    <xdr:sp macro="" textlink="">
      <xdr:nvSpPr>
        <xdr:cNvPr id="7" name="Arrow: U-Turn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02D92A1-89CE-4D2E-BA4E-101617DECC47}"/>
            </a:ext>
          </a:extLst>
        </xdr:cNvPr>
        <xdr:cNvSpPr/>
      </xdr:nvSpPr>
      <xdr:spPr>
        <a:xfrm>
          <a:off x="4562475" y="4248150"/>
          <a:ext cx="847725" cy="1104900"/>
        </a:xfrm>
        <a:prstGeom prst="utur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rgbClr val="FF0000"/>
              </a:solidFill>
            </a:rPr>
            <a:t>sommaire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228600</xdr:colOff>
      <xdr:row>6</xdr:row>
      <xdr:rowOff>66675</xdr:rowOff>
    </xdr:from>
    <xdr:to>
      <xdr:col>13</xdr:col>
      <xdr:colOff>199800</xdr:colOff>
      <xdr:row>15</xdr:row>
      <xdr:rowOff>114075</xdr:rowOff>
    </xdr:to>
    <xdr:graphicFrame macro="">
      <xdr:nvGraphicFramePr>
        <xdr:cNvPr id="6" name="Chart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581025</xdr:colOff>
      <xdr:row>4</xdr:row>
      <xdr:rowOff>152400</xdr:rowOff>
    </xdr:from>
    <xdr:to>
      <xdr:col>7</xdr:col>
      <xdr:colOff>352425</xdr:colOff>
      <xdr:row>6</xdr:row>
      <xdr:rowOff>47625</xdr:rowOff>
    </xdr:to>
    <xdr:sp macro="" textlink="">
      <xdr:nvSpPr>
        <xdr:cNvPr id="13" name="Arrow: U-Turn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4200525" y="914400"/>
          <a:ext cx="1371600" cy="276225"/>
        </a:xfrm>
        <a:prstGeom prst="utur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428625</xdr:colOff>
      <xdr:row>3</xdr:row>
      <xdr:rowOff>180975</xdr:rowOff>
    </xdr:from>
    <xdr:to>
      <xdr:col>8</xdr:col>
      <xdr:colOff>276225</xdr:colOff>
      <xdr:row>6</xdr:row>
      <xdr:rowOff>0</xdr:rowOff>
    </xdr:to>
    <xdr:sp macro="" textlink="">
      <xdr:nvSpPr>
        <xdr:cNvPr id="14" name="Arrow: U-Turn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4848225" y="752475"/>
          <a:ext cx="1257300" cy="3905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104775</xdr:colOff>
          <xdr:row>5</xdr:row>
          <xdr:rowOff>9525</xdr:rowOff>
        </xdr:from>
        <xdr:to>
          <xdr:col>12</xdr:col>
          <xdr:colOff>676275</xdr:colOff>
          <xdr:row>7</xdr:row>
          <xdr:rowOff>95250</xdr:rowOff>
        </xdr:to>
        <xdr:sp macro="" textlink="">
          <xdr:nvSpPr>
            <xdr:cNvPr id="9217" name="boutonafficher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4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</xdr:row>
          <xdr:rowOff>85725</xdr:rowOff>
        </xdr:from>
        <xdr:to>
          <xdr:col>19</xdr:col>
          <xdr:colOff>219075</xdr:colOff>
          <xdr:row>32</xdr:row>
          <xdr:rowOff>57150</xdr:rowOff>
        </xdr:to>
        <xdr:sp macro="" textlink="">
          <xdr:nvSpPr>
            <xdr:cNvPr id="9218" name="LISTCOMMANDE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4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10</xdr:col>
      <xdr:colOff>9525</xdr:colOff>
      <xdr:row>8</xdr:row>
      <xdr:rowOff>0</xdr:rowOff>
    </xdr:from>
    <xdr:to>
      <xdr:col>12</xdr:col>
      <xdr:colOff>357825</xdr:colOff>
      <xdr:row>21</xdr:row>
      <xdr:rowOff>119700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</xdr:colOff>
          <xdr:row>6</xdr:row>
          <xdr:rowOff>57150</xdr:rowOff>
        </xdr:from>
        <xdr:to>
          <xdr:col>10</xdr:col>
          <xdr:colOff>285750</xdr:colOff>
          <xdr:row>7</xdr:row>
          <xdr:rowOff>66675</xdr:rowOff>
        </xdr:to>
        <xdr:sp macro="" textlink="">
          <xdr:nvSpPr>
            <xdr:cNvPr id="9219" name="Option Butto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4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0</xdr:colOff>
      <xdr:row>23</xdr:row>
      <xdr:rowOff>0</xdr:rowOff>
    </xdr:from>
    <xdr:to>
      <xdr:col>10</xdr:col>
      <xdr:colOff>847725</xdr:colOff>
      <xdr:row>29</xdr:row>
      <xdr:rowOff>19050</xdr:rowOff>
    </xdr:to>
    <xdr:sp macro="" textlink="">
      <xdr:nvSpPr>
        <xdr:cNvPr id="6" name="Arrow: U-Turn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86BEE9E-6244-49AE-AA09-A2E5C81CAD8A}"/>
            </a:ext>
          </a:extLst>
        </xdr:cNvPr>
        <xdr:cNvSpPr/>
      </xdr:nvSpPr>
      <xdr:spPr>
        <a:xfrm>
          <a:off x="4562475" y="4248150"/>
          <a:ext cx="847725" cy="1104900"/>
        </a:xfrm>
        <a:prstGeom prst="utur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rgbClr val="FF0000"/>
              </a:solidFill>
            </a:rPr>
            <a:t>sommaire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104775</xdr:colOff>
          <xdr:row>5</xdr:row>
          <xdr:rowOff>9525</xdr:rowOff>
        </xdr:from>
        <xdr:to>
          <xdr:col>12</xdr:col>
          <xdr:colOff>676275</xdr:colOff>
          <xdr:row>7</xdr:row>
          <xdr:rowOff>95250</xdr:rowOff>
        </xdr:to>
        <xdr:sp macro="" textlink="">
          <xdr:nvSpPr>
            <xdr:cNvPr id="14337" name="boutonafficher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17CBCB5C-4B89-4D78-B3CD-D0A9532B9E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</xdr:row>
          <xdr:rowOff>85725</xdr:rowOff>
        </xdr:from>
        <xdr:to>
          <xdr:col>19</xdr:col>
          <xdr:colOff>219075</xdr:colOff>
          <xdr:row>32</xdr:row>
          <xdr:rowOff>57150</xdr:rowOff>
        </xdr:to>
        <xdr:sp macro="" textlink="">
          <xdr:nvSpPr>
            <xdr:cNvPr id="14338" name="LISTCOMMANDE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585183E8-A0D0-4E1E-BE6D-BEEE4CCEB88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10</xdr:col>
      <xdr:colOff>9525</xdr:colOff>
      <xdr:row>8</xdr:row>
      <xdr:rowOff>0</xdr:rowOff>
    </xdr:from>
    <xdr:to>
      <xdr:col>12</xdr:col>
      <xdr:colOff>357825</xdr:colOff>
      <xdr:row>21</xdr:row>
      <xdr:rowOff>119700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10FCE033-8430-473C-BFA1-C0D8A407F44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</xdr:colOff>
          <xdr:row>6</xdr:row>
          <xdr:rowOff>57150</xdr:rowOff>
        </xdr:from>
        <xdr:to>
          <xdr:col>10</xdr:col>
          <xdr:colOff>285750</xdr:colOff>
          <xdr:row>7</xdr:row>
          <xdr:rowOff>66675</xdr:rowOff>
        </xdr:to>
        <xdr:sp macro="" textlink="">
          <xdr:nvSpPr>
            <xdr:cNvPr id="14339" name="Option But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2000563E-DA86-433E-AE5F-178786016C4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0</xdr:colOff>
      <xdr:row>23</xdr:row>
      <xdr:rowOff>0</xdr:rowOff>
    </xdr:from>
    <xdr:to>
      <xdr:col>10</xdr:col>
      <xdr:colOff>847725</xdr:colOff>
      <xdr:row>29</xdr:row>
      <xdr:rowOff>19050</xdr:rowOff>
    </xdr:to>
    <xdr:sp macro="" textlink="">
      <xdr:nvSpPr>
        <xdr:cNvPr id="6" name="Arrow: U-Turn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40749BEA-7B39-4ECE-ACD3-AB5D8AE8DB22}"/>
            </a:ext>
          </a:extLst>
        </xdr:cNvPr>
        <xdr:cNvSpPr/>
      </xdr:nvSpPr>
      <xdr:spPr>
        <a:xfrm>
          <a:off x="4562475" y="4248150"/>
          <a:ext cx="847725" cy="1104900"/>
        </a:xfrm>
        <a:prstGeom prst="utur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rgbClr val="FF0000"/>
              </a:solidFill>
            </a:rPr>
            <a:t>sommaire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104775</xdr:colOff>
          <xdr:row>5</xdr:row>
          <xdr:rowOff>9525</xdr:rowOff>
        </xdr:from>
        <xdr:to>
          <xdr:col>12</xdr:col>
          <xdr:colOff>676275</xdr:colOff>
          <xdr:row>7</xdr:row>
          <xdr:rowOff>95250</xdr:rowOff>
        </xdr:to>
        <xdr:sp macro="" textlink="">
          <xdr:nvSpPr>
            <xdr:cNvPr id="15361" name="boutonafficher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8D9E450C-3106-4B3D-978B-FEFE2122BAD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</xdr:row>
          <xdr:rowOff>85725</xdr:rowOff>
        </xdr:from>
        <xdr:to>
          <xdr:col>19</xdr:col>
          <xdr:colOff>219075</xdr:colOff>
          <xdr:row>32</xdr:row>
          <xdr:rowOff>57150</xdr:rowOff>
        </xdr:to>
        <xdr:sp macro="" textlink="">
          <xdr:nvSpPr>
            <xdr:cNvPr id="15362" name="LISTCOMMANDE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E490083C-2B88-43DD-BB66-2EDD0C674B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10</xdr:col>
      <xdr:colOff>9525</xdr:colOff>
      <xdr:row>8</xdr:row>
      <xdr:rowOff>0</xdr:rowOff>
    </xdr:from>
    <xdr:to>
      <xdr:col>12</xdr:col>
      <xdr:colOff>357825</xdr:colOff>
      <xdr:row>21</xdr:row>
      <xdr:rowOff>119700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382DEB7E-1857-48BD-9D94-5189015AD27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</xdr:colOff>
          <xdr:row>6</xdr:row>
          <xdr:rowOff>57150</xdr:rowOff>
        </xdr:from>
        <xdr:to>
          <xdr:col>10</xdr:col>
          <xdr:colOff>285750</xdr:colOff>
          <xdr:row>7</xdr:row>
          <xdr:rowOff>66675</xdr:rowOff>
        </xdr:to>
        <xdr:sp macro="" textlink="">
          <xdr:nvSpPr>
            <xdr:cNvPr id="15363" name="Option Button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BA7BDF4E-02C2-4DF2-8316-33461A896B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0</xdr:colOff>
      <xdr:row>23</xdr:row>
      <xdr:rowOff>0</xdr:rowOff>
    </xdr:from>
    <xdr:to>
      <xdr:col>10</xdr:col>
      <xdr:colOff>847725</xdr:colOff>
      <xdr:row>29</xdr:row>
      <xdr:rowOff>19050</xdr:rowOff>
    </xdr:to>
    <xdr:sp macro="" textlink="">
      <xdr:nvSpPr>
        <xdr:cNvPr id="6" name="Arrow: U-Turn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284A561-D6B9-4DF2-A8D5-E82E56A0821E}"/>
            </a:ext>
          </a:extLst>
        </xdr:cNvPr>
        <xdr:cNvSpPr/>
      </xdr:nvSpPr>
      <xdr:spPr>
        <a:xfrm>
          <a:off x="4562475" y="4248150"/>
          <a:ext cx="847725" cy="1104900"/>
        </a:xfrm>
        <a:prstGeom prst="utur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rgbClr val="FF0000"/>
              </a:solidFill>
            </a:rPr>
            <a:t>sommaire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276225</xdr:colOff>
      <xdr:row>16</xdr:row>
      <xdr:rowOff>57150</xdr:rowOff>
    </xdr:from>
    <xdr:to>
      <xdr:col>2</xdr:col>
      <xdr:colOff>609600</xdr:colOff>
      <xdr:row>22</xdr:row>
      <xdr:rowOff>19050</xdr:rowOff>
    </xdr:to>
    <xdr:sp macro="" textlink="">
      <xdr:nvSpPr>
        <xdr:cNvPr id="2" name="Arrow: U-Turn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D126705-60FF-40B1-B92D-C3083B9EBF1B}"/>
            </a:ext>
          </a:extLst>
        </xdr:cNvPr>
        <xdr:cNvSpPr/>
      </xdr:nvSpPr>
      <xdr:spPr>
        <a:xfrm>
          <a:off x="981075" y="3829050"/>
          <a:ext cx="847725" cy="1104900"/>
        </a:xfrm>
        <a:prstGeom prst="utur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rgbClr val="FF0000"/>
              </a:solidFill>
            </a:rPr>
            <a:t>sommaire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source" displayName="tableausource" ref="A3:L25" totalsRowShown="0" headerRowDxfId="97" dataDxfId="96" tableBorderDxfId="95">
  <autoFilter ref="A3:L25"/>
  <tableColumns count="12">
    <tableColumn id="1" name="Column1" dataDxfId="94"/>
    <tableColumn id="2" name="Nom" dataDxfId="93"/>
    <tableColumn id="3" name="Prenom" dataDxfId="92"/>
    <tableColumn id="4" name="Date de naissance" dataDxfId="91"/>
    <tableColumn id="5" name="Adresse" dataDxfId="90"/>
    <tableColumn id="6" name="Lieu de naissance" dataDxfId="89"/>
    <tableColumn id="7" name="Dpt" dataDxfId="88"/>
    <tableColumn id="8" name="N°tel" dataDxfId="87"/>
    <tableColumn id="9" name="N°secu" dataDxfId="86"/>
    <tableColumn id="10" name="Date d'entrée" dataDxfId="47"/>
    <tableColumn id="11" name="Date de sortis" dataDxfId="45"/>
    <tableColumn id="12" name="Mail" dataDxfId="46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1" displayName="Table1" ref="C6:I271" headerRowDxfId="85" dataDxfId="83" totalsRowDxfId="81" headerRowBorderDxfId="84" tableBorderDxfId="82">
  <autoFilter ref="C6:I271"/>
  <tableColumns count="7">
    <tableColumn id="1" name="DATE" totalsRowLabel="Total" dataDxfId="80" totalsRowDxfId="79">
      <calculatedColumnFormula>T2</calculatedColumnFormula>
    </tableColumn>
    <tableColumn id="2" name="A" dataDxfId="78" totalsRowDxfId="77"/>
    <tableColumn id="3" name="D" dataDxfId="76" totalsRowDxfId="75"/>
    <tableColumn id="4" name="AA" dataDxfId="74" totalsRowDxfId="73"/>
    <tableColumn id="5" name="DD" dataDxfId="72" totalsRowDxfId="71"/>
    <tableColumn id="6" name="NR" dataDxfId="70" totalsRowDxfId="69"/>
    <tableColumn id="7" name="T" totalsRowFunction="sum" dataDxfId="68" totalsRowDxfId="67">
      <calculatedColumnFormula>SUM(Table1[[#This Row],[D]]-Table1[[#This Row],[A]],Table1[[#This Row],[DD]]-Table1[[#This Row],[AA]],-(Table1[[#This Row],[NR]]*AB7))</calculatedColumnFormula>
    </tableColumn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4" name="Table15" displayName="Table15" ref="C6:I271" headerRowDxfId="66" dataDxfId="64" totalsRowDxfId="62" headerRowBorderDxfId="65" tableBorderDxfId="63">
  <autoFilter ref="C6:I271"/>
  <tableColumns count="7">
    <tableColumn id="1" name="DATE" totalsRowLabel="Total" dataDxfId="61" totalsRowDxfId="60">
      <calculatedColumnFormula>T2</calculatedColumnFormula>
    </tableColumn>
    <tableColumn id="2" name="A" dataDxfId="59" totalsRowDxfId="58"/>
    <tableColumn id="3" name="D" dataDxfId="57" totalsRowDxfId="56"/>
    <tableColumn id="4" name="AA" dataDxfId="55" totalsRowDxfId="54"/>
    <tableColumn id="5" name="DD" dataDxfId="53" totalsRowDxfId="52"/>
    <tableColumn id="6" name="NR" dataDxfId="51" totalsRowDxfId="50"/>
    <tableColumn id="7" name="T" totalsRowFunction="sum" dataDxfId="49" totalsRowDxfId="48">
      <calculatedColumnFormula>SUM(Table15[[#This Row],[D]]-Table15[[#This Row],[A]],Table15[[#This Row],[DD]]-Table15[[#This Row],[AA]],-(Table15[[#This Row],[NR]]*AB7))</calculatedColumnFormula>
    </tableColumn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3" name="Table14" displayName="Table14" ref="C6:I271" headerRowDxfId="37" dataDxfId="36" totalsRowDxfId="35" headerRowBorderDxfId="33" tableBorderDxfId="34">
  <autoFilter ref="C6:I271"/>
  <tableColumns count="7">
    <tableColumn id="1" name="DATE" totalsRowLabel="Total" dataDxfId="31" totalsRowDxfId="32">
      <calculatedColumnFormula>T2</calculatedColumnFormula>
    </tableColumn>
    <tableColumn id="2" name="A" dataDxfId="29" totalsRowDxfId="30"/>
    <tableColumn id="3" name="D" dataDxfId="27" totalsRowDxfId="28"/>
    <tableColumn id="4" name="AA" dataDxfId="25" totalsRowDxfId="26"/>
    <tableColumn id="5" name="DD" dataDxfId="23" totalsRowDxfId="24"/>
    <tableColumn id="6" name="NR" dataDxfId="21" totalsRowDxfId="22"/>
    <tableColumn id="7" name="T" totalsRowFunction="sum" dataDxfId="19" totalsRowDxfId="20">
      <calculatedColumnFormula>SUM(Table14[[#This Row],[D]]-Table14[[#This Row],[A]],Table14[[#This Row],[DD]]-Table14[[#This Row],[AA]],-(Table14[[#This Row],[NR]]*AB7))</calculatedColumnFormula>
    </tableColumn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5" name="Table16" displayName="Table16" ref="C6:I271" headerRowDxfId="18" dataDxfId="17" totalsRowDxfId="16" headerRowBorderDxfId="14" tableBorderDxfId="15">
  <autoFilter ref="C6:I271"/>
  <tableColumns count="7">
    <tableColumn id="1" name="DATE" totalsRowLabel="Total" dataDxfId="12" totalsRowDxfId="13">
      <calculatedColumnFormula>T2</calculatedColumnFormula>
    </tableColumn>
    <tableColumn id="2" name="A" dataDxfId="10" totalsRowDxfId="11"/>
    <tableColumn id="3" name="D" dataDxfId="8" totalsRowDxfId="9"/>
    <tableColumn id="4" name="AA" dataDxfId="6" totalsRowDxfId="7"/>
    <tableColumn id="5" name="DD" dataDxfId="4" totalsRowDxfId="5"/>
    <tableColumn id="6" name="NR" dataDxfId="2" totalsRowDxfId="3"/>
    <tableColumn id="7" name="T" totalsRowFunction="sum" dataDxfId="0" totalsRowDxfId="1">
      <calculatedColumnFormula>SUM(Table16[[#This Row],[D]]-Table16[[#This Row],[A]],Table16[[#This Row],[DD]]-Table16[[#This Row],[AA]],-(Table16[[#This Row],[NR]]*AB7))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Relationship Id="rId9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6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Relationship Id="rId9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7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8.xml"/><Relationship Id="rId5" Type="http://schemas.openxmlformats.org/officeDocument/2006/relationships/image" Target="../media/image1.emf"/><Relationship Id="rId4" Type="http://schemas.openxmlformats.org/officeDocument/2006/relationships/control" Target="../activeX/activeX7.xml"/><Relationship Id="rId9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>
    <tabColor rgb="FF00B050"/>
  </sheetPr>
  <dimension ref="B2:D3"/>
  <sheetViews>
    <sheetView tabSelected="1" workbookViewId="0">
      <selection activeCell="I12" sqref="I12"/>
    </sheetView>
  </sheetViews>
  <sheetFormatPr defaultRowHeight="15" x14ac:dyDescent="0.25"/>
  <cols>
    <col min="1" max="16384" width="9.140625" style="59"/>
  </cols>
  <sheetData>
    <row r="2" spans="2:4" x14ac:dyDescent="0.25">
      <c r="B2" s="113" t="s">
        <v>51</v>
      </c>
      <c r="C2" s="112">
        <f>'REGISTRE DU PERSONEL'!C1:D1</f>
        <v>43145.829664351855</v>
      </c>
      <c r="D2" s="112"/>
    </row>
    <row r="3" spans="2:4" x14ac:dyDescent="0.25">
      <c r="B3" s="113"/>
      <c r="C3" s="112"/>
      <c r="D3" s="112"/>
    </row>
  </sheetData>
  <mergeCells count="2">
    <mergeCell ref="C2:D3"/>
    <mergeCell ref="B2:B3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Option Button 1">
              <controlPr defaultSize="0" autoFill="0" autoLine="0" autoPict="0" macro="[0]!tst">
                <anchor moveWithCells="1">
                  <from>
                    <xdr:col>1</xdr:col>
                    <xdr:colOff>409575</xdr:colOff>
                    <xdr:row>1</xdr:row>
                    <xdr:rowOff>104775</xdr:rowOff>
                  </from>
                  <to>
                    <xdr:col>2</xdr:col>
                    <xdr:colOff>38100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tabColor rgb="FFFF0000"/>
  </sheetPr>
  <dimension ref="A1:L37"/>
  <sheetViews>
    <sheetView zoomScale="90" zoomScaleNormal="90" workbookViewId="0">
      <selection activeCell="L6" sqref="L6"/>
    </sheetView>
  </sheetViews>
  <sheetFormatPr defaultColWidth="18.85546875" defaultRowHeight="15" x14ac:dyDescent="0.25"/>
  <cols>
    <col min="1" max="1" width="3.140625" style="58" customWidth="1"/>
    <col min="2" max="2" width="10.42578125" style="58" customWidth="1"/>
    <col min="3" max="3" width="11.85546875" style="58" customWidth="1"/>
    <col min="4" max="4" width="19" style="58" customWidth="1"/>
    <col min="5" max="5" width="37.7109375" style="58" customWidth="1"/>
    <col min="6" max="6" width="23.42578125" style="58" customWidth="1"/>
    <col min="7" max="7" width="9" style="58" customWidth="1"/>
    <col min="8" max="8" width="14.28515625" style="58" customWidth="1"/>
    <col min="9" max="9" width="22.140625" style="58" customWidth="1"/>
    <col min="10" max="10" width="16" style="58" customWidth="1"/>
    <col min="11" max="11" width="15.5703125" style="58" customWidth="1"/>
    <col min="12" max="12" width="24" style="58" customWidth="1"/>
    <col min="13" max="16384" width="18.85546875" style="58"/>
  </cols>
  <sheetData>
    <row r="1" spans="1:12" ht="34.5" thickBot="1" x14ac:dyDescent="0.55000000000000004">
      <c r="C1" s="94">
        <f>'horloge '!B9</f>
        <v>43145.829664351855</v>
      </c>
      <c r="D1" s="95"/>
    </row>
    <row r="3" spans="1:12" s="71" customFormat="1" x14ac:dyDescent="0.25">
      <c r="A3" s="67" t="s">
        <v>22</v>
      </c>
      <c r="B3" s="68" t="s">
        <v>0</v>
      </c>
      <c r="C3" s="69" t="s">
        <v>1</v>
      </c>
      <c r="D3" s="69" t="s">
        <v>2</v>
      </c>
      <c r="E3" s="69" t="s">
        <v>9</v>
      </c>
      <c r="F3" s="69" t="s">
        <v>3</v>
      </c>
      <c r="G3" s="69" t="s">
        <v>4</v>
      </c>
      <c r="H3" s="69" t="s">
        <v>5</v>
      </c>
      <c r="I3" s="69" t="s">
        <v>6</v>
      </c>
      <c r="J3" s="69" t="s">
        <v>7</v>
      </c>
      <c r="K3" s="70" t="s">
        <v>8</v>
      </c>
      <c r="L3" s="69" t="s">
        <v>50</v>
      </c>
    </row>
    <row r="4" spans="1:12" x14ac:dyDescent="0.25">
      <c r="A4" s="50">
        <v>1</v>
      </c>
      <c r="B4" s="51" t="s">
        <v>10</v>
      </c>
      <c r="C4" s="51" t="s">
        <v>12</v>
      </c>
      <c r="D4" s="74">
        <v>24961</v>
      </c>
      <c r="E4" s="53"/>
      <c r="F4" s="53" t="s">
        <v>11</v>
      </c>
      <c r="G4" s="54">
        <v>56000</v>
      </c>
      <c r="H4" s="55">
        <v>623405089</v>
      </c>
      <c r="I4" s="56"/>
      <c r="J4" s="52">
        <v>43160</v>
      </c>
      <c r="K4" s="114"/>
      <c r="L4" s="57"/>
    </row>
    <row r="5" spans="1:12" x14ac:dyDescent="0.25">
      <c r="A5" s="50">
        <v>2</v>
      </c>
      <c r="B5" s="51" t="s">
        <v>66</v>
      </c>
      <c r="C5" s="51" t="s">
        <v>67</v>
      </c>
      <c r="D5" s="76">
        <v>34031</v>
      </c>
      <c r="E5" s="77"/>
      <c r="F5" s="77" t="s">
        <v>64</v>
      </c>
      <c r="G5" s="78" t="s">
        <v>65</v>
      </c>
      <c r="H5" s="79"/>
      <c r="I5" s="80"/>
      <c r="J5" s="81">
        <v>43225</v>
      </c>
      <c r="K5" s="114"/>
      <c r="L5" s="57"/>
    </row>
    <row r="6" spans="1:12" x14ac:dyDescent="0.25">
      <c r="A6" s="50"/>
      <c r="B6" s="75"/>
      <c r="C6" s="51"/>
      <c r="D6" s="76" t="s">
        <v>52</v>
      </c>
      <c r="E6" s="77" t="s">
        <v>52</v>
      </c>
      <c r="F6" s="77" t="s">
        <v>52</v>
      </c>
      <c r="G6" s="78" t="s">
        <v>52</v>
      </c>
      <c r="H6" s="79" t="s">
        <v>52</v>
      </c>
      <c r="I6" s="80" t="s">
        <v>52</v>
      </c>
      <c r="J6" s="81" t="s">
        <v>52</v>
      </c>
      <c r="K6" s="114"/>
      <c r="L6" s="82" t="s">
        <v>52</v>
      </c>
    </row>
    <row r="7" spans="1:12" x14ac:dyDescent="0.25">
      <c r="A7" s="50"/>
      <c r="B7" s="75"/>
      <c r="C7" s="51"/>
      <c r="D7" s="76"/>
      <c r="E7" s="77"/>
      <c r="F7" s="77"/>
      <c r="G7" s="78"/>
      <c r="H7" s="79"/>
      <c r="I7" s="80"/>
      <c r="J7" s="81" t="s">
        <v>52</v>
      </c>
      <c r="K7" s="114"/>
      <c r="L7" s="82" t="s">
        <v>52</v>
      </c>
    </row>
    <row r="8" spans="1:12" x14ac:dyDescent="0.25">
      <c r="A8" s="50"/>
      <c r="B8" s="75"/>
      <c r="C8" s="51"/>
      <c r="D8" s="76"/>
      <c r="E8" s="77"/>
      <c r="F8" s="77"/>
      <c r="G8" s="78"/>
      <c r="H8" s="79"/>
      <c r="I8" s="80"/>
      <c r="J8" s="81"/>
      <c r="K8" s="114"/>
      <c r="L8" s="82"/>
    </row>
    <row r="9" spans="1:12" x14ac:dyDescent="0.25">
      <c r="A9" s="50"/>
      <c r="B9" s="75"/>
      <c r="C9" s="51"/>
      <c r="D9" s="76"/>
      <c r="E9" s="77"/>
      <c r="F9" s="77"/>
      <c r="G9" s="78"/>
      <c r="H9" s="79"/>
      <c r="I9" s="80"/>
      <c r="J9" s="81"/>
      <c r="K9" s="114"/>
      <c r="L9" s="82"/>
    </row>
    <row r="10" spans="1:12" ht="17.25" customHeight="1" x14ac:dyDescent="0.25">
      <c r="A10" s="50"/>
      <c r="B10" s="75"/>
      <c r="C10" s="51"/>
      <c r="D10" s="76"/>
      <c r="E10" s="77"/>
      <c r="F10" s="77"/>
      <c r="G10" s="78"/>
      <c r="H10" s="79"/>
      <c r="I10" s="80"/>
      <c r="J10" s="81"/>
      <c r="K10" s="114"/>
      <c r="L10" s="82"/>
    </row>
    <row r="11" spans="1:12" x14ac:dyDescent="0.25">
      <c r="A11" s="50"/>
      <c r="B11" s="75"/>
      <c r="C11" s="51"/>
      <c r="D11" s="76"/>
      <c r="E11" s="77"/>
      <c r="F11" s="77"/>
      <c r="G11" s="78"/>
      <c r="H11" s="79"/>
      <c r="I11" s="80"/>
      <c r="J11" s="81"/>
      <c r="K11" s="114"/>
      <c r="L11" s="82"/>
    </row>
    <row r="12" spans="1:12" x14ac:dyDescent="0.25">
      <c r="A12" s="50"/>
      <c r="B12" s="75"/>
      <c r="C12" s="51"/>
      <c r="D12" s="76"/>
      <c r="E12" s="77"/>
      <c r="F12" s="77"/>
      <c r="G12" s="78"/>
      <c r="H12" s="79"/>
      <c r="I12" s="80"/>
      <c r="J12" s="81"/>
      <c r="K12" s="114"/>
      <c r="L12" s="82"/>
    </row>
    <row r="13" spans="1:12" x14ac:dyDescent="0.25">
      <c r="A13" s="50"/>
      <c r="B13" s="75"/>
      <c r="C13" s="51"/>
      <c r="D13" s="76"/>
      <c r="E13" s="77"/>
      <c r="F13" s="77"/>
      <c r="G13" s="78"/>
      <c r="H13" s="79"/>
      <c r="I13" s="80"/>
      <c r="J13" s="81"/>
      <c r="K13" s="114"/>
      <c r="L13" s="83"/>
    </row>
    <row r="14" spans="1:12" x14ac:dyDescent="0.25">
      <c r="A14" s="50"/>
      <c r="B14" s="75"/>
      <c r="C14" s="51"/>
      <c r="D14" s="76"/>
      <c r="E14" s="77"/>
      <c r="F14" s="77"/>
      <c r="G14" s="78"/>
      <c r="H14" s="79"/>
      <c r="I14" s="80"/>
      <c r="J14" s="81"/>
      <c r="K14" s="114"/>
      <c r="L14" s="83"/>
    </row>
    <row r="15" spans="1:12" x14ac:dyDescent="0.25">
      <c r="A15" s="50"/>
      <c r="B15" s="75"/>
      <c r="C15" s="51"/>
      <c r="D15" s="76"/>
      <c r="E15" s="77"/>
      <c r="F15" s="77"/>
      <c r="G15" s="78"/>
      <c r="H15" s="79"/>
      <c r="I15" s="80"/>
      <c r="J15" s="81"/>
      <c r="K15" s="114"/>
      <c r="L15" s="83"/>
    </row>
    <row r="16" spans="1:12" x14ac:dyDescent="0.25">
      <c r="A16" s="50"/>
      <c r="B16" s="75"/>
      <c r="C16" s="51"/>
      <c r="D16" s="76"/>
      <c r="E16" s="77"/>
      <c r="F16" s="77"/>
      <c r="G16" s="78"/>
      <c r="H16" s="79"/>
      <c r="I16" s="80"/>
      <c r="J16" s="81"/>
      <c r="K16" s="114"/>
      <c r="L16" s="83"/>
    </row>
    <row r="17" spans="1:12" x14ac:dyDescent="0.25">
      <c r="A17" s="50"/>
      <c r="B17" s="75"/>
      <c r="C17" s="51"/>
      <c r="D17" s="76"/>
      <c r="E17" s="77"/>
      <c r="F17" s="77"/>
      <c r="G17" s="78"/>
      <c r="H17" s="79"/>
      <c r="I17" s="80"/>
      <c r="J17" s="81"/>
      <c r="K17" s="114"/>
      <c r="L17" s="83"/>
    </row>
    <row r="18" spans="1:12" x14ac:dyDescent="0.25">
      <c r="A18" s="50"/>
      <c r="B18" s="75"/>
      <c r="C18" s="51"/>
      <c r="D18" s="76"/>
      <c r="E18" s="77"/>
      <c r="F18" s="77"/>
      <c r="G18" s="78"/>
      <c r="H18" s="79"/>
      <c r="I18" s="80"/>
      <c r="J18" s="81"/>
      <c r="K18" s="114"/>
      <c r="L18" s="83"/>
    </row>
    <row r="19" spans="1:12" x14ac:dyDescent="0.25">
      <c r="A19" s="50"/>
      <c r="B19" s="75"/>
      <c r="C19" s="51"/>
      <c r="D19" s="76"/>
      <c r="E19" s="77"/>
      <c r="F19" s="77"/>
      <c r="G19" s="78"/>
      <c r="H19" s="79"/>
      <c r="I19" s="80"/>
      <c r="J19" s="81"/>
      <c r="K19" s="114"/>
      <c r="L19" s="83"/>
    </row>
    <row r="20" spans="1:12" x14ac:dyDescent="0.25">
      <c r="A20" s="50"/>
      <c r="B20" s="75"/>
      <c r="C20" s="51"/>
      <c r="D20" s="76"/>
      <c r="E20" s="77"/>
      <c r="F20" s="77"/>
      <c r="G20" s="78"/>
      <c r="H20" s="79"/>
      <c r="I20" s="80"/>
      <c r="J20" s="81"/>
      <c r="K20" s="114"/>
      <c r="L20" s="83"/>
    </row>
    <row r="21" spans="1:12" x14ac:dyDescent="0.25">
      <c r="A21" s="50"/>
      <c r="B21" s="75"/>
      <c r="C21" s="75"/>
      <c r="D21" s="76"/>
      <c r="E21" s="77"/>
      <c r="F21" s="77"/>
      <c r="G21" s="78"/>
      <c r="H21" s="79"/>
      <c r="I21" s="80"/>
      <c r="J21" s="81"/>
      <c r="K21" s="114"/>
      <c r="L21" s="83"/>
    </row>
    <row r="22" spans="1:12" x14ac:dyDescent="0.25">
      <c r="A22" s="50"/>
      <c r="B22" s="75"/>
      <c r="C22" s="75"/>
      <c r="D22" s="76"/>
      <c r="E22" s="77"/>
      <c r="F22" s="77"/>
      <c r="G22" s="78"/>
      <c r="H22" s="79"/>
      <c r="I22" s="80"/>
      <c r="J22" s="81"/>
      <c r="K22" s="114"/>
      <c r="L22" s="83"/>
    </row>
    <row r="23" spans="1:12" x14ac:dyDescent="0.25">
      <c r="A23" s="50"/>
      <c r="B23" s="75"/>
      <c r="C23" s="75"/>
      <c r="D23" s="76"/>
      <c r="E23" s="77"/>
      <c r="F23" s="77"/>
      <c r="G23" s="78"/>
      <c r="H23" s="79"/>
      <c r="I23" s="80"/>
      <c r="J23" s="81"/>
      <c r="K23" s="114"/>
      <c r="L23" s="83"/>
    </row>
    <row r="24" spans="1:12" x14ac:dyDescent="0.25">
      <c r="A24" s="50"/>
      <c r="B24" s="75"/>
      <c r="C24" s="75"/>
      <c r="D24" s="76"/>
      <c r="E24" s="77"/>
      <c r="F24" s="77"/>
      <c r="G24" s="78"/>
      <c r="H24" s="79"/>
      <c r="I24" s="80"/>
      <c r="J24" s="81"/>
      <c r="K24" s="114"/>
      <c r="L24" s="83"/>
    </row>
    <row r="25" spans="1:12" x14ac:dyDescent="0.25">
      <c r="A25" s="50"/>
      <c r="B25" s="75"/>
      <c r="C25" s="75"/>
      <c r="D25" s="76"/>
      <c r="E25" s="77"/>
      <c r="F25" s="77"/>
      <c r="G25" s="78"/>
      <c r="H25" s="79"/>
      <c r="I25" s="80"/>
      <c r="J25" s="81"/>
      <c r="K25" s="114"/>
      <c r="L25" s="83"/>
    </row>
    <row r="26" spans="1:12" x14ac:dyDescent="0.25">
      <c r="A26" s="60"/>
      <c r="B26" s="61"/>
      <c r="C26" s="61"/>
      <c r="D26" s="62"/>
      <c r="E26" s="63"/>
      <c r="F26" s="63"/>
      <c r="G26" s="64"/>
      <c r="H26" s="65"/>
      <c r="I26" s="66"/>
      <c r="J26" s="62"/>
      <c r="K26" s="72"/>
      <c r="L26" s="61"/>
    </row>
    <row r="27" spans="1:12" x14ac:dyDescent="0.25">
      <c r="A27" s="60"/>
      <c r="B27" s="61"/>
      <c r="C27" s="61"/>
      <c r="D27" s="62"/>
      <c r="E27" s="63"/>
      <c r="F27" s="63"/>
      <c r="G27" s="64"/>
      <c r="H27" s="65"/>
      <c r="I27" s="66"/>
      <c r="J27" s="62"/>
      <c r="K27" s="72"/>
      <c r="L27" s="61"/>
    </row>
    <row r="28" spans="1:12" x14ac:dyDescent="0.25">
      <c r="K28" s="73"/>
    </row>
    <row r="29" spans="1:12" x14ac:dyDescent="0.25">
      <c r="K29" s="73"/>
    </row>
    <row r="30" spans="1:12" x14ac:dyDescent="0.25">
      <c r="K30" s="73"/>
    </row>
    <row r="31" spans="1:12" x14ac:dyDescent="0.25">
      <c r="K31" s="73"/>
    </row>
    <row r="32" spans="1:12" x14ac:dyDescent="0.25">
      <c r="K32" s="73"/>
    </row>
    <row r="33" spans="11:11" x14ac:dyDescent="0.25">
      <c r="K33" s="73"/>
    </row>
    <row r="34" spans="11:11" x14ac:dyDescent="0.25">
      <c r="K34" s="73"/>
    </row>
    <row r="35" spans="11:11" x14ac:dyDescent="0.25">
      <c r="K35" s="73"/>
    </row>
    <row r="36" spans="11:11" x14ac:dyDescent="0.25">
      <c r="K36" s="73"/>
    </row>
    <row r="37" spans="11:11" x14ac:dyDescent="0.25">
      <c r="K37" s="73"/>
    </row>
  </sheetData>
  <sheetProtection selectLockedCells="1"/>
  <mergeCells count="1">
    <mergeCell ref="C1:D1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LE1">
    <tabColor rgb="FF002060"/>
  </sheetPr>
  <dimension ref="A1:ZZ279"/>
  <sheetViews>
    <sheetView workbookViewId="0">
      <selection activeCell="E15" sqref="E15"/>
    </sheetView>
  </sheetViews>
  <sheetFormatPr defaultColWidth="7.5703125" defaultRowHeight="14.25" customHeight="1" x14ac:dyDescent="0.25"/>
  <cols>
    <col min="1" max="1" width="2.42578125" style="1" customWidth="1"/>
    <col min="2" max="2" width="1.7109375" style="1" customWidth="1"/>
    <col min="3" max="3" width="11.7109375" style="1" customWidth="1"/>
    <col min="4" max="4" width="6.140625" style="1" customWidth="1"/>
    <col min="5" max="5" width="5.7109375" style="1" customWidth="1"/>
    <col min="6" max="7" width="6.28515625" style="1" customWidth="1"/>
    <col min="8" max="8" width="7.85546875" style="1" customWidth="1"/>
    <col min="9" max="9" width="12.42578125" style="1" customWidth="1"/>
    <col min="10" max="10" width="7.85546875" style="1" customWidth="1"/>
    <col min="11" max="11" width="25" style="1" customWidth="1"/>
    <col min="12" max="12" width="7.5703125" style="1"/>
    <col min="13" max="13" width="10.7109375" style="1" customWidth="1"/>
    <col min="14" max="14" width="10.42578125" style="1" bestFit="1" customWidth="1"/>
    <col min="15" max="16" width="7.5703125" style="1"/>
    <col min="17" max="17" width="6.5703125" style="1" customWidth="1"/>
    <col min="18" max="18" width="7.5703125" style="1"/>
    <col min="19" max="19" width="12.28515625" style="1" customWidth="1"/>
    <col min="20" max="20" width="7.28515625" style="1" customWidth="1"/>
    <col min="21" max="21" width="3.28515625" style="1" customWidth="1"/>
    <col min="22" max="23" width="5.42578125" style="1" customWidth="1"/>
    <col min="24" max="25" width="7.5703125" style="1"/>
    <col min="26" max="26" width="7.5703125" style="1" hidden="1" customWidth="1"/>
    <col min="27" max="27" width="12.5703125" style="1" hidden="1" customWidth="1"/>
    <col min="28" max="28" width="7.5703125" style="1" hidden="1" customWidth="1"/>
    <col min="29" max="29" width="8.85546875" style="1" customWidth="1"/>
    <col min="30" max="30" width="10.42578125" style="1" customWidth="1"/>
    <col min="31" max="701" width="7.5703125" style="1"/>
    <col min="702" max="702" width="10.42578125" style="1" customWidth="1"/>
    <col min="703" max="16384" width="7.5703125" style="1"/>
  </cols>
  <sheetData>
    <row r="1" spans="1:702" ht="14.25" customHeight="1" thickBot="1" x14ac:dyDescent="0.3">
      <c r="A1" s="3"/>
      <c r="B1" s="3"/>
      <c r="C1" s="14" t="s">
        <v>23</v>
      </c>
      <c r="D1" s="102" t="s">
        <v>0</v>
      </c>
      <c r="E1" s="103"/>
      <c r="F1" s="102" t="s">
        <v>19</v>
      </c>
      <c r="G1" s="103"/>
      <c r="H1" s="102" t="s">
        <v>2</v>
      </c>
      <c r="I1" s="103"/>
      <c r="J1" s="102" t="s">
        <v>9</v>
      </c>
      <c r="K1" s="103"/>
      <c r="L1" s="102" t="s">
        <v>3</v>
      </c>
      <c r="M1" s="103"/>
      <c r="N1" s="102" t="s">
        <v>4</v>
      </c>
      <c r="O1" s="103"/>
      <c r="P1" s="102" t="s">
        <v>5</v>
      </c>
      <c r="Q1" s="103"/>
      <c r="R1" s="102" t="s">
        <v>6</v>
      </c>
      <c r="S1" s="103"/>
      <c r="T1" s="102" t="s">
        <v>7</v>
      </c>
      <c r="U1" s="103"/>
      <c r="V1" s="102" t="s">
        <v>20</v>
      </c>
      <c r="W1" s="110"/>
      <c r="X1" s="3"/>
      <c r="Y1" s="3"/>
      <c r="AC1" s="15"/>
      <c r="ZZ1" s="32"/>
    </row>
    <row r="2" spans="1:702" ht="14.25" customHeight="1" thickTop="1" thickBot="1" x14ac:dyDescent="0.3">
      <c r="A2" s="3"/>
      <c r="B2" s="3"/>
      <c r="C2" s="23">
        <v>1</v>
      </c>
      <c r="D2" s="98" t="str">
        <f>IF(C2="","",VLOOKUP(C2,total,2,0))</f>
        <v>Fardeau</v>
      </c>
      <c r="E2" s="99"/>
      <c r="F2" s="98" t="str">
        <f>IF(C2="","",VLOOKUP(C2,total,3,0))</f>
        <v>jean marc</v>
      </c>
      <c r="G2" s="99"/>
      <c r="H2" s="100">
        <f>IF(C2="","",VLOOKUP(C2,total,4,0))</f>
        <v>24961</v>
      </c>
      <c r="I2" s="101"/>
      <c r="J2" s="98">
        <f>IF(C2="","",VLOOKUP(C2,total,5,0))</f>
        <v>0</v>
      </c>
      <c r="K2" s="99"/>
      <c r="L2" s="98" t="str">
        <f>IF(C2="","",VLOOKUP(C2,total,6,0))</f>
        <v>ville neuve st georges</v>
      </c>
      <c r="M2" s="99"/>
      <c r="N2" s="98">
        <f>IF(C2="","",VLOOKUP(C2,total,7,0))</f>
        <v>56000</v>
      </c>
      <c r="O2" s="99"/>
      <c r="P2" s="104">
        <f>IF(C2="","",VLOOKUP(C2,total,8,0))</f>
        <v>623405089</v>
      </c>
      <c r="Q2" s="105"/>
      <c r="R2" s="106">
        <f>IF(C2="","",VLOOKUP(C2,total,9,0))</f>
        <v>0</v>
      </c>
      <c r="S2" s="107"/>
      <c r="T2" s="100">
        <f>IF(C2="","",VLOOKUP(C2,total,10,0))</f>
        <v>43160</v>
      </c>
      <c r="U2" s="101"/>
      <c r="V2" s="98">
        <f>IF(C2="","",VLOOKUP(C2,total,11,0))</f>
        <v>0</v>
      </c>
      <c r="W2" s="108"/>
      <c r="X2" s="3"/>
      <c r="Y2" s="3"/>
    </row>
    <row r="3" spans="1:702" ht="14.25" customHeight="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</row>
    <row r="4" spans="1:702" ht="24" customHeight="1" thickBot="1" x14ac:dyDescent="0.3">
      <c r="A4" s="3"/>
      <c r="B4" s="3"/>
      <c r="C4" s="3"/>
      <c r="D4" s="3"/>
      <c r="E4" s="3"/>
      <c r="F4" s="3"/>
      <c r="G4" s="3"/>
      <c r="H4" s="3"/>
      <c r="I4" s="3"/>
      <c r="J4" s="3"/>
      <c r="K4" s="27" t="s">
        <v>24</v>
      </c>
      <c r="L4" s="96">
        <v>0</v>
      </c>
      <c r="M4" s="97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</row>
    <row r="5" spans="1:702" ht="9.75" customHeight="1" thickTop="1" x14ac:dyDescent="0.25">
      <c r="A5" s="3"/>
      <c r="B5" s="3"/>
      <c r="C5" s="9"/>
      <c r="D5" s="9"/>
      <c r="E5" s="9"/>
      <c r="F5" s="9"/>
      <c r="G5" s="9"/>
      <c r="H5" s="9"/>
      <c r="I5" s="9"/>
      <c r="J5" s="3"/>
      <c r="K5" s="28" t="s">
        <v>25</v>
      </c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702" ht="12" customHeight="1" x14ac:dyDescent="0.25">
      <c r="A6" s="3"/>
      <c r="B6" s="3"/>
      <c r="C6" s="5" t="s">
        <v>21</v>
      </c>
      <c r="D6" s="6" t="s">
        <v>13</v>
      </c>
      <c r="E6" s="7" t="s">
        <v>14</v>
      </c>
      <c r="F6" s="6" t="s">
        <v>15</v>
      </c>
      <c r="G6" s="7" t="s">
        <v>16</v>
      </c>
      <c r="H6" s="8" t="s">
        <v>17</v>
      </c>
      <c r="I6" s="2" t="s">
        <v>18</v>
      </c>
      <c r="J6" s="3"/>
      <c r="K6" s="3"/>
      <c r="L6" s="3"/>
      <c r="M6" s="9"/>
      <c r="N6" s="16"/>
      <c r="O6" s="9"/>
      <c r="P6" s="9"/>
      <c r="Q6" s="9"/>
      <c r="R6" s="9"/>
      <c r="S6" s="3"/>
      <c r="T6" s="3"/>
      <c r="U6" s="3"/>
      <c r="V6" s="3"/>
      <c r="W6" s="3"/>
      <c r="X6" s="3"/>
      <c r="Y6" s="3"/>
      <c r="Z6" s="109">
        <f t="shared" ref="Z6:Z69" si="0">C7+1</f>
        <v>43161</v>
      </c>
      <c r="AA6" s="109"/>
    </row>
    <row r="7" spans="1:702" ht="14.25" customHeight="1" x14ac:dyDescent="0.25">
      <c r="A7" s="3"/>
      <c r="B7" s="3"/>
      <c r="C7" s="12">
        <f>T2</f>
        <v>43160</v>
      </c>
      <c r="D7" s="18">
        <v>0.375</v>
      </c>
      <c r="E7" s="19">
        <v>0.625</v>
      </c>
      <c r="F7" s="20">
        <v>0.75</v>
      </c>
      <c r="G7" s="19">
        <v>0.95833333333333337</v>
      </c>
      <c r="H7" s="21">
        <v>2</v>
      </c>
      <c r="I7" s="11">
        <f>SUM(Table1[[#This Row],[D]]-Table1[[#This Row],[A]],Table1[[#This Row],[DD]]-Table1[[#This Row],[AA]],-(Table1[[#This Row],[NR]]*AB7))</f>
        <v>0.41666666666666669</v>
      </c>
      <c r="J7" s="3"/>
      <c r="K7" s="111">
        <f>'horloge '!B9</f>
        <v>43145.829664351855</v>
      </c>
      <c r="L7" s="3"/>
      <c r="M7" s="9"/>
      <c r="N7" s="10"/>
      <c r="O7" s="10"/>
      <c r="P7" s="10"/>
      <c r="Q7" s="10"/>
      <c r="R7" s="10"/>
      <c r="S7" s="3"/>
      <c r="T7" s="3"/>
      <c r="U7" s="3"/>
      <c r="V7" s="3"/>
      <c r="W7" s="3"/>
      <c r="X7" s="3"/>
      <c r="Y7" s="3"/>
      <c r="Z7" s="109">
        <f t="shared" si="0"/>
        <v>43162</v>
      </c>
      <c r="AA7" s="109"/>
      <c r="AB7" s="4">
        <v>2.0833333333333332E-2</v>
      </c>
      <c r="AC7" s="29" t="str">
        <f>TEXT(AD7,"mmm")</f>
        <v>janv</v>
      </c>
      <c r="AD7" s="24">
        <v>43101</v>
      </c>
    </row>
    <row r="8" spans="1:702" ht="14.25" customHeight="1" x14ac:dyDescent="0.25">
      <c r="A8" s="3"/>
      <c r="B8" s="3"/>
      <c r="C8" s="12">
        <f t="shared" ref="C8:C71" si="1">Z6</f>
        <v>43161</v>
      </c>
      <c r="D8" s="18">
        <v>0.375</v>
      </c>
      <c r="E8" s="19">
        <v>0.625</v>
      </c>
      <c r="F8" s="20">
        <v>0.75</v>
      </c>
      <c r="G8" s="19">
        <v>0.95833333333333337</v>
      </c>
      <c r="H8" s="21">
        <v>1</v>
      </c>
      <c r="I8" s="11">
        <f>SUM(Table1[[#This Row],[D]]-Table1[[#This Row],[A]],Table1[[#This Row],[DD]]-Table1[[#This Row],[AA]],-(Table1[[#This Row],[NR]]*AB8))</f>
        <v>0.43750000000000006</v>
      </c>
      <c r="J8" s="3"/>
      <c r="K8" s="111"/>
      <c r="L8" s="3"/>
      <c r="M8" s="9"/>
      <c r="N8" s="10"/>
      <c r="O8" s="10"/>
      <c r="P8" s="10"/>
      <c r="Q8" s="10"/>
      <c r="R8" s="10"/>
      <c r="S8" s="3"/>
      <c r="T8" s="3"/>
      <c r="U8" s="3"/>
      <c r="V8" s="3"/>
      <c r="W8" s="3"/>
      <c r="X8" s="3"/>
      <c r="Y8" s="3"/>
      <c r="Z8" s="109">
        <f t="shared" si="0"/>
        <v>43163</v>
      </c>
      <c r="AA8" s="109"/>
      <c r="AB8" s="4">
        <v>2.0833333333333332E-2</v>
      </c>
      <c r="AC8" s="30" t="str">
        <f>TEXT(AD8,"mmm")</f>
        <v>févr</v>
      </c>
      <c r="AD8" s="25">
        <v>43132</v>
      </c>
    </row>
    <row r="9" spans="1:702" ht="18" customHeight="1" x14ac:dyDescent="0.25">
      <c r="A9" s="3"/>
      <c r="B9" s="3"/>
      <c r="C9" s="12">
        <f>Z7</f>
        <v>43162</v>
      </c>
      <c r="D9" s="18">
        <v>0.375</v>
      </c>
      <c r="E9" s="19">
        <v>0.625</v>
      </c>
      <c r="F9" s="20">
        <v>0.75</v>
      </c>
      <c r="G9" s="19">
        <v>0.95833333333333337</v>
      </c>
      <c r="H9" s="21">
        <v>1</v>
      </c>
      <c r="I9" s="11">
        <f>SUM(Table1[[#This Row],[D]]-Table1[[#This Row],[A]],Table1[[#This Row],[DD]]-Table1[[#This Row],[AA]],-(Table1[[#This Row],[NR]]*AB9))</f>
        <v>0.43750000000000006</v>
      </c>
      <c r="J9" s="3"/>
      <c r="K9" s="40"/>
      <c r="L9" s="3"/>
      <c r="M9" s="9"/>
      <c r="N9" s="10"/>
      <c r="O9" s="10"/>
      <c r="P9" s="10"/>
      <c r="Q9" s="10"/>
      <c r="R9" s="10"/>
      <c r="S9" s="3"/>
      <c r="T9" s="3"/>
      <c r="U9" s="3"/>
      <c r="V9" s="3"/>
      <c r="W9" s="3"/>
      <c r="X9" s="3"/>
      <c r="Y9" s="3"/>
      <c r="Z9" s="109">
        <f t="shared" si="0"/>
        <v>43164</v>
      </c>
      <c r="AA9" s="109"/>
      <c r="AB9" s="4">
        <v>2.0833333333333332E-2</v>
      </c>
      <c r="AC9" s="30" t="str">
        <f>TEXT(AD9,"mmm")</f>
        <v>mars</v>
      </c>
      <c r="AD9" s="25">
        <v>43160</v>
      </c>
    </row>
    <row r="10" spans="1:702" ht="14.25" customHeight="1" x14ac:dyDescent="0.25">
      <c r="A10" s="3"/>
      <c r="B10" s="3"/>
      <c r="C10" s="12">
        <f t="shared" si="1"/>
        <v>43163</v>
      </c>
      <c r="D10" s="18">
        <v>0.375</v>
      </c>
      <c r="E10" s="19">
        <v>0.625</v>
      </c>
      <c r="F10" s="20">
        <v>0.75</v>
      </c>
      <c r="G10" s="19">
        <v>0.95833333333333337</v>
      </c>
      <c r="H10" s="21">
        <v>1</v>
      </c>
      <c r="I10" s="11">
        <f>SUM(Table1[[#This Row],[D]]-Table1[[#This Row],[A]],Table1[[#This Row],[DD]]-Table1[[#This Row],[AA]],-(Table1[[#This Row],[NR]]*AB10))</f>
        <v>0.43750000000000006</v>
      </c>
      <c r="J10" s="3"/>
      <c r="K10" s="40"/>
      <c r="L10" s="3"/>
      <c r="M10" s="9"/>
      <c r="N10" s="10"/>
      <c r="O10" s="10"/>
      <c r="P10" s="10"/>
      <c r="Q10" s="10"/>
      <c r="R10" s="10"/>
      <c r="S10" s="3"/>
      <c r="T10" s="3"/>
      <c r="U10" s="3"/>
      <c r="V10" s="3"/>
      <c r="W10" s="3"/>
      <c r="X10" s="3"/>
      <c r="Y10" s="3"/>
      <c r="Z10" s="109">
        <f t="shared" si="0"/>
        <v>43165</v>
      </c>
      <c r="AA10" s="109"/>
      <c r="AB10" s="4">
        <v>2.0833333333333332E-2</v>
      </c>
      <c r="AC10" s="30" t="str">
        <f t="shared" ref="AC10" si="2">TEXT(AD10,"mmm")</f>
        <v>avr</v>
      </c>
      <c r="AD10" s="25">
        <v>43191</v>
      </c>
    </row>
    <row r="11" spans="1:702" ht="14.25" customHeight="1" x14ac:dyDescent="0.25">
      <c r="A11" s="3"/>
      <c r="B11" s="3"/>
      <c r="C11" s="12">
        <f t="shared" si="1"/>
        <v>43164</v>
      </c>
      <c r="D11" s="18">
        <v>0.375</v>
      </c>
      <c r="E11" s="19">
        <v>0.625</v>
      </c>
      <c r="F11" s="20">
        <v>0.75</v>
      </c>
      <c r="G11" s="19">
        <v>0.95833333333333304</v>
      </c>
      <c r="H11" s="21">
        <v>1</v>
      </c>
      <c r="I11" s="11">
        <f>SUM(Table1[[#This Row],[D]]-Table1[[#This Row],[A]],Table1[[#This Row],[DD]]-Table1[[#This Row],[AA]],-(Table1[[#This Row],[NR]]*AB11))</f>
        <v>0.43749999999999972</v>
      </c>
      <c r="J11" s="3"/>
      <c r="K11" s="40"/>
      <c r="L11" s="3"/>
      <c r="M11" s="9"/>
      <c r="N11" s="10"/>
      <c r="O11" s="10"/>
      <c r="P11" s="10"/>
      <c r="Q11" s="10"/>
      <c r="R11" s="10"/>
      <c r="S11" s="3"/>
      <c r="T11" s="3"/>
      <c r="U11" s="3"/>
      <c r="V11" s="3"/>
      <c r="W11" s="3"/>
      <c r="X11" s="3"/>
      <c r="Y11" s="3"/>
      <c r="Z11" s="109">
        <f t="shared" si="0"/>
        <v>43166</v>
      </c>
      <c r="AA11" s="109"/>
      <c r="AB11" s="4">
        <v>2.0833333333333332E-2</v>
      </c>
      <c r="AC11" s="30" t="str">
        <f t="shared" ref="AC11:AC18" si="3">TEXT(AD11,"mmm")</f>
        <v>mai</v>
      </c>
      <c r="AD11" s="25">
        <v>43221</v>
      </c>
    </row>
    <row r="12" spans="1:702" ht="14.25" customHeight="1" x14ac:dyDescent="0.25">
      <c r="A12" s="3"/>
      <c r="B12" s="3"/>
      <c r="C12" s="12">
        <f t="shared" si="1"/>
        <v>43165</v>
      </c>
      <c r="D12" s="18"/>
      <c r="E12" s="19"/>
      <c r="F12" s="20"/>
      <c r="G12" s="19"/>
      <c r="H12" s="21"/>
      <c r="I12" s="11">
        <f>SUM(Table1[[#This Row],[D]]-Table1[[#This Row],[A]],Table1[[#This Row],[DD]]-Table1[[#This Row],[AA]],-(Table1[[#This Row],[NR]]*AB12))</f>
        <v>0</v>
      </c>
      <c r="J12" s="3"/>
      <c r="K12" s="40"/>
      <c r="L12" s="3"/>
      <c r="M12" s="9"/>
      <c r="N12" s="10"/>
      <c r="O12" s="10"/>
      <c r="P12" s="10"/>
      <c r="Q12" s="10"/>
      <c r="R12" s="10"/>
      <c r="S12" s="3"/>
      <c r="T12" s="3"/>
      <c r="U12" s="3"/>
      <c r="V12" s="3"/>
      <c r="W12" s="3"/>
      <c r="X12" s="3"/>
      <c r="Y12" s="3"/>
      <c r="Z12" s="109">
        <f t="shared" si="0"/>
        <v>43167</v>
      </c>
      <c r="AA12" s="109"/>
      <c r="AB12" s="4">
        <v>2.0833333333333332E-2</v>
      </c>
      <c r="AC12" s="30" t="str">
        <f t="shared" si="3"/>
        <v>juin</v>
      </c>
      <c r="AD12" s="25">
        <v>43252</v>
      </c>
    </row>
    <row r="13" spans="1:702" ht="14.25" customHeight="1" x14ac:dyDescent="0.25">
      <c r="A13" s="3"/>
      <c r="B13" s="3"/>
      <c r="C13" s="12">
        <f t="shared" si="1"/>
        <v>43166</v>
      </c>
      <c r="D13" s="18"/>
      <c r="E13" s="19"/>
      <c r="F13" s="20"/>
      <c r="G13" s="19"/>
      <c r="H13" s="21"/>
      <c r="I13" s="11">
        <f>SUM(Table1[[#This Row],[D]]-Table1[[#This Row],[A]],Table1[[#This Row],[DD]]-Table1[[#This Row],[AA]],-(Table1[[#This Row],[NR]]*AB13))</f>
        <v>0</v>
      </c>
      <c r="J13" s="17"/>
      <c r="K13" s="40"/>
      <c r="L13" s="3"/>
      <c r="M13" s="9"/>
      <c r="N13" s="10"/>
      <c r="O13" s="10"/>
      <c r="P13" s="10"/>
      <c r="Q13" s="10"/>
      <c r="R13" s="10"/>
      <c r="S13" s="3"/>
      <c r="T13" s="3"/>
      <c r="U13" s="3"/>
      <c r="V13" s="3"/>
      <c r="W13" s="3"/>
      <c r="X13" s="3"/>
      <c r="Y13" s="3"/>
      <c r="Z13" s="109">
        <f t="shared" si="0"/>
        <v>43168</v>
      </c>
      <c r="AA13" s="109"/>
      <c r="AB13" s="4">
        <v>2.0833333333333332E-2</v>
      </c>
      <c r="AC13" s="30" t="str">
        <f t="shared" si="3"/>
        <v>juil</v>
      </c>
      <c r="AD13" s="25">
        <v>43282</v>
      </c>
    </row>
    <row r="14" spans="1:702" ht="14.25" customHeight="1" x14ac:dyDescent="0.25">
      <c r="A14" s="3"/>
      <c r="B14" s="3"/>
      <c r="C14" s="12">
        <f t="shared" si="1"/>
        <v>43167</v>
      </c>
      <c r="D14" s="18"/>
      <c r="E14" s="19"/>
      <c r="F14" s="20"/>
      <c r="G14" s="19"/>
      <c r="H14" s="21"/>
      <c r="I14" s="11">
        <f>SUM(Table1[[#This Row],[D]]-Table1[[#This Row],[A]],Table1[[#This Row],[DD]]-Table1[[#This Row],[AA]],-(Table1[[#This Row],[NR]]*AB14))</f>
        <v>0</v>
      </c>
      <c r="J14" s="3"/>
      <c r="K14" s="40"/>
      <c r="L14" s="3"/>
      <c r="M14" s="9"/>
      <c r="N14" s="9"/>
      <c r="O14" s="9"/>
      <c r="P14" s="9"/>
      <c r="Q14" s="9"/>
      <c r="R14" s="9"/>
      <c r="S14" s="3"/>
      <c r="T14" s="3"/>
      <c r="U14" s="3"/>
      <c r="V14" s="3"/>
      <c r="W14" s="3"/>
      <c r="X14" s="3"/>
      <c r="Y14" s="3"/>
      <c r="Z14" s="109">
        <f t="shared" si="0"/>
        <v>43169</v>
      </c>
      <c r="AA14" s="109"/>
      <c r="AB14" s="4">
        <v>2.0833333333333332E-2</v>
      </c>
      <c r="AC14" s="30" t="str">
        <f t="shared" si="3"/>
        <v>août</v>
      </c>
      <c r="AD14" s="25">
        <v>43313</v>
      </c>
    </row>
    <row r="15" spans="1:702" ht="14.25" customHeight="1" x14ac:dyDescent="0.25">
      <c r="A15" s="3"/>
      <c r="B15" s="3"/>
      <c r="C15" s="12">
        <f t="shared" si="1"/>
        <v>43168</v>
      </c>
      <c r="D15" s="18"/>
      <c r="E15" s="19"/>
      <c r="F15" s="20"/>
      <c r="G15" s="19"/>
      <c r="H15" s="21"/>
      <c r="I15" s="11">
        <f>SUM(Table1[[#This Row],[D]]-Table1[[#This Row],[A]],Table1[[#This Row],[DD]]-Table1[[#This Row],[AA]],-(Table1[[#This Row],[NR]]*AB15))</f>
        <v>0</v>
      </c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109">
        <f t="shared" si="0"/>
        <v>43170</v>
      </c>
      <c r="AA15" s="109"/>
      <c r="AB15" s="4">
        <v>2.0833333333333332E-2</v>
      </c>
      <c r="AC15" s="30" t="str">
        <f t="shared" si="3"/>
        <v>sept</v>
      </c>
      <c r="AD15" s="25">
        <v>43344</v>
      </c>
    </row>
    <row r="16" spans="1:702" ht="14.25" customHeight="1" x14ac:dyDescent="0.25">
      <c r="A16" s="3"/>
      <c r="B16" s="3"/>
      <c r="C16" s="12">
        <f t="shared" si="1"/>
        <v>43169</v>
      </c>
      <c r="D16" s="18"/>
      <c r="E16" s="19"/>
      <c r="F16" s="20"/>
      <c r="G16" s="19"/>
      <c r="H16" s="21"/>
      <c r="I16" s="11">
        <f>SUM(Table1[[#This Row],[D]]-Table1[[#This Row],[A]],Table1[[#This Row],[DD]]-Table1[[#This Row],[AA]],-(Table1[[#This Row],[NR]]*AB16))</f>
        <v>0</v>
      </c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109">
        <f t="shared" si="0"/>
        <v>43171</v>
      </c>
      <c r="AA16" s="109"/>
      <c r="AB16" s="4">
        <v>2.0833333333333332E-2</v>
      </c>
      <c r="AC16" s="30" t="str">
        <f t="shared" si="3"/>
        <v>oct</v>
      </c>
      <c r="AD16" s="25">
        <v>43374</v>
      </c>
    </row>
    <row r="17" spans="1:30" ht="14.25" customHeight="1" x14ac:dyDescent="0.25">
      <c r="A17" s="3"/>
      <c r="B17" s="3"/>
      <c r="C17" s="12">
        <f t="shared" si="1"/>
        <v>43170</v>
      </c>
      <c r="D17" s="18"/>
      <c r="E17" s="19"/>
      <c r="F17" s="20"/>
      <c r="G17" s="19"/>
      <c r="H17" s="21"/>
      <c r="I17" s="11">
        <f>SUM(Table1[[#This Row],[D]]-Table1[[#This Row],[A]],Table1[[#This Row],[DD]]-Table1[[#This Row],[AA]],-(Table1[[#This Row],[NR]]*AB17))</f>
        <v>0</v>
      </c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109">
        <f t="shared" si="0"/>
        <v>43172</v>
      </c>
      <c r="AA17" s="109"/>
      <c r="AB17" s="4">
        <v>2.0833333333333332E-2</v>
      </c>
      <c r="AC17" s="30" t="str">
        <f t="shared" si="3"/>
        <v>nov</v>
      </c>
      <c r="AD17" s="25">
        <v>43405</v>
      </c>
    </row>
    <row r="18" spans="1:30" ht="14.25" customHeight="1" x14ac:dyDescent="0.25">
      <c r="A18" s="3"/>
      <c r="B18" s="3"/>
      <c r="C18" s="12">
        <f t="shared" si="1"/>
        <v>43171</v>
      </c>
      <c r="D18" s="18"/>
      <c r="E18" s="19"/>
      <c r="F18" s="20"/>
      <c r="G18" s="19"/>
      <c r="H18" s="21"/>
      <c r="I18" s="11">
        <f>SUM(Table1[[#This Row],[D]]-Table1[[#This Row],[A]],Table1[[#This Row],[DD]]-Table1[[#This Row],[AA]],-(Table1[[#This Row],[NR]]*AB18))</f>
        <v>0</v>
      </c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109">
        <f t="shared" si="0"/>
        <v>43173</v>
      </c>
      <c r="AA18" s="109"/>
      <c r="AB18" s="4">
        <v>2.0833333333333332E-2</v>
      </c>
      <c r="AC18" s="30" t="str">
        <f t="shared" si="3"/>
        <v>déc</v>
      </c>
      <c r="AD18" s="25">
        <v>43435</v>
      </c>
    </row>
    <row r="19" spans="1:30" ht="14.25" customHeight="1" x14ac:dyDescent="0.25">
      <c r="A19" s="3"/>
      <c r="B19" s="3"/>
      <c r="C19" s="12">
        <f t="shared" si="1"/>
        <v>43172</v>
      </c>
      <c r="D19" s="18"/>
      <c r="E19" s="19"/>
      <c r="F19" s="20"/>
      <c r="G19" s="19"/>
      <c r="H19" s="21"/>
      <c r="I19" s="11">
        <f>SUM(Table1[[#This Row],[D]]-Table1[[#This Row],[A]],Table1[[#This Row],[DD]]-Table1[[#This Row],[AA]],-(Table1[[#This Row],[NR]]*AB19))</f>
        <v>0</v>
      </c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109">
        <f t="shared" si="0"/>
        <v>43174</v>
      </c>
      <c r="AA19" s="109"/>
      <c r="AB19" s="4">
        <v>2.0833333333333332E-2</v>
      </c>
      <c r="AC19" s="31"/>
      <c r="AD19" s="26"/>
    </row>
    <row r="20" spans="1:30" ht="14.25" customHeight="1" x14ac:dyDescent="0.25">
      <c r="A20" s="3"/>
      <c r="B20" s="3"/>
      <c r="C20" s="12">
        <f t="shared" si="1"/>
        <v>43173</v>
      </c>
      <c r="D20" s="18"/>
      <c r="E20" s="19"/>
      <c r="F20" s="20"/>
      <c r="G20" s="19"/>
      <c r="H20" s="21"/>
      <c r="I20" s="11">
        <f>SUM(Table1[[#This Row],[D]]-Table1[[#This Row],[A]],Table1[[#This Row],[DD]]-Table1[[#This Row],[AA]],-(Table1[[#This Row],[NR]]*AB20))</f>
        <v>0</v>
      </c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109">
        <f t="shared" si="0"/>
        <v>43175</v>
      </c>
      <c r="AA20" s="109"/>
      <c r="AB20" s="4">
        <v>2.0833333333333332E-2</v>
      </c>
    </row>
    <row r="21" spans="1:30" ht="14.25" customHeight="1" x14ac:dyDescent="0.25">
      <c r="A21" s="3"/>
      <c r="B21" s="3"/>
      <c r="C21" s="12">
        <f t="shared" si="1"/>
        <v>43174</v>
      </c>
      <c r="D21" s="18"/>
      <c r="E21" s="19"/>
      <c r="F21" s="20"/>
      <c r="G21" s="19"/>
      <c r="H21" s="21"/>
      <c r="I21" s="11">
        <f>SUM(Table1[[#This Row],[D]]-Table1[[#This Row],[A]],Table1[[#This Row],[DD]]-Table1[[#This Row],[AA]],-(Table1[[#This Row],[NR]]*AB21))</f>
        <v>0</v>
      </c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109">
        <f t="shared" si="0"/>
        <v>43176</v>
      </c>
      <c r="AA21" s="109"/>
      <c r="AB21" s="4">
        <v>2.0833333333333332E-2</v>
      </c>
    </row>
    <row r="22" spans="1:30" ht="14.25" customHeight="1" x14ac:dyDescent="0.25">
      <c r="A22" s="3"/>
      <c r="B22" s="3"/>
      <c r="C22" s="12">
        <f t="shared" si="1"/>
        <v>43175</v>
      </c>
      <c r="D22" s="18"/>
      <c r="E22" s="19"/>
      <c r="F22" s="20"/>
      <c r="G22" s="19"/>
      <c r="H22" s="21"/>
      <c r="I22" s="11">
        <f>SUM(Table1[[#This Row],[D]]-Table1[[#This Row],[A]],Table1[[#This Row],[DD]]-Table1[[#This Row],[AA]],-(Table1[[#This Row],[NR]]*AB22))</f>
        <v>0</v>
      </c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109">
        <f t="shared" si="0"/>
        <v>43177</v>
      </c>
      <c r="AA22" s="109"/>
      <c r="AB22" s="4">
        <v>2.0833333333333332E-2</v>
      </c>
    </row>
    <row r="23" spans="1:30" ht="14.25" customHeight="1" x14ac:dyDescent="0.25">
      <c r="A23" s="3"/>
      <c r="B23" s="3"/>
      <c r="C23" s="12">
        <f t="shared" si="1"/>
        <v>43176</v>
      </c>
      <c r="D23" s="18"/>
      <c r="E23" s="19"/>
      <c r="F23" s="20"/>
      <c r="G23" s="19"/>
      <c r="H23" s="21"/>
      <c r="I23" s="11">
        <f>SUM(Table1[[#This Row],[D]]-Table1[[#This Row],[A]],Table1[[#This Row],[DD]]-Table1[[#This Row],[AA]],-(Table1[[#This Row],[NR]]*AB23))</f>
        <v>0</v>
      </c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109">
        <f t="shared" si="0"/>
        <v>43178</v>
      </c>
      <c r="AA23" s="109"/>
      <c r="AB23" s="4">
        <v>2.0833333333333332E-2</v>
      </c>
    </row>
    <row r="24" spans="1:30" ht="14.25" customHeight="1" x14ac:dyDescent="0.25">
      <c r="A24" s="3"/>
      <c r="B24" s="3"/>
      <c r="C24" s="12">
        <f t="shared" si="1"/>
        <v>43177</v>
      </c>
      <c r="D24" s="18"/>
      <c r="E24" s="19"/>
      <c r="F24" s="20"/>
      <c r="G24" s="19"/>
      <c r="H24" s="21"/>
      <c r="I24" s="11">
        <f>SUM(Table1[[#This Row],[D]]-Table1[[#This Row],[A]],Table1[[#This Row],[DD]]-Table1[[#This Row],[AA]],-(Table1[[#This Row],[NR]]*AB24))</f>
        <v>0</v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109">
        <f t="shared" si="0"/>
        <v>43179</v>
      </c>
      <c r="AA24" s="109"/>
      <c r="AB24" s="4">
        <v>2.0833333333333332E-2</v>
      </c>
    </row>
    <row r="25" spans="1:30" ht="14.25" customHeight="1" x14ac:dyDescent="0.25">
      <c r="A25" s="3"/>
      <c r="B25" s="3"/>
      <c r="C25" s="12">
        <f t="shared" si="1"/>
        <v>43178</v>
      </c>
      <c r="D25" s="18"/>
      <c r="E25" s="19"/>
      <c r="F25" s="20"/>
      <c r="G25" s="19"/>
      <c r="H25" s="21"/>
      <c r="I25" s="11">
        <f>SUM(Table1[[#This Row],[D]]-Table1[[#This Row],[A]],Table1[[#This Row],[DD]]-Table1[[#This Row],[AA]],-(Table1[[#This Row],[NR]]*AB25))</f>
        <v>0</v>
      </c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109">
        <f t="shared" si="0"/>
        <v>43180</v>
      </c>
      <c r="AA25" s="109"/>
      <c r="AB25" s="4">
        <v>2.0833333333333332E-2</v>
      </c>
    </row>
    <row r="26" spans="1:30" ht="14.25" customHeight="1" x14ac:dyDescent="0.25">
      <c r="A26" s="3"/>
      <c r="B26" s="3"/>
      <c r="C26" s="12">
        <f t="shared" si="1"/>
        <v>43179</v>
      </c>
      <c r="D26" s="18"/>
      <c r="E26" s="19"/>
      <c r="F26" s="20"/>
      <c r="G26" s="19"/>
      <c r="H26" s="21"/>
      <c r="I26" s="11">
        <f>SUM(Table1[[#This Row],[D]]-Table1[[#This Row],[A]],Table1[[#This Row],[DD]]-Table1[[#This Row],[AA]],-(Table1[[#This Row],[NR]]*AB26))</f>
        <v>0</v>
      </c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109">
        <f t="shared" si="0"/>
        <v>43181</v>
      </c>
      <c r="AA26" s="109"/>
      <c r="AB26" s="4">
        <v>2.0833333333333332E-2</v>
      </c>
    </row>
    <row r="27" spans="1:30" ht="14.25" customHeight="1" x14ac:dyDescent="0.25">
      <c r="A27" s="3"/>
      <c r="B27" s="3"/>
      <c r="C27" s="12">
        <f t="shared" si="1"/>
        <v>43180</v>
      </c>
      <c r="D27" s="18"/>
      <c r="E27" s="19"/>
      <c r="F27" s="20"/>
      <c r="G27" s="19"/>
      <c r="H27" s="21"/>
      <c r="I27" s="11">
        <f>SUM(Table1[[#This Row],[D]]-Table1[[#This Row],[A]],Table1[[#This Row],[DD]]-Table1[[#This Row],[AA]],-(Table1[[#This Row],[NR]]*AB27))</f>
        <v>0</v>
      </c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109">
        <f t="shared" si="0"/>
        <v>43182</v>
      </c>
      <c r="AA27" s="109"/>
      <c r="AB27" s="4">
        <v>2.0833333333333332E-2</v>
      </c>
    </row>
    <row r="28" spans="1:30" ht="14.25" customHeight="1" x14ac:dyDescent="0.25">
      <c r="A28" s="3"/>
      <c r="B28" s="3"/>
      <c r="C28" s="12">
        <f t="shared" si="1"/>
        <v>43181</v>
      </c>
      <c r="D28" s="18"/>
      <c r="E28" s="19"/>
      <c r="F28" s="20"/>
      <c r="G28" s="19"/>
      <c r="H28" s="21"/>
      <c r="I28" s="11">
        <f>SUM(Table1[[#This Row],[D]]-Table1[[#This Row],[A]],Table1[[#This Row],[DD]]-Table1[[#This Row],[AA]],-(Table1[[#This Row],[NR]]*AB28))</f>
        <v>0</v>
      </c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109">
        <f t="shared" si="0"/>
        <v>43183</v>
      </c>
      <c r="AA28" s="109"/>
      <c r="AB28" s="4">
        <v>2.0833333333333332E-2</v>
      </c>
    </row>
    <row r="29" spans="1:30" ht="14.25" customHeight="1" x14ac:dyDescent="0.25">
      <c r="A29" s="3"/>
      <c r="B29" s="3"/>
      <c r="C29" s="12">
        <f t="shared" si="1"/>
        <v>43182</v>
      </c>
      <c r="D29" s="18"/>
      <c r="E29" s="19"/>
      <c r="F29" s="20"/>
      <c r="G29" s="19"/>
      <c r="H29" s="21"/>
      <c r="I29" s="11">
        <f>SUM(Table1[[#This Row],[D]]-Table1[[#This Row],[A]],Table1[[#This Row],[DD]]-Table1[[#This Row],[AA]],-(Table1[[#This Row],[NR]]*AB29))</f>
        <v>0</v>
      </c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109">
        <f t="shared" si="0"/>
        <v>43184</v>
      </c>
      <c r="AA29" s="109"/>
      <c r="AB29" s="4">
        <v>2.0833333333333332E-2</v>
      </c>
    </row>
    <row r="30" spans="1:30" ht="14.25" customHeight="1" x14ac:dyDescent="0.25">
      <c r="A30" s="3"/>
      <c r="B30" s="3"/>
      <c r="C30" s="12">
        <f t="shared" si="1"/>
        <v>43183</v>
      </c>
      <c r="D30" s="18"/>
      <c r="E30" s="19"/>
      <c r="F30" s="20"/>
      <c r="G30" s="19"/>
      <c r="H30" s="21"/>
      <c r="I30" s="11">
        <f>SUM(Table1[[#This Row],[D]]-Table1[[#This Row],[A]],Table1[[#This Row],[DD]]-Table1[[#This Row],[AA]],-(Table1[[#This Row],[NR]]*AB30))</f>
        <v>0</v>
      </c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109">
        <f t="shared" si="0"/>
        <v>43185</v>
      </c>
      <c r="AA30" s="109"/>
      <c r="AB30" s="4">
        <v>2.0833333333333332E-2</v>
      </c>
    </row>
    <row r="31" spans="1:30" ht="14.25" customHeight="1" x14ac:dyDescent="0.25">
      <c r="A31" s="3"/>
      <c r="B31" s="3"/>
      <c r="C31" s="12">
        <f t="shared" si="1"/>
        <v>43184</v>
      </c>
      <c r="D31" s="18"/>
      <c r="E31" s="19"/>
      <c r="F31" s="20"/>
      <c r="G31" s="19"/>
      <c r="H31" s="21"/>
      <c r="I31" s="11">
        <f>SUM(Table1[[#This Row],[D]]-Table1[[#This Row],[A]],Table1[[#This Row],[DD]]-Table1[[#This Row],[AA]],-(Table1[[#This Row],[NR]]*AB31))</f>
        <v>0</v>
      </c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109">
        <f t="shared" si="0"/>
        <v>43186</v>
      </c>
      <c r="AA31" s="109"/>
      <c r="AB31" s="4">
        <v>2.0833333333333332E-2</v>
      </c>
    </row>
    <row r="32" spans="1:30" ht="14.25" customHeight="1" x14ac:dyDescent="0.25">
      <c r="A32" s="3"/>
      <c r="B32" s="3"/>
      <c r="C32" s="12">
        <f t="shared" si="1"/>
        <v>43185</v>
      </c>
      <c r="D32" s="18"/>
      <c r="E32" s="19"/>
      <c r="F32" s="20"/>
      <c r="G32" s="19"/>
      <c r="H32" s="21"/>
      <c r="I32" s="11">
        <f>SUM(Table1[[#This Row],[D]]-Table1[[#This Row],[A]],Table1[[#This Row],[DD]]-Table1[[#This Row],[AA]],-(Table1[[#This Row],[NR]]*AB32))</f>
        <v>0</v>
      </c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109">
        <f t="shared" si="0"/>
        <v>43187</v>
      </c>
      <c r="AA32" s="109"/>
      <c r="AB32" s="4">
        <v>2.0833333333333332E-2</v>
      </c>
    </row>
    <row r="33" spans="1:28" ht="14.25" customHeight="1" x14ac:dyDescent="0.25">
      <c r="A33" s="3"/>
      <c r="B33" s="3"/>
      <c r="C33" s="12">
        <f t="shared" si="1"/>
        <v>43186</v>
      </c>
      <c r="D33" s="18"/>
      <c r="E33" s="19"/>
      <c r="F33" s="20"/>
      <c r="G33" s="19"/>
      <c r="H33" s="21"/>
      <c r="I33" s="11">
        <f>SUM(Table1[[#This Row],[D]]-Table1[[#This Row],[A]],Table1[[#This Row],[DD]]-Table1[[#This Row],[AA]],-(Table1[[#This Row],[NR]]*AB33))</f>
        <v>0</v>
      </c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109">
        <f t="shared" si="0"/>
        <v>43188</v>
      </c>
      <c r="AA33" s="109"/>
      <c r="AB33" s="4">
        <v>2.0833333333333332E-2</v>
      </c>
    </row>
    <row r="34" spans="1:28" ht="14.25" customHeight="1" x14ac:dyDescent="0.25">
      <c r="A34" s="3"/>
      <c r="B34" s="3"/>
      <c r="C34" s="12">
        <f t="shared" si="1"/>
        <v>43187</v>
      </c>
      <c r="D34" s="18"/>
      <c r="E34" s="19"/>
      <c r="F34" s="20"/>
      <c r="G34" s="19"/>
      <c r="H34" s="21"/>
      <c r="I34" s="11">
        <f>SUM(Table1[[#This Row],[D]]-Table1[[#This Row],[A]],Table1[[#This Row],[DD]]-Table1[[#This Row],[AA]],-(Table1[[#This Row],[NR]]*AB34))</f>
        <v>0</v>
      </c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109">
        <f t="shared" si="0"/>
        <v>43189</v>
      </c>
      <c r="AA34" s="109"/>
      <c r="AB34" s="4">
        <v>2.0833333333333332E-2</v>
      </c>
    </row>
    <row r="35" spans="1:28" ht="14.25" customHeight="1" x14ac:dyDescent="0.25">
      <c r="A35" s="3"/>
      <c r="B35" s="3"/>
      <c r="C35" s="12">
        <f t="shared" si="1"/>
        <v>43188</v>
      </c>
      <c r="D35" s="18"/>
      <c r="E35" s="19"/>
      <c r="F35" s="20"/>
      <c r="G35" s="19"/>
      <c r="H35" s="21"/>
      <c r="I35" s="11">
        <f>SUM(Table1[[#This Row],[D]]-Table1[[#This Row],[A]],Table1[[#This Row],[DD]]-Table1[[#This Row],[AA]],-(Table1[[#This Row],[NR]]*AB35))</f>
        <v>0</v>
      </c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109">
        <f t="shared" si="0"/>
        <v>43190</v>
      </c>
      <c r="AA35" s="109"/>
      <c r="AB35" s="4">
        <v>2.0833333333333332E-2</v>
      </c>
    </row>
    <row r="36" spans="1:28" ht="14.25" customHeight="1" x14ac:dyDescent="0.25">
      <c r="A36" s="3"/>
      <c r="B36" s="3"/>
      <c r="C36" s="12">
        <f t="shared" si="1"/>
        <v>43189</v>
      </c>
      <c r="D36" s="18"/>
      <c r="E36" s="19"/>
      <c r="F36" s="20"/>
      <c r="G36" s="19"/>
      <c r="H36" s="21"/>
      <c r="I36" s="11">
        <f>SUM(Table1[[#This Row],[D]]-Table1[[#This Row],[A]],Table1[[#This Row],[DD]]-Table1[[#This Row],[AA]],-(Table1[[#This Row],[NR]]*AB36))</f>
        <v>0</v>
      </c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109">
        <f t="shared" si="0"/>
        <v>43191</v>
      </c>
      <c r="AA36" s="109"/>
      <c r="AB36" s="4">
        <v>2.0833333333333332E-2</v>
      </c>
    </row>
    <row r="37" spans="1:28" ht="14.25" customHeight="1" x14ac:dyDescent="0.25">
      <c r="A37" s="3"/>
      <c r="B37" s="3"/>
      <c r="C37" s="12">
        <f t="shared" si="1"/>
        <v>43190</v>
      </c>
      <c r="D37" s="18"/>
      <c r="E37" s="19"/>
      <c r="F37" s="20"/>
      <c r="G37" s="19"/>
      <c r="H37" s="21"/>
      <c r="I37" s="11">
        <f>SUM(Table1[[#This Row],[D]]-Table1[[#This Row],[A]],Table1[[#This Row],[DD]]-Table1[[#This Row],[AA]],-(Table1[[#This Row],[NR]]*AB37))</f>
        <v>0</v>
      </c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109">
        <f t="shared" si="0"/>
        <v>43192</v>
      </c>
      <c r="AA37" s="109"/>
      <c r="AB37" s="4">
        <v>2.0833333333333332E-2</v>
      </c>
    </row>
    <row r="38" spans="1:28" ht="14.25" customHeight="1" x14ac:dyDescent="0.25">
      <c r="A38" s="3"/>
      <c r="B38" s="3"/>
      <c r="C38" s="12">
        <f t="shared" si="1"/>
        <v>43191</v>
      </c>
      <c r="D38" s="22"/>
      <c r="E38" s="19"/>
      <c r="F38" s="20"/>
      <c r="G38" s="19"/>
      <c r="H38" s="21"/>
      <c r="I38" s="11">
        <f>SUM(Table1[[#This Row],[D]]-Table1[[#This Row],[A]],Table1[[#This Row],[DD]]-Table1[[#This Row],[AA]],-(Table1[[#This Row],[NR]]*AB38))</f>
        <v>0</v>
      </c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109">
        <f t="shared" si="0"/>
        <v>43193</v>
      </c>
      <c r="AA38" s="109"/>
      <c r="AB38" s="4">
        <v>2.0833333333333332E-2</v>
      </c>
    </row>
    <row r="39" spans="1:28" ht="14.25" customHeight="1" x14ac:dyDescent="0.25">
      <c r="A39" s="3"/>
      <c r="B39" s="3"/>
      <c r="C39" s="12">
        <f t="shared" si="1"/>
        <v>43192</v>
      </c>
      <c r="D39" s="22"/>
      <c r="E39" s="19"/>
      <c r="F39" s="20"/>
      <c r="G39" s="19"/>
      <c r="H39" s="21"/>
      <c r="I39" s="11">
        <f>SUM(Table1[[#This Row],[D]]-Table1[[#This Row],[A]],Table1[[#This Row],[DD]]-Table1[[#This Row],[AA]],-(Table1[[#This Row],[NR]]*AB39))</f>
        <v>0</v>
      </c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109">
        <f t="shared" si="0"/>
        <v>43194</v>
      </c>
      <c r="AA39" s="109"/>
      <c r="AB39" s="4">
        <v>2.0833333333333332E-2</v>
      </c>
    </row>
    <row r="40" spans="1:28" ht="14.25" customHeight="1" x14ac:dyDescent="0.25">
      <c r="A40" s="3"/>
      <c r="B40" s="3"/>
      <c r="C40" s="12">
        <f t="shared" si="1"/>
        <v>43193</v>
      </c>
      <c r="D40" s="22"/>
      <c r="E40" s="19"/>
      <c r="F40" s="20"/>
      <c r="G40" s="19"/>
      <c r="H40" s="21"/>
      <c r="I40" s="11">
        <f>SUM(Table1[[#This Row],[D]]-Table1[[#This Row],[A]],Table1[[#This Row],[DD]]-Table1[[#This Row],[AA]],-(Table1[[#This Row],[NR]]*AB40))</f>
        <v>0</v>
      </c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109">
        <f t="shared" si="0"/>
        <v>43195</v>
      </c>
      <c r="AA40" s="109"/>
      <c r="AB40" s="4">
        <v>2.0833333333333332E-2</v>
      </c>
    </row>
    <row r="41" spans="1:28" ht="14.25" customHeight="1" x14ac:dyDescent="0.25">
      <c r="A41" s="3"/>
      <c r="B41" s="3"/>
      <c r="C41" s="12">
        <f t="shared" si="1"/>
        <v>43194</v>
      </c>
      <c r="D41" s="22"/>
      <c r="E41" s="19"/>
      <c r="F41" s="20"/>
      <c r="G41" s="19"/>
      <c r="H41" s="21"/>
      <c r="I41" s="11">
        <f>SUM(Table1[[#This Row],[D]]-Table1[[#This Row],[A]],Table1[[#This Row],[DD]]-Table1[[#This Row],[AA]],-(Table1[[#This Row],[NR]]*AB41))</f>
        <v>0</v>
      </c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109">
        <f t="shared" si="0"/>
        <v>43196</v>
      </c>
      <c r="AA41" s="109"/>
      <c r="AB41" s="4">
        <v>2.0833333333333332E-2</v>
      </c>
    </row>
    <row r="42" spans="1:28" ht="14.25" customHeight="1" x14ac:dyDescent="0.25">
      <c r="A42" s="3"/>
      <c r="B42" s="3"/>
      <c r="C42" s="12">
        <f t="shared" si="1"/>
        <v>43195</v>
      </c>
      <c r="D42" s="22"/>
      <c r="E42" s="19"/>
      <c r="F42" s="20"/>
      <c r="G42" s="19"/>
      <c r="H42" s="21"/>
      <c r="I42" s="11">
        <f>SUM(Table1[[#This Row],[D]]-Table1[[#This Row],[A]],Table1[[#This Row],[DD]]-Table1[[#This Row],[AA]],-(Table1[[#This Row],[NR]]*AB42))</f>
        <v>0</v>
      </c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109">
        <f t="shared" si="0"/>
        <v>43197</v>
      </c>
      <c r="AA42" s="109"/>
      <c r="AB42" s="4">
        <v>2.0833333333333332E-2</v>
      </c>
    </row>
    <row r="43" spans="1:28" ht="14.25" customHeight="1" x14ac:dyDescent="0.25">
      <c r="A43" s="3"/>
      <c r="B43" s="3"/>
      <c r="C43" s="12">
        <f t="shared" si="1"/>
        <v>43196</v>
      </c>
      <c r="D43" s="22"/>
      <c r="E43" s="19"/>
      <c r="F43" s="20"/>
      <c r="G43" s="19"/>
      <c r="H43" s="21"/>
      <c r="I43" s="11">
        <f>SUM(Table1[[#This Row],[D]]-Table1[[#This Row],[A]],Table1[[#This Row],[DD]]-Table1[[#This Row],[AA]],-(Table1[[#This Row],[NR]]*AB43))</f>
        <v>0</v>
      </c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109">
        <f t="shared" si="0"/>
        <v>43198</v>
      </c>
      <c r="AA43" s="109"/>
      <c r="AB43" s="4">
        <v>2.0833333333333332E-2</v>
      </c>
    </row>
    <row r="44" spans="1:28" ht="14.25" customHeight="1" x14ac:dyDescent="0.25">
      <c r="A44" s="3"/>
      <c r="B44" s="3"/>
      <c r="C44" s="12">
        <f t="shared" si="1"/>
        <v>43197</v>
      </c>
      <c r="D44" s="22"/>
      <c r="E44" s="19"/>
      <c r="F44" s="20"/>
      <c r="G44" s="19"/>
      <c r="H44" s="21"/>
      <c r="I44" s="11">
        <f>SUM(Table1[[#This Row],[D]]-Table1[[#This Row],[A]],Table1[[#This Row],[DD]]-Table1[[#This Row],[AA]],-(Table1[[#This Row],[NR]]*AB44))</f>
        <v>0</v>
      </c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109">
        <f t="shared" si="0"/>
        <v>43199</v>
      </c>
      <c r="AA44" s="109"/>
      <c r="AB44" s="4">
        <v>2.0833333333333332E-2</v>
      </c>
    </row>
    <row r="45" spans="1:28" ht="14.25" customHeight="1" x14ac:dyDescent="0.25">
      <c r="A45" s="3"/>
      <c r="B45" s="3"/>
      <c r="C45" s="12">
        <f t="shared" si="1"/>
        <v>43198</v>
      </c>
      <c r="D45" s="22"/>
      <c r="E45" s="19"/>
      <c r="F45" s="20"/>
      <c r="G45" s="19"/>
      <c r="H45" s="21"/>
      <c r="I45" s="11">
        <f>SUM(Table1[[#This Row],[D]]-Table1[[#This Row],[A]],Table1[[#This Row],[DD]]-Table1[[#This Row],[AA]],-(Table1[[#This Row],[NR]]*AB45))</f>
        <v>0</v>
      </c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109">
        <f t="shared" si="0"/>
        <v>43200</v>
      </c>
      <c r="AA45" s="109"/>
      <c r="AB45" s="4">
        <v>2.0833333333333332E-2</v>
      </c>
    </row>
    <row r="46" spans="1:28" ht="14.25" customHeight="1" x14ac:dyDescent="0.25">
      <c r="A46" s="3"/>
      <c r="B46" s="3"/>
      <c r="C46" s="12">
        <f t="shared" si="1"/>
        <v>43199</v>
      </c>
      <c r="D46" s="22"/>
      <c r="E46" s="19"/>
      <c r="F46" s="20"/>
      <c r="G46" s="19"/>
      <c r="H46" s="21"/>
      <c r="I46" s="11">
        <f>SUM(Table1[[#This Row],[D]]-Table1[[#This Row],[A]],Table1[[#This Row],[DD]]-Table1[[#This Row],[AA]],-(Table1[[#This Row],[NR]]*AB46))</f>
        <v>0</v>
      </c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109">
        <f t="shared" si="0"/>
        <v>43201</v>
      </c>
      <c r="AA46" s="109"/>
      <c r="AB46" s="4">
        <v>2.0833333333333332E-2</v>
      </c>
    </row>
    <row r="47" spans="1:28" ht="14.25" customHeight="1" x14ac:dyDescent="0.25">
      <c r="A47" s="3"/>
      <c r="B47" s="3"/>
      <c r="C47" s="12">
        <f t="shared" si="1"/>
        <v>43200</v>
      </c>
      <c r="D47" s="22"/>
      <c r="E47" s="19"/>
      <c r="F47" s="20"/>
      <c r="G47" s="19"/>
      <c r="H47" s="21"/>
      <c r="I47" s="11">
        <f>SUM(Table1[[#This Row],[D]]-Table1[[#This Row],[A]],Table1[[#This Row],[DD]]-Table1[[#This Row],[AA]],-(Table1[[#This Row],[NR]]*AB47))</f>
        <v>0</v>
      </c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109">
        <f t="shared" si="0"/>
        <v>43202</v>
      </c>
      <c r="AA47" s="109"/>
      <c r="AB47" s="4">
        <v>2.0833333333333332E-2</v>
      </c>
    </row>
    <row r="48" spans="1:28" ht="14.25" customHeight="1" x14ac:dyDescent="0.25">
      <c r="A48" s="3"/>
      <c r="B48" s="3"/>
      <c r="C48" s="12">
        <f t="shared" si="1"/>
        <v>43201</v>
      </c>
      <c r="D48" s="22"/>
      <c r="E48" s="19"/>
      <c r="F48" s="20"/>
      <c r="G48" s="19"/>
      <c r="H48" s="21"/>
      <c r="I48" s="11">
        <f>SUM(Table1[[#This Row],[D]]-Table1[[#This Row],[A]],Table1[[#This Row],[DD]]-Table1[[#This Row],[AA]],-(Table1[[#This Row],[NR]]*AB48))</f>
        <v>0</v>
      </c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109">
        <f t="shared" si="0"/>
        <v>43203</v>
      </c>
      <c r="AA48" s="109"/>
      <c r="AB48" s="4">
        <v>2.0833333333333332E-2</v>
      </c>
    </row>
    <row r="49" spans="1:28" ht="14.25" customHeight="1" x14ac:dyDescent="0.25">
      <c r="A49" s="3"/>
      <c r="B49" s="3"/>
      <c r="C49" s="12">
        <f t="shared" si="1"/>
        <v>43202</v>
      </c>
      <c r="D49" s="22"/>
      <c r="E49" s="19"/>
      <c r="F49" s="20"/>
      <c r="G49" s="19"/>
      <c r="H49" s="21"/>
      <c r="I49" s="11">
        <f>SUM(Table1[[#This Row],[D]]-Table1[[#This Row],[A]],Table1[[#This Row],[DD]]-Table1[[#This Row],[AA]],-(Table1[[#This Row],[NR]]*AB49))</f>
        <v>0</v>
      </c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109">
        <f t="shared" si="0"/>
        <v>43204</v>
      </c>
      <c r="AA49" s="109"/>
      <c r="AB49" s="4">
        <v>2.0833333333333332E-2</v>
      </c>
    </row>
    <row r="50" spans="1:28" ht="14.25" customHeight="1" x14ac:dyDescent="0.25">
      <c r="A50" s="3"/>
      <c r="B50" s="3"/>
      <c r="C50" s="12">
        <f t="shared" si="1"/>
        <v>43203</v>
      </c>
      <c r="D50" s="22"/>
      <c r="E50" s="19"/>
      <c r="F50" s="20"/>
      <c r="G50" s="19"/>
      <c r="H50" s="21"/>
      <c r="I50" s="11">
        <f>SUM(Table1[[#This Row],[D]]-Table1[[#This Row],[A]],Table1[[#This Row],[DD]]-Table1[[#This Row],[AA]],-(Table1[[#This Row],[NR]]*AB50))</f>
        <v>0</v>
      </c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109">
        <f t="shared" si="0"/>
        <v>43205</v>
      </c>
      <c r="AA50" s="109"/>
      <c r="AB50" s="4">
        <v>2.0833333333333332E-2</v>
      </c>
    </row>
    <row r="51" spans="1:28" ht="14.25" customHeight="1" x14ac:dyDescent="0.25">
      <c r="A51" s="3"/>
      <c r="B51" s="3"/>
      <c r="C51" s="12">
        <f t="shared" si="1"/>
        <v>43204</v>
      </c>
      <c r="D51" s="22"/>
      <c r="E51" s="19"/>
      <c r="F51" s="20"/>
      <c r="G51" s="19"/>
      <c r="H51" s="21"/>
      <c r="I51" s="11">
        <f>SUM(Table1[[#This Row],[D]]-Table1[[#This Row],[A]],Table1[[#This Row],[DD]]-Table1[[#This Row],[AA]],-(Table1[[#This Row],[NR]]*AB51))</f>
        <v>0</v>
      </c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109">
        <f t="shared" si="0"/>
        <v>43206</v>
      </c>
      <c r="AA51" s="109"/>
      <c r="AB51" s="4">
        <v>2.0833333333333332E-2</v>
      </c>
    </row>
    <row r="52" spans="1:28" ht="14.25" customHeight="1" x14ac:dyDescent="0.25">
      <c r="A52" s="3"/>
      <c r="B52" s="3"/>
      <c r="C52" s="12">
        <f t="shared" si="1"/>
        <v>43205</v>
      </c>
      <c r="D52" s="22"/>
      <c r="E52" s="19"/>
      <c r="F52" s="20"/>
      <c r="G52" s="19"/>
      <c r="H52" s="21"/>
      <c r="I52" s="11">
        <f>SUM(Table1[[#This Row],[D]]-Table1[[#This Row],[A]],Table1[[#This Row],[DD]]-Table1[[#This Row],[AA]],-(Table1[[#This Row],[NR]]*AB52))</f>
        <v>0</v>
      </c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109">
        <f t="shared" si="0"/>
        <v>43207</v>
      </c>
      <c r="AA52" s="109"/>
      <c r="AB52" s="4">
        <v>2.0833333333333332E-2</v>
      </c>
    </row>
    <row r="53" spans="1:28" ht="14.25" customHeight="1" x14ac:dyDescent="0.25">
      <c r="A53" s="3"/>
      <c r="B53" s="3"/>
      <c r="C53" s="12">
        <f t="shared" si="1"/>
        <v>43206</v>
      </c>
      <c r="D53" s="22"/>
      <c r="E53" s="19"/>
      <c r="F53" s="20"/>
      <c r="G53" s="19"/>
      <c r="H53" s="21"/>
      <c r="I53" s="11">
        <f>SUM(Table1[[#This Row],[D]]-Table1[[#This Row],[A]],Table1[[#This Row],[DD]]-Table1[[#This Row],[AA]],-(Table1[[#This Row],[NR]]*AB53))</f>
        <v>0</v>
      </c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109">
        <f t="shared" si="0"/>
        <v>43208</v>
      </c>
      <c r="AA53" s="109"/>
      <c r="AB53" s="4">
        <v>2.0833333333333332E-2</v>
      </c>
    </row>
    <row r="54" spans="1:28" ht="14.25" customHeight="1" x14ac:dyDescent="0.25">
      <c r="A54" s="3"/>
      <c r="B54" s="3"/>
      <c r="C54" s="12">
        <f t="shared" si="1"/>
        <v>43207</v>
      </c>
      <c r="D54" s="22"/>
      <c r="E54" s="19"/>
      <c r="F54" s="20"/>
      <c r="G54" s="19"/>
      <c r="H54" s="21"/>
      <c r="I54" s="11">
        <f>SUM(Table1[[#This Row],[D]]-Table1[[#This Row],[A]],Table1[[#This Row],[DD]]-Table1[[#This Row],[AA]],-(Table1[[#This Row],[NR]]*AB54))</f>
        <v>0</v>
      </c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109">
        <f t="shared" si="0"/>
        <v>43209</v>
      </c>
      <c r="AA54" s="109"/>
      <c r="AB54" s="4">
        <v>2.0833333333333332E-2</v>
      </c>
    </row>
    <row r="55" spans="1:28" ht="14.25" customHeight="1" x14ac:dyDescent="0.25">
      <c r="A55" s="3"/>
      <c r="B55" s="3"/>
      <c r="C55" s="12">
        <f t="shared" si="1"/>
        <v>43208</v>
      </c>
      <c r="D55" s="22"/>
      <c r="E55" s="19"/>
      <c r="F55" s="20"/>
      <c r="G55" s="19"/>
      <c r="H55" s="21"/>
      <c r="I55" s="11">
        <f>SUM(Table1[[#This Row],[D]]-Table1[[#This Row],[A]],Table1[[#This Row],[DD]]-Table1[[#This Row],[AA]],-(Table1[[#This Row],[NR]]*AB55))</f>
        <v>0</v>
      </c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109">
        <f t="shared" si="0"/>
        <v>43210</v>
      </c>
      <c r="AA55" s="109"/>
      <c r="AB55" s="4">
        <v>2.0833333333333332E-2</v>
      </c>
    </row>
    <row r="56" spans="1:28" ht="14.25" customHeight="1" x14ac:dyDescent="0.25">
      <c r="A56" s="3"/>
      <c r="B56" s="3"/>
      <c r="C56" s="12">
        <f t="shared" si="1"/>
        <v>43209</v>
      </c>
      <c r="D56" s="22"/>
      <c r="E56" s="19"/>
      <c r="F56" s="20"/>
      <c r="G56" s="19"/>
      <c r="H56" s="21"/>
      <c r="I56" s="11">
        <f>SUM(Table1[[#This Row],[D]]-Table1[[#This Row],[A]],Table1[[#This Row],[DD]]-Table1[[#This Row],[AA]],-(Table1[[#This Row],[NR]]*AB56))</f>
        <v>0</v>
      </c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109">
        <f t="shared" si="0"/>
        <v>43211</v>
      </c>
      <c r="AA56" s="109"/>
      <c r="AB56" s="4">
        <v>2.0833333333333332E-2</v>
      </c>
    </row>
    <row r="57" spans="1:28" ht="14.25" customHeight="1" x14ac:dyDescent="0.25">
      <c r="A57" s="3"/>
      <c r="B57" s="3"/>
      <c r="C57" s="12">
        <f t="shared" si="1"/>
        <v>43210</v>
      </c>
      <c r="D57" s="22"/>
      <c r="E57" s="19"/>
      <c r="F57" s="20"/>
      <c r="G57" s="19"/>
      <c r="H57" s="21"/>
      <c r="I57" s="11">
        <f>SUM(Table1[[#This Row],[D]]-Table1[[#This Row],[A]],Table1[[#This Row],[DD]]-Table1[[#This Row],[AA]],-(Table1[[#This Row],[NR]]*AB57))</f>
        <v>0</v>
      </c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109">
        <f t="shared" si="0"/>
        <v>43212</v>
      </c>
      <c r="AA57" s="109"/>
      <c r="AB57" s="4">
        <v>2.0833333333333332E-2</v>
      </c>
    </row>
    <row r="58" spans="1:28" ht="14.25" customHeight="1" x14ac:dyDescent="0.25">
      <c r="A58" s="3"/>
      <c r="B58" s="3"/>
      <c r="C58" s="12">
        <f t="shared" si="1"/>
        <v>43211</v>
      </c>
      <c r="D58" s="22"/>
      <c r="E58" s="19"/>
      <c r="F58" s="20"/>
      <c r="G58" s="19"/>
      <c r="H58" s="21"/>
      <c r="I58" s="11">
        <f>SUM(Table1[[#This Row],[D]]-Table1[[#This Row],[A]],Table1[[#This Row],[DD]]-Table1[[#This Row],[AA]],-(Table1[[#This Row],[NR]]*AB58))</f>
        <v>0</v>
      </c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109">
        <f t="shared" si="0"/>
        <v>43213</v>
      </c>
      <c r="AA58" s="109"/>
      <c r="AB58" s="4">
        <v>2.0833333333333332E-2</v>
      </c>
    </row>
    <row r="59" spans="1:28" ht="14.25" customHeight="1" x14ac:dyDescent="0.25">
      <c r="A59" s="3"/>
      <c r="B59" s="3"/>
      <c r="C59" s="12">
        <f t="shared" si="1"/>
        <v>43212</v>
      </c>
      <c r="D59" s="22"/>
      <c r="E59" s="19"/>
      <c r="F59" s="20"/>
      <c r="G59" s="19"/>
      <c r="H59" s="21"/>
      <c r="I59" s="11">
        <f>SUM(Table1[[#This Row],[D]]-Table1[[#This Row],[A]],Table1[[#This Row],[DD]]-Table1[[#This Row],[AA]],-(Table1[[#This Row],[NR]]*AB59))</f>
        <v>0</v>
      </c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109">
        <f t="shared" si="0"/>
        <v>43214</v>
      </c>
      <c r="AA59" s="109"/>
      <c r="AB59" s="4">
        <v>2.0833333333333332E-2</v>
      </c>
    </row>
    <row r="60" spans="1:28" ht="14.25" customHeight="1" x14ac:dyDescent="0.25">
      <c r="A60" s="3"/>
      <c r="B60" s="3"/>
      <c r="C60" s="12">
        <f t="shared" si="1"/>
        <v>43213</v>
      </c>
      <c r="D60" s="22"/>
      <c r="E60" s="19"/>
      <c r="F60" s="20"/>
      <c r="G60" s="19"/>
      <c r="H60" s="21"/>
      <c r="I60" s="11">
        <f>SUM(Table1[[#This Row],[D]]-Table1[[#This Row],[A]],Table1[[#This Row],[DD]]-Table1[[#This Row],[AA]],-(Table1[[#This Row],[NR]]*AB60))</f>
        <v>0</v>
      </c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109">
        <f t="shared" si="0"/>
        <v>43215</v>
      </c>
      <c r="AA60" s="109"/>
      <c r="AB60" s="4">
        <v>2.0833333333333332E-2</v>
      </c>
    </row>
    <row r="61" spans="1:28" ht="14.25" customHeight="1" x14ac:dyDescent="0.25">
      <c r="A61" s="3"/>
      <c r="B61" s="3"/>
      <c r="C61" s="12">
        <f t="shared" si="1"/>
        <v>43214</v>
      </c>
      <c r="D61" s="22"/>
      <c r="E61" s="19"/>
      <c r="F61" s="20"/>
      <c r="G61" s="19"/>
      <c r="H61" s="21"/>
      <c r="I61" s="11">
        <f>SUM(Table1[[#This Row],[D]]-Table1[[#This Row],[A]],Table1[[#This Row],[DD]]-Table1[[#This Row],[AA]],-(Table1[[#This Row],[NR]]*AB61))</f>
        <v>0</v>
      </c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109">
        <f t="shared" si="0"/>
        <v>43216</v>
      </c>
      <c r="AA61" s="109"/>
      <c r="AB61" s="4">
        <v>2.0833333333333332E-2</v>
      </c>
    </row>
    <row r="62" spans="1:28" ht="14.25" customHeight="1" x14ac:dyDescent="0.25">
      <c r="A62" s="3"/>
      <c r="B62" s="3"/>
      <c r="C62" s="12">
        <f t="shared" si="1"/>
        <v>43215</v>
      </c>
      <c r="D62" s="22"/>
      <c r="E62" s="19"/>
      <c r="F62" s="20"/>
      <c r="G62" s="19"/>
      <c r="H62" s="21"/>
      <c r="I62" s="11">
        <f>SUM(Table1[[#This Row],[D]]-Table1[[#This Row],[A]],Table1[[#This Row],[DD]]-Table1[[#This Row],[AA]],-(Table1[[#This Row],[NR]]*AB62))</f>
        <v>0</v>
      </c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109">
        <f t="shared" si="0"/>
        <v>43217</v>
      </c>
      <c r="AA62" s="109"/>
      <c r="AB62" s="4">
        <v>2.0833333333333332E-2</v>
      </c>
    </row>
    <row r="63" spans="1:28" ht="14.25" customHeight="1" x14ac:dyDescent="0.25">
      <c r="A63" s="3"/>
      <c r="B63" s="3"/>
      <c r="C63" s="12">
        <f t="shared" si="1"/>
        <v>43216</v>
      </c>
      <c r="D63" s="22"/>
      <c r="E63" s="19"/>
      <c r="F63" s="20"/>
      <c r="G63" s="19"/>
      <c r="H63" s="21"/>
      <c r="I63" s="11">
        <f>SUM(Table1[[#This Row],[D]]-Table1[[#This Row],[A]],Table1[[#This Row],[DD]]-Table1[[#This Row],[AA]],-(Table1[[#This Row],[NR]]*AB63))</f>
        <v>0</v>
      </c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109">
        <f t="shared" si="0"/>
        <v>43218</v>
      </c>
      <c r="AA63" s="109"/>
      <c r="AB63" s="4">
        <v>2.0833333333333332E-2</v>
      </c>
    </row>
    <row r="64" spans="1:28" ht="14.25" customHeight="1" x14ac:dyDescent="0.25">
      <c r="A64" s="3"/>
      <c r="B64" s="3"/>
      <c r="C64" s="12">
        <f t="shared" si="1"/>
        <v>43217</v>
      </c>
      <c r="D64" s="22"/>
      <c r="E64" s="19"/>
      <c r="F64" s="20"/>
      <c r="G64" s="19"/>
      <c r="H64" s="21"/>
      <c r="I64" s="11">
        <f>SUM(Table1[[#This Row],[D]]-Table1[[#This Row],[A]],Table1[[#This Row],[DD]]-Table1[[#This Row],[AA]],-(Table1[[#This Row],[NR]]*AB64))</f>
        <v>0</v>
      </c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109">
        <f t="shared" si="0"/>
        <v>43219</v>
      </c>
      <c r="AA64" s="109"/>
      <c r="AB64" s="4">
        <v>2.0833333333333332E-2</v>
      </c>
    </row>
    <row r="65" spans="1:28" ht="14.25" customHeight="1" x14ac:dyDescent="0.25">
      <c r="A65" s="3"/>
      <c r="B65" s="3"/>
      <c r="C65" s="12">
        <f t="shared" si="1"/>
        <v>43218</v>
      </c>
      <c r="D65" s="22"/>
      <c r="E65" s="19"/>
      <c r="F65" s="20"/>
      <c r="G65" s="19"/>
      <c r="H65" s="21"/>
      <c r="I65" s="11">
        <f>SUM(Table1[[#This Row],[D]]-Table1[[#This Row],[A]],Table1[[#This Row],[DD]]-Table1[[#This Row],[AA]],-(Table1[[#This Row],[NR]]*AB65))</f>
        <v>0</v>
      </c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109">
        <f t="shared" si="0"/>
        <v>43220</v>
      </c>
      <c r="AA65" s="109"/>
      <c r="AB65" s="4">
        <v>2.0833333333333332E-2</v>
      </c>
    </row>
    <row r="66" spans="1:28" ht="14.25" customHeight="1" x14ac:dyDescent="0.25">
      <c r="A66" s="3"/>
      <c r="B66" s="3"/>
      <c r="C66" s="12">
        <f t="shared" si="1"/>
        <v>43219</v>
      </c>
      <c r="D66" s="22"/>
      <c r="E66" s="19"/>
      <c r="F66" s="20"/>
      <c r="G66" s="19"/>
      <c r="H66" s="21"/>
      <c r="I66" s="11">
        <f>SUM(Table1[[#This Row],[D]]-Table1[[#This Row],[A]],Table1[[#This Row],[DD]]-Table1[[#This Row],[AA]],-(Table1[[#This Row],[NR]]*AB66))</f>
        <v>0</v>
      </c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109">
        <f t="shared" si="0"/>
        <v>43221</v>
      </c>
      <c r="AA66" s="109"/>
      <c r="AB66" s="4">
        <v>2.0833333333333332E-2</v>
      </c>
    </row>
    <row r="67" spans="1:28" ht="14.25" customHeight="1" x14ac:dyDescent="0.25">
      <c r="A67" s="3"/>
      <c r="B67" s="3"/>
      <c r="C67" s="12">
        <f t="shared" si="1"/>
        <v>43220</v>
      </c>
      <c r="D67" s="22"/>
      <c r="E67" s="19"/>
      <c r="F67" s="20"/>
      <c r="G67" s="19"/>
      <c r="H67" s="21"/>
      <c r="I67" s="11">
        <f>SUM(Table1[[#This Row],[D]]-Table1[[#This Row],[A]],Table1[[#This Row],[DD]]-Table1[[#This Row],[AA]],-(Table1[[#This Row],[NR]]*AB67))</f>
        <v>0</v>
      </c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109">
        <f t="shared" si="0"/>
        <v>43222</v>
      </c>
      <c r="AA67" s="109"/>
      <c r="AB67" s="4">
        <v>2.0833333333333332E-2</v>
      </c>
    </row>
    <row r="68" spans="1:28" ht="14.25" customHeight="1" x14ac:dyDescent="0.25">
      <c r="A68" s="3"/>
      <c r="B68" s="3"/>
      <c r="C68" s="12">
        <f t="shared" si="1"/>
        <v>43221</v>
      </c>
      <c r="D68" s="22"/>
      <c r="E68" s="19"/>
      <c r="F68" s="20"/>
      <c r="G68" s="19"/>
      <c r="H68" s="21"/>
      <c r="I68" s="11">
        <f>SUM(Table1[[#This Row],[D]]-Table1[[#This Row],[A]],Table1[[#This Row],[DD]]-Table1[[#This Row],[AA]],-(Table1[[#This Row],[NR]]*AB68))</f>
        <v>0</v>
      </c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109">
        <f t="shared" si="0"/>
        <v>43223</v>
      </c>
      <c r="AA68" s="109"/>
      <c r="AB68" s="4">
        <v>2.0833333333333332E-2</v>
      </c>
    </row>
    <row r="69" spans="1:28" ht="14.25" customHeight="1" x14ac:dyDescent="0.25">
      <c r="A69" s="3"/>
      <c r="B69" s="3"/>
      <c r="C69" s="12">
        <f t="shared" si="1"/>
        <v>43222</v>
      </c>
      <c r="D69" s="22"/>
      <c r="E69" s="19"/>
      <c r="F69" s="20"/>
      <c r="G69" s="19"/>
      <c r="H69" s="21"/>
      <c r="I69" s="11">
        <f>SUM(Table1[[#This Row],[D]]-Table1[[#This Row],[A]],Table1[[#This Row],[DD]]-Table1[[#This Row],[AA]],-(Table1[[#This Row],[NR]]*AB69))</f>
        <v>0</v>
      </c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109">
        <f t="shared" si="0"/>
        <v>43224</v>
      </c>
      <c r="AA69" s="109"/>
      <c r="AB69" s="4">
        <v>2.0833333333333332E-2</v>
      </c>
    </row>
    <row r="70" spans="1:28" ht="14.25" customHeight="1" x14ac:dyDescent="0.25">
      <c r="A70" s="3"/>
      <c r="B70" s="3"/>
      <c r="C70" s="12">
        <f t="shared" si="1"/>
        <v>43223</v>
      </c>
      <c r="D70" s="22"/>
      <c r="E70" s="19"/>
      <c r="F70" s="20"/>
      <c r="G70" s="19"/>
      <c r="H70" s="21"/>
      <c r="I70" s="11">
        <f>SUM(Table1[[#This Row],[D]]-Table1[[#This Row],[A]],Table1[[#This Row],[DD]]-Table1[[#This Row],[AA]],-(Table1[[#This Row],[NR]]*AB70))</f>
        <v>0</v>
      </c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109">
        <f t="shared" ref="Z70:Z133" si="4">C71+1</f>
        <v>43225</v>
      </c>
      <c r="AA70" s="109"/>
      <c r="AB70" s="4">
        <v>2.0833333333333332E-2</v>
      </c>
    </row>
    <row r="71" spans="1:28" ht="14.25" customHeight="1" x14ac:dyDescent="0.25">
      <c r="A71" s="3"/>
      <c r="B71" s="3"/>
      <c r="C71" s="12">
        <f t="shared" si="1"/>
        <v>43224</v>
      </c>
      <c r="D71" s="22"/>
      <c r="E71" s="19"/>
      <c r="F71" s="20"/>
      <c r="G71" s="19"/>
      <c r="H71" s="21"/>
      <c r="I71" s="11">
        <f>SUM(Table1[[#This Row],[D]]-Table1[[#This Row],[A]],Table1[[#This Row],[DD]]-Table1[[#This Row],[AA]],-(Table1[[#This Row],[NR]]*AB71))</f>
        <v>0</v>
      </c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109">
        <f t="shared" si="4"/>
        <v>43226</v>
      </c>
      <c r="AA71" s="109"/>
      <c r="AB71" s="4">
        <v>2.0833333333333332E-2</v>
      </c>
    </row>
    <row r="72" spans="1:28" ht="14.25" customHeight="1" x14ac:dyDescent="0.25">
      <c r="A72" s="3"/>
      <c r="B72" s="3"/>
      <c r="C72" s="12">
        <f t="shared" ref="C72:C135" si="5">Z70</f>
        <v>43225</v>
      </c>
      <c r="D72" s="22"/>
      <c r="E72" s="19"/>
      <c r="F72" s="20"/>
      <c r="G72" s="19"/>
      <c r="H72" s="21"/>
      <c r="I72" s="11">
        <f>SUM(Table1[[#This Row],[D]]-Table1[[#This Row],[A]],Table1[[#This Row],[DD]]-Table1[[#This Row],[AA]],-(Table1[[#This Row],[NR]]*AB72))</f>
        <v>0</v>
      </c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109">
        <f t="shared" si="4"/>
        <v>43227</v>
      </c>
      <c r="AA72" s="109"/>
      <c r="AB72" s="4">
        <v>2.0833333333333332E-2</v>
      </c>
    </row>
    <row r="73" spans="1:28" ht="14.25" customHeight="1" x14ac:dyDescent="0.25">
      <c r="A73" s="3"/>
      <c r="B73" s="3"/>
      <c r="C73" s="12">
        <f t="shared" si="5"/>
        <v>43226</v>
      </c>
      <c r="D73" s="22"/>
      <c r="E73" s="19"/>
      <c r="F73" s="20"/>
      <c r="G73" s="19"/>
      <c r="H73" s="21"/>
      <c r="I73" s="11">
        <f>SUM(Table1[[#This Row],[D]]-Table1[[#This Row],[A]],Table1[[#This Row],[DD]]-Table1[[#This Row],[AA]],-(Table1[[#This Row],[NR]]*AB73))</f>
        <v>0</v>
      </c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109">
        <f t="shared" si="4"/>
        <v>43228</v>
      </c>
      <c r="AA73" s="109"/>
      <c r="AB73" s="4">
        <v>2.0833333333333332E-2</v>
      </c>
    </row>
    <row r="74" spans="1:28" ht="14.25" customHeight="1" x14ac:dyDescent="0.25">
      <c r="A74" s="3"/>
      <c r="B74" s="3"/>
      <c r="C74" s="12">
        <f t="shared" si="5"/>
        <v>43227</v>
      </c>
      <c r="D74" s="22"/>
      <c r="E74" s="19"/>
      <c r="F74" s="20"/>
      <c r="G74" s="19"/>
      <c r="H74" s="21"/>
      <c r="I74" s="11">
        <f>SUM(Table1[[#This Row],[D]]-Table1[[#This Row],[A]],Table1[[#This Row],[DD]]-Table1[[#This Row],[AA]],-(Table1[[#This Row],[NR]]*AB74))</f>
        <v>0</v>
      </c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109">
        <f t="shared" si="4"/>
        <v>43229</v>
      </c>
      <c r="AA74" s="109"/>
      <c r="AB74" s="4">
        <v>2.0833333333333332E-2</v>
      </c>
    </row>
    <row r="75" spans="1:28" ht="14.25" customHeight="1" x14ac:dyDescent="0.25">
      <c r="A75" s="3"/>
      <c r="B75" s="3"/>
      <c r="C75" s="12">
        <f t="shared" si="5"/>
        <v>43228</v>
      </c>
      <c r="D75" s="22"/>
      <c r="E75" s="19"/>
      <c r="F75" s="20"/>
      <c r="G75" s="19"/>
      <c r="H75" s="21"/>
      <c r="I75" s="11">
        <f>SUM(Table1[[#This Row],[D]]-Table1[[#This Row],[A]],Table1[[#This Row],[DD]]-Table1[[#This Row],[AA]],-(Table1[[#This Row],[NR]]*AB75))</f>
        <v>0</v>
      </c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109">
        <f t="shared" si="4"/>
        <v>43230</v>
      </c>
      <c r="AA75" s="109"/>
      <c r="AB75" s="4">
        <v>2.0833333333333332E-2</v>
      </c>
    </row>
    <row r="76" spans="1:28" ht="14.25" customHeight="1" x14ac:dyDescent="0.25">
      <c r="A76" s="3"/>
      <c r="B76" s="3"/>
      <c r="C76" s="12">
        <f t="shared" si="5"/>
        <v>43229</v>
      </c>
      <c r="D76" s="22"/>
      <c r="E76" s="19"/>
      <c r="F76" s="20"/>
      <c r="G76" s="19"/>
      <c r="H76" s="21"/>
      <c r="I76" s="11">
        <f>SUM(Table1[[#This Row],[D]]-Table1[[#This Row],[A]],Table1[[#This Row],[DD]]-Table1[[#This Row],[AA]],-(Table1[[#This Row],[NR]]*AB76))</f>
        <v>0</v>
      </c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109">
        <f t="shared" si="4"/>
        <v>43231</v>
      </c>
      <c r="AA76" s="109"/>
      <c r="AB76" s="4">
        <v>2.0833333333333332E-2</v>
      </c>
    </row>
    <row r="77" spans="1:28" ht="14.25" customHeight="1" x14ac:dyDescent="0.25">
      <c r="A77" s="3"/>
      <c r="B77" s="3"/>
      <c r="C77" s="12">
        <f t="shared" si="5"/>
        <v>43230</v>
      </c>
      <c r="D77" s="22"/>
      <c r="E77" s="19"/>
      <c r="F77" s="20"/>
      <c r="G77" s="19"/>
      <c r="H77" s="21"/>
      <c r="I77" s="11">
        <f>SUM(Table1[[#This Row],[D]]-Table1[[#This Row],[A]],Table1[[#This Row],[DD]]-Table1[[#This Row],[AA]],-(Table1[[#This Row],[NR]]*AB77))</f>
        <v>0</v>
      </c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109">
        <f t="shared" si="4"/>
        <v>43232</v>
      </c>
      <c r="AA77" s="109"/>
      <c r="AB77" s="4">
        <v>2.0833333333333332E-2</v>
      </c>
    </row>
    <row r="78" spans="1:28" ht="14.25" customHeight="1" x14ac:dyDescent="0.25">
      <c r="A78" s="3"/>
      <c r="B78" s="3"/>
      <c r="C78" s="12">
        <f t="shared" si="5"/>
        <v>43231</v>
      </c>
      <c r="D78" s="22"/>
      <c r="E78" s="19"/>
      <c r="F78" s="20"/>
      <c r="G78" s="19"/>
      <c r="H78" s="21"/>
      <c r="I78" s="11">
        <f>SUM(Table1[[#This Row],[D]]-Table1[[#This Row],[A]],Table1[[#This Row],[DD]]-Table1[[#This Row],[AA]],-(Table1[[#This Row],[NR]]*AB78))</f>
        <v>0</v>
      </c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109">
        <f t="shared" si="4"/>
        <v>43233</v>
      </c>
      <c r="AA78" s="109"/>
      <c r="AB78" s="4">
        <v>2.0833333333333332E-2</v>
      </c>
    </row>
    <row r="79" spans="1:28" ht="14.25" customHeight="1" x14ac:dyDescent="0.25">
      <c r="A79" s="3"/>
      <c r="B79" s="3"/>
      <c r="C79" s="12">
        <f t="shared" si="5"/>
        <v>43232</v>
      </c>
      <c r="D79" s="22"/>
      <c r="E79" s="19"/>
      <c r="F79" s="20"/>
      <c r="G79" s="19"/>
      <c r="H79" s="21"/>
      <c r="I79" s="11">
        <f>SUM(Table1[[#This Row],[D]]-Table1[[#This Row],[A]],Table1[[#This Row],[DD]]-Table1[[#This Row],[AA]],-(Table1[[#This Row],[NR]]*AB79))</f>
        <v>0</v>
      </c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109">
        <f t="shared" si="4"/>
        <v>43234</v>
      </c>
      <c r="AA79" s="109"/>
      <c r="AB79" s="4">
        <v>2.0833333333333332E-2</v>
      </c>
    </row>
    <row r="80" spans="1:28" ht="14.25" customHeight="1" x14ac:dyDescent="0.25">
      <c r="A80" s="3"/>
      <c r="B80" s="3"/>
      <c r="C80" s="12">
        <f t="shared" si="5"/>
        <v>43233</v>
      </c>
      <c r="D80" s="22"/>
      <c r="E80" s="19"/>
      <c r="F80" s="20"/>
      <c r="G80" s="19"/>
      <c r="H80" s="21"/>
      <c r="I80" s="11">
        <f>SUM(Table1[[#This Row],[D]]-Table1[[#This Row],[A]],Table1[[#This Row],[DD]]-Table1[[#This Row],[AA]],-(Table1[[#This Row],[NR]]*AB80))</f>
        <v>0</v>
      </c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109">
        <f t="shared" si="4"/>
        <v>43235</v>
      </c>
      <c r="AA80" s="109"/>
      <c r="AB80" s="4">
        <v>2.0833333333333332E-2</v>
      </c>
    </row>
    <row r="81" spans="1:28" ht="14.25" customHeight="1" x14ac:dyDescent="0.25">
      <c r="A81" s="3"/>
      <c r="B81" s="3"/>
      <c r="C81" s="12">
        <f t="shared" si="5"/>
        <v>43234</v>
      </c>
      <c r="D81" s="22"/>
      <c r="E81" s="19"/>
      <c r="F81" s="20"/>
      <c r="G81" s="19"/>
      <c r="H81" s="21"/>
      <c r="I81" s="11">
        <f>SUM(Table1[[#This Row],[D]]-Table1[[#This Row],[A]],Table1[[#This Row],[DD]]-Table1[[#This Row],[AA]],-(Table1[[#This Row],[NR]]*AB81))</f>
        <v>0</v>
      </c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109">
        <f t="shared" si="4"/>
        <v>43236</v>
      </c>
      <c r="AA81" s="109"/>
      <c r="AB81" s="4">
        <v>2.0833333333333332E-2</v>
      </c>
    </row>
    <row r="82" spans="1:28" ht="14.25" customHeight="1" x14ac:dyDescent="0.25">
      <c r="A82" s="3"/>
      <c r="B82" s="3"/>
      <c r="C82" s="12">
        <f t="shared" si="5"/>
        <v>43235</v>
      </c>
      <c r="D82" s="22"/>
      <c r="E82" s="19"/>
      <c r="F82" s="20"/>
      <c r="G82" s="19"/>
      <c r="H82" s="21"/>
      <c r="I82" s="11">
        <f>SUM(Table1[[#This Row],[D]]-Table1[[#This Row],[A]],Table1[[#This Row],[DD]]-Table1[[#This Row],[AA]],-(Table1[[#This Row],[NR]]*AB82))</f>
        <v>0</v>
      </c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109">
        <f t="shared" si="4"/>
        <v>43237</v>
      </c>
      <c r="AA82" s="109"/>
      <c r="AB82" s="4">
        <v>2.0833333333333332E-2</v>
      </c>
    </row>
    <row r="83" spans="1:28" ht="14.25" customHeight="1" x14ac:dyDescent="0.25">
      <c r="A83" s="3"/>
      <c r="B83" s="3"/>
      <c r="C83" s="12">
        <f t="shared" si="5"/>
        <v>43236</v>
      </c>
      <c r="D83" s="22"/>
      <c r="E83" s="19"/>
      <c r="F83" s="20"/>
      <c r="G83" s="19"/>
      <c r="H83" s="21"/>
      <c r="I83" s="11">
        <f>SUM(Table1[[#This Row],[D]]-Table1[[#This Row],[A]],Table1[[#This Row],[DD]]-Table1[[#This Row],[AA]],-(Table1[[#This Row],[NR]]*AB83))</f>
        <v>0</v>
      </c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109">
        <f t="shared" si="4"/>
        <v>43238</v>
      </c>
      <c r="AA83" s="109"/>
      <c r="AB83" s="4">
        <v>2.0833333333333332E-2</v>
      </c>
    </row>
    <row r="84" spans="1:28" ht="14.25" customHeight="1" x14ac:dyDescent="0.25">
      <c r="A84" s="3"/>
      <c r="B84" s="3"/>
      <c r="C84" s="12">
        <f t="shared" si="5"/>
        <v>43237</v>
      </c>
      <c r="D84" s="22"/>
      <c r="E84" s="19"/>
      <c r="F84" s="20"/>
      <c r="G84" s="19"/>
      <c r="H84" s="21"/>
      <c r="I84" s="11">
        <f>SUM(Table1[[#This Row],[D]]-Table1[[#This Row],[A]],Table1[[#This Row],[DD]]-Table1[[#This Row],[AA]],-(Table1[[#This Row],[NR]]*AB84))</f>
        <v>0</v>
      </c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109">
        <f t="shared" si="4"/>
        <v>43239</v>
      </c>
      <c r="AA84" s="109"/>
      <c r="AB84" s="4">
        <v>2.0833333333333332E-2</v>
      </c>
    </row>
    <row r="85" spans="1:28" ht="14.25" customHeight="1" x14ac:dyDescent="0.25">
      <c r="A85" s="3"/>
      <c r="B85" s="3"/>
      <c r="C85" s="12">
        <f t="shared" si="5"/>
        <v>43238</v>
      </c>
      <c r="D85" s="22"/>
      <c r="E85" s="19"/>
      <c r="F85" s="20"/>
      <c r="G85" s="19"/>
      <c r="H85" s="21"/>
      <c r="I85" s="11">
        <f>SUM(Table1[[#This Row],[D]]-Table1[[#This Row],[A]],Table1[[#This Row],[DD]]-Table1[[#This Row],[AA]],-(Table1[[#This Row],[NR]]*AB85))</f>
        <v>0</v>
      </c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109">
        <f t="shared" si="4"/>
        <v>43240</v>
      </c>
      <c r="AA85" s="109"/>
      <c r="AB85" s="4">
        <v>2.0833333333333332E-2</v>
      </c>
    </row>
    <row r="86" spans="1:28" ht="14.25" customHeight="1" x14ac:dyDescent="0.25">
      <c r="A86" s="3"/>
      <c r="B86" s="3"/>
      <c r="C86" s="12">
        <f t="shared" si="5"/>
        <v>43239</v>
      </c>
      <c r="D86" s="22"/>
      <c r="E86" s="19"/>
      <c r="F86" s="20"/>
      <c r="G86" s="19"/>
      <c r="H86" s="21"/>
      <c r="I86" s="11">
        <f>SUM(Table1[[#This Row],[D]]-Table1[[#This Row],[A]],Table1[[#This Row],[DD]]-Table1[[#This Row],[AA]],-(Table1[[#This Row],[NR]]*AB86))</f>
        <v>0</v>
      </c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109">
        <f t="shared" si="4"/>
        <v>43241</v>
      </c>
      <c r="AA86" s="109"/>
      <c r="AB86" s="4">
        <v>2.0833333333333332E-2</v>
      </c>
    </row>
    <row r="87" spans="1:28" ht="14.25" customHeight="1" x14ac:dyDescent="0.25">
      <c r="A87" s="3"/>
      <c r="B87" s="3"/>
      <c r="C87" s="12">
        <f t="shared" si="5"/>
        <v>43240</v>
      </c>
      <c r="D87" s="22"/>
      <c r="E87" s="19"/>
      <c r="F87" s="20"/>
      <c r="G87" s="19"/>
      <c r="H87" s="21"/>
      <c r="I87" s="11">
        <f>SUM(Table1[[#This Row],[D]]-Table1[[#This Row],[A]],Table1[[#This Row],[DD]]-Table1[[#This Row],[AA]],-(Table1[[#This Row],[NR]]*AB87))</f>
        <v>0</v>
      </c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109">
        <f t="shared" si="4"/>
        <v>43242</v>
      </c>
      <c r="AA87" s="109"/>
      <c r="AB87" s="4">
        <v>2.0833333333333332E-2</v>
      </c>
    </row>
    <row r="88" spans="1:28" ht="14.25" customHeight="1" x14ac:dyDescent="0.25">
      <c r="A88" s="3"/>
      <c r="B88" s="3"/>
      <c r="C88" s="12">
        <f t="shared" si="5"/>
        <v>43241</v>
      </c>
      <c r="D88" s="22"/>
      <c r="E88" s="19"/>
      <c r="F88" s="20"/>
      <c r="G88" s="19"/>
      <c r="H88" s="21"/>
      <c r="I88" s="11">
        <f>SUM(Table1[[#This Row],[D]]-Table1[[#This Row],[A]],Table1[[#This Row],[DD]]-Table1[[#This Row],[AA]],-(Table1[[#This Row],[NR]]*AB88))</f>
        <v>0</v>
      </c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109">
        <f t="shared" si="4"/>
        <v>43243</v>
      </c>
      <c r="AA88" s="109"/>
      <c r="AB88" s="4">
        <v>2.0833333333333332E-2</v>
      </c>
    </row>
    <row r="89" spans="1:28" ht="14.25" customHeight="1" x14ac:dyDescent="0.25">
      <c r="A89" s="3"/>
      <c r="B89" s="3"/>
      <c r="C89" s="12">
        <f t="shared" si="5"/>
        <v>43242</v>
      </c>
      <c r="D89" s="22"/>
      <c r="E89" s="19"/>
      <c r="F89" s="20"/>
      <c r="G89" s="19"/>
      <c r="H89" s="21"/>
      <c r="I89" s="11">
        <f>SUM(Table1[[#This Row],[D]]-Table1[[#This Row],[A]],Table1[[#This Row],[DD]]-Table1[[#This Row],[AA]],-(Table1[[#This Row],[NR]]*AB89))</f>
        <v>0</v>
      </c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109">
        <f t="shared" si="4"/>
        <v>43244</v>
      </c>
      <c r="AA89" s="109"/>
      <c r="AB89" s="4">
        <v>2.0833333333333332E-2</v>
      </c>
    </row>
    <row r="90" spans="1:28" ht="14.25" customHeight="1" x14ac:dyDescent="0.25">
      <c r="A90" s="3"/>
      <c r="B90" s="3"/>
      <c r="C90" s="12">
        <f t="shared" si="5"/>
        <v>43243</v>
      </c>
      <c r="D90" s="22"/>
      <c r="E90" s="19"/>
      <c r="F90" s="20"/>
      <c r="G90" s="19"/>
      <c r="H90" s="21"/>
      <c r="I90" s="11">
        <f>SUM(Table1[[#This Row],[D]]-Table1[[#This Row],[A]],Table1[[#This Row],[DD]]-Table1[[#This Row],[AA]],-(Table1[[#This Row],[NR]]*AB90))</f>
        <v>0</v>
      </c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109">
        <f t="shared" si="4"/>
        <v>43245</v>
      </c>
      <c r="AA90" s="109"/>
      <c r="AB90" s="4">
        <v>2.0833333333333332E-2</v>
      </c>
    </row>
    <row r="91" spans="1:28" ht="14.25" customHeight="1" x14ac:dyDescent="0.25">
      <c r="A91" s="3"/>
      <c r="B91" s="3"/>
      <c r="C91" s="12">
        <f t="shared" si="5"/>
        <v>43244</v>
      </c>
      <c r="D91" s="22"/>
      <c r="E91" s="19"/>
      <c r="F91" s="20"/>
      <c r="G91" s="19"/>
      <c r="H91" s="21"/>
      <c r="I91" s="11">
        <f>SUM(Table1[[#This Row],[D]]-Table1[[#This Row],[A]],Table1[[#This Row],[DD]]-Table1[[#This Row],[AA]],-(Table1[[#This Row],[NR]]*AB91))</f>
        <v>0</v>
      </c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109">
        <f t="shared" si="4"/>
        <v>43246</v>
      </c>
      <c r="AA91" s="109"/>
      <c r="AB91" s="4">
        <v>2.0833333333333332E-2</v>
      </c>
    </row>
    <row r="92" spans="1:28" ht="14.25" customHeight="1" x14ac:dyDescent="0.25">
      <c r="A92" s="3"/>
      <c r="B92" s="3"/>
      <c r="C92" s="12">
        <f t="shared" si="5"/>
        <v>43245</v>
      </c>
      <c r="D92" s="22"/>
      <c r="E92" s="19"/>
      <c r="F92" s="20"/>
      <c r="G92" s="19"/>
      <c r="H92" s="21"/>
      <c r="I92" s="11">
        <f>SUM(Table1[[#This Row],[D]]-Table1[[#This Row],[A]],Table1[[#This Row],[DD]]-Table1[[#This Row],[AA]],-(Table1[[#This Row],[NR]]*AB92))</f>
        <v>0</v>
      </c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109">
        <f t="shared" si="4"/>
        <v>43247</v>
      </c>
      <c r="AA92" s="109"/>
      <c r="AB92" s="4">
        <v>2.0833333333333332E-2</v>
      </c>
    </row>
    <row r="93" spans="1:28" ht="14.25" customHeight="1" x14ac:dyDescent="0.25">
      <c r="A93" s="3"/>
      <c r="B93" s="3"/>
      <c r="C93" s="12">
        <f t="shared" si="5"/>
        <v>43246</v>
      </c>
      <c r="D93" s="22"/>
      <c r="E93" s="19"/>
      <c r="F93" s="20"/>
      <c r="G93" s="19"/>
      <c r="H93" s="21"/>
      <c r="I93" s="11">
        <f>SUM(Table1[[#This Row],[D]]-Table1[[#This Row],[A]],Table1[[#This Row],[DD]]-Table1[[#This Row],[AA]],-(Table1[[#This Row],[NR]]*AB93))</f>
        <v>0</v>
      </c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109">
        <f t="shared" si="4"/>
        <v>43248</v>
      </c>
      <c r="AA93" s="109"/>
      <c r="AB93" s="4">
        <v>2.0833333333333332E-2</v>
      </c>
    </row>
    <row r="94" spans="1:28" ht="14.25" customHeight="1" x14ac:dyDescent="0.25">
      <c r="A94" s="3"/>
      <c r="B94" s="3"/>
      <c r="C94" s="12">
        <f t="shared" si="5"/>
        <v>43247</v>
      </c>
      <c r="D94" s="22"/>
      <c r="E94" s="19"/>
      <c r="F94" s="20"/>
      <c r="G94" s="19"/>
      <c r="H94" s="21"/>
      <c r="I94" s="11">
        <f>SUM(Table1[[#This Row],[D]]-Table1[[#This Row],[A]],Table1[[#This Row],[DD]]-Table1[[#This Row],[AA]],-(Table1[[#This Row],[NR]]*AB94))</f>
        <v>0</v>
      </c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109">
        <f t="shared" si="4"/>
        <v>43249</v>
      </c>
      <c r="AA94" s="109"/>
      <c r="AB94" s="4">
        <v>2.0833333333333332E-2</v>
      </c>
    </row>
    <row r="95" spans="1:28" ht="14.25" customHeight="1" x14ac:dyDescent="0.25">
      <c r="A95" s="3"/>
      <c r="B95" s="3"/>
      <c r="C95" s="12">
        <f t="shared" si="5"/>
        <v>43248</v>
      </c>
      <c r="D95" s="22"/>
      <c r="E95" s="19"/>
      <c r="F95" s="20"/>
      <c r="G95" s="19"/>
      <c r="H95" s="21"/>
      <c r="I95" s="11">
        <f>SUM(Table1[[#This Row],[D]]-Table1[[#This Row],[A]],Table1[[#This Row],[DD]]-Table1[[#This Row],[AA]],-(Table1[[#This Row],[NR]]*AB95))</f>
        <v>0</v>
      </c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109">
        <f t="shared" si="4"/>
        <v>43250</v>
      </c>
      <c r="AA95" s="109"/>
      <c r="AB95" s="4">
        <v>2.0833333333333332E-2</v>
      </c>
    </row>
    <row r="96" spans="1:28" ht="14.25" customHeight="1" x14ac:dyDescent="0.25">
      <c r="A96" s="3"/>
      <c r="B96" s="3"/>
      <c r="C96" s="12">
        <f t="shared" si="5"/>
        <v>43249</v>
      </c>
      <c r="D96" s="22"/>
      <c r="E96" s="19"/>
      <c r="F96" s="20"/>
      <c r="G96" s="19"/>
      <c r="H96" s="21"/>
      <c r="I96" s="11">
        <f>SUM(Table1[[#This Row],[D]]-Table1[[#This Row],[A]],Table1[[#This Row],[DD]]-Table1[[#This Row],[AA]],-(Table1[[#This Row],[NR]]*AB96))</f>
        <v>0</v>
      </c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109">
        <f t="shared" si="4"/>
        <v>43251</v>
      </c>
      <c r="AA96" s="109"/>
      <c r="AB96" s="4">
        <v>2.0833333333333332E-2</v>
      </c>
    </row>
    <row r="97" spans="1:28" ht="14.25" customHeight="1" x14ac:dyDescent="0.25">
      <c r="A97" s="3"/>
      <c r="B97" s="3"/>
      <c r="C97" s="12">
        <f t="shared" si="5"/>
        <v>43250</v>
      </c>
      <c r="D97" s="22"/>
      <c r="E97" s="19"/>
      <c r="F97" s="20"/>
      <c r="G97" s="19"/>
      <c r="H97" s="21"/>
      <c r="I97" s="11">
        <f>SUM(Table1[[#This Row],[D]]-Table1[[#This Row],[A]],Table1[[#This Row],[DD]]-Table1[[#This Row],[AA]],-(Table1[[#This Row],[NR]]*AB97))</f>
        <v>0</v>
      </c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109">
        <f t="shared" si="4"/>
        <v>43252</v>
      </c>
      <c r="AA97" s="109"/>
      <c r="AB97" s="4">
        <v>2.0833333333333332E-2</v>
      </c>
    </row>
    <row r="98" spans="1:28" ht="14.25" customHeight="1" x14ac:dyDescent="0.25">
      <c r="A98" s="3"/>
      <c r="B98" s="3"/>
      <c r="C98" s="12">
        <f t="shared" si="5"/>
        <v>43251</v>
      </c>
      <c r="D98" s="22"/>
      <c r="E98" s="19"/>
      <c r="F98" s="20"/>
      <c r="G98" s="19"/>
      <c r="H98" s="21"/>
      <c r="I98" s="11">
        <f>SUM(Table1[[#This Row],[D]]-Table1[[#This Row],[A]],Table1[[#This Row],[DD]]-Table1[[#This Row],[AA]],-(Table1[[#This Row],[NR]]*AB98))</f>
        <v>0</v>
      </c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109">
        <f t="shared" si="4"/>
        <v>43253</v>
      </c>
      <c r="AA98" s="109"/>
      <c r="AB98" s="4">
        <v>2.0833333333333332E-2</v>
      </c>
    </row>
    <row r="99" spans="1:28" ht="14.25" customHeight="1" x14ac:dyDescent="0.25">
      <c r="A99" s="3"/>
      <c r="B99" s="3"/>
      <c r="C99" s="12">
        <f t="shared" si="5"/>
        <v>43252</v>
      </c>
      <c r="D99" s="22"/>
      <c r="E99" s="19"/>
      <c r="F99" s="20"/>
      <c r="G99" s="19"/>
      <c r="H99" s="21"/>
      <c r="I99" s="11">
        <f>SUM(Table1[[#This Row],[D]]-Table1[[#This Row],[A]],Table1[[#This Row],[DD]]-Table1[[#This Row],[AA]],-(Table1[[#This Row],[NR]]*AB99))</f>
        <v>0</v>
      </c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109">
        <f t="shared" si="4"/>
        <v>43254</v>
      </c>
      <c r="AA99" s="109"/>
      <c r="AB99" s="4">
        <v>2.0833333333333332E-2</v>
      </c>
    </row>
    <row r="100" spans="1:28" ht="14.25" customHeight="1" x14ac:dyDescent="0.25">
      <c r="A100" s="3"/>
      <c r="B100" s="3"/>
      <c r="C100" s="12">
        <f t="shared" si="5"/>
        <v>43253</v>
      </c>
      <c r="D100" s="22"/>
      <c r="E100" s="19"/>
      <c r="F100" s="20"/>
      <c r="G100" s="19"/>
      <c r="H100" s="21"/>
      <c r="I100" s="11">
        <f>SUM(Table1[[#This Row],[D]]-Table1[[#This Row],[A]],Table1[[#This Row],[DD]]-Table1[[#This Row],[AA]],-(Table1[[#This Row],[NR]]*AB100))</f>
        <v>0</v>
      </c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109">
        <f t="shared" si="4"/>
        <v>43255</v>
      </c>
      <c r="AA100" s="109"/>
      <c r="AB100" s="4">
        <v>2.0833333333333332E-2</v>
      </c>
    </row>
    <row r="101" spans="1:28" ht="14.25" customHeight="1" x14ac:dyDescent="0.25">
      <c r="A101" s="3"/>
      <c r="B101" s="3"/>
      <c r="C101" s="12">
        <f t="shared" si="5"/>
        <v>43254</v>
      </c>
      <c r="D101" s="22"/>
      <c r="E101" s="19"/>
      <c r="F101" s="20"/>
      <c r="G101" s="19"/>
      <c r="H101" s="21"/>
      <c r="I101" s="11">
        <f>SUM(Table1[[#This Row],[D]]-Table1[[#This Row],[A]],Table1[[#This Row],[DD]]-Table1[[#This Row],[AA]],-(Table1[[#This Row],[NR]]*AB101))</f>
        <v>0</v>
      </c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109">
        <f t="shared" si="4"/>
        <v>43256</v>
      </c>
      <c r="AA101" s="109"/>
      <c r="AB101" s="4">
        <v>2.0833333333333332E-2</v>
      </c>
    </row>
    <row r="102" spans="1:28" ht="14.25" customHeight="1" x14ac:dyDescent="0.25">
      <c r="A102" s="3"/>
      <c r="B102" s="3"/>
      <c r="C102" s="12">
        <f t="shared" si="5"/>
        <v>43255</v>
      </c>
      <c r="D102" s="22"/>
      <c r="E102" s="19"/>
      <c r="F102" s="20"/>
      <c r="G102" s="19"/>
      <c r="H102" s="21"/>
      <c r="I102" s="11">
        <f>SUM(Table1[[#This Row],[D]]-Table1[[#This Row],[A]],Table1[[#This Row],[DD]]-Table1[[#This Row],[AA]],-(Table1[[#This Row],[NR]]*AB102))</f>
        <v>0</v>
      </c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109">
        <f t="shared" si="4"/>
        <v>43257</v>
      </c>
      <c r="AA102" s="109"/>
      <c r="AB102" s="4">
        <v>2.0833333333333332E-2</v>
      </c>
    </row>
    <row r="103" spans="1:28" ht="14.25" customHeight="1" x14ac:dyDescent="0.25">
      <c r="A103" s="3"/>
      <c r="B103" s="3"/>
      <c r="C103" s="12">
        <f t="shared" si="5"/>
        <v>43256</v>
      </c>
      <c r="D103" s="22"/>
      <c r="E103" s="19"/>
      <c r="F103" s="20"/>
      <c r="G103" s="19"/>
      <c r="H103" s="21"/>
      <c r="I103" s="11">
        <f>SUM(Table1[[#This Row],[D]]-Table1[[#This Row],[A]],Table1[[#This Row],[DD]]-Table1[[#This Row],[AA]],-(Table1[[#This Row],[NR]]*AB103))</f>
        <v>0</v>
      </c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109">
        <f t="shared" si="4"/>
        <v>43258</v>
      </c>
      <c r="AA103" s="109"/>
      <c r="AB103" s="4">
        <v>2.0833333333333332E-2</v>
      </c>
    </row>
    <row r="104" spans="1:28" ht="14.25" customHeight="1" x14ac:dyDescent="0.25">
      <c r="A104" s="3"/>
      <c r="B104" s="3"/>
      <c r="C104" s="12">
        <f t="shared" si="5"/>
        <v>43257</v>
      </c>
      <c r="D104" s="22"/>
      <c r="E104" s="19"/>
      <c r="F104" s="20"/>
      <c r="G104" s="19"/>
      <c r="H104" s="21"/>
      <c r="I104" s="11">
        <f>SUM(Table1[[#This Row],[D]]-Table1[[#This Row],[A]],Table1[[#This Row],[DD]]-Table1[[#This Row],[AA]],-(Table1[[#This Row],[NR]]*AB104))</f>
        <v>0</v>
      </c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109">
        <f t="shared" si="4"/>
        <v>43259</v>
      </c>
      <c r="AA104" s="109"/>
      <c r="AB104" s="4">
        <v>2.0833333333333332E-2</v>
      </c>
    </row>
    <row r="105" spans="1:28" ht="14.25" customHeight="1" x14ac:dyDescent="0.25">
      <c r="A105" s="3"/>
      <c r="B105" s="3"/>
      <c r="C105" s="12">
        <f t="shared" si="5"/>
        <v>43258</v>
      </c>
      <c r="D105" s="22"/>
      <c r="E105" s="19"/>
      <c r="F105" s="20"/>
      <c r="G105" s="19"/>
      <c r="H105" s="21"/>
      <c r="I105" s="11">
        <f>SUM(Table1[[#This Row],[D]]-Table1[[#This Row],[A]],Table1[[#This Row],[DD]]-Table1[[#This Row],[AA]],-(Table1[[#This Row],[NR]]*AB105))</f>
        <v>0</v>
      </c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109">
        <f t="shared" si="4"/>
        <v>43260</v>
      </c>
      <c r="AA105" s="109"/>
      <c r="AB105" s="4">
        <v>2.0833333333333332E-2</v>
      </c>
    </row>
    <row r="106" spans="1:28" ht="14.25" customHeight="1" x14ac:dyDescent="0.25">
      <c r="A106" s="3"/>
      <c r="B106" s="3"/>
      <c r="C106" s="12">
        <f t="shared" si="5"/>
        <v>43259</v>
      </c>
      <c r="D106" s="22"/>
      <c r="E106" s="19"/>
      <c r="F106" s="20"/>
      <c r="G106" s="19"/>
      <c r="H106" s="21"/>
      <c r="I106" s="11">
        <f>SUM(Table1[[#This Row],[D]]-Table1[[#This Row],[A]],Table1[[#This Row],[DD]]-Table1[[#This Row],[AA]],-(Table1[[#This Row],[NR]]*AB106))</f>
        <v>0</v>
      </c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109">
        <f t="shared" si="4"/>
        <v>43261</v>
      </c>
      <c r="AA106" s="109"/>
      <c r="AB106" s="4">
        <v>2.0833333333333332E-2</v>
      </c>
    </row>
    <row r="107" spans="1:28" ht="14.25" customHeight="1" x14ac:dyDescent="0.25">
      <c r="A107" s="3"/>
      <c r="B107" s="3"/>
      <c r="C107" s="12">
        <f t="shared" si="5"/>
        <v>43260</v>
      </c>
      <c r="D107" s="22"/>
      <c r="E107" s="19"/>
      <c r="F107" s="20"/>
      <c r="G107" s="19"/>
      <c r="H107" s="21"/>
      <c r="I107" s="11">
        <f>SUM(Table1[[#This Row],[D]]-Table1[[#This Row],[A]],Table1[[#This Row],[DD]]-Table1[[#This Row],[AA]],-(Table1[[#This Row],[NR]]*AB107))</f>
        <v>0</v>
      </c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109">
        <f t="shared" si="4"/>
        <v>43262</v>
      </c>
      <c r="AA107" s="109"/>
      <c r="AB107" s="4">
        <v>2.0833333333333332E-2</v>
      </c>
    </row>
    <row r="108" spans="1:28" ht="14.25" customHeight="1" x14ac:dyDescent="0.25">
      <c r="A108" s="3"/>
      <c r="B108" s="3"/>
      <c r="C108" s="12">
        <f t="shared" si="5"/>
        <v>43261</v>
      </c>
      <c r="D108" s="22"/>
      <c r="E108" s="19"/>
      <c r="F108" s="20"/>
      <c r="G108" s="19"/>
      <c r="H108" s="21"/>
      <c r="I108" s="11">
        <f>SUM(Table1[[#This Row],[D]]-Table1[[#This Row],[A]],Table1[[#This Row],[DD]]-Table1[[#This Row],[AA]],-(Table1[[#This Row],[NR]]*AB108))</f>
        <v>0</v>
      </c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109">
        <f t="shared" si="4"/>
        <v>43263</v>
      </c>
      <c r="AA108" s="109"/>
      <c r="AB108" s="4">
        <v>2.0833333333333332E-2</v>
      </c>
    </row>
    <row r="109" spans="1:28" ht="14.25" customHeight="1" x14ac:dyDescent="0.25">
      <c r="A109" s="3"/>
      <c r="B109" s="3"/>
      <c r="C109" s="12">
        <f t="shared" si="5"/>
        <v>43262</v>
      </c>
      <c r="D109" s="22"/>
      <c r="E109" s="19"/>
      <c r="F109" s="20"/>
      <c r="G109" s="19"/>
      <c r="H109" s="21"/>
      <c r="I109" s="11">
        <f>SUM(Table1[[#This Row],[D]]-Table1[[#This Row],[A]],Table1[[#This Row],[DD]]-Table1[[#This Row],[AA]],-(Table1[[#This Row],[NR]]*AB109))</f>
        <v>0</v>
      </c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109">
        <f t="shared" si="4"/>
        <v>43264</v>
      </c>
      <c r="AA109" s="109"/>
      <c r="AB109" s="4">
        <v>2.0833333333333332E-2</v>
      </c>
    </row>
    <row r="110" spans="1:28" ht="14.25" customHeight="1" x14ac:dyDescent="0.25">
      <c r="A110" s="3"/>
      <c r="B110" s="3"/>
      <c r="C110" s="12">
        <f t="shared" si="5"/>
        <v>43263</v>
      </c>
      <c r="D110" s="22"/>
      <c r="E110" s="19"/>
      <c r="F110" s="20"/>
      <c r="G110" s="19"/>
      <c r="H110" s="21"/>
      <c r="I110" s="11">
        <f>SUM(Table1[[#This Row],[D]]-Table1[[#This Row],[A]],Table1[[#This Row],[DD]]-Table1[[#This Row],[AA]],-(Table1[[#This Row],[NR]]*AB110))</f>
        <v>0</v>
      </c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109">
        <f t="shared" si="4"/>
        <v>43265</v>
      </c>
      <c r="AA110" s="109"/>
      <c r="AB110" s="4">
        <v>2.0833333333333332E-2</v>
      </c>
    </row>
    <row r="111" spans="1:28" ht="14.25" customHeight="1" x14ac:dyDescent="0.25">
      <c r="A111" s="3"/>
      <c r="B111" s="3"/>
      <c r="C111" s="12">
        <f t="shared" si="5"/>
        <v>43264</v>
      </c>
      <c r="D111" s="22"/>
      <c r="E111" s="19"/>
      <c r="F111" s="20"/>
      <c r="G111" s="19"/>
      <c r="H111" s="21"/>
      <c r="I111" s="11">
        <f>SUM(Table1[[#This Row],[D]]-Table1[[#This Row],[A]],Table1[[#This Row],[DD]]-Table1[[#This Row],[AA]],-(Table1[[#This Row],[NR]]*AB111))</f>
        <v>0</v>
      </c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109">
        <f t="shared" si="4"/>
        <v>43266</v>
      </c>
      <c r="AA111" s="109"/>
      <c r="AB111" s="4">
        <v>2.0833333333333332E-2</v>
      </c>
    </row>
    <row r="112" spans="1:28" ht="14.25" customHeight="1" x14ac:dyDescent="0.25">
      <c r="A112" s="3"/>
      <c r="B112" s="3"/>
      <c r="C112" s="12">
        <f t="shared" si="5"/>
        <v>43265</v>
      </c>
      <c r="D112" s="22"/>
      <c r="E112" s="19"/>
      <c r="F112" s="20"/>
      <c r="G112" s="19"/>
      <c r="H112" s="21"/>
      <c r="I112" s="11">
        <f>SUM(Table1[[#This Row],[D]]-Table1[[#This Row],[A]],Table1[[#This Row],[DD]]-Table1[[#This Row],[AA]],-(Table1[[#This Row],[NR]]*AB112))</f>
        <v>0</v>
      </c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109">
        <f t="shared" si="4"/>
        <v>43267</v>
      </c>
      <c r="AA112" s="109"/>
      <c r="AB112" s="4">
        <v>2.0833333333333332E-2</v>
      </c>
    </row>
    <row r="113" spans="1:28" ht="14.25" customHeight="1" x14ac:dyDescent="0.25">
      <c r="A113" s="3"/>
      <c r="B113" s="3"/>
      <c r="C113" s="12">
        <f t="shared" si="5"/>
        <v>43266</v>
      </c>
      <c r="D113" s="22"/>
      <c r="E113" s="19"/>
      <c r="F113" s="20"/>
      <c r="G113" s="19"/>
      <c r="H113" s="21"/>
      <c r="I113" s="11">
        <f>SUM(Table1[[#This Row],[D]]-Table1[[#This Row],[A]],Table1[[#This Row],[DD]]-Table1[[#This Row],[AA]],-(Table1[[#This Row],[NR]]*AB113))</f>
        <v>0</v>
      </c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109">
        <f t="shared" si="4"/>
        <v>43268</v>
      </c>
      <c r="AA113" s="109"/>
      <c r="AB113" s="4">
        <v>2.0833333333333332E-2</v>
      </c>
    </row>
    <row r="114" spans="1:28" ht="14.25" customHeight="1" x14ac:dyDescent="0.25">
      <c r="A114" s="3"/>
      <c r="B114" s="3"/>
      <c r="C114" s="12">
        <f t="shared" si="5"/>
        <v>43267</v>
      </c>
      <c r="D114" s="22"/>
      <c r="E114" s="19"/>
      <c r="F114" s="20"/>
      <c r="G114" s="19"/>
      <c r="H114" s="21"/>
      <c r="I114" s="11">
        <f>SUM(Table1[[#This Row],[D]]-Table1[[#This Row],[A]],Table1[[#This Row],[DD]]-Table1[[#This Row],[AA]],-(Table1[[#This Row],[NR]]*AB114))</f>
        <v>0</v>
      </c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109">
        <f t="shared" si="4"/>
        <v>43269</v>
      </c>
      <c r="AA114" s="109"/>
      <c r="AB114" s="4">
        <v>2.0833333333333332E-2</v>
      </c>
    </row>
    <row r="115" spans="1:28" ht="14.25" customHeight="1" x14ac:dyDescent="0.25">
      <c r="A115" s="3"/>
      <c r="B115" s="3"/>
      <c r="C115" s="12">
        <f t="shared" si="5"/>
        <v>43268</v>
      </c>
      <c r="D115" s="22"/>
      <c r="E115" s="19"/>
      <c r="F115" s="20"/>
      <c r="G115" s="19"/>
      <c r="H115" s="21"/>
      <c r="I115" s="11">
        <f>SUM(Table1[[#This Row],[D]]-Table1[[#This Row],[A]],Table1[[#This Row],[DD]]-Table1[[#This Row],[AA]],-(Table1[[#This Row],[NR]]*AB115))</f>
        <v>0</v>
      </c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109">
        <f t="shared" si="4"/>
        <v>43270</v>
      </c>
      <c r="AA115" s="109"/>
      <c r="AB115" s="4">
        <v>2.0833333333333332E-2</v>
      </c>
    </row>
    <row r="116" spans="1:28" ht="14.25" customHeight="1" x14ac:dyDescent="0.25">
      <c r="A116" s="3"/>
      <c r="B116" s="3"/>
      <c r="C116" s="12">
        <f t="shared" si="5"/>
        <v>43269</v>
      </c>
      <c r="D116" s="22"/>
      <c r="E116" s="19"/>
      <c r="F116" s="20"/>
      <c r="G116" s="19"/>
      <c r="H116" s="21"/>
      <c r="I116" s="11">
        <f>SUM(Table1[[#This Row],[D]]-Table1[[#This Row],[A]],Table1[[#This Row],[DD]]-Table1[[#This Row],[AA]],-(Table1[[#This Row],[NR]]*AB116))</f>
        <v>0</v>
      </c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109">
        <f t="shared" si="4"/>
        <v>43271</v>
      </c>
      <c r="AA116" s="109"/>
      <c r="AB116" s="4">
        <v>2.0833333333333332E-2</v>
      </c>
    </row>
    <row r="117" spans="1:28" ht="14.25" customHeight="1" x14ac:dyDescent="0.25">
      <c r="A117" s="3"/>
      <c r="B117" s="3"/>
      <c r="C117" s="12">
        <f t="shared" si="5"/>
        <v>43270</v>
      </c>
      <c r="D117" s="22"/>
      <c r="E117" s="19"/>
      <c r="F117" s="20"/>
      <c r="G117" s="19"/>
      <c r="H117" s="21"/>
      <c r="I117" s="11">
        <f>SUM(Table1[[#This Row],[D]]-Table1[[#This Row],[A]],Table1[[#This Row],[DD]]-Table1[[#This Row],[AA]],-(Table1[[#This Row],[NR]]*AB117))</f>
        <v>0</v>
      </c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109">
        <f t="shared" si="4"/>
        <v>43272</v>
      </c>
      <c r="AA117" s="109"/>
      <c r="AB117" s="4">
        <v>2.0833333333333332E-2</v>
      </c>
    </row>
    <row r="118" spans="1:28" ht="14.25" customHeight="1" x14ac:dyDescent="0.25">
      <c r="A118" s="3"/>
      <c r="B118" s="3"/>
      <c r="C118" s="12">
        <f t="shared" si="5"/>
        <v>43271</v>
      </c>
      <c r="D118" s="22"/>
      <c r="E118" s="19"/>
      <c r="F118" s="20"/>
      <c r="G118" s="19"/>
      <c r="H118" s="21"/>
      <c r="I118" s="11">
        <f>SUM(Table1[[#This Row],[D]]-Table1[[#This Row],[A]],Table1[[#This Row],[DD]]-Table1[[#This Row],[AA]],-(Table1[[#This Row],[NR]]*AB118))</f>
        <v>0</v>
      </c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109">
        <f t="shared" si="4"/>
        <v>43273</v>
      </c>
      <c r="AA118" s="109"/>
      <c r="AB118" s="4">
        <v>2.0833333333333332E-2</v>
      </c>
    </row>
    <row r="119" spans="1:28" ht="14.25" customHeight="1" x14ac:dyDescent="0.25">
      <c r="A119" s="3"/>
      <c r="B119" s="3"/>
      <c r="C119" s="12">
        <f t="shared" si="5"/>
        <v>43272</v>
      </c>
      <c r="D119" s="22"/>
      <c r="E119" s="19"/>
      <c r="F119" s="20"/>
      <c r="G119" s="19"/>
      <c r="H119" s="21"/>
      <c r="I119" s="11">
        <f>SUM(Table1[[#This Row],[D]]-Table1[[#This Row],[A]],Table1[[#This Row],[DD]]-Table1[[#This Row],[AA]],-(Table1[[#This Row],[NR]]*AB119))</f>
        <v>0</v>
      </c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109">
        <f t="shared" si="4"/>
        <v>43274</v>
      </c>
      <c r="AA119" s="109"/>
      <c r="AB119" s="4">
        <v>2.0833333333333332E-2</v>
      </c>
    </row>
    <row r="120" spans="1:28" ht="14.25" customHeight="1" x14ac:dyDescent="0.25">
      <c r="A120" s="3"/>
      <c r="B120" s="3"/>
      <c r="C120" s="12">
        <f t="shared" si="5"/>
        <v>43273</v>
      </c>
      <c r="D120" s="22"/>
      <c r="E120" s="19"/>
      <c r="F120" s="20"/>
      <c r="G120" s="19"/>
      <c r="H120" s="21"/>
      <c r="I120" s="11">
        <f>SUM(Table1[[#This Row],[D]]-Table1[[#This Row],[A]],Table1[[#This Row],[DD]]-Table1[[#This Row],[AA]],-(Table1[[#This Row],[NR]]*AB120))</f>
        <v>0</v>
      </c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109">
        <f t="shared" si="4"/>
        <v>43275</v>
      </c>
      <c r="AA120" s="109"/>
      <c r="AB120" s="4">
        <v>2.0833333333333332E-2</v>
      </c>
    </row>
    <row r="121" spans="1:28" ht="14.25" customHeight="1" x14ac:dyDescent="0.25">
      <c r="A121" s="3"/>
      <c r="B121" s="3"/>
      <c r="C121" s="12">
        <f t="shared" si="5"/>
        <v>43274</v>
      </c>
      <c r="D121" s="22"/>
      <c r="E121" s="19"/>
      <c r="F121" s="20"/>
      <c r="G121" s="19"/>
      <c r="H121" s="21"/>
      <c r="I121" s="11">
        <f>SUM(Table1[[#This Row],[D]]-Table1[[#This Row],[A]],Table1[[#This Row],[DD]]-Table1[[#This Row],[AA]],-(Table1[[#This Row],[NR]]*AB121))</f>
        <v>0</v>
      </c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109">
        <f t="shared" si="4"/>
        <v>43276</v>
      </c>
      <c r="AA121" s="109"/>
      <c r="AB121" s="4">
        <v>2.0833333333333332E-2</v>
      </c>
    </row>
    <row r="122" spans="1:28" ht="14.25" customHeight="1" x14ac:dyDescent="0.25">
      <c r="A122" s="3"/>
      <c r="B122" s="3"/>
      <c r="C122" s="12">
        <f t="shared" si="5"/>
        <v>43275</v>
      </c>
      <c r="D122" s="22"/>
      <c r="E122" s="19"/>
      <c r="F122" s="20"/>
      <c r="G122" s="19"/>
      <c r="H122" s="21"/>
      <c r="I122" s="11">
        <f>SUM(Table1[[#This Row],[D]]-Table1[[#This Row],[A]],Table1[[#This Row],[DD]]-Table1[[#This Row],[AA]],-(Table1[[#This Row],[NR]]*AB122))</f>
        <v>0</v>
      </c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109">
        <f t="shared" si="4"/>
        <v>43277</v>
      </c>
      <c r="AA122" s="109"/>
      <c r="AB122" s="4">
        <v>2.0833333333333332E-2</v>
      </c>
    </row>
    <row r="123" spans="1:28" ht="14.25" customHeight="1" x14ac:dyDescent="0.25">
      <c r="A123" s="3"/>
      <c r="B123" s="3"/>
      <c r="C123" s="12">
        <f t="shared" si="5"/>
        <v>43276</v>
      </c>
      <c r="D123" s="22"/>
      <c r="E123" s="19"/>
      <c r="F123" s="20"/>
      <c r="G123" s="19"/>
      <c r="H123" s="21"/>
      <c r="I123" s="11">
        <f>SUM(Table1[[#This Row],[D]]-Table1[[#This Row],[A]],Table1[[#This Row],[DD]]-Table1[[#This Row],[AA]],-(Table1[[#This Row],[NR]]*AB123))</f>
        <v>0</v>
      </c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109">
        <f t="shared" si="4"/>
        <v>43278</v>
      </c>
      <c r="AA123" s="109"/>
      <c r="AB123" s="4">
        <v>2.0833333333333332E-2</v>
      </c>
    </row>
    <row r="124" spans="1:28" ht="14.25" customHeight="1" x14ac:dyDescent="0.25">
      <c r="A124" s="3"/>
      <c r="B124" s="3"/>
      <c r="C124" s="12">
        <f t="shared" si="5"/>
        <v>43277</v>
      </c>
      <c r="D124" s="22"/>
      <c r="E124" s="19"/>
      <c r="F124" s="20"/>
      <c r="G124" s="19"/>
      <c r="H124" s="21"/>
      <c r="I124" s="11">
        <f>SUM(Table1[[#This Row],[D]]-Table1[[#This Row],[A]],Table1[[#This Row],[DD]]-Table1[[#This Row],[AA]],-(Table1[[#This Row],[NR]]*AB124))</f>
        <v>0</v>
      </c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109">
        <f t="shared" si="4"/>
        <v>43279</v>
      </c>
      <c r="AA124" s="109"/>
      <c r="AB124" s="4">
        <v>2.0833333333333332E-2</v>
      </c>
    </row>
    <row r="125" spans="1:28" ht="14.25" customHeight="1" x14ac:dyDescent="0.25">
      <c r="A125" s="3"/>
      <c r="B125" s="3"/>
      <c r="C125" s="12">
        <f t="shared" si="5"/>
        <v>43278</v>
      </c>
      <c r="D125" s="22"/>
      <c r="E125" s="19"/>
      <c r="F125" s="20"/>
      <c r="G125" s="19"/>
      <c r="H125" s="21"/>
      <c r="I125" s="11">
        <f>SUM(Table1[[#This Row],[D]]-Table1[[#This Row],[A]],Table1[[#This Row],[DD]]-Table1[[#This Row],[AA]],-(Table1[[#This Row],[NR]]*AB125))</f>
        <v>0</v>
      </c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109">
        <f t="shared" si="4"/>
        <v>43280</v>
      </c>
      <c r="AA125" s="109"/>
      <c r="AB125" s="4">
        <v>2.0833333333333332E-2</v>
      </c>
    </row>
    <row r="126" spans="1:28" ht="14.25" customHeight="1" x14ac:dyDescent="0.25">
      <c r="A126" s="3"/>
      <c r="B126" s="3"/>
      <c r="C126" s="12">
        <f t="shared" si="5"/>
        <v>43279</v>
      </c>
      <c r="D126" s="22"/>
      <c r="E126" s="19"/>
      <c r="F126" s="20"/>
      <c r="G126" s="19"/>
      <c r="H126" s="21"/>
      <c r="I126" s="11">
        <f>SUM(Table1[[#This Row],[D]]-Table1[[#This Row],[A]],Table1[[#This Row],[DD]]-Table1[[#This Row],[AA]],-(Table1[[#This Row],[NR]]*AB126))</f>
        <v>0</v>
      </c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109">
        <f t="shared" si="4"/>
        <v>43281</v>
      </c>
      <c r="AA126" s="109"/>
      <c r="AB126" s="4">
        <v>2.0833333333333332E-2</v>
      </c>
    </row>
    <row r="127" spans="1:28" ht="14.25" customHeight="1" x14ac:dyDescent="0.25">
      <c r="A127" s="3"/>
      <c r="B127" s="3"/>
      <c r="C127" s="12">
        <f t="shared" si="5"/>
        <v>43280</v>
      </c>
      <c r="D127" s="22"/>
      <c r="E127" s="19"/>
      <c r="F127" s="20"/>
      <c r="G127" s="19"/>
      <c r="H127" s="21"/>
      <c r="I127" s="11">
        <f>SUM(Table1[[#This Row],[D]]-Table1[[#This Row],[A]],Table1[[#This Row],[DD]]-Table1[[#This Row],[AA]],-(Table1[[#This Row],[NR]]*AB127))</f>
        <v>0</v>
      </c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109">
        <f t="shared" si="4"/>
        <v>43282</v>
      </c>
      <c r="AA127" s="109"/>
      <c r="AB127" s="4">
        <v>2.0833333333333332E-2</v>
      </c>
    </row>
    <row r="128" spans="1:28" ht="14.25" customHeight="1" x14ac:dyDescent="0.25">
      <c r="A128" s="3"/>
      <c r="B128" s="3"/>
      <c r="C128" s="12">
        <f t="shared" si="5"/>
        <v>43281</v>
      </c>
      <c r="D128" s="22"/>
      <c r="E128" s="19"/>
      <c r="F128" s="20"/>
      <c r="G128" s="19"/>
      <c r="H128" s="21"/>
      <c r="I128" s="11">
        <f>SUM(Table1[[#This Row],[D]]-Table1[[#This Row],[A]],Table1[[#This Row],[DD]]-Table1[[#This Row],[AA]],-(Table1[[#This Row],[NR]]*AB128))</f>
        <v>0</v>
      </c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109">
        <f t="shared" si="4"/>
        <v>43283</v>
      </c>
      <c r="AA128" s="109"/>
      <c r="AB128" s="4">
        <v>2.0833333333333332E-2</v>
      </c>
    </row>
    <row r="129" spans="1:28" ht="14.25" customHeight="1" x14ac:dyDescent="0.25">
      <c r="A129" s="3"/>
      <c r="B129" s="3"/>
      <c r="C129" s="12">
        <f t="shared" si="5"/>
        <v>43282</v>
      </c>
      <c r="D129" s="22"/>
      <c r="E129" s="19"/>
      <c r="F129" s="20"/>
      <c r="G129" s="19"/>
      <c r="H129" s="21"/>
      <c r="I129" s="11">
        <f>SUM(Table1[[#This Row],[D]]-Table1[[#This Row],[A]],Table1[[#This Row],[DD]]-Table1[[#This Row],[AA]],-(Table1[[#This Row],[NR]]*AB129))</f>
        <v>0</v>
      </c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109">
        <f t="shared" si="4"/>
        <v>43284</v>
      </c>
      <c r="AA129" s="109"/>
      <c r="AB129" s="4">
        <v>2.0833333333333332E-2</v>
      </c>
    </row>
    <row r="130" spans="1:28" ht="14.25" customHeight="1" x14ac:dyDescent="0.25">
      <c r="A130" s="3"/>
      <c r="B130" s="3"/>
      <c r="C130" s="12">
        <f t="shared" si="5"/>
        <v>43283</v>
      </c>
      <c r="D130" s="22"/>
      <c r="E130" s="19"/>
      <c r="F130" s="20"/>
      <c r="G130" s="19"/>
      <c r="H130" s="21"/>
      <c r="I130" s="11">
        <f>SUM(Table1[[#This Row],[D]]-Table1[[#This Row],[A]],Table1[[#This Row],[DD]]-Table1[[#This Row],[AA]],-(Table1[[#This Row],[NR]]*AB130))</f>
        <v>0</v>
      </c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109">
        <f t="shared" si="4"/>
        <v>43285</v>
      </c>
      <c r="AA130" s="109"/>
      <c r="AB130" s="4">
        <v>2.0833333333333332E-2</v>
      </c>
    </row>
    <row r="131" spans="1:28" ht="14.25" customHeight="1" x14ac:dyDescent="0.25">
      <c r="A131" s="3"/>
      <c r="B131" s="3"/>
      <c r="C131" s="12">
        <f t="shared" si="5"/>
        <v>43284</v>
      </c>
      <c r="D131" s="22"/>
      <c r="E131" s="19"/>
      <c r="F131" s="20"/>
      <c r="G131" s="19"/>
      <c r="H131" s="21"/>
      <c r="I131" s="11">
        <f>SUM(Table1[[#This Row],[D]]-Table1[[#This Row],[A]],Table1[[#This Row],[DD]]-Table1[[#This Row],[AA]],-(Table1[[#This Row],[NR]]*AB131))</f>
        <v>0</v>
      </c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109">
        <f t="shared" si="4"/>
        <v>43286</v>
      </c>
      <c r="AA131" s="109"/>
      <c r="AB131" s="4">
        <v>2.0833333333333332E-2</v>
      </c>
    </row>
    <row r="132" spans="1:28" ht="14.25" customHeight="1" x14ac:dyDescent="0.25">
      <c r="A132" s="3"/>
      <c r="B132" s="3"/>
      <c r="C132" s="12">
        <f t="shared" si="5"/>
        <v>43285</v>
      </c>
      <c r="D132" s="22"/>
      <c r="E132" s="19"/>
      <c r="F132" s="20"/>
      <c r="G132" s="19"/>
      <c r="H132" s="21"/>
      <c r="I132" s="11">
        <f>SUM(Table1[[#This Row],[D]]-Table1[[#This Row],[A]],Table1[[#This Row],[DD]]-Table1[[#This Row],[AA]],-(Table1[[#This Row],[NR]]*AB132))</f>
        <v>0</v>
      </c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109">
        <f t="shared" si="4"/>
        <v>43287</v>
      </c>
      <c r="AA132" s="109"/>
      <c r="AB132" s="4">
        <v>2.0833333333333332E-2</v>
      </c>
    </row>
    <row r="133" spans="1:28" ht="14.25" customHeight="1" x14ac:dyDescent="0.25">
      <c r="A133" s="3"/>
      <c r="B133" s="3"/>
      <c r="C133" s="12">
        <f t="shared" si="5"/>
        <v>43286</v>
      </c>
      <c r="D133" s="22"/>
      <c r="E133" s="19"/>
      <c r="F133" s="20"/>
      <c r="G133" s="19"/>
      <c r="H133" s="21"/>
      <c r="I133" s="11">
        <f>SUM(Table1[[#This Row],[D]]-Table1[[#This Row],[A]],Table1[[#This Row],[DD]]-Table1[[#This Row],[AA]],-(Table1[[#This Row],[NR]]*AB133))</f>
        <v>0</v>
      </c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109">
        <f t="shared" si="4"/>
        <v>43288</v>
      </c>
      <c r="AA133" s="109"/>
      <c r="AB133" s="4">
        <v>2.0833333333333332E-2</v>
      </c>
    </row>
    <row r="134" spans="1:28" ht="14.25" customHeight="1" x14ac:dyDescent="0.25">
      <c r="A134" s="3"/>
      <c r="B134" s="3"/>
      <c r="C134" s="12">
        <f t="shared" si="5"/>
        <v>43287</v>
      </c>
      <c r="D134" s="22"/>
      <c r="E134" s="19"/>
      <c r="F134" s="20"/>
      <c r="G134" s="19"/>
      <c r="H134" s="21"/>
      <c r="I134" s="11">
        <f>SUM(Table1[[#This Row],[D]]-Table1[[#This Row],[A]],Table1[[#This Row],[DD]]-Table1[[#This Row],[AA]],-(Table1[[#This Row],[NR]]*AB134))</f>
        <v>0</v>
      </c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109">
        <f t="shared" ref="Z134:Z197" si="6">C135+1</f>
        <v>43289</v>
      </c>
      <c r="AA134" s="109"/>
      <c r="AB134" s="4">
        <v>2.0833333333333332E-2</v>
      </c>
    </row>
    <row r="135" spans="1:28" ht="14.25" customHeight="1" x14ac:dyDescent="0.25">
      <c r="A135" s="3"/>
      <c r="B135" s="3"/>
      <c r="C135" s="12">
        <f t="shared" si="5"/>
        <v>43288</v>
      </c>
      <c r="D135" s="22"/>
      <c r="E135" s="19"/>
      <c r="F135" s="20"/>
      <c r="G135" s="19"/>
      <c r="H135" s="21"/>
      <c r="I135" s="11">
        <f>SUM(Table1[[#This Row],[D]]-Table1[[#This Row],[A]],Table1[[#This Row],[DD]]-Table1[[#This Row],[AA]],-(Table1[[#This Row],[NR]]*AB135))</f>
        <v>0</v>
      </c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109">
        <f t="shared" si="6"/>
        <v>43290</v>
      </c>
      <c r="AA135" s="109"/>
      <c r="AB135" s="4">
        <v>2.0833333333333332E-2</v>
      </c>
    </row>
    <row r="136" spans="1:28" ht="14.25" customHeight="1" x14ac:dyDescent="0.25">
      <c r="A136" s="3"/>
      <c r="B136" s="3"/>
      <c r="C136" s="12">
        <f t="shared" ref="C136:C199" si="7">Z134</f>
        <v>43289</v>
      </c>
      <c r="D136" s="22"/>
      <c r="E136" s="19"/>
      <c r="F136" s="20"/>
      <c r="G136" s="19"/>
      <c r="H136" s="21"/>
      <c r="I136" s="11">
        <f>SUM(Table1[[#This Row],[D]]-Table1[[#This Row],[A]],Table1[[#This Row],[DD]]-Table1[[#This Row],[AA]],-(Table1[[#This Row],[NR]]*AB136))</f>
        <v>0</v>
      </c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109">
        <f t="shared" si="6"/>
        <v>43291</v>
      </c>
      <c r="AA136" s="109"/>
      <c r="AB136" s="4">
        <v>2.0833333333333332E-2</v>
      </c>
    </row>
    <row r="137" spans="1:28" ht="14.25" customHeight="1" x14ac:dyDescent="0.25">
      <c r="A137" s="3"/>
      <c r="B137" s="3"/>
      <c r="C137" s="12">
        <f t="shared" si="7"/>
        <v>43290</v>
      </c>
      <c r="D137" s="22"/>
      <c r="E137" s="19"/>
      <c r="F137" s="20"/>
      <c r="G137" s="19"/>
      <c r="H137" s="21"/>
      <c r="I137" s="11">
        <f>SUM(Table1[[#This Row],[D]]-Table1[[#This Row],[A]],Table1[[#This Row],[DD]]-Table1[[#This Row],[AA]],-(Table1[[#This Row],[NR]]*AB137))</f>
        <v>0</v>
      </c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109">
        <f t="shared" si="6"/>
        <v>43292</v>
      </c>
      <c r="AA137" s="109"/>
      <c r="AB137" s="4">
        <v>2.0833333333333332E-2</v>
      </c>
    </row>
    <row r="138" spans="1:28" ht="14.25" customHeight="1" x14ac:dyDescent="0.25">
      <c r="A138" s="3"/>
      <c r="B138" s="3"/>
      <c r="C138" s="12">
        <f t="shared" si="7"/>
        <v>43291</v>
      </c>
      <c r="D138" s="22"/>
      <c r="E138" s="19"/>
      <c r="F138" s="20"/>
      <c r="G138" s="19"/>
      <c r="H138" s="21"/>
      <c r="I138" s="11">
        <f>SUM(Table1[[#This Row],[D]]-Table1[[#This Row],[A]],Table1[[#This Row],[DD]]-Table1[[#This Row],[AA]],-(Table1[[#This Row],[NR]]*AB138))</f>
        <v>0</v>
      </c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109">
        <f t="shared" si="6"/>
        <v>43293</v>
      </c>
      <c r="AA138" s="109"/>
      <c r="AB138" s="4">
        <v>2.0833333333333332E-2</v>
      </c>
    </row>
    <row r="139" spans="1:28" ht="14.25" customHeight="1" x14ac:dyDescent="0.25">
      <c r="A139" s="3"/>
      <c r="B139" s="3"/>
      <c r="C139" s="12">
        <f t="shared" si="7"/>
        <v>43292</v>
      </c>
      <c r="D139" s="22"/>
      <c r="E139" s="19"/>
      <c r="F139" s="20"/>
      <c r="G139" s="19"/>
      <c r="H139" s="21"/>
      <c r="I139" s="11">
        <f>SUM(Table1[[#This Row],[D]]-Table1[[#This Row],[A]],Table1[[#This Row],[DD]]-Table1[[#This Row],[AA]],-(Table1[[#This Row],[NR]]*AB139))</f>
        <v>0</v>
      </c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109">
        <f t="shared" si="6"/>
        <v>43294</v>
      </c>
      <c r="AA139" s="109"/>
      <c r="AB139" s="4">
        <v>2.0833333333333332E-2</v>
      </c>
    </row>
    <row r="140" spans="1:28" ht="14.25" customHeight="1" x14ac:dyDescent="0.25">
      <c r="A140" s="3"/>
      <c r="B140" s="3"/>
      <c r="C140" s="12">
        <f t="shared" si="7"/>
        <v>43293</v>
      </c>
      <c r="D140" s="22"/>
      <c r="E140" s="19"/>
      <c r="F140" s="20"/>
      <c r="G140" s="19"/>
      <c r="H140" s="21"/>
      <c r="I140" s="11">
        <f>SUM(Table1[[#This Row],[D]]-Table1[[#This Row],[A]],Table1[[#This Row],[DD]]-Table1[[#This Row],[AA]],-(Table1[[#This Row],[NR]]*AB140))</f>
        <v>0</v>
      </c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109">
        <f t="shared" si="6"/>
        <v>43295</v>
      </c>
      <c r="AA140" s="109"/>
      <c r="AB140" s="4">
        <v>2.0833333333333332E-2</v>
      </c>
    </row>
    <row r="141" spans="1:28" ht="14.25" customHeight="1" x14ac:dyDescent="0.25">
      <c r="A141" s="3"/>
      <c r="B141" s="3"/>
      <c r="C141" s="12">
        <f t="shared" si="7"/>
        <v>43294</v>
      </c>
      <c r="D141" s="22"/>
      <c r="E141" s="19"/>
      <c r="F141" s="20"/>
      <c r="G141" s="19"/>
      <c r="H141" s="21"/>
      <c r="I141" s="11">
        <f>SUM(Table1[[#This Row],[D]]-Table1[[#This Row],[A]],Table1[[#This Row],[DD]]-Table1[[#This Row],[AA]],-(Table1[[#This Row],[NR]]*AB141))</f>
        <v>0</v>
      </c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109">
        <f t="shared" si="6"/>
        <v>43296</v>
      </c>
      <c r="AA141" s="109"/>
      <c r="AB141" s="4">
        <v>2.0833333333333332E-2</v>
      </c>
    </row>
    <row r="142" spans="1:28" ht="14.25" customHeight="1" x14ac:dyDescent="0.25">
      <c r="A142" s="3"/>
      <c r="B142" s="3"/>
      <c r="C142" s="12">
        <f t="shared" si="7"/>
        <v>43295</v>
      </c>
      <c r="D142" s="22"/>
      <c r="E142" s="19"/>
      <c r="F142" s="20"/>
      <c r="G142" s="19"/>
      <c r="H142" s="21"/>
      <c r="I142" s="11">
        <f>SUM(Table1[[#This Row],[D]]-Table1[[#This Row],[A]],Table1[[#This Row],[DD]]-Table1[[#This Row],[AA]],-(Table1[[#This Row],[NR]]*AB142))</f>
        <v>0</v>
      </c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109">
        <f t="shared" si="6"/>
        <v>43297</v>
      </c>
      <c r="AA142" s="109"/>
      <c r="AB142" s="4">
        <v>2.0833333333333332E-2</v>
      </c>
    </row>
    <row r="143" spans="1:28" ht="14.25" customHeight="1" x14ac:dyDescent="0.25">
      <c r="A143" s="3"/>
      <c r="B143" s="3"/>
      <c r="C143" s="12">
        <f t="shared" si="7"/>
        <v>43296</v>
      </c>
      <c r="D143" s="22"/>
      <c r="E143" s="19"/>
      <c r="F143" s="20"/>
      <c r="G143" s="19"/>
      <c r="H143" s="21"/>
      <c r="I143" s="11">
        <f>SUM(Table1[[#This Row],[D]]-Table1[[#This Row],[A]],Table1[[#This Row],[DD]]-Table1[[#This Row],[AA]],-(Table1[[#This Row],[NR]]*AB143))</f>
        <v>0</v>
      </c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109">
        <f t="shared" si="6"/>
        <v>43298</v>
      </c>
      <c r="AA143" s="109"/>
      <c r="AB143" s="4">
        <v>2.0833333333333332E-2</v>
      </c>
    </row>
    <row r="144" spans="1:28" ht="14.25" customHeight="1" x14ac:dyDescent="0.25">
      <c r="A144" s="3"/>
      <c r="B144" s="3"/>
      <c r="C144" s="12">
        <f t="shared" si="7"/>
        <v>43297</v>
      </c>
      <c r="D144" s="22"/>
      <c r="E144" s="19"/>
      <c r="F144" s="20"/>
      <c r="G144" s="19"/>
      <c r="H144" s="21"/>
      <c r="I144" s="11">
        <f>SUM(Table1[[#This Row],[D]]-Table1[[#This Row],[A]],Table1[[#This Row],[DD]]-Table1[[#This Row],[AA]],-(Table1[[#This Row],[NR]]*AB144))</f>
        <v>0</v>
      </c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109">
        <f t="shared" si="6"/>
        <v>43299</v>
      </c>
      <c r="AA144" s="109"/>
      <c r="AB144" s="4">
        <v>2.0833333333333332E-2</v>
      </c>
    </row>
    <row r="145" spans="1:28" ht="14.25" customHeight="1" x14ac:dyDescent="0.25">
      <c r="A145" s="3"/>
      <c r="B145" s="3"/>
      <c r="C145" s="12">
        <f t="shared" si="7"/>
        <v>43298</v>
      </c>
      <c r="D145" s="22"/>
      <c r="E145" s="19"/>
      <c r="F145" s="20"/>
      <c r="G145" s="19"/>
      <c r="H145" s="21"/>
      <c r="I145" s="11">
        <f>SUM(Table1[[#This Row],[D]]-Table1[[#This Row],[A]],Table1[[#This Row],[DD]]-Table1[[#This Row],[AA]],-(Table1[[#This Row],[NR]]*AB145))</f>
        <v>0</v>
      </c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109">
        <f t="shared" si="6"/>
        <v>43300</v>
      </c>
      <c r="AA145" s="109"/>
      <c r="AB145" s="4">
        <v>2.0833333333333332E-2</v>
      </c>
    </row>
    <row r="146" spans="1:28" ht="14.25" customHeight="1" x14ac:dyDescent="0.25">
      <c r="A146" s="3"/>
      <c r="B146" s="3"/>
      <c r="C146" s="12">
        <f t="shared" si="7"/>
        <v>43299</v>
      </c>
      <c r="D146" s="22"/>
      <c r="E146" s="19"/>
      <c r="F146" s="20"/>
      <c r="G146" s="19"/>
      <c r="H146" s="21"/>
      <c r="I146" s="11">
        <f>SUM(Table1[[#This Row],[D]]-Table1[[#This Row],[A]],Table1[[#This Row],[DD]]-Table1[[#This Row],[AA]],-(Table1[[#This Row],[NR]]*AB146))</f>
        <v>0</v>
      </c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109">
        <f t="shared" si="6"/>
        <v>43301</v>
      </c>
      <c r="AA146" s="109"/>
      <c r="AB146" s="4">
        <v>2.0833333333333332E-2</v>
      </c>
    </row>
    <row r="147" spans="1:28" ht="14.25" customHeight="1" x14ac:dyDescent="0.25">
      <c r="A147" s="3"/>
      <c r="B147" s="3"/>
      <c r="C147" s="12">
        <f t="shared" si="7"/>
        <v>43300</v>
      </c>
      <c r="D147" s="22"/>
      <c r="E147" s="19"/>
      <c r="F147" s="20"/>
      <c r="G147" s="19"/>
      <c r="H147" s="21"/>
      <c r="I147" s="11">
        <f>SUM(Table1[[#This Row],[D]]-Table1[[#This Row],[A]],Table1[[#This Row],[DD]]-Table1[[#This Row],[AA]],-(Table1[[#This Row],[NR]]*AB147))</f>
        <v>0</v>
      </c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109">
        <f t="shared" si="6"/>
        <v>43302</v>
      </c>
      <c r="AA147" s="109"/>
      <c r="AB147" s="4">
        <v>2.0833333333333332E-2</v>
      </c>
    </row>
    <row r="148" spans="1:28" ht="14.25" customHeight="1" x14ac:dyDescent="0.25">
      <c r="A148" s="3"/>
      <c r="B148" s="3"/>
      <c r="C148" s="12">
        <f t="shared" si="7"/>
        <v>43301</v>
      </c>
      <c r="D148" s="22"/>
      <c r="E148" s="19"/>
      <c r="F148" s="20"/>
      <c r="G148" s="19"/>
      <c r="H148" s="21"/>
      <c r="I148" s="11">
        <f>SUM(Table1[[#This Row],[D]]-Table1[[#This Row],[A]],Table1[[#This Row],[DD]]-Table1[[#This Row],[AA]],-(Table1[[#This Row],[NR]]*AB148))</f>
        <v>0</v>
      </c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109">
        <f t="shared" si="6"/>
        <v>43303</v>
      </c>
      <c r="AA148" s="109"/>
      <c r="AB148" s="4">
        <v>2.0833333333333332E-2</v>
      </c>
    </row>
    <row r="149" spans="1:28" ht="14.25" customHeight="1" x14ac:dyDescent="0.25">
      <c r="A149" s="3"/>
      <c r="B149" s="3"/>
      <c r="C149" s="12">
        <f t="shared" si="7"/>
        <v>43302</v>
      </c>
      <c r="D149" s="22"/>
      <c r="E149" s="19"/>
      <c r="F149" s="20"/>
      <c r="G149" s="19"/>
      <c r="H149" s="21"/>
      <c r="I149" s="11">
        <f>SUM(Table1[[#This Row],[D]]-Table1[[#This Row],[A]],Table1[[#This Row],[DD]]-Table1[[#This Row],[AA]],-(Table1[[#This Row],[NR]]*AB149))</f>
        <v>0</v>
      </c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109">
        <f t="shared" si="6"/>
        <v>43304</v>
      </c>
      <c r="AA149" s="109"/>
      <c r="AB149" s="4">
        <v>2.0833333333333332E-2</v>
      </c>
    </row>
    <row r="150" spans="1:28" ht="14.25" customHeight="1" x14ac:dyDescent="0.25">
      <c r="A150" s="3"/>
      <c r="B150" s="3"/>
      <c r="C150" s="12">
        <f t="shared" si="7"/>
        <v>43303</v>
      </c>
      <c r="D150" s="22"/>
      <c r="E150" s="19"/>
      <c r="F150" s="20"/>
      <c r="G150" s="19"/>
      <c r="H150" s="21"/>
      <c r="I150" s="11">
        <f>SUM(Table1[[#This Row],[D]]-Table1[[#This Row],[A]],Table1[[#This Row],[DD]]-Table1[[#This Row],[AA]],-(Table1[[#This Row],[NR]]*AB150))</f>
        <v>0</v>
      </c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109">
        <f t="shared" si="6"/>
        <v>43305</v>
      </c>
      <c r="AA150" s="109"/>
      <c r="AB150" s="4">
        <v>2.0833333333333332E-2</v>
      </c>
    </row>
    <row r="151" spans="1:28" ht="14.25" customHeight="1" x14ac:dyDescent="0.25">
      <c r="A151" s="3"/>
      <c r="B151" s="3"/>
      <c r="C151" s="12">
        <f t="shared" si="7"/>
        <v>43304</v>
      </c>
      <c r="D151" s="22"/>
      <c r="E151" s="19"/>
      <c r="F151" s="20"/>
      <c r="G151" s="19"/>
      <c r="H151" s="21"/>
      <c r="I151" s="11">
        <f>SUM(Table1[[#This Row],[D]]-Table1[[#This Row],[A]],Table1[[#This Row],[DD]]-Table1[[#This Row],[AA]],-(Table1[[#This Row],[NR]]*AB151))</f>
        <v>0</v>
      </c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109">
        <f t="shared" si="6"/>
        <v>43306</v>
      </c>
      <c r="AA151" s="109"/>
      <c r="AB151" s="4">
        <v>2.0833333333333332E-2</v>
      </c>
    </row>
    <row r="152" spans="1:28" ht="14.25" customHeight="1" x14ac:dyDescent="0.25">
      <c r="A152" s="3"/>
      <c r="B152" s="3"/>
      <c r="C152" s="12">
        <f t="shared" si="7"/>
        <v>43305</v>
      </c>
      <c r="D152" s="22"/>
      <c r="E152" s="19"/>
      <c r="F152" s="20"/>
      <c r="G152" s="19"/>
      <c r="H152" s="21"/>
      <c r="I152" s="11">
        <f>SUM(Table1[[#This Row],[D]]-Table1[[#This Row],[A]],Table1[[#This Row],[DD]]-Table1[[#This Row],[AA]],-(Table1[[#This Row],[NR]]*AB152))</f>
        <v>0</v>
      </c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109">
        <f t="shared" si="6"/>
        <v>43307</v>
      </c>
      <c r="AA152" s="109"/>
      <c r="AB152" s="4">
        <v>2.0833333333333332E-2</v>
      </c>
    </row>
    <row r="153" spans="1:28" ht="14.25" customHeight="1" x14ac:dyDescent="0.25">
      <c r="A153" s="3"/>
      <c r="B153" s="3"/>
      <c r="C153" s="12">
        <f t="shared" si="7"/>
        <v>43306</v>
      </c>
      <c r="D153" s="22"/>
      <c r="E153" s="19"/>
      <c r="F153" s="20"/>
      <c r="G153" s="19"/>
      <c r="H153" s="21"/>
      <c r="I153" s="11">
        <f>SUM(Table1[[#This Row],[D]]-Table1[[#This Row],[A]],Table1[[#This Row],[DD]]-Table1[[#This Row],[AA]],-(Table1[[#This Row],[NR]]*AB153))</f>
        <v>0</v>
      </c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109">
        <f t="shared" si="6"/>
        <v>43308</v>
      </c>
      <c r="AA153" s="109"/>
      <c r="AB153" s="4">
        <v>2.0833333333333332E-2</v>
      </c>
    </row>
    <row r="154" spans="1:28" ht="14.25" customHeight="1" x14ac:dyDescent="0.25">
      <c r="A154" s="3"/>
      <c r="B154" s="3"/>
      <c r="C154" s="12">
        <f t="shared" si="7"/>
        <v>43307</v>
      </c>
      <c r="D154" s="22"/>
      <c r="E154" s="19"/>
      <c r="F154" s="20"/>
      <c r="G154" s="19"/>
      <c r="H154" s="21"/>
      <c r="I154" s="11">
        <f>SUM(Table1[[#This Row],[D]]-Table1[[#This Row],[A]],Table1[[#This Row],[DD]]-Table1[[#This Row],[AA]],-(Table1[[#This Row],[NR]]*AB154))</f>
        <v>0</v>
      </c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109">
        <f t="shared" si="6"/>
        <v>43309</v>
      </c>
      <c r="AA154" s="109"/>
      <c r="AB154" s="4">
        <v>2.0833333333333332E-2</v>
      </c>
    </row>
    <row r="155" spans="1:28" ht="14.25" customHeight="1" x14ac:dyDescent="0.25">
      <c r="A155" s="3"/>
      <c r="B155" s="3"/>
      <c r="C155" s="12">
        <f t="shared" si="7"/>
        <v>43308</v>
      </c>
      <c r="D155" s="22"/>
      <c r="E155" s="19"/>
      <c r="F155" s="20"/>
      <c r="G155" s="19"/>
      <c r="H155" s="21"/>
      <c r="I155" s="11">
        <f>SUM(Table1[[#This Row],[D]]-Table1[[#This Row],[A]],Table1[[#This Row],[DD]]-Table1[[#This Row],[AA]],-(Table1[[#This Row],[NR]]*AB155))</f>
        <v>0</v>
      </c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109">
        <f t="shared" si="6"/>
        <v>43310</v>
      </c>
      <c r="AA155" s="109"/>
      <c r="AB155" s="4">
        <v>2.0833333333333332E-2</v>
      </c>
    </row>
    <row r="156" spans="1:28" ht="14.25" customHeight="1" x14ac:dyDescent="0.25">
      <c r="A156" s="3"/>
      <c r="B156" s="3"/>
      <c r="C156" s="12">
        <f t="shared" si="7"/>
        <v>43309</v>
      </c>
      <c r="D156" s="22"/>
      <c r="E156" s="19"/>
      <c r="F156" s="20"/>
      <c r="G156" s="19"/>
      <c r="H156" s="21"/>
      <c r="I156" s="11">
        <f>SUM(Table1[[#This Row],[D]]-Table1[[#This Row],[A]],Table1[[#This Row],[DD]]-Table1[[#This Row],[AA]],-(Table1[[#This Row],[NR]]*AB156))</f>
        <v>0</v>
      </c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109">
        <f t="shared" si="6"/>
        <v>43311</v>
      </c>
      <c r="AA156" s="109"/>
      <c r="AB156" s="4">
        <v>2.0833333333333332E-2</v>
      </c>
    </row>
    <row r="157" spans="1:28" ht="14.25" customHeight="1" x14ac:dyDescent="0.25">
      <c r="A157" s="3"/>
      <c r="B157" s="3"/>
      <c r="C157" s="12">
        <f t="shared" si="7"/>
        <v>43310</v>
      </c>
      <c r="D157" s="22"/>
      <c r="E157" s="19"/>
      <c r="F157" s="20"/>
      <c r="G157" s="19"/>
      <c r="H157" s="21"/>
      <c r="I157" s="11">
        <f>SUM(Table1[[#This Row],[D]]-Table1[[#This Row],[A]],Table1[[#This Row],[DD]]-Table1[[#This Row],[AA]],-(Table1[[#This Row],[NR]]*AB157))</f>
        <v>0</v>
      </c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109">
        <f t="shared" si="6"/>
        <v>43312</v>
      </c>
      <c r="AA157" s="109"/>
      <c r="AB157" s="4">
        <v>2.0833333333333332E-2</v>
      </c>
    </row>
    <row r="158" spans="1:28" ht="14.25" customHeight="1" x14ac:dyDescent="0.25">
      <c r="A158" s="3"/>
      <c r="B158" s="3"/>
      <c r="C158" s="12">
        <f t="shared" si="7"/>
        <v>43311</v>
      </c>
      <c r="D158" s="22"/>
      <c r="E158" s="19"/>
      <c r="F158" s="20"/>
      <c r="G158" s="19"/>
      <c r="H158" s="21"/>
      <c r="I158" s="11">
        <f>SUM(Table1[[#This Row],[D]]-Table1[[#This Row],[A]],Table1[[#This Row],[DD]]-Table1[[#This Row],[AA]],-(Table1[[#This Row],[NR]]*AB158))</f>
        <v>0</v>
      </c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109">
        <f t="shared" si="6"/>
        <v>43313</v>
      </c>
      <c r="AA158" s="109"/>
      <c r="AB158" s="4">
        <v>2.0833333333333332E-2</v>
      </c>
    </row>
    <row r="159" spans="1:28" ht="14.25" customHeight="1" x14ac:dyDescent="0.25">
      <c r="A159" s="3"/>
      <c r="B159" s="3"/>
      <c r="C159" s="12">
        <f t="shared" si="7"/>
        <v>43312</v>
      </c>
      <c r="D159" s="22"/>
      <c r="E159" s="19"/>
      <c r="F159" s="20"/>
      <c r="G159" s="19"/>
      <c r="H159" s="21"/>
      <c r="I159" s="11">
        <f>SUM(Table1[[#This Row],[D]]-Table1[[#This Row],[A]],Table1[[#This Row],[DD]]-Table1[[#This Row],[AA]],-(Table1[[#This Row],[NR]]*AB159))</f>
        <v>0</v>
      </c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109">
        <f t="shared" si="6"/>
        <v>43314</v>
      </c>
      <c r="AA159" s="109"/>
      <c r="AB159" s="4">
        <v>2.0833333333333332E-2</v>
      </c>
    </row>
    <row r="160" spans="1:28" ht="14.25" customHeight="1" x14ac:dyDescent="0.25">
      <c r="A160" s="3"/>
      <c r="B160" s="3"/>
      <c r="C160" s="12">
        <f t="shared" si="7"/>
        <v>43313</v>
      </c>
      <c r="D160" s="22"/>
      <c r="E160" s="19"/>
      <c r="F160" s="20"/>
      <c r="G160" s="19"/>
      <c r="H160" s="21"/>
      <c r="I160" s="11">
        <f>SUM(Table1[[#This Row],[D]]-Table1[[#This Row],[A]],Table1[[#This Row],[DD]]-Table1[[#This Row],[AA]],-(Table1[[#This Row],[NR]]*AB160))</f>
        <v>0</v>
      </c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109">
        <f t="shared" si="6"/>
        <v>43315</v>
      </c>
      <c r="AA160" s="109"/>
      <c r="AB160" s="4">
        <v>2.0833333333333332E-2</v>
      </c>
    </row>
    <row r="161" spans="1:28" ht="14.25" customHeight="1" x14ac:dyDescent="0.25">
      <c r="A161" s="3"/>
      <c r="B161" s="3"/>
      <c r="C161" s="12">
        <f t="shared" si="7"/>
        <v>43314</v>
      </c>
      <c r="D161" s="22"/>
      <c r="E161" s="19"/>
      <c r="F161" s="20"/>
      <c r="G161" s="19"/>
      <c r="H161" s="21"/>
      <c r="I161" s="11">
        <f>SUM(Table1[[#This Row],[D]]-Table1[[#This Row],[A]],Table1[[#This Row],[DD]]-Table1[[#This Row],[AA]],-(Table1[[#This Row],[NR]]*AB161))</f>
        <v>0</v>
      </c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109">
        <f t="shared" si="6"/>
        <v>43316</v>
      </c>
      <c r="AA161" s="109"/>
      <c r="AB161" s="4">
        <v>2.0833333333333332E-2</v>
      </c>
    </row>
    <row r="162" spans="1:28" ht="14.25" customHeight="1" x14ac:dyDescent="0.25">
      <c r="A162" s="3"/>
      <c r="B162" s="3"/>
      <c r="C162" s="12">
        <f t="shared" si="7"/>
        <v>43315</v>
      </c>
      <c r="D162" s="22"/>
      <c r="E162" s="19"/>
      <c r="F162" s="20"/>
      <c r="G162" s="19"/>
      <c r="H162" s="21"/>
      <c r="I162" s="11">
        <f>SUM(Table1[[#This Row],[D]]-Table1[[#This Row],[A]],Table1[[#This Row],[DD]]-Table1[[#This Row],[AA]],-(Table1[[#This Row],[NR]]*AB162))</f>
        <v>0</v>
      </c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109">
        <f t="shared" si="6"/>
        <v>43317</v>
      </c>
      <c r="AA162" s="109"/>
      <c r="AB162" s="4">
        <v>2.0833333333333332E-2</v>
      </c>
    </row>
    <row r="163" spans="1:28" ht="14.25" customHeight="1" x14ac:dyDescent="0.25">
      <c r="A163" s="3"/>
      <c r="B163" s="3"/>
      <c r="C163" s="12">
        <f t="shared" si="7"/>
        <v>43316</v>
      </c>
      <c r="D163" s="22"/>
      <c r="E163" s="19"/>
      <c r="F163" s="20"/>
      <c r="G163" s="19"/>
      <c r="H163" s="21"/>
      <c r="I163" s="11">
        <f>SUM(Table1[[#This Row],[D]]-Table1[[#This Row],[A]],Table1[[#This Row],[DD]]-Table1[[#This Row],[AA]],-(Table1[[#This Row],[NR]]*AB163))</f>
        <v>0</v>
      </c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109">
        <f t="shared" si="6"/>
        <v>43318</v>
      </c>
      <c r="AA163" s="109"/>
      <c r="AB163" s="4">
        <v>2.0833333333333332E-2</v>
      </c>
    </row>
    <row r="164" spans="1:28" ht="14.25" customHeight="1" x14ac:dyDescent="0.25">
      <c r="A164" s="3"/>
      <c r="B164" s="3"/>
      <c r="C164" s="12">
        <f t="shared" si="7"/>
        <v>43317</v>
      </c>
      <c r="D164" s="22"/>
      <c r="E164" s="19"/>
      <c r="F164" s="20"/>
      <c r="G164" s="19"/>
      <c r="H164" s="21"/>
      <c r="I164" s="11">
        <f>SUM(Table1[[#This Row],[D]]-Table1[[#This Row],[A]],Table1[[#This Row],[DD]]-Table1[[#This Row],[AA]],-(Table1[[#This Row],[NR]]*AB164))</f>
        <v>0</v>
      </c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109">
        <f t="shared" si="6"/>
        <v>43319</v>
      </c>
      <c r="AA164" s="109"/>
      <c r="AB164" s="4">
        <v>2.0833333333333332E-2</v>
      </c>
    </row>
    <row r="165" spans="1:28" ht="14.25" customHeight="1" x14ac:dyDescent="0.25">
      <c r="A165" s="3"/>
      <c r="B165" s="3"/>
      <c r="C165" s="12">
        <f t="shared" si="7"/>
        <v>43318</v>
      </c>
      <c r="D165" s="22"/>
      <c r="E165" s="19"/>
      <c r="F165" s="20"/>
      <c r="G165" s="19"/>
      <c r="H165" s="21"/>
      <c r="I165" s="11">
        <f>SUM(Table1[[#This Row],[D]]-Table1[[#This Row],[A]],Table1[[#This Row],[DD]]-Table1[[#This Row],[AA]],-(Table1[[#This Row],[NR]]*AB165))</f>
        <v>0</v>
      </c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109">
        <f t="shared" si="6"/>
        <v>43320</v>
      </c>
      <c r="AA165" s="109"/>
      <c r="AB165" s="4">
        <v>2.0833333333333332E-2</v>
      </c>
    </row>
    <row r="166" spans="1:28" ht="14.25" customHeight="1" x14ac:dyDescent="0.25">
      <c r="A166" s="3"/>
      <c r="B166" s="3"/>
      <c r="C166" s="12">
        <f t="shared" si="7"/>
        <v>43319</v>
      </c>
      <c r="D166" s="22"/>
      <c r="E166" s="19"/>
      <c r="F166" s="20"/>
      <c r="G166" s="19"/>
      <c r="H166" s="21"/>
      <c r="I166" s="11">
        <f>SUM(Table1[[#This Row],[D]]-Table1[[#This Row],[A]],Table1[[#This Row],[DD]]-Table1[[#This Row],[AA]],-(Table1[[#This Row],[NR]]*AB166))</f>
        <v>0</v>
      </c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109">
        <f t="shared" si="6"/>
        <v>43321</v>
      </c>
      <c r="AA166" s="109"/>
      <c r="AB166" s="4">
        <v>2.0833333333333332E-2</v>
      </c>
    </row>
    <row r="167" spans="1:28" ht="14.25" customHeight="1" x14ac:dyDescent="0.25">
      <c r="A167" s="3"/>
      <c r="B167" s="3"/>
      <c r="C167" s="12">
        <f t="shared" si="7"/>
        <v>43320</v>
      </c>
      <c r="D167" s="22"/>
      <c r="E167" s="19"/>
      <c r="F167" s="20"/>
      <c r="G167" s="19"/>
      <c r="H167" s="21"/>
      <c r="I167" s="11">
        <f>SUM(Table1[[#This Row],[D]]-Table1[[#This Row],[A]],Table1[[#This Row],[DD]]-Table1[[#This Row],[AA]],-(Table1[[#This Row],[NR]]*AB167))</f>
        <v>0</v>
      </c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109">
        <f t="shared" si="6"/>
        <v>43322</v>
      </c>
      <c r="AA167" s="109"/>
      <c r="AB167" s="4">
        <v>2.0833333333333332E-2</v>
      </c>
    </row>
    <row r="168" spans="1:28" ht="14.25" customHeight="1" x14ac:dyDescent="0.25">
      <c r="A168" s="3"/>
      <c r="B168" s="3"/>
      <c r="C168" s="12">
        <f t="shared" si="7"/>
        <v>43321</v>
      </c>
      <c r="D168" s="22"/>
      <c r="E168" s="19"/>
      <c r="F168" s="20"/>
      <c r="G168" s="19"/>
      <c r="H168" s="21"/>
      <c r="I168" s="11">
        <f>SUM(Table1[[#This Row],[D]]-Table1[[#This Row],[A]],Table1[[#This Row],[DD]]-Table1[[#This Row],[AA]],-(Table1[[#This Row],[NR]]*AB168))</f>
        <v>0</v>
      </c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109">
        <f t="shared" si="6"/>
        <v>43323</v>
      </c>
      <c r="AA168" s="109"/>
      <c r="AB168" s="4">
        <v>2.0833333333333332E-2</v>
      </c>
    </row>
    <row r="169" spans="1:28" ht="14.25" customHeight="1" x14ac:dyDescent="0.25">
      <c r="A169" s="3"/>
      <c r="B169" s="3"/>
      <c r="C169" s="12">
        <f t="shared" si="7"/>
        <v>43322</v>
      </c>
      <c r="D169" s="22"/>
      <c r="E169" s="19"/>
      <c r="F169" s="20"/>
      <c r="G169" s="19"/>
      <c r="H169" s="21"/>
      <c r="I169" s="11">
        <f>SUM(Table1[[#This Row],[D]]-Table1[[#This Row],[A]],Table1[[#This Row],[DD]]-Table1[[#This Row],[AA]],-(Table1[[#This Row],[NR]]*AB169))</f>
        <v>0</v>
      </c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109">
        <f t="shared" si="6"/>
        <v>43324</v>
      </c>
      <c r="AA169" s="109"/>
      <c r="AB169" s="4">
        <v>2.0833333333333332E-2</v>
      </c>
    </row>
    <row r="170" spans="1:28" ht="14.25" customHeight="1" x14ac:dyDescent="0.25">
      <c r="A170" s="3"/>
      <c r="B170" s="3"/>
      <c r="C170" s="12">
        <f t="shared" si="7"/>
        <v>43323</v>
      </c>
      <c r="D170" s="22"/>
      <c r="E170" s="19"/>
      <c r="F170" s="20"/>
      <c r="G170" s="19"/>
      <c r="H170" s="21"/>
      <c r="I170" s="11">
        <f>SUM(Table1[[#This Row],[D]]-Table1[[#This Row],[A]],Table1[[#This Row],[DD]]-Table1[[#This Row],[AA]],-(Table1[[#This Row],[NR]]*AB170))</f>
        <v>0</v>
      </c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109">
        <f t="shared" si="6"/>
        <v>43325</v>
      </c>
      <c r="AA170" s="109"/>
      <c r="AB170" s="4">
        <v>2.0833333333333332E-2</v>
      </c>
    </row>
    <row r="171" spans="1:28" ht="14.25" customHeight="1" x14ac:dyDescent="0.25">
      <c r="A171" s="3"/>
      <c r="B171" s="3"/>
      <c r="C171" s="12">
        <f t="shared" si="7"/>
        <v>43324</v>
      </c>
      <c r="D171" s="22"/>
      <c r="E171" s="19"/>
      <c r="F171" s="20"/>
      <c r="G171" s="19"/>
      <c r="H171" s="21"/>
      <c r="I171" s="11">
        <f>SUM(Table1[[#This Row],[D]]-Table1[[#This Row],[A]],Table1[[#This Row],[DD]]-Table1[[#This Row],[AA]],-(Table1[[#This Row],[NR]]*AB171))</f>
        <v>0</v>
      </c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109">
        <f t="shared" si="6"/>
        <v>43326</v>
      </c>
      <c r="AA171" s="109"/>
      <c r="AB171" s="4">
        <v>2.0833333333333332E-2</v>
      </c>
    </row>
    <row r="172" spans="1:28" ht="14.25" customHeight="1" x14ac:dyDescent="0.25">
      <c r="A172" s="3"/>
      <c r="B172" s="3"/>
      <c r="C172" s="12">
        <f t="shared" si="7"/>
        <v>43325</v>
      </c>
      <c r="D172" s="22"/>
      <c r="E172" s="19"/>
      <c r="F172" s="20"/>
      <c r="G172" s="19"/>
      <c r="H172" s="21"/>
      <c r="I172" s="11">
        <f>SUM(Table1[[#This Row],[D]]-Table1[[#This Row],[A]],Table1[[#This Row],[DD]]-Table1[[#This Row],[AA]],-(Table1[[#This Row],[NR]]*AB172))</f>
        <v>0</v>
      </c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109">
        <f t="shared" si="6"/>
        <v>43327</v>
      </c>
      <c r="AA172" s="109"/>
      <c r="AB172" s="4">
        <v>2.0833333333333332E-2</v>
      </c>
    </row>
    <row r="173" spans="1:28" ht="14.25" customHeight="1" x14ac:dyDescent="0.25">
      <c r="A173" s="3"/>
      <c r="B173" s="3"/>
      <c r="C173" s="12">
        <f t="shared" si="7"/>
        <v>43326</v>
      </c>
      <c r="D173" s="22"/>
      <c r="E173" s="19"/>
      <c r="F173" s="20"/>
      <c r="G173" s="19"/>
      <c r="H173" s="21"/>
      <c r="I173" s="11">
        <f>SUM(Table1[[#This Row],[D]]-Table1[[#This Row],[A]],Table1[[#This Row],[DD]]-Table1[[#This Row],[AA]],-(Table1[[#This Row],[NR]]*AB173))</f>
        <v>0</v>
      </c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109">
        <f t="shared" si="6"/>
        <v>43328</v>
      </c>
      <c r="AA173" s="109"/>
      <c r="AB173" s="4">
        <v>2.0833333333333332E-2</v>
      </c>
    </row>
    <row r="174" spans="1:28" ht="14.25" customHeight="1" x14ac:dyDescent="0.25">
      <c r="A174" s="3"/>
      <c r="B174" s="3"/>
      <c r="C174" s="12">
        <f t="shared" si="7"/>
        <v>43327</v>
      </c>
      <c r="D174" s="22"/>
      <c r="E174" s="19"/>
      <c r="F174" s="20"/>
      <c r="G174" s="19"/>
      <c r="H174" s="21"/>
      <c r="I174" s="11">
        <f>SUM(Table1[[#This Row],[D]]-Table1[[#This Row],[A]],Table1[[#This Row],[DD]]-Table1[[#This Row],[AA]],-(Table1[[#This Row],[NR]]*AB174))</f>
        <v>0</v>
      </c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109">
        <f t="shared" si="6"/>
        <v>43329</v>
      </c>
      <c r="AA174" s="109"/>
      <c r="AB174" s="4">
        <v>2.0833333333333332E-2</v>
      </c>
    </row>
    <row r="175" spans="1:28" ht="14.25" customHeight="1" x14ac:dyDescent="0.25">
      <c r="A175" s="3"/>
      <c r="B175" s="3"/>
      <c r="C175" s="12">
        <f t="shared" si="7"/>
        <v>43328</v>
      </c>
      <c r="D175" s="22"/>
      <c r="E175" s="19"/>
      <c r="F175" s="20"/>
      <c r="G175" s="19"/>
      <c r="H175" s="21"/>
      <c r="I175" s="11">
        <f>SUM(Table1[[#This Row],[D]]-Table1[[#This Row],[A]],Table1[[#This Row],[DD]]-Table1[[#This Row],[AA]],-(Table1[[#This Row],[NR]]*AB175))</f>
        <v>0</v>
      </c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109">
        <f t="shared" si="6"/>
        <v>43330</v>
      </c>
      <c r="AA175" s="109"/>
      <c r="AB175" s="4">
        <v>2.0833333333333332E-2</v>
      </c>
    </row>
    <row r="176" spans="1:28" ht="14.25" customHeight="1" x14ac:dyDescent="0.25">
      <c r="A176" s="3"/>
      <c r="B176" s="3"/>
      <c r="C176" s="12">
        <f t="shared" si="7"/>
        <v>43329</v>
      </c>
      <c r="D176" s="22"/>
      <c r="E176" s="19"/>
      <c r="F176" s="20"/>
      <c r="G176" s="19"/>
      <c r="H176" s="21"/>
      <c r="I176" s="11">
        <f>SUM(Table1[[#This Row],[D]]-Table1[[#This Row],[A]],Table1[[#This Row],[DD]]-Table1[[#This Row],[AA]],-(Table1[[#This Row],[NR]]*AB176))</f>
        <v>0</v>
      </c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109">
        <f t="shared" si="6"/>
        <v>43331</v>
      </c>
      <c r="AA176" s="109"/>
      <c r="AB176" s="4">
        <v>2.0833333333333332E-2</v>
      </c>
    </row>
    <row r="177" spans="1:28" ht="14.25" customHeight="1" x14ac:dyDescent="0.25">
      <c r="A177" s="3"/>
      <c r="B177" s="3"/>
      <c r="C177" s="12">
        <f t="shared" si="7"/>
        <v>43330</v>
      </c>
      <c r="D177" s="22"/>
      <c r="E177" s="19"/>
      <c r="F177" s="20"/>
      <c r="G177" s="19"/>
      <c r="H177" s="21"/>
      <c r="I177" s="11">
        <f>SUM(Table1[[#This Row],[D]]-Table1[[#This Row],[A]],Table1[[#This Row],[DD]]-Table1[[#This Row],[AA]],-(Table1[[#This Row],[NR]]*AB177))</f>
        <v>0</v>
      </c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109">
        <f t="shared" si="6"/>
        <v>43332</v>
      </c>
      <c r="AA177" s="109"/>
      <c r="AB177" s="4">
        <v>2.0833333333333332E-2</v>
      </c>
    </row>
    <row r="178" spans="1:28" ht="14.25" customHeight="1" x14ac:dyDescent="0.25">
      <c r="A178" s="3"/>
      <c r="B178" s="3"/>
      <c r="C178" s="12">
        <f t="shared" si="7"/>
        <v>43331</v>
      </c>
      <c r="D178" s="22"/>
      <c r="E178" s="19"/>
      <c r="F178" s="20"/>
      <c r="G178" s="19"/>
      <c r="H178" s="21"/>
      <c r="I178" s="11">
        <f>SUM(Table1[[#This Row],[D]]-Table1[[#This Row],[A]],Table1[[#This Row],[DD]]-Table1[[#This Row],[AA]],-(Table1[[#This Row],[NR]]*AB178))</f>
        <v>0</v>
      </c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109">
        <f t="shared" si="6"/>
        <v>43333</v>
      </c>
      <c r="AA178" s="109"/>
      <c r="AB178" s="4">
        <v>2.0833333333333332E-2</v>
      </c>
    </row>
    <row r="179" spans="1:28" ht="14.25" customHeight="1" x14ac:dyDescent="0.25">
      <c r="A179" s="3"/>
      <c r="B179" s="3"/>
      <c r="C179" s="12">
        <f t="shared" si="7"/>
        <v>43332</v>
      </c>
      <c r="D179" s="22"/>
      <c r="E179" s="19"/>
      <c r="F179" s="20"/>
      <c r="G179" s="19"/>
      <c r="H179" s="21"/>
      <c r="I179" s="11">
        <f>SUM(Table1[[#This Row],[D]]-Table1[[#This Row],[A]],Table1[[#This Row],[DD]]-Table1[[#This Row],[AA]],-(Table1[[#This Row],[NR]]*AB179))</f>
        <v>0</v>
      </c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109">
        <f t="shared" si="6"/>
        <v>43334</v>
      </c>
      <c r="AA179" s="109"/>
      <c r="AB179" s="4">
        <v>2.0833333333333332E-2</v>
      </c>
    </row>
    <row r="180" spans="1:28" ht="14.25" customHeight="1" x14ac:dyDescent="0.25">
      <c r="A180" s="3"/>
      <c r="B180" s="3"/>
      <c r="C180" s="12">
        <f t="shared" si="7"/>
        <v>43333</v>
      </c>
      <c r="D180" s="22"/>
      <c r="E180" s="19"/>
      <c r="F180" s="20"/>
      <c r="G180" s="19"/>
      <c r="H180" s="21"/>
      <c r="I180" s="11">
        <f>SUM(Table1[[#This Row],[D]]-Table1[[#This Row],[A]],Table1[[#This Row],[DD]]-Table1[[#This Row],[AA]],-(Table1[[#This Row],[NR]]*AB180))</f>
        <v>0</v>
      </c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109">
        <f t="shared" si="6"/>
        <v>43335</v>
      </c>
      <c r="AA180" s="109"/>
      <c r="AB180" s="4">
        <v>2.0833333333333332E-2</v>
      </c>
    </row>
    <row r="181" spans="1:28" ht="14.25" customHeight="1" x14ac:dyDescent="0.25">
      <c r="A181" s="3"/>
      <c r="B181" s="3"/>
      <c r="C181" s="12">
        <f t="shared" si="7"/>
        <v>43334</v>
      </c>
      <c r="D181" s="22"/>
      <c r="E181" s="19"/>
      <c r="F181" s="20"/>
      <c r="G181" s="19"/>
      <c r="H181" s="21"/>
      <c r="I181" s="11">
        <f>SUM(Table1[[#This Row],[D]]-Table1[[#This Row],[A]],Table1[[#This Row],[DD]]-Table1[[#This Row],[AA]],-(Table1[[#This Row],[NR]]*AB181))</f>
        <v>0</v>
      </c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109">
        <f t="shared" si="6"/>
        <v>43336</v>
      </c>
      <c r="AA181" s="109"/>
      <c r="AB181" s="4">
        <v>2.0833333333333332E-2</v>
      </c>
    </row>
    <row r="182" spans="1:28" ht="14.25" customHeight="1" x14ac:dyDescent="0.25">
      <c r="A182" s="3"/>
      <c r="B182" s="3"/>
      <c r="C182" s="12">
        <f t="shared" si="7"/>
        <v>43335</v>
      </c>
      <c r="D182" s="22"/>
      <c r="E182" s="19"/>
      <c r="F182" s="20"/>
      <c r="G182" s="19"/>
      <c r="H182" s="21"/>
      <c r="I182" s="11">
        <f>SUM(Table1[[#This Row],[D]]-Table1[[#This Row],[A]],Table1[[#This Row],[DD]]-Table1[[#This Row],[AA]],-(Table1[[#This Row],[NR]]*AB182))</f>
        <v>0</v>
      </c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109">
        <f t="shared" si="6"/>
        <v>43337</v>
      </c>
      <c r="AA182" s="109"/>
      <c r="AB182" s="4">
        <v>2.0833333333333332E-2</v>
      </c>
    </row>
    <row r="183" spans="1:28" ht="14.25" customHeight="1" x14ac:dyDescent="0.25">
      <c r="A183" s="3"/>
      <c r="B183" s="3"/>
      <c r="C183" s="12">
        <f t="shared" si="7"/>
        <v>43336</v>
      </c>
      <c r="D183" s="22"/>
      <c r="E183" s="19"/>
      <c r="F183" s="20"/>
      <c r="G183" s="19"/>
      <c r="H183" s="21"/>
      <c r="I183" s="11">
        <f>SUM(Table1[[#This Row],[D]]-Table1[[#This Row],[A]],Table1[[#This Row],[DD]]-Table1[[#This Row],[AA]],-(Table1[[#This Row],[NR]]*AB183))</f>
        <v>0</v>
      </c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109">
        <f t="shared" si="6"/>
        <v>43338</v>
      </c>
      <c r="AA183" s="109"/>
      <c r="AB183" s="4">
        <v>2.0833333333333332E-2</v>
      </c>
    </row>
    <row r="184" spans="1:28" ht="14.25" customHeight="1" x14ac:dyDescent="0.25">
      <c r="A184" s="3"/>
      <c r="B184" s="3"/>
      <c r="C184" s="12">
        <f t="shared" si="7"/>
        <v>43337</v>
      </c>
      <c r="D184" s="22"/>
      <c r="E184" s="19"/>
      <c r="F184" s="20"/>
      <c r="G184" s="19"/>
      <c r="H184" s="21"/>
      <c r="I184" s="11">
        <f>SUM(Table1[[#This Row],[D]]-Table1[[#This Row],[A]],Table1[[#This Row],[DD]]-Table1[[#This Row],[AA]],-(Table1[[#This Row],[NR]]*AB184))</f>
        <v>0</v>
      </c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109">
        <f t="shared" si="6"/>
        <v>43339</v>
      </c>
      <c r="AA184" s="109"/>
      <c r="AB184" s="4">
        <v>2.0833333333333332E-2</v>
      </c>
    </row>
    <row r="185" spans="1:28" ht="14.25" customHeight="1" x14ac:dyDescent="0.25">
      <c r="A185" s="3"/>
      <c r="B185" s="3"/>
      <c r="C185" s="12">
        <f t="shared" si="7"/>
        <v>43338</v>
      </c>
      <c r="D185" s="22"/>
      <c r="E185" s="19"/>
      <c r="F185" s="20"/>
      <c r="G185" s="19"/>
      <c r="H185" s="21"/>
      <c r="I185" s="11">
        <f>SUM(Table1[[#This Row],[D]]-Table1[[#This Row],[A]],Table1[[#This Row],[DD]]-Table1[[#This Row],[AA]],-(Table1[[#This Row],[NR]]*AB185))</f>
        <v>0</v>
      </c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109">
        <f t="shared" si="6"/>
        <v>43340</v>
      </c>
      <c r="AA185" s="109"/>
      <c r="AB185" s="4">
        <v>2.0833333333333332E-2</v>
      </c>
    </row>
    <row r="186" spans="1:28" ht="14.25" customHeight="1" x14ac:dyDescent="0.25">
      <c r="A186" s="3"/>
      <c r="B186" s="3"/>
      <c r="C186" s="12">
        <f t="shared" si="7"/>
        <v>43339</v>
      </c>
      <c r="D186" s="22"/>
      <c r="E186" s="19"/>
      <c r="F186" s="20"/>
      <c r="G186" s="19"/>
      <c r="H186" s="21"/>
      <c r="I186" s="11">
        <f>SUM(Table1[[#This Row],[D]]-Table1[[#This Row],[A]],Table1[[#This Row],[DD]]-Table1[[#This Row],[AA]],-(Table1[[#This Row],[NR]]*AB186))</f>
        <v>0</v>
      </c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109">
        <f t="shared" si="6"/>
        <v>43341</v>
      </c>
      <c r="AA186" s="109"/>
      <c r="AB186" s="4">
        <v>2.0833333333333332E-2</v>
      </c>
    </row>
    <row r="187" spans="1:28" ht="14.25" customHeight="1" x14ac:dyDescent="0.25">
      <c r="A187" s="3"/>
      <c r="B187" s="3"/>
      <c r="C187" s="12">
        <f t="shared" si="7"/>
        <v>43340</v>
      </c>
      <c r="D187" s="22"/>
      <c r="E187" s="19"/>
      <c r="F187" s="20"/>
      <c r="G187" s="19"/>
      <c r="H187" s="21"/>
      <c r="I187" s="11">
        <f>SUM(Table1[[#This Row],[D]]-Table1[[#This Row],[A]],Table1[[#This Row],[DD]]-Table1[[#This Row],[AA]],-(Table1[[#This Row],[NR]]*AB187))</f>
        <v>0</v>
      </c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109">
        <f t="shared" si="6"/>
        <v>43342</v>
      </c>
      <c r="AA187" s="109"/>
      <c r="AB187" s="4">
        <v>2.0833333333333332E-2</v>
      </c>
    </row>
    <row r="188" spans="1:28" ht="14.25" customHeight="1" x14ac:dyDescent="0.25">
      <c r="A188" s="3"/>
      <c r="B188" s="3"/>
      <c r="C188" s="12">
        <f t="shared" si="7"/>
        <v>43341</v>
      </c>
      <c r="D188" s="22"/>
      <c r="E188" s="19"/>
      <c r="F188" s="20"/>
      <c r="G188" s="19"/>
      <c r="H188" s="21"/>
      <c r="I188" s="11">
        <f>SUM(Table1[[#This Row],[D]]-Table1[[#This Row],[A]],Table1[[#This Row],[DD]]-Table1[[#This Row],[AA]],-(Table1[[#This Row],[NR]]*AB188))</f>
        <v>0</v>
      </c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109">
        <f t="shared" si="6"/>
        <v>43343</v>
      </c>
      <c r="AA188" s="109"/>
      <c r="AB188" s="4">
        <v>2.0833333333333332E-2</v>
      </c>
    </row>
    <row r="189" spans="1:28" ht="14.25" customHeight="1" x14ac:dyDescent="0.25">
      <c r="A189" s="3"/>
      <c r="B189" s="3"/>
      <c r="C189" s="12">
        <f t="shared" si="7"/>
        <v>43342</v>
      </c>
      <c r="D189" s="22"/>
      <c r="E189" s="19"/>
      <c r="F189" s="20"/>
      <c r="G189" s="19"/>
      <c r="H189" s="21"/>
      <c r="I189" s="11">
        <f>SUM(Table1[[#This Row],[D]]-Table1[[#This Row],[A]],Table1[[#This Row],[DD]]-Table1[[#This Row],[AA]],-(Table1[[#This Row],[NR]]*AB189))</f>
        <v>0</v>
      </c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109">
        <f t="shared" si="6"/>
        <v>43344</v>
      </c>
      <c r="AA189" s="109"/>
      <c r="AB189" s="4">
        <v>2.0833333333333332E-2</v>
      </c>
    </row>
    <row r="190" spans="1:28" ht="14.25" customHeight="1" x14ac:dyDescent="0.25">
      <c r="A190" s="3"/>
      <c r="B190" s="3"/>
      <c r="C190" s="12">
        <f t="shared" si="7"/>
        <v>43343</v>
      </c>
      <c r="D190" s="22"/>
      <c r="E190" s="19"/>
      <c r="F190" s="20"/>
      <c r="G190" s="19"/>
      <c r="H190" s="21"/>
      <c r="I190" s="11">
        <f>SUM(Table1[[#This Row],[D]]-Table1[[#This Row],[A]],Table1[[#This Row],[DD]]-Table1[[#This Row],[AA]],-(Table1[[#This Row],[NR]]*AB190))</f>
        <v>0</v>
      </c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109">
        <f t="shared" si="6"/>
        <v>43345</v>
      </c>
      <c r="AA190" s="109"/>
      <c r="AB190" s="4">
        <v>2.0833333333333332E-2</v>
      </c>
    </row>
    <row r="191" spans="1:28" ht="14.25" customHeight="1" x14ac:dyDescent="0.25">
      <c r="A191" s="3"/>
      <c r="B191" s="3"/>
      <c r="C191" s="12">
        <f t="shared" si="7"/>
        <v>43344</v>
      </c>
      <c r="D191" s="22"/>
      <c r="E191" s="19"/>
      <c r="F191" s="20"/>
      <c r="G191" s="19"/>
      <c r="H191" s="21"/>
      <c r="I191" s="11">
        <f>SUM(Table1[[#This Row],[D]]-Table1[[#This Row],[A]],Table1[[#This Row],[DD]]-Table1[[#This Row],[AA]],-(Table1[[#This Row],[NR]]*AB191))</f>
        <v>0</v>
      </c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109">
        <f t="shared" si="6"/>
        <v>43346</v>
      </c>
      <c r="AA191" s="109"/>
      <c r="AB191" s="4">
        <v>2.0833333333333332E-2</v>
      </c>
    </row>
    <row r="192" spans="1:28" ht="14.25" customHeight="1" x14ac:dyDescent="0.25">
      <c r="A192" s="3"/>
      <c r="B192" s="3"/>
      <c r="C192" s="12">
        <f t="shared" si="7"/>
        <v>43345</v>
      </c>
      <c r="D192" s="22"/>
      <c r="E192" s="19"/>
      <c r="F192" s="20"/>
      <c r="G192" s="19"/>
      <c r="H192" s="21"/>
      <c r="I192" s="11">
        <f>SUM(Table1[[#This Row],[D]]-Table1[[#This Row],[A]],Table1[[#This Row],[DD]]-Table1[[#This Row],[AA]],-(Table1[[#This Row],[NR]]*AB192))</f>
        <v>0</v>
      </c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109">
        <f t="shared" si="6"/>
        <v>43347</v>
      </c>
      <c r="AA192" s="109"/>
      <c r="AB192" s="4">
        <v>2.0833333333333332E-2</v>
      </c>
    </row>
    <row r="193" spans="1:28" ht="14.25" customHeight="1" x14ac:dyDescent="0.25">
      <c r="A193" s="3"/>
      <c r="B193" s="3"/>
      <c r="C193" s="12">
        <f t="shared" si="7"/>
        <v>43346</v>
      </c>
      <c r="D193" s="22"/>
      <c r="E193" s="19"/>
      <c r="F193" s="20"/>
      <c r="G193" s="19"/>
      <c r="H193" s="21"/>
      <c r="I193" s="11">
        <f>SUM(Table1[[#This Row],[D]]-Table1[[#This Row],[A]],Table1[[#This Row],[DD]]-Table1[[#This Row],[AA]],-(Table1[[#This Row],[NR]]*AB193))</f>
        <v>0</v>
      </c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109">
        <f t="shared" si="6"/>
        <v>43348</v>
      </c>
      <c r="AA193" s="109"/>
      <c r="AB193" s="4">
        <v>2.0833333333333332E-2</v>
      </c>
    </row>
    <row r="194" spans="1:28" ht="14.25" customHeight="1" x14ac:dyDescent="0.25">
      <c r="A194" s="3"/>
      <c r="B194" s="3"/>
      <c r="C194" s="12">
        <f t="shared" si="7"/>
        <v>43347</v>
      </c>
      <c r="D194" s="22"/>
      <c r="E194" s="19"/>
      <c r="F194" s="20"/>
      <c r="G194" s="19"/>
      <c r="H194" s="21"/>
      <c r="I194" s="11">
        <f>SUM(Table1[[#This Row],[D]]-Table1[[#This Row],[A]],Table1[[#This Row],[DD]]-Table1[[#This Row],[AA]],-(Table1[[#This Row],[NR]]*AB194))</f>
        <v>0</v>
      </c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109">
        <f t="shared" si="6"/>
        <v>43349</v>
      </c>
      <c r="AA194" s="109"/>
      <c r="AB194" s="4">
        <v>2.0833333333333332E-2</v>
      </c>
    </row>
    <row r="195" spans="1:28" ht="14.25" customHeight="1" x14ac:dyDescent="0.25">
      <c r="A195" s="3"/>
      <c r="B195" s="3"/>
      <c r="C195" s="12">
        <f t="shared" si="7"/>
        <v>43348</v>
      </c>
      <c r="D195" s="22"/>
      <c r="E195" s="19"/>
      <c r="F195" s="20"/>
      <c r="G195" s="19"/>
      <c r="H195" s="21"/>
      <c r="I195" s="11">
        <f>SUM(Table1[[#This Row],[D]]-Table1[[#This Row],[A]],Table1[[#This Row],[DD]]-Table1[[#This Row],[AA]],-(Table1[[#This Row],[NR]]*AB195))</f>
        <v>0</v>
      </c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109">
        <f t="shared" si="6"/>
        <v>43350</v>
      </c>
      <c r="AA195" s="109"/>
      <c r="AB195" s="4">
        <v>2.0833333333333332E-2</v>
      </c>
    </row>
    <row r="196" spans="1:28" ht="14.25" customHeight="1" x14ac:dyDescent="0.25">
      <c r="A196" s="3"/>
      <c r="B196" s="3"/>
      <c r="C196" s="12">
        <f t="shared" si="7"/>
        <v>43349</v>
      </c>
      <c r="D196" s="22"/>
      <c r="E196" s="19"/>
      <c r="F196" s="20"/>
      <c r="G196" s="19"/>
      <c r="H196" s="21"/>
      <c r="I196" s="11">
        <f>SUM(Table1[[#This Row],[D]]-Table1[[#This Row],[A]],Table1[[#This Row],[DD]]-Table1[[#This Row],[AA]],-(Table1[[#This Row],[NR]]*AB196))</f>
        <v>0</v>
      </c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109">
        <f t="shared" si="6"/>
        <v>43351</v>
      </c>
      <c r="AA196" s="109"/>
      <c r="AB196" s="4">
        <v>2.0833333333333332E-2</v>
      </c>
    </row>
    <row r="197" spans="1:28" ht="14.25" customHeight="1" x14ac:dyDescent="0.25">
      <c r="A197" s="3"/>
      <c r="B197" s="3"/>
      <c r="C197" s="12">
        <f t="shared" si="7"/>
        <v>43350</v>
      </c>
      <c r="D197" s="22"/>
      <c r="E197" s="19"/>
      <c r="F197" s="20"/>
      <c r="G197" s="19"/>
      <c r="H197" s="21"/>
      <c r="I197" s="11">
        <f>SUM(Table1[[#This Row],[D]]-Table1[[#This Row],[A]],Table1[[#This Row],[DD]]-Table1[[#This Row],[AA]],-(Table1[[#This Row],[NR]]*AB197))</f>
        <v>0</v>
      </c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109">
        <f t="shared" si="6"/>
        <v>43352</v>
      </c>
      <c r="AA197" s="109"/>
      <c r="AB197" s="4">
        <v>2.0833333333333332E-2</v>
      </c>
    </row>
    <row r="198" spans="1:28" ht="14.25" customHeight="1" x14ac:dyDescent="0.25">
      <c r="A198" s="3"/>
      <c r="B198" s="3"/>
      <c r="C198" s="12">
        <f t="shared" si="7"/>
        <v>43351</v>
      </c>
      <c r="D198" s="22"/>
      <c r="E198" s="19"/>
      <c r="F198" s="20"/>
      <c r="G198" s="19"/>
      <c r="H198" s="21"/>
      <c r="I198" s="11">
        <f>SUM(Table1[[#This Row],[D]]-Table1[[#This Row],[A]],Table1[[#This Row],[DD]]-Table1[[#This Row],[AA]],-(Table1[[#This Row],[NR]]*AB198))</f>
        <v>0</v>
      </c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109">
        <f t="shared" ref="Z198:Z261" si="8">C199+1</f>
        <v>43353</v>
      </c>
      <c r="AA198" s="109"/>
      <c r="AB198" s="4">
        <v>2.0833333333333332E-2</v>
      </c>
    </row>
    <row r="199" spans="1:28" ht="14.25" customHeight="1" x14ac:dyDescent="0.25">
      <c r="A199" s="3"/>
      <c r="B199" s="3"/>
      <c r="C199" s="12">
        <f t="shared" si="7"/>
        <v>43352</v>
      </c>
      <c r="D199" s="22"/>
      <c r="E199" s="19"/>
      <c r="F199" s="20"/>
      <c r="G199" s="19"/>
      <c r="H199" s="21"/>
      <c r="I199" s="11">
        <f>SUM(Table1[[#This Row],[D]]-Table1[[#This Row],[A]],Table1[[#This Row],[DD]]-Table1[[#This Row],[AA]],-(Table1[[#This Row],[NR]]*AB199))</f>
        <v>0</v>
      </c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109">
        <f t="shared" si="8"/>
        <v>43354</v>
      </c>
      <c r="AA199" s="109"/>
      <c r="AB199" s="4">
        <v>2.0833333333333332E-2</v>
      </c>
    </row>
    <row r="200" spans="1:28" ht="14.25" customHeight="1" x14ac:dyDescent="0.25">
      <c r="A200" s="3"/>
      <c r="B200" s="3"/>
      <c r="C200" s="12">
        <f t="shared" ref="C200:C263" si="9">Z198</f>
        <v>43353</v>
      </c>
      <c r="D200" s="22"/>
      <c r="E200" s="19"/>
      <c r="F200" s="20"/>
      <c r="G200" s="19"/>
      <c r="H200" s="21"/>
      <c r="I200" s="11">
        <f>SUM(Table1[[#This Row],[D]]-Table1[[#This Row],[A]],Table1[[#This Row],[DD]]-Table1[[#This Row],[AA]],-(Table1[[#This Row],[NR]]*AB200))</f>
        <v>0</v>
      </c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109">
        <f t="shared" si="8"/>
        <v>43355</v>
      </c>
      <c r="AA200" s="109"/>
      <c r="AB200" s="4">
        <v>2.0833333333333332E-2</v>
      </c>
    </row>
    <row r="201" spans="1:28" ht="14.25" customHeight="1" x14ac:dyDescent="0.25">
      <c r="A201" s="3"/>
      <c r="B201" s="3"/>
      <c r="C201" s="12">
        <f t="shared" si="9"/>
        <v>43354</v>
      </c>
      <c r="D201" s="22"/>
      <c r="E201" s="19"/>
      <c r="F201" s="20"/>
      <c r="G201" s="19"/>
      <c r="H201" s="21"/>
      <c r="I201" s="11">
        <f>SUM(Table1[[#This Row],[D]]-Table1[[#This Row],[A]],Table1[[#This Row],[DD]]-Table1[[#This Row],[AA]],-(Table1[[#This Row],[NR]]*AB201))</f>
        <v>0</v>
      </c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109">
        <f t="shared" si="8"/>
        <v>43356</v>
      </c>
      <c r="AA201" s="109"/>
      <c r="AB201" s="4">
        <v>2.0833333333333332E-2</v>
      </c>
    </row>
    <row r="202" spans="1:28" ht="14.25" customHeight="1" x14ac:dyDescent="0.25">
      <c r="A202" s="3"/>
      <c r="B202" s="3"/>
      <c r="C202" s="12">
        <f t="shared" si="9"/>
        <v>43355</v>
      </c>
      <c r="D202" s="22"/>
      <c r="E202" s="19"/>
      <c r="F202" s="20"/>
      <c r="G202" s="19"/>
      <c r="H202" s="21"/>
      <c r="I202" s="11">
        <f>SUM(Table1[[#This Row],[D]]-Table1[[#This Row],[A]],Table1[[#This Row],[DD]]-Table1[[#This Row],[AA]],-(Table1[[#This Row],[NR]]*AB202))</f>
        <v>0</v>
      </c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109">
        <f t="shared" si="8"/>
        <v>43357</v>
      </c>
      <c r="AA202" s="109"/>
      <c r="AB202" s="4">
        <v>2.0833333333333332E-2</v>
      </c>
    </row>
    <row r="203" spans="1:28" ht="14.25" customHeight="1" x14ac:dyDescent="0.25">
      <c r="A203" s="3"/>
      <c r="B203" s="3"/>
      <c r="C203" s="12">
        <f t="shared" si="9"/>
        <v>43356</v>
      </c>
      <c r="D203" s="22"/>
      <c r="E203" s="19"/>
      <c r="F203" s="20"/>
      <c r="G203" s="19"/>
      <c r="H203" s="21"/>
      <c r="I203" s="11">
        <f>SUM(Table1[[#This Row],[D]]-Table1[[#This Row],[A]],Table1[[#This Row],[DD]]-Table1[[#This Row],[AA]],-(Table1[[#This Row],[NR]]*AB203))</f>
        <v>0</v>
      </c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109">
        <f t="shared" si="8"/>
        <v>43358</v>
      </c>
      <c r="AA203" s="109"/>
      <c r="AB203" s="4">
        <v>2.0833333333333332E-2</v>
      </c>
    </row>
    <row r="204" spans="1:28" ht="14.25" customHeight="1" x14ac:dyDescent="0.25">
      <c r="A204" s="3"/>
      <c r="B204" s="3"/>
      <c r="C204" s="12">
        <f t="shared" si="9"/>
        <v>43357</v>
      </c>
      <c r="D204" s="22"/>
      <c r="E204" s="19"/>
      <c r="F204" s="20"/>
      <c r="G204" s="19"/>
      <c r="H204" s="21"/>
      <c r="I204" s="11">
        <f>SUM(Table1[[#This Row],[D]]-Table1[[#This Row],[A]],Table1[[#This Row],[DD]]-Table1[[#This Row],[AA]],-(Table1[[#This Row],[NR]]*AB204))</f>
        <v>0</v>
      </c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109">
        <f t="shared" si="8"/>
        <v>43359</v>
      </c>
      <c r="AA204" s="109"/>
      <c r="AB204" s="4">
        <v>2.0833333333333332E-2</v>
      </c>
    </row>
    <row r="205" spans="1:28" ht="14.25" customHeight="1" x14ac:dyDescent="0.25">
      <c r="A205" s="3"/>
      <c r="B205" s="3"/>
      <c r="C205" s="12">
        <f t="shared" si="9"/>
        <v>43358</v>
      </c>
      <c r="D205" s="22"/>
      <c r="E205" s="19"/>
      <c r="F205" s="20"/>
      <c r="G205" s="19"/>
      <c r="H205" s="21"/>
      <c r="I205" s="11">
        <f>SUM(Table1[[#This Row],[D]]-Table1[[#This Row],[A]],Table1[[#This Row],[DD]]-Table1[[#This Row],[AA]],-(Table1[[#This Row],[NR]]*AB205))</f>
        <v>0</v>
      </c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109">
        <f t="shared" si="8"/>
        <v>43360</v>
      </c>
      <c r="AA205" s="109"/>
      <c r="AB205" s="4">
        <v>2.0833333333333332E-2</v>
      </c>
    </row>
    <row r="206" spans="1:28" ht="14.25" customHeight="1" x14ac:dyDescent="0.25">
      <c r="A206" s="3"/>
      <c r="B206" s="3"/>
      <c r="C206" s="12">
        <f t="shared" si="9"/>
        <v>43359</v>
      </c>
      <c r="D206" s="22"/>
      <c r="E206" s="19"/>
      <c r="F206" s="20"/>
      <c r="G206" s="19"/>
      <c r="H206" s="21"/>
      <c r="I206" s="11">
        <f>SUM(Table1[[#This Row],[D]]-Table1[[#This Row],[A]],Table1[[#This Row],[DD]]-Table1[[#This Row],[AA]],-(Table1[[#This Row],[NR]]*AB206))</f>
        <v>0</v>
      </c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109">
        <f t="shared" si="8"/>
        <v>43361</v>
      </c>
      <c r="AA206" s="109"/>
      <c r="AB206" s="4">
        <v>2.0833333333333332E-2</v>
      </c>
    </row>
    <row r="207" spans="1:28" ht="14.25" customHeight="1" x14ac:dyDescent="0.25">
      <c r="A207" s="3"/>
      <c r="B207" s="3"/>
      <c r="C207" s="12">
        <f t="shared" si="9"/>
        <v>43360</v>
      </c>
      <c r="D207" s="22"/>
      <c r="E207" s="19"/>
      <c r="F207" s="20"/>
      <c r="G207" s="19"/>
      <c r="H207" s="21"/>
      <c r="I207" s="11">
        <f>SUM(Table1[[#This Row],[D]]-Table1[[#This Row],[A]],Table1[[#This Row],[DD]]-Table1[[#This Row],[AA]],-(Table1[[#This Row],[NR]]*AB207))</f>
        <v>0</v>
      </c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109">
        <f t="shared" si="8"/>
        <v>43362</v>
      </c>
      <c r="AA207" s="109"/>
      <c r="AB207" s="4">
        <v>2.0833333333333332E-2</v>
      </c>
    </row>
    <row r="208" spans="1:28" ht="14.25" customHeight="1" x14ac:dyDescent="0.25">
      <c r="A208" s="3"/>
      <c r="B208" s="3"/>
      <c r="C208" s="12">
        <f t="shared" si="9"/>
        <v>43361</v>
      </c>
      <c r="D208" s="22"/>
      <c r="E208" s="19"/>
      <c r="F208" s="20"/>
      <c r="G208" s="19"/>
      <c r="H208" s="21"/>
      <c r="I208" s="11">
        <f>SUM(Table1[[#This Row],[D]]-Table1[[#This Row],[A]],Table1[[#This Row],[DD]]-Table1[[#This Row],[AA]],-(Table1[[#This Row],[NR]]*AB208))</f>
        <v>0</v>
      </c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109">
        <f t="shared" si="8"/>
        <v>43363</v>
      </c>
      <c r="AA208" s="109"/>
      <c r="AB208" s="4">
        <v>2.0833333333333332E-2</v>
      </c>
    </row>
    <row r="209" spans="1:28" ht="14.25" customHeight="1" x14ac:dyDescent="0.25">
      <c r="A209" s="3"/>
      <c r="B209" s="3"/>
      <c r="C209" s="12">
        <f t="shared" si="9"/>
        <v>43362</v>
      </c>
      <c r="D209" s="22"/>
      <c r="E209" s="19"/>
      <c r="F209" s="20"/>
      <c r="G209" s="19"/>
      <c r="H209" s="21"/>
      <c r="I209" s="11">
        <f>SUM(Table1[[#This Row],[D]]-Table1[[#This Row],[A]],Table1[[#This Row],[DD]]-Table1[[#This Row],[AA]],-(Table1[[#This Row],[NR]]*AB209))</f>
        <v>0</v>
      </c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109">
        <f t="shared" si="8"/>
        <v>43364</v>
      </c>
      <c r="AA209" s="109"/>
      <c r="AB209" s="4">
        <v>2.0833333333333332E-2</v>
      </c>
    </row>
    <row r="210" spans="1:28" ht="14.25" customHeight="1" x14ac:dyDescent="0.25">
      <c r="A210" s="3"/>
      <c r="B210" s="3"/>
      <c r="C210" s="12">
        <f t="shared" si="9"/>
        <v>43363</v>
      </c>
      <c r="D210" s="22"/>
      <c r="E210" s="19"/>
      <c r="F210" s="20"/>
      <c r="G210" s="19"/>
      <c r="H210" s="21"/>
      <c r="I210" s="11">
        <f>SUM(Table1[[#This Row],[D]]-Table1[[#This Row],[A]],Table1[[#This Row],[DD]]-Table1[[#This Row],[AA]],-(Table1[[#This Row],[NR]]*AB210))</f>
        <v>0</v>
      </c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109">
        <f t="shared" si="8"/>
        <v>43365</v>
      </c>
      <c r="AA210" s="109"/>
      <c r="AB210" s="4">
        <v>2.0833333333333332E-2</v>
      </c>
    </row>
    <row r="211" spans="1:28" ht="14.25" customHeight="1" x14ac:dyDescent="0.25">
      <c r="A211" s="3"/>
      <c r="B211" s="3"/>
      <c r="C211" s="12">
        <f t="shared" si="9"/>
        <v>43364</v>
      </c>
      <c r="D211" s="22"/>
      <c r="E211" s="19"/>
      <c r="F211" s="20"/>
      <c r="G211" s="19"/>
      <c r="H211" s="21"/>
      <c r="I211" s="11">
        <f>SUM(Table1[[#This Row],[D]]-Table1[[#This Row],[A]],Table1[[#This Row],[DD]]-Table1[[#This Row],[AA]],-(Table1[[#This Row],[NR]]*AB211))</f>
        <v>0</v>
      </c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109">
        <f t="shared" si="8"/>
        <v>43366</v>
      </c>
      <c r="AA211" s="109"/>
      <c r="AB211" s="4">
        <v>2.0833333333333332E-2</v>
      </c>
    </row>
    <row r="212" spans="1:28" ht="14.25" customHeight="1" x14ac:dyDescent="0.25">
      <c r="A212" s="3"/>
      <c r="B212" s="3"/>
      <c r="C212" s="12">
        <f t="shared" si="9"/>
        <v>43365</v>
      </c>
      <c r="D212" s="22"/>
      <c r="E212" s="19"/>
      <c r="F212" s="20"/>
      <c r="G212" s="19"/>
      <c r="H212" s="21"/>
      <c r="I212" s="11">
        <f>SUM(Table1[[#This Row],[D]]-Table1[[#This Row],[A]],Table1[[#This Row],[DD]]-Table1[[#This Row],[AA]],-(Table1[[#This Row],[NR]]*AB212))</f>
        <v>0</v>
      </c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109">
        <f t="shared" si="8"/>
        <v>43367</v>
      </c>
      <c r="AA212" s="109"/>
      <c r="AB212" s="4">
        <v>2.0833333333333332E-2</v>
      </c>
    </row>
    <row r="213" spans="1:28" ht="14.25" customHeight="1" x14ac:dyDescent="0.25">
      <c r="A213" s="3"/>
      <c r="B213" s="3"/>
      <c r="C213" s="12">
        <f t="shared" si="9"/>
        <v>43366</v>
      </c>
      <c r="D213" s="22"/>
      <c r="E213" s="19"/>
      <c r="F213" s="20"/>
      <c r="G213" s="19"/>
      <c r="H213" s="21"/>
      <c r="I213" s="11">
        <f>SUM(Table1[[#This Row],[D]]-Table1[[#This Row],[A]],Table1[[#This Row],[DD]]-Table1[[#This Row],[AA]],-(Table1[[#This Row],[NR]]*AB213))</f>
        <v>0</v>
      </c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109">
        <f t="shared" si="8"/>
        <v>43368</v>
      </c>
      <c r="AA213" s="109"/>
      <c r="AB213" s="4">
        <v>2.0833333333333332E-2</v>
      </c>
    </row>
    <row r="214" spans="1:28" ht="14.25" customHeight="1" x14ac:dyDescent="0.25">
      <c r="A214" s="3"/>
      <c r="B214" s="3"/>
      <c r="C214" s="12">
        <f t="shared" si="9"/>
        <v>43367</v>
      </c>
      <c r="D214" s="22"/>
      <c r="E214" s="19"/>
      <c r="F214" s="20"/>
      <c r="G214" s="19"/>
      <c r="H214" s="21"/>
      <c r="I214" s="11">
        <f>SUM(Table1[[#This Row],[D]]-Table1[[#This Row],[A]],Table1[[#This Row],[DD]]-Table1[[#This Row],[AA]],-(Table1[[#This Row],[NR]]*AB214))</f>
        <v>0</v>
      </c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109">
        <f t="shared" si="8"/>
        <v>43369</v>
      </c>
      <c r="AA214" s="109"/>
      <c r="AB214" s="4">
        <v>2.0833333333333332E-2</v>
      </c>
    </row>
    <row r="215" spans="1:28" ht="14.25" customHeight="1" x14ac:dyDescent="0.25">
      <c r="A215" s="3"/>
      <c r="B215" s="3"/>
      <c r="C215" s="12">
        <f t="shared" si="9"/>
        <v>43368</v>
      </c>
      <c r="D215" s="22"/>
      <c r="E215" s="19"/>
      <c r="F215" s="20"/>
      <c r="G215" s="19"/>
      <c r="H215" s="21"/>
      <c r="I215" s="11">
        <f>SUM(Table1[[#This Row],[D]]-Table1[[#This Row],[A]],Table1[[#This Row],[DD]]-Table1[[#This Row],[AA]],-(Table1[[#This Row],[NR]]*AB215))</f>
        <v>0</v>
      </c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109">
        <f t="shared" si="8"/>
        <v>43370</v>
      </c>
      <c r="AA215" s="109"/>
      <c r="AB215" s="4">
        <v>2.0833333333333332E-2</v>
      </c>
    </row>
    <row r="216" spans="1:28" ht="14.25" customHeight="1" x14ac:dyDescent="0.25">
      <c r="A216" s="3"/>
      <c r="B216" s="3"/>
      <c r="C216" s="12">
        <f t="shared" si="9"/>
        <v>43369</v>
      </c>
      <c r="D216" s="22"/>
      <c r="E216" s="19"/>
      <c r="F216" s="20"/>
      <c r="G216" s="19"/>
      <c r="H216" s="21"/>
      <c r="I216" s="11">
        <f>SUM(Table1[[#This Row],[D]]-Table1[[#This Row],[A]],Table1[[#This Row],[DD]]-Table1[[#This Row],[AA]],-(Table1[[#This Row],[NR]]*AB216))</f>
        <v>0</v>
      </c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109">
        <f t="shared" si="8"/>
        <v>43371</v>
      </c>
      <c r="AA216" s="109"/>
      <c r="AB216" s="4">
        <v>2.0833333333333332E-2</v>
      </c>
    </row>
    <row r="217" spans="1:28" ht="14.25" customHeight="1" x14ac:dyDescent="0.25">
      <c r="A217" s="3"/>
      <c r="B217" s="3"/>
      <c r="C217" s="12">
        <f t="shared" si="9"/>
        <v>43370</v>
      </c>
      <c r="D217" s="22"/>
      <c r="E217" s="19"/>
      <c r="F217" s="20"/>
      <c r="G217" s="19"/>
      <c r="H217" s="21"/>
      <c r="I217" s="11">
        <f>SUM(Table1[[#This Row],[D]]-Table1[[#This Row],[A]],Table1[[#This Row],[DD]]-Table1[[#This Row],[AA]],-(Table1[[#This Row],[NR]]*AB217))</f>
        <v>0</v>
      </c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109">
        <f t="shared" si="8"/>
        <v>43372</v>
      </c>
      <c r="AA217" s="109"/>
      <c r="AB217" s="4">
        <v>2.0833333333333332E-2</v>
      </c>
    </row>
    <row r="218" spans="1:28" ht="14.25" customHeight="1" x14ac:dyDescent="0.25">
      <c r="A218" s="3"/>
      <c r="B218" s="3"/>
      <c r="C218" s="12">
        <f t="shared" si="9"/>
        <v>43371</v>
      </c>
      <c r="D218" s="22"/>
      <c r="E218" s="19"/>
      <c r="F218" s="20"/>
      <c r="G218" s="19"/>
      <c r="H218" s="21"/>
      <c r="I218" s="11">
        <f>SUM(Table1[[#This Row],[D]]-Table1[[#This Row],[A]],Table1[[#This Row],[DD]]-Table1[[#This Row],[AA]],-(Table1[[#This Row],[NR]]*AB218))</f>
        <v>0</v>
      </c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109">
        <f t="shared" si="8"/>
        <v>43373</v>
      </c>
      <c r="AA218" s="109"/>
      <c r="AB218" s="4">
        <v>2.0833333333333332E-2</v>
      </c>
    </row>
    <row r="219" spans="1:28" ht="14.25" customHeight="1" x14ac:dyDescent="0.25">
      <c r="A219" s="3"/>
      <c r="B219" s="3"/>
      <c r="C219" s="12">
        <f t="shared" si="9"/>
        <v>43372</v>
      </c>
      <c r="D219" s="22"/>
      <c r="E219" s="19"/>
      <c r="F219" s="20"/>
      <c r="G219" s="19"/>
      <c r="H219" s="21"/>
      <c r="I219" s="11">
        <f>SUM(Table1[[#This Row],[D]]-Table1[[#This Row],[A]],Table1[[#This Row],[DD]]-Table1[[#This Row],[AA]],-(Table1[[#This Row],[NR]]*AB219))</f>
        <v>0</v>
      </c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109">
        <f t="shared" si="8"/>
        <v>43374</v>
      </c>
      <c r="AA219" s="109"/>
      <c r="AB219" s="4">
        <v>2.0833333333333332E-2</v>
      </c>
    </row>
    <row r="220" spans="1:28" ht="14.25" customHeight="1" x14ac:dyDescent="0.25">
      <c r="A220" s="3"/>
      <c r="B220" s="3"/>
      <c r="C220" s="12">
        <f t="shared" si="9"/>
        <v>43373</v>
      </c>
      <c r="D220" s="22"/>
      <c r="E220" s="19"/>
      <c r="F220" s="20"/>
      <c r="G220" s="19"/>
      <c r="H220" s="21"/>
      <c r="I220" s="11">
        <f>SUM(Table1[[#This Row],[D]]-Table1[[#This Row],[A]],Table1[[#This Row],[DD]]-Table1[[#This Row],[AA]],-(Table1[[#This Row],[NR]]*AB220))</f>
        <v>0</v>
      </c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109">
        <f t="shared" si="8"/>
        <v>43375</v>
      </c>
      <c r="AA220" s="109"/>
      <c r="AB220" s="4">
        <v>2.0833333333333332E-2</v>
      </c>
    </row>
    <row r="221" spans="1:28" ht="14.25" customHeight="1" x14ac:dyDescent="0.25">
      <c r="A221" s="3"/>
      <c r="B221" s="3"/>
      <c r="C221" s="12">
        <f t="shared" si="9"/>
        <v>43374</v>
      </c>
      <c r="D221" s="22"/>
      <c r="E221" s="19"/>
      <c r="F221" s="20"/>
      <c r="G221" s="19"/>
      <c r="H221" s="21"/>
      <c r="I221" s="11">
        <f>SUM(Table1[[#This Row],[D]]-Table1[[#This Row],[A]],Table1[[#This Row],[DD]]-Table1[[#This Row],[AA]],-(Table1[[#This Row],[NR]]*AB221))</f>
        <v>0</v>
      </c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109">
        <f t="shared" si="8"/>
        <v>43376</v>
      </c>
      <c r="AA221" s="109"/>
      <c r="AB221" s="4">
        <v>2.0833333333333332E-2</v>
      </c>
    </row>
    <row r="222" spans="1:28" ht="14.25" customHeight="1" x14ac:dyDescent="0.25">
      <c r="A222" s="3"/>
      <c r="B222" s="3"/>
      <c r="C222" s="12">
        <f t="shared" si="9"/>
        <v>43375</v>
      </c>
      <c r="D222" s="22"/>
      <c r="E222" s="19"/>
      <c r="F222" s="20"/>
      <c r="G222" s="19"/>
      <c r="H222" s="21"/>
      <c r="I222" s="11">
        <f>SUM(Table1[[#This Row],[D]]-Table1[[#This Row],[A]],Table1[[#This Row],[DD]]-Table1[[#This Row],[AA]],-(Table1[[#This Row],[NR]]*AB222))</f>
        <v>0</v>
      </c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109">
        <f t="shared" si="8"/>
        <v>43377</v>
      </c>
      <c r="AA222" s="109"/>
      <c r="AB222" s="4">
        <v>2.0833333333333332E-2</v>
      </c>
    </row>
    <row r="223" spans="1:28" ht="14.25" customHeight="1" x14ac:dyDescent="0.25">
      <c r="A223" s="3"/>
      <c r="B223" s="3"/>
      <c r="C223" s="12">
        <f t="shared" si="9"/>
        <v>43376</v>
      </c>
      <c r="D223" s="22"/>
      <c r="E223" s="19"/>
      <c r="F223" s="20"/>
      <c r="G223" s="19"/>
      <c r="H223" s="21"/>
      <c r="I223" s="11">
        <f>SUM(Table1[[#This Row],[D]]-Table1[[#This Row],[A]],Table1[[#This Row],[DD]]-Table1[[#This Row],[AA]],-(Table1[[#This Row],[NR]]*AB223))</f>
        <v>0</v>
      </c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109">
        <f t="shared" si="8"/>
        <v>43378</v>
      </c>
      <c r="AA223" s="109"/>
      <c r="AB223" s="4">
        <v>2.0833333333333332E-2</v>
      </c>
    </row>
    <row r="224" spans="1:28" ht="14.25" customHeight="1" x14ac:dyDescent="0.25">
      <c r="A224" s="3"/>
      <c r="B224" s="3"/>
      <c r="C224" s="12">
        <f t="shared" si="9"/>
        <v>43377</v>
      </c>
      <c r="D224" s="22"/>
      <c r="E224" s="19"/>
      <c r="F224" s="20"/>
      <c r="G224" s="19"/>
      <c r="H224" s="21"/>
      <c r="I224" s="11">
        <f>SUM(Table1[[#This Row],[D]]-Table1[[#This Row],[A]],Table1[[#This Row],[DD]]-Table1[[#This Row],[AA]],-(Table1[[#This Row],[NR]]*AB224))</f>
        <v>0</v>
      </c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109">
        <f t="shared" si="8"/>
        <v>43379</v>
      </c>
      <c r="AA224" s="109"/>
      <c r="AB224" s="4">
        <v>2.0833333333333332E-2</v>
      </c>
    </row>
    <row r="225" spans="1:28" ht="14.25" customHeight="1" x14ac:dyDescent="0.25">
      <c r="A225" s="3"/>
      <c r="B225" s="3"/>
      <c r="C225" s="12">
        <f t="shared" si="9"/>
        <v>43378</v>
      </c>
      <c r="D225" s="22"/>
      <c r="E225" s="19"/>
      <c r="F225" s="20"/>
      <c r="G225" s="19"/>
      <c r="H225" s="21"/>
      <c r="I225" s="11">
        <f>SUM(Table1[[#This Row],[D]]-Table1[[#This Row],[A]],Table1[[#This Row],[DD]]-Table1[[#This Row],[AA]],-(Table1[[#This Row],[NR]]*AB225))</f>
        <v>0</v>
      </c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109">
        <f t="shared" si="8"/>
        <v>43380</v>
      </c>
      <c r="AA225" s="109"/>
      <c r="AB225" s="4">
        <v>2.0833333333333332E-2</v>
      </c>
    </row>
    <row r="226" spans="1:28" ht="14.25" customHeight="1" x14ac:dyDescent="0.25">
      <c r="A226" s="3"/>
      <c r="B226" s="3"/>
      <c r="C226" s="12">
        <f t="shared" si="9"/>
        <v>43379</v>
      </c>
      <c r="D226" s="22"/>
      <c r="E226" s="19"/>
      <c r="F226" s="20"/>
      <c r="G226" s="19"/>
      <c r="H226" s="21"/>
      <c r="I226" s="11">
        <f>SUM(Table1[[#This Row],[D]]-Table1[[#This Row],[A]],Table1[[#This Row],[DD]]-Table1[[#This Row],[AA]],-(Table1[[#This Row],[NR]]*AB226))</f>
        <v>0</v>
      </c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109">
        <f t="shared" si="8"/>
        <v>43381</v>
      </c>
      <c r="AA226" s="109"/>
      <c r="AB226" s="4">
        <v>2.0833333333333332E-2</v>
      </c>
    </row>
    <row r="227" spans="1:28" ht="14.25" customHeight="1" x14ac:dyDescent="0.25">
      <c r="A227" s="3"/>
      <c r="B227" s="3"/>
      <c r="C227" s="12">
        <f t="shared" si="9"/>
        <v>43380</v>
      </c>
      <c r="D227" s="22"/>
      <c r="E227" s="19"/>
      <c r="F227" s="20"/>
      <c r="G227" s="19"/>
      <c r="H227" s="21"/>
      <c r="I227" s="11">
        <f>SUM(Table1[[#This Row],[D]]-Table1[[#This Row],[A]],Table1[[#This Row],[DD]]-Table1[[#This Row],[AA]],-(Table1[[#This Row],[NR]]*AB227))</f>
        <v>0</v>
      </c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109">
        <f t="shared" si="8"/>
        <v>43382</v>
      </c>
      <c r="AA227" s="109"/>
      <c r="AB227" s="4">
        <v>2.0833333333333332E-2</v>
      </c>
    </row>
    <row r="228" spans="1:28" ht="14.25" customHeight="1" x14ac:dyDescent="0.25">
      <c r="A228" s="3"/>
      <c r="B228" s="3"/>
      <c r="C228" s="12">
        <f t="shared" si="9"/>
        <v>43381</v>
      </c>
      <c r="D228" s="22"/>
      <c r="E228" s="19"/>
      <c r="F228" s="20"/>
      <c r="G228" s="19"/>
      <c r="H228" s="21"/>
      <c r="I228" s="11">
        <f>SUM(Table1[[#This Row],[D]]-Table1[[#This Row],[A]],Table1[[#This Row],[DD]]-Table1[[#This Row],[AA]],-(Table1[[#This Row],[NR]]*AB228))</f>
        <v>0</v>
      </c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109">
        <f t="shared" si="8"/>
        <v>43383</v>
      </c>
      <c r="AA228" s="109"/>
      <c r="AB228" s="4">
        <v>2.0833333333333332E-2</v>
      </c>
    </row>
    <row r="229" spans="1:28" ht="14.25" customHeight="1" x14ac:dyDescent="0.25">
      <c r="A229" s="3"/>
      <c r="B229" s="3"/>
      <c r="C229" s="12">
        <f t="shared" si="9"/>
        <v>43382</v>
      </c>
      <c r="D229" s="22"/>
      <c r="E229" s="19"/>
      <c r="F229" s="20"/>
      <c r="G229" s="19"/>
      <c r="H229" s="21"/>
      <c r="I229" s="11">
        <f>SUM(Table1[[#This Row],[D]]-Table1[[#This Row],[A]],Table1[[#This Row],[DD]]-Table1[[#This Row],[AA]],-(Table1[[#This Row],[NR]]*AB229))</f>
        <v>0</v>
      </c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109">
        <f t="shared" si="8"/>
        <v>43384</v>
      </c>
      <c r="AA229" s="109"/>
      <c r="AB229" s="4">
        <v>2.0833333333333332E-2</v>
      </c>
    </row>
    <row r="230" spans="1:28" ht="14.25" customHeight="1" x14ac:dyDescent="0.25">
      <c r="A230" s="3"/>
      <c r="B230" s="3"/>
      <c r="C230" s="12">
        <f t="shared" si="9"/>
        <v>43383</v>
      </c>
      <c r="D230" s="22"/>
      <c r="E230" s="19"/>
      <c r="F230" s="20"/>
      <c r="G230" s="19"/>
      <c r="H230" s="21"/>
      <c r="I230" s="11">
        <f>SUM(Table1[[#This Row],[D]]-Table1[[#This Row],[A]],Table1[[#This Row],[DD]]-Table1[[#This Row],[AA]],-(Table1[[#This Row],[NR]]*AB230))</f>
        <v>0</v>
      </c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109">
        <f t="shared" si="8"/>
        <v>43385</v>
      </c>
      <c r="AA230" s="109"/>
      <c r="AB230" s="4">
        <v>2.0833333333333332E-2</v>
      </c>
    </row>
    <row r="231" spans="1:28" ht="14.25" customHeight="1" x14ac:dyDescent="0.25">
      <c r="A231" s="3"/>
      <c r="B231" s="3"/>
      <c r="C231" s="12">
        <f t="shared" si="9"/>
        <v>43384</v>
      </c>
      <c r="D231" s="22"/>
      <c r="E231" s="19"/>
      <c r="F231" s="20"/>
      <c r="G231" s="19"/>
      <c r="H231" s="21"/>
      <c r="I231" s="11">
        <f>SUM(Table1[[#This Row],[D]]-Table1[[#This Row],[A]],Table1[[#This Row],[DD]]-Table1[[#This Row],[AA]],-(Table1[[#This Row],[NR]]*AB231))</f>
        <v>0</v>
      </c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109">
        <f t="shared" si="8"/>
        <v>43386</v>
      </c>
      <c r="AA231" s="109"/>
      <c r="AB231" s="4">
        <v>2.0833333333333332E-2</v>
      </c>
    </row>
    <row r="232" spans="1:28" ht="14.25" customHeight="1" x14ac:dyDescent="0.25">
      <c r="A232" s="3"/>
      <c r="B232" s="3"/>
      <c r="C232" s="12">
        <f t="shared" si="9"/>
        <v>43385</v>
      </c>
      <c r="D232" s="22"/>
      <c r="E232" s="19"/>
      <c r="F232" s="20"/>
      <c r="G232" s="19"/>
      <c r="H232" s="21"/>
      <c r="I232" s="11">
        <f>SUM(Table1[[#This Row],[D]]-Table1[[#This Row],[A]],Table1[[#This Row],[DD]]-Table1[[#This Row],[AA]],-(Table1[[#This Row],[NR]]*AB232))</f>
        <v>0</v>
      </c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109">
        <f t="shared" si="8"/>
        <v>43387</v>
      </c>
      <c r="AA232" s="109"/>
      <c r="AB232" s="4">
        <v>2.0833333333333332E-2</v>
      </c>
    </row>
    <row r="233" spans="1:28" ht="14.25" customHeight="1" x14ac:dyDescent="0.25">
      <c r="A233" s="3"/>
      <c r="B233" s="3"/>
      <c r="C233" s="12">
        <f t="shared" si="9"/>
        <v>43386</v>
      </c>
      <c r="D233" s="22"/>
      <c r="E233" s="19"/>
      <c r="F233" s="20"/>
      <c r="G233" s="19"/>
      <c r="H233" s="21"/>
      <c r="I233" s="11">
        <f>SUM(Table1[[#This Row],[D]]-Table1[[#This Row],[A]],Table1[[#This Row],[DD]]-Table1[[#This Row],[AA]],-(Table1[[#This Row],[NR]]*AB233))</f>
        <v>0</v>
      </c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109">
        <f t="shared" si="8"/>
        <v>43388</v>
      </c>
      <c r="AA233" s="109"/>
      <c r="AB233" s="4">
        <v>2.0833333333333332E-2</v>
      </c>
    </row>
    <row r="234" spans="1:28" ht="14.25" customHeight="1" x14ac:dyDescent="0.25">
      <c r="A234" s="3"/>
      <c r="B234" s="3"/>
      <c r="C234" s="12">
        <f t="shared" si="9"/>
        <v>43387</v>
      </c>
      <c r="D234" s="22"/>
      <c r="E234" s="19"/>
      <c r="F234" s="20"/>
      <c r="G234" s="19"/>
      <c r="H234" s="21"/>
      <c r="I234" s="11">
        <f>SUM(Table1[[#This Row],[D]]-Table1[[#This Row],[A]],Table1[[#This Row],[DD]]-Table1[[#This Row],[AA]],-(Table1[[#This Row],[NR]]*AB234))</f>
        <v>0</v>
      </c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109">
        <f t="shared" si="8"/>
        <v>43389</v>
      </c>
      <c r="AA234" s="109"/>
      <c r="AB234" s="4">
        <v>2.0833333333333332E-2</v>
      </c>
    </row>
    <row r="235" spans="1:28" ht="14.25" customHeight="1" x14ac:dyDescent="0.25">
      <c r="A235" s="3"/>
      <c r="B235" s="3"/>
      <c r="C235" s="12">
        <f t="shared" si="9"/>
        <v>43388</v>
      </c>
      <c r="D235" s="22"/>
      <c r="E235" s="19"/>
      <c r="F235" s="20"/>
      <c r="G235" s="19"/>
      <c r="H235" s="21"/>
      <c r="I235" s="11">
        <f>SUM(Table1[[#This Row],[D]]-Table1[[#This Row],[A]],Table1[[#This Row],[DD]]-Table1[[#This Row],[AA]],-(Table1[[#This Row],[NR]]*AB235))</f>
        <v>0</v>
      </c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109">
        <f t="shared" si="8"/>
        <v>43390</v>
      </c>
      <c r="AA235" s="109"/>
      <c r="AB235" s="4">
        <v>2.0833333333333332E-2</v>
      </c>
    </row>
    <row r="236" spans="1:28" ht="14.25" customHeight="1" x14ac:dyDescent="0.25">
      <c r="A236" s="3"/>
      <c r="B236" s="3"/>
      <c r="C236" s="12">
        <f t="shared" si="9"/>
        <v>43389</v>
      </c>
      <c r="D236" s="22"/>
      <c r="E236" s="19"/>
      <c r="F236" s="20"/>
      <c r="G236" s="19"/>
      <c r="H236" s="21"/>
      <c r="I236" s="11">
        <f>SUM(Table1[[#This Row],[D]]-Table1[[#This Row],[A]],Table1[[#This Row],[DD]]-Table1[[#This Row],[AA]],-(Table1[[#This Row],[NR]]*AB236))</f>
        <v>0</v>
      </c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109">
        <f t="shared" si="8"/>
        <v>43391</v>
      </c>
      <c r="AA236" s="109"/>
      <c r="AB236" s="4">
        <v>2.0833333333333332E-2</v>
      </c>
    </row>
    <row r="237" spans="1:28" ht="14.25" customHeight="1" x14ac:dyDescent="0.25">
      <c r="A237" s="3"/>
      <c r="B237" s="3"/>
      <c r="C237" s="12">
        <f t="shared" si="9"/>
        <v>43390</v>
      </c>
      <c r="D237" s="22"/>
      <c r="E237" s="19"/>
      <c r="F237" s="20"/>
      <c r="G237" s="19"/>
      <c r="H237" s="21"/>
      <c r="I237" s="11">
        <f>SUM(Table1[[#This Row],[D]]-Table1[[#This Row],[A]],Table1[[#This Row],[DD]]-Table1[[#This Row],[AA]],-(Table1[[#This Row],[NR]]*AB237))</f>
        <v>0</v>
      </c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109">
        <f t="shared" si="8"/>
        <v>43392</v>
      </c>
      <c r="AA237" s="109"/>
      <c r="AB237" s="4">
        <v>2.0833333333333332E-2</v>
      </c>
    </row>
    <row r="238" spans="1:28" ht="14.25" customHeight="1" x14ac:dyDescent="0.25">
      <c r="A238" s="3"/>
      <c r="B238" s="3"/>
      <c r="C238" s="12">
        <f t="shared" si="9"/>
        <v>43391</v>
      </c>
      <c r="D238" s="22"/>
      <c r="E238" s="19"/>
      <c r="F238" s="20"/>
      <c r="G238" s="19"/>
      <c r="H238" s="21"/>
      <c r="I238" s="11">
        <f>SUM(Table1[[#This Row],[D]]-Table1[[#This Row],[A]],Table1[[#This Row],[DD]]-Table1[[#This Row],[AA]],-(Table1[[#This Row],[NR]]*AB238))</f>
        <v>0</v>
      </c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109">
        <f t="shared" si="8"/>
        <v>43393</v>
      </c>
      <c r="AA238" s="109"/>
      <c r="AB238" s="4">
        <v>2.0833333333333332E-2</v>
      </c>
    </row>
    <row r="239" spans="1:28" ht="14.25" customHeight="1" x14ac:dyDescent="0.25">
      <c r="A239" s="3"/>
      <c r="B239" s="3"/>
      <c r="C239" s="12">
        <f t="shared" si="9"/>
        <v>43392</v>
      </c>
      <c r="D239" s="22"/>
      <c r="E239" s="19"/>
      <c r="F239" s="20"/>
      <c r="G239" s="19"/>
      <c r="H239" s="21"/>
      <c r="I239" s="11">
        <f>SUM(Table1[[#This Row],[D]]-Table1[[#This Row],[A]],Table1[[#This Row],[DD]]-Table1[[#This Row],[AA]],-(Table1[[#This Row],[NR]]*AB239))</f>
        <v>0</v>
      </c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109">
        <f t="shared" si="8"/>
        <v>43394</v>
      </c>
      <c r="AA239" s="109"/>
      <c r="AB239" s="4">
        <v>2.0833333333333332E-2</v>
      </c>
    </row>
    <row r="240" spans="1:28" ht="14.25" customHeight="1" x14ac:dyDescent="0.25">
      <c r="A240" s="3"/>
      <c r="B240" s="3"/>
      <c r="C240" s="12">
        <f t="shared" si="9"/>
        <v>43393</v>
      </c>
      <c r="D240" s="22"/>
      <c r="E240" s="19"/>
      <c r="F240" s="20"/>
      <c r="G240" s="19"/>
      <c r="H240" s="21"/>
      <c r="I240" s="11">
        <f>SUM(Table1[[#This Row],[D]]-Table1[[#This Row],[A]],Table1[[#This Row],[DD]]-Table1[[#This Row],[AA]],-(Table1[[#This Row],[NR]]*AB240))</f>
        <v>0</v>
      </c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109">
        <f t="shared" si="8"/>
        <v>43395</v>
      </c>
      <c r="AA240" s="109"/>
      <c r="AB240" s="4">
        <v>2.0833333333333332E-2</v>
      </c>
    </row>
    <row r="241" spans="1:28" ht="14.25" customHeight="1" x14ac:dyDescent="0.25">
      <c r="A241" s="3"/>
      <c r="B241" s="3"/>
      <c r="C241" s="12">
        <f t="shared" si="9"/>
        <v>43394</v>
      </c>
      <c r="D241" s="22"/>
      <c r="E241" s="19"/>
      <c r="F241" s="20"/>
      <c r="G241" s="19"/>
      <c r="H241" s="21"/>
      <c r="I241" s="11">
        <f>SUM(Table1[[#This Row],[D]]-Table1[[#This Row],[A]],Table1[[#This Row],[DD]]-Table1[[#This Row],[AA]],-(Table1[[#This Row],[NR]]*AB241))</f>
        <v>0</v>
      </c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109">
        <f t="shared" si="8"/>
        <v>43396</v>
      </c>
      <c r="AA241" s="109"/>
      <c r="AB241" s="4">
        <v>2.0833333333333332E-2</v>
      </c>
    </row>
    <row r="242" spans="1:28" ht="14.25" customHeight="1" x14ac:dyDescent="0.25">
      <c r="A242" s="3"/>
      <c r="B242" s="3"/>
      <c r="C242" s="12">
        <f t="shared" si="9"/>
        <v>43395</v>
      </c>
      <c r="D242" s="22"/>
      <c r="E242" s="19"/>
      <c r="F242" s="20"/>
      <c r="G242" s="19"/>
      <c r="H242" s="21"/>
      <c r="I242" s="11">
        <f>SUM(Table1[[#This Row],[D]]-Table1[[#This Row],[A]],Table1[[#This Row],[DD]]-Table1[[#This Row],[AA]],-(Table1[[#This Row],[NR]]*AB242))</f>
        <v>0</v>
      </c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109">
        <f t="shared" si="8"/>
        <v>43397</v>
      </c>
      <c r="AA242" s="109"/>
      <c r="AB242" s="4">
        <v>2.0833333333333332E-2</v>
      </c>
    </row>
    <row r="243" spans="1:28" ht="14.25" customHeight="1" x14ac:dyDescent="0.25">
      <c r="A243" s="3"/>
      <c r="B243" s="3"/>
      <c r="C243" s="12">
        <f t="shared" si="9"/>
        <v>43396</v>
      </c>
      <c r="D243" s="22"/>
      <c r="E243" s="19"/>
      <c r="F243" s="20"/>
      <c r="G243" s="19"/>
      <c r="H243" s="21"/>
      <c r="I243" s="11">
        <f>SUM(Table1[[#This Row],[D]]-Table1[[#This Row],[A]],Table1[[#This Row],[DD]]-Table1[[#This Row],[AA]],-(Table1[[#This Row],[NR]]*AB243))</f>
        <v>0</v>
      </c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109">
        <f t="shared" si="8"/>
        <v>43398</v>
      </c>
      <c r="AA243" s="109"/>
      <c r="AB243" s="4">
        <v>2.0833333333333332E-2</v>
      </c>
    </row>
    <row r="244" spans="1:28" ht="14.25" customHeight="1" x14ac:dyDescent="0.25">
      <c r="A244" s="3"/>
      <c r="B244" s="3"/>
      <c r="C244" s="12">
        <f t="shared" si="9"/>
        <v>43397</v>
      </c>
      <c r="D244" s="22"/>
      <c r="E244" s="19"/>
      <c r="F244" s="20"/>
      <c r="G244" s="19"/>
      <c r="H244" s="21"/>
      <c r="I244" s="11">
        <f>SUM(Table1[[#This Row],[D]]-Table1[[#This Row],[A]],Table1[[#This Row],[DD]]-Table1[[#This Row],[AA]],-(Table1[[#This Row],[NR]]*AB244))</f>
        <v>0</v>
      </c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109">
        <f t="shared" si="8"/>
        <v>43399</v>
      </c>
      <c r="AA244" s="109"/>
      <c r="AB244" s="4">
        <v>2.0833333333333332E-2</v>
      </c>
    </row>
    <row r="245" spans="1:28" ht="14.25" customHeight="1" x14ac:dyDescent="0.25">
      <c r="A245" s="3"/>
      <c r="B245" s="3"/>
      <c r="C245" s="12">
        <f t="shared" si="9"/>
        <v>43398</v>
      </c>
      <c r="D245" s="22"/>
      <c r="E245" s="19"/>
      <c r="F245" s="20"/>
      <c r="G245" s="19"/>
      <c r="H245" s="21"/>
      <c r="I245" s="11">
        <f>SUM(Table1[[#This Row],[D]]-Table1[[#This Row],[A]],Table1[[#This Row],[DD]]-Table1[[#This Row],[AA]],-(Table1[[#This Row],[NR]]*AB245))</f>
        <v>0</v>
      </c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109">
        <f t="shared" si="8"/>
        <v>43400</v>
      </c>
      <c r="AA245" s="109"/>
      <c r="AB245" s="4">
        <v>2.0833333333333332E-2</v>
      </c>
    </row>
    <row r="246" spans="1:28" ht="14.25" customHeight="1" x14ac:dyDescent="0.25">
      <c r="A246" s="3"/>
      <c r="B246" s="3"/>
      <c r="C246" s="12">
        <f t="shared" si="9"/>
        <v>43399</v>
      </c>
      <c r="D246" s="22"/>
      <c r="E246" s="19"/>
      <c r="F246" s="20"/>
      <c r="G246" s="19"/>
      <c r="H246" s="21"/>
      <c r="I246" s="11">
        <f>SUM(Table1[[#This Row],[D]]-Table1[[#This Row],[A]],Table1[[#This Row],[DD]]-Table1[[#This Row],[AA]],-(Table1[[#This Row],[NR]]*AB246))</f>
        <v>0</v>
      </c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109">
        <f t="shared" si="8"/>
        <v>43401</v>
      </c>
      <c r="AA246" s="109"/>
      <c r="AB246" s="4">
        <v>2.0833333333333332E-2</v>
      </c>
    </row>
    <row r="247" spans="1:28" ht="14.25" customHeight="1" x14ac:dyDescent="0.25">
      <c r="A247" s="3"/>
      <c r="B247" s="3"/>
      <c r="C247" s="12">
        <f t="shared" si="9"/>
        <v>43400</v>
      </c>
      <c r="D247" s="22"/>
      <c r="E247" s="19"/>
      <c r="F247" s="20"/>
      <c r="G247" s="19"/>
      <c r="H247" s="21"/>
      <c r="I247" s="11">
        <f>SUM(Table1[[#This Row],[D]]-Table1[[#This Row],[A]],Table1[[#This Row],[DD]]-Table1[[#This Row],[AA]],-(Table1[[#This Row],[NR]]*AB247))</f>
        <v>0</v>
      </c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109">
        <f t="shared" si="8"/>
        <v>43402</v>
      </c>
      <c r="AA247" s="109"/>
      <c r="AB247" s="4">
        <v>2.0833333333333332E-2</v>
      </c>
    </row>
    <row r="248" spans="1:28" ht="14.25" customHeight="1" x14ac:dyDescent="0.25">
      <c r="A248" s="3"/>
      <c r="B248" s="3"/>
      <c r="C248" s="12">
        <f t="shared" si="9"/>
        <v>43401</v>
      </c>
      <c r="D248" s="22"/>
      <c r="E248" s="19"/>
      <c r="F248" s="20"/>
      <c r="G248" s="19"/>
      <c r="H248" s="21"/>
      <c r="I248" s="11">
        <f>SUM(Table1[[#This Row],[D]]-Table1[[#This Row],[A]],Table1[[#This Row],[DD]]-Table1[[#This Row],[AA]],-(Table1[[#This Row],[NR]]*AB248))</f>
        <v>0</v>
      </c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109">
        <f t="shared" si="8"/>
        <v>43403</v>
      </c>
      <c r="AA248" s="109"/>
      <c r="AB248" s="4">
        <v>2.0833333333333332E-2</v>
      </c>
    </row>
    <row r="249" spans="1:28" ht="14.25" customHeight="1" x14ac:dyDescent="0.25">
      <c r="A249" s="3"/>
      <c r="B249" s="3"/>
      <c r="C249" s="12">
        <f t="shared" si="9"/>
        <v>43402</v>
      </c>
      <c r="D249" s="22"/>
      <c r="E249" s="19"/>
      <c r="F249" s="20"/>
      <c r="G249" s="19"/>
      <c r="H249" s="21"/>
      <c r="I249" s="11">
        <f>SUM(Table1[[#This Row],[D]]-Table1[[#This Row],[A]],Table1[[#This Row],[DD]]-Table1[[#This Row],[AA]],-(Table1[[#This Row],[NR]]*AB249))</f>
        <v>0</v>
      </c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109">
        <f t="shared" si="8"/>
        <v>43404</v>
      </c>
      <c r="AA249" s="109"/>
      <c r="AB249" s="4">
        <v>2.0833333333333332E-2</v>
      </c>
    </row>
    <row r="250" spans="1:28" ht="14.25" customHeight="1" x14ac:dyDescent="0.25">
      <c r="A250" s="3"/>
      <c r="B250" s="3"/>
      <c r="C250" s="12">
        <f t="shared" si="9"/>
        <v>43403</v>
      </c>
      <c r="D250" s="22"/>
      <c r="E250" s="19"/>
      <c r="F250" s="20"/>
      <c r="G250" s="19"/>
      <c r="H250" s="21"/>
      <c r="I250" s="11">
        <f>SUM(Table1[[#This Row],[D]]-Table1[[#This Row],[A]],Table1[[#This Row],[DD]]-Table1[[#This Row],[AA]],-(Table1[[#This Row],[NR]]*AB250))</f>
        <v>0</v>
      </c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109">
        <f t="shared" si="8"/>
        <v>43405</v>
      </c>
      <c r="AA250" s="109"/>
      <c r="AB250" s="4">
        <v>2.0833333333333332E-2</v>
      </c>
    </row>
    <row r="251" spans="1:28" ht="14.25" customHeight="1" x14ac:dyDescent="0.25">
      <c r="A251" s="3"/>
      <c r="B251" s="3"/>
      <c r="C251" s="12">
        <f t="shared" si="9"/>
        <v>43404</v>
      </c>
      <c r="D251" s="22"/>
      <c r="E251" s="19"/>
      <c r="F251" s="20"/>
      <c r="G251" s="19"/>
      <c r="H251" s="21"/>
      <c r="I251" s="11">
        <f>SUM(Table1[[#This Row],[D]]-Table1[[#This Row],[A]],Table1[[#This Row],[DD]]-Table1[[#This Row],[AA]],-(Table1[[#This Row],[NR]]*AB251))</f>
        <v>0</v>
      </c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109">
        <f t="shared" si="8"/>
        <v>43406</v>
      </c>
      <c r="AA251" s="109"/>
      <c r="AB251" s="4">
        <v>2.0833333333333332E-2</v>
      </c>
    </row>
    <row r="252" spans="1:28" ht="14.25" customHeight="1" x14ac:dyDescent="0.25">
      <c r="A252" s="3"/>
      <c r="B252" s="3"/>
      <c r="C252" s="12">
        <f t="shared" si="9"/>
        <v>43405</v>
      </c>
      <c r="D252" s="22"/>
      <c r="E252" s="19"/>
      <c r="F252" s="20"/>
      <c r="G252" s="19"/>
      <c r="H252" s="21"/>
      <c r="I252" s="11">
        <f>SUM(Table1[[#This Row],[D]]-Table1[[#This Row],[A]],Table1[[#This Row],[DD]]-Table1[[#This Row],[AA]],-(Table1[[#This Row],[NR]]*AB252))</f>
        <v>0</v>
      </c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109">
        <f t="shared" si="8"/>
        <v>43407</v>
      </c>
      <c r="AA252" s="109"/>
      <c r="AB252" s="4">
        <v>2.0833333333333332E-2</v>
      </c>
    </row>
    <row r="253" spans="1:28" ht="14.25" customHeight="1" x14ac:dyDescent="0.25">
      <c r="A253" s="3"/>
      <c r="B253" s="3"/>
      <c r="C253" s="12">
        <f t="shared" si="9"/>
        <v>43406</v>
      </c>
      <c r="D253" s="22"/>
      <c r="E253" s="19"/>
      <c r="F253" s="20"/>
      <c r="G253" s="19"/>
      <c r="H253" s="21"/>
      <c r="I253" s="11">
        <f>SUM(Table1[[#This Row],[D]]-Table1[[#This Row],[A]],Table1[[#This Row],[DD]]-Table1[[#This Row],[AA]],-(Table1[[#This Row],[NR]]*AB253))</f>
        <v>0</v>
      </c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109">
        <f t="shared" si="8"/>
        <v>43408</v>
      </c>
      <c r="AA253" s="109"/>
      <c r="AB253" s="4">
        <v>2.0833333333333332E-2</v>
      </c>
    </row>
    <row r="254" spans="1:28" ht="14.25" customHeight="1" x14ac:dyDescent="0.25">
      <c r="A254" s="3"/>
      <c r="B254" s="3"/>
      <c r="C254" s="12">
        <f t="shared" si="9"/>
        <v>43407</v>
      </c>
      <c r="D254" s="22"/>
      <c r="E254" s="19"/>
      <c r="F254" s="20"/>
      <c r="G254" s="19"/>
      <c r="H254" s="21"/>
      <c r="I254" s="11">
        <f>SUM(Table1[[#This Row],[D]]-Table1[[#This Row],[A]],Table1[[#This Row],[DD]]-Table1[[#This Row],[AA]],-(Table1[[#This Row],[NR]]*AB254))</f>
        <v>0</v>
      </c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109">
        <f t="shared" si="8"/>
        <v>43409</v>
      </c>
      <c r="AA254" s="109"/>
      <c r="AB254" s="4">
        <v>2.0833333333333332E-2</v>
      </c>
    </row>
    <row r="255" spans="1:28" ht="14.25" customHeight="1" x14ac:dyDescent="0.25">
      <c r="A255" s="3"/>
      <c r="B255" s="3"/>
      <c r="C255" s="12">
        <f t="shared" si="9"/>
        <v>43408</v>
      </c>
      <c r="D255" s="22"/>
      <c r="E255" s="19"/>
      <c r="F255" s="20"/>
      <c r="G255" s="19"/>
      <c r="H255" s="21"/>
      <c r="I255" s="11">
        <f>SUM(Table1[[#This Row],[D]]-Table1[[#This Row],[A]],Table1[[#This Row],[DD]]-Table1[[#This Row],[AA]],-(Table1[[#This Row],[NR]]*AB255))</f>
        <v>0</v>
      </c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109">
        <f t="shared" si="8"/>
        <v>43410</v>
      </c>
      <c r="AA255" s="109"/>
      <c r="AB255" s="4">
        <v>2.0833333333333332E-2</v>
      </c>
    </row>
    <row r="256" spans="1:28" ht="14.25" customHeight="1" x14ac:dyDescent="0.25">
      <c r="A256" s="3"/>
      <c r="B256" s="3"/>
      <c r="C256" s="12">
        <f t="shared" si="9"/>
        <v>43409</v>
      </c>
      <c r="D256" s="22"/>
      <c r="E256" s="19"/>
      <c r="F256" s="20"/>
      <c r="G256" s="19"/>
      <c r="H256" s="21"/>
      <c r="I256" s="11">
        <f>SUM(Table1[[#This Row],[D]]-Table1[[#This Row],[A]],Table1[[#This Row],[DD]]-Table1[[#This Row],[AA]],-(Table1[[#This Row],[NR]]*AB256))</f>
        <v>0</v>
      </c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109">
        <f t="shared" si="8"/>
        <v>43411</v>
      </c>
      <c r="AA256" s="109"/>
      <c r="AB256" s="4">
        <v>2.0833333333333332E-2</v>
      </c>
    </row>
    <row r="257" spans="1:28" ht="14.25" customHeight="1" x14ac:dyDescent="0.25">
      <c r="A257" s="3"/>
      <c r="B257" s="3"/>
      <c r="C257" s="12">
        <f t="shared" si="9"/>
        <v>43410</v>
      </c>
      <c r="D257" s="22"/>
      <c r="E257" s="19"/>
      <c r="F257" s="20"/>
      <c r="G257" s="19"/>
      <c r="H257" s="21"/>
      <c r="I257" s="11">
        <f>SUM(Table1[[#This Row],[D]]-Table1[[#This Row],[A]],Table1[[#This Row],[DD]]-Table1[[#This Row],[AA]],-(Table1[[#This Row],[NR]]*AB257))</f>
        <v>0</v>
      </c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109">
        <f t="shared" si="8"/>
        <v>43412</v>
      </c>
      <c r="AA257" s="109"/>
      <c r="AB257" s="4">
        <v>2.0833333333333332E-2</v>
      </c>
    </row>
    <row r="258" spans="1:28" ht="14.25" customHeight="1" x14ac:dyDescent="0.25">
      <c r="A258" s="3"/>
      <c r="B258" s="3"/>
      <c r="C258" s="12">
        <f t="shared" si="9"/>
        <v>43411</v>
      </c>
      <c r="D258" s="22"/>
      <c r="E258" s="19"/>
      <c r="F258" s="20"/>
      <c r="G258" s="19"/>
      <c r="H258" s="21"/>
      <c r="I258" s="11">
        <f>SUM(Table1[[#This Row],[D]]-Table1[[#This Row],[A]],Table1[[#This Row],[DD]]-Table1[[#This Row],[AA]],-(Table1[[#This Row],[NR]]*AB258))</f>
        <v>0</v>
      </c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109">
        <f t="shared" si="8"/>
        <v>43413</v>
      </c>
      <c r="AA258" s="109"/>
      <c r="AB258" s="4">
        <v>2.0833333333333332E-2</v>
      </c>
    </row>
    <row r="259" spans="1:28" ht="14.25" customHeight="1" x14ac:dyDescent="0.25">
      <c r="A259" s="3"/>
      <c r="B259" s="3"/>
      <c r="C259" s="12">
        <f t="shared" si="9"/>
        <v>43412</v>
      </c>
      <c r="D259" s="22"/>
      <c r="E259" s="19"/>
      <c r="F259" s="20"/>
      <c r="G259" s="19"/>
      <c r="H259" s="21"/>
      <c r="I259" s="11">
        <f>SUM(Table1[[#This Row],[D]]-Table1[[#This Row],[A]],Table1[[#This Row],[DD]]-Table1[[#This Row],[AA]],-(Table1[[#This Row],[NR]]*AB259))</f>
        <v>0</v>
      </c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109">
        <f t="shared" si="8"/>
        <v>43414</v>
      </c>
      <c r="AA259" s="109"/>
      <c r="AB259" s="4">
        <v>2.0833333333333332E-2</v>
      </c>
    </row>
    <row r="260" spans="1:28" ht="14.25" customHeight="1" x14ac:dyDescent="0.25">
      <c r="A260" s="3"/>
      <c r="B260" s="3"/>
      <c r="C260" s="12">
        <f t="shared" si="9"/>
        <v>43413</v>
      </c>
      <c r="D260" s="22"/>
      <c r="E260" s="19"/>
      <c r="F260" s="20"/>
      <c r="G260" s="19"/>
      <c r="H260" s="21"/>
      <c r="I260" s="11">
        <f>SUM(Table1[[#This Row],[D]]-Table1[[#This Row],[A]],Table1[[#This Row],[DD]]-Table1[[#This Row],[AA]],-(Table1[[#This Row],[NR]]*AB260))</f>
        <v>0</v>
      </c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109">
        <f t="shared" si="8"/>
        <v>43415</v>
      </c>
      <c r="AA260" s="109"/>
      <c r="AB260" s="4">
        <v>2.0833333333333332E-2</v>
      </c>
    </row>
    <row r="261" spans="1:28" ht="14.25" customHeight="1" x14ac:dyDescent="0.25">
      <c r="A261" s="3"/>
      <c r="B261" s="3"/>
      <c r="C261" s="12">
        <f t="shared" si="9"/>
        <v>43414</v>
      </c>
      <c r="D261" s="22"/>
      <c r="E261" s="19"/>
      <c r="F261" s="20"/>
      <c r="G261" s="19"/>
      <c r="H261" s="21"/>
      <c r="I261" s="11">
        <f>SUM(Table1[[#This Row],[D]]-Table1[[#This Row],[A]],Table1[[#This Row],[DD]]-Table1[[#This Row],[AA]],-(Table1[[#This Row],[NR]]*AB261))</f>
        <v>0</v>
      </c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109">
        <f t="shared" si="8"/>
        <v>43416</v>
      </c>
      <c r="AA261" s="109"/>
      <c r="AB261" s="4">
        <v>2.0833333333333332E-2</v>
      </c>
    </row>
    <row r="262" spans="1:28" ht="14.25" customHeight="1" x14ac:dyDescent="0.25">
      <c r="A262" s="3"/>
      <c r="B262" s="3"/>
      <c r="C262" s="12">
        <f t="shared" si="9"/>
        <v>43415</v>
      </c>
      <c r="D262" s="22"/>
      <c r="E262" s="19"/>
      <c r="F262" s="20"/>
      <c r="G262" s="19"/>
      <c r="H262" s="21"/>
      <c r="I262" s="11">
        <f>SUM(Table1[[#This Row],[D]]-Table1[[#This Row],[A]],Table1[[#This Row],[DD]]-Table1[[#This Row],[AA]],-(Table1[[#This Row],[NR]]*AB262))</f>
        <v>0</v>
      </c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109">
        <f t="shared" ref="Z262:Z268" si="10">C263+1</f>
        <v>43417</v>
      </c>
      <c r="AA262" s="109"/>
      <c r="AB262" s="4">
        <v>2.0833333333333332E-2</v>
      </c>
    </row>
    <row r="263" spans="1:28" ht="14.25" customHeight="1" x14ac:dyDescent="0.25">
      <c r="A263" s="3"/>
      <c r="B263" s="3"/>
      <c r="C263" s="12">
        <f t="shared" si="9"/>
        <v>43416</v>
      </c>
      <c r="D263" s="22"/>
      <c r="E263" s="19"/>
      <c r="F263" s="20"/>
      <c r="G263" s="19"/>
      <c r="H263" s="21"/>
      <c r="I263" s="11">
        <f>SUM(Table1[[#This Row],[D]]-Table1[[#This Row],[A]],Table1[[#This Row],[DD]]-Table1[[#This Row],[AA]],-(Table1[[#This Row],[NR]]*AB263))</f>
        <v>0</v>
      </c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109">
        <f t="shared" si="10"/>
        <v>43418</v>
      </c>
      <c r="AA263" s="109"/>
      <c r="AB263" s="4">
        <v>2.0833333333333332E-2</v>
      </c>
    </row>
    <row r="264" spans="1:28" ht="14.25" customHeight="1" x14ac:dyDescent="0.25">
      <c r="A264" s="3"/>
      <c r="B264" s="3"/>
      <c r="C264" s="12">
        <f t="shared" ref="C264:C271" si="11">Z262</f>
        <v>43417</v>
      </c>
      <c r="D264" s="22"/>
      <c r="E264" s="19"/>
      <c r="F264" s="20"/>
      <c r="G264" s="19"/>
      <c r="H264" s="21"/>
      <c r="I264" s="11">
        <f>SUM(Table1[[#This Row],[D]]-Table1[[#This Row],[A]],Table1[[#This Row],[DD]]-Table1[[#This Row],[AA]],-(Table1[[#This Row],[NR]]*AB264))</f>
        <v>0</v>
      </c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109">
        <f t="shared" si="10"/>
        <v>43419</v>
      </c>
      <c r="AA264" s="109"/>
      <c r="AB264" s="4">
        <v>2.0833333333333332E-2</v>
      </c>
    </row>
    <row r="265" spans="1:28" ht="14.25" customHeight="1" x14ac:dyDescent="0.25">
      <c r="A265" s="3"/>
      <c r="B265" s="3"/>
      <c r="C265" s="12">
        <f t="shared" si="11"/>
        <v>43418</v>
      </c>
      <c r="D265" s="22"/>
      <c r="E265" s="19"/>
      <c r="F265" s="20"/>
      <c r="G265" s="19"/>
      <c r="H265" s="21"/>
      <c r="I265" s="11">
        <f>SUM(Table1[[#This Row],[D]]-Table1[[#This Row],[A]],Table1[[#This Row],[DD]]-Table1[[#This Row],[AA]],-(Table1[[#This Row],[NR]]*AB265))</f>
        <v>0</v>
      </c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109">
        <f t="shared" si="10"/>
        <v>43420</v>
      </c>
      <c r="AA265" s="109"/>
      <c r="AB265" s="4">
        <v>2.0833333333333332E-2</v>
      </c>
    </row>
    <row r="266" spans="1:28" ht="14.25" customHeight="1" x14ac:dyDescent="0.25">
      <c r="A266" s="3"/>
      <c r="B266" s="3"/>
      <c r="C266" s="12">
        <f t="shared" si="11"/>
        <v>43419</v>
      </c>
      <c r="D266" s="22"/>
      <c r="E266" s="19"/>
      <c r="F266" s="20"/>
      <c r="G266" s="19"/>
      <c r="H266" s="21"/>
      <c r="I266" s="11">
        <f>SUM(Table1[[#This Row],[D]]-Table1[[#This Row],[A]],Table1[[#This Row],[DD]]-Table1[[#This Row],[AA]],-(Table1[[#This Row],[NR]]*AB266))</f>
        <v>0</v>
      </c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109">
        <f t="shared" si="10"/>
        <v>43421</v>
      </c>
      <c r="AA266" s="109"/>
      <c r="AB266" s="4">
        <v>2.0833333333333332E-2</v>
      </c>
    </row>
    <row r="267" spans="1:28" ht="14.25" customHeight="1" x14ac:dyDescent="0.25">
      <c r="A267" s="3"/>
      <c r="B267" s="3"/>
      <c r="C267" s="12">
        <f t="shared" si="11"/>
        <v>43420</v>
      </c>
      <c r="D267" s="22"/>
      <c r="E267" s="19"/>
      <c r="F267" s="20"/>
      <c r="G267" s="19"/>
      <c r="H267" s="21"/>
      <c r="I267" s="11">
        <f>SUM(Table1[[#This Row],[D]]-Table1[[#This Row],[A]],Table1[[#This Row],[DD]]-Table1[[#This Row],[AA]],-(Table1[[#This Row],[NR]]*AB267))</f>
        <v>0</v>
      </c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109">
        <f t="shared" si="10"/>
        <v>43422</v>
      </c>
      <c r="AA267" s="109"/>
      <c r="AB267" s="4">
        <v>2.0833333333333332E-2</v>
      </c>
    </row>
    <row r="268" spans="1:28" ht="14.25" customHeight="1" x14ac:dyDescent="0.25">
      <c r="A268" s="3"/>
      <c r="B268" s="3"/>
      <c r="C268" s="12">
        <f t="shared" si="11"/>
        <v>43421</v>
      </c>
      <c r="D268" s="22"/>
      <c r="E268" s="19"/>
      <c r="F268" s="20"/>
      <c r="G268" s="19"/>
      <c r="H268" s="21"/>
      <c r="I268" s="11">
        <f>SUM(Table1[[#This Row],[D]]-Table1[[#This Row],[A]],Table1[[#This Row],[DD]]-Table1[[#This Row],[AA]],-(Table1[[#This Row],[NR]]*AB268))</f>
        <v>0</v>
      </c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Z268" s="109">
        <f t="shared" si="10"/>
        <v>43423</v>
      </c>
      <c r="AA268" s="109"/>
      <c r="AB268" s="4">
        <v>2.0833333333333332E-2</v>
      </c>
    </row>
    <row r="269" spans="1:28" ht="14.25" customHeight="1" x14ac:dyDescent="0.25">
      <c r="A269" s="3"/>
      <c r="B269" s="3"/>
      <c r="C269" s="12">
        <f t="shared" si="11"/>
        <v>43422</v>
      </c>
      <c r="D269" s="22"/>
      <c r="E269" s="19"/>
      <c r="F269" s="20"/>
      <c r="G269" s="19"/>
      <c r="H269" s="21"/>
      <c r="I269" s="11">
        <f>SUM(Table1[[#This Row],[D]]-Table1[[#This Row],[A]],Table1[[#This Row],[DD]]-Table1[[#This Row],[AA]],-(Table1[[#This Row],[NR]]*AB269))</f>
        <v>0</v>
      </c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Z269" s="13"/>
      <c r="AA269" s="13"/>
      <c r="AB269" s="4">
        <v>2.0833333333333332E-2</v>
      </c>
    </row>
    <row r="270" spans="1:28" ht="14.25" customHeight="1" x14ac:dyDescent="0.25">
      <c r="A270" s="3"/>
      <c r="B270" s="3"/>
      <c r="C270" s="12">
        <f t="shared" si="11"/>
        <v>43423</v>
      </c>
      <c r="D270" s="22"/>
      <c r="E270" s="19"/>
      <c r="F270" s="20"/>
      <c r="G270" s="19"/>
      <c r="H270" s="21"/>
      <c r="I270" s="11">
        <f>SUM(Table1[[#This Row],[D]]-Table1[[#This Row],[A]],Table1[[#This Row],[DD]]-Table1[[#This Row],[AA]],-(Table1[[#This Row],[NR]]*AB270))</f>
        <v>0</v>
      </c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Z270" s="13"/>
      <c r="AA270" s="13"/>
      <c r="AB270" s="4">
        <v>2.0833333333333332E-2</v>
      </c>
    </row>
    <row r="271" spans="1:28" ht="14.25" customHeight="1" x14ac:dyDescent="0.25">
      <c r="A271" s="3"/>
      <c r="B271" s="3"/>
      <c r="C271" s="12">
        <f t="shared" si="11"/>
        <v>0</v>
      </c>
      <c r="D271" s="22"/>
      <c r="E271" s="19"/>
      <c r="F271" s="20"/>
      <c r="G271" s="19"/>
      <c r="H271" s="21"/>
      <c r="I271" s="11">
        <f>SUM(Table1[[#This Row],[D]]-Table1[[#This Row],[A]],Table1[[#This Row],[DD]]-Table1[[#This Row],[AA]],-(Table1[[#This Row],[NR]]*AB271))</f>
        <v>0</v>
      </c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Z271" s="13"/>
      <c r="AA271" s="13"/>
      <c r="AB271" s="4">
        <v>2.0833333333333332E-2</v>
      </c>
    </row>
    <row r="272" spans="1:28" ht="14.25" customHeight="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Z272" s="13"/>
      <c r="AA272" s="13"/>
    </row>
    <row r="273" spans="1:27" ht="14.25" customHeight="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Z273" s="13"/>
      <c r="AA273" s="13"/>
    </row>
    <row r="274" spans="1:27" ht="14.25" customHeight="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Z274" s="13"/>
      <c r="AA274" s="13"/>
    </row>
    <row r="275" spans="1:27" ht="14.25" customHeight="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Z275" s="13"/>
      <c r="AA275" s="13"/>
    </row>
    <row r="276" spans="1:27" ht="14.25" customHeight="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Z276" s="13"/>
      <c r="AA276" s="13"/>
    </row>
    <row r="277" spans="1:27" ht="14.25" customHeight="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Z277" s="13"/>
      <c r="AA277" s="13"/>
    </row>
    <row r="278" spans="1:27" ht="14.25" customHeight="1" x14ac:dyDescent="0.25">
      <c r="A278" s="3"/>
      <c r="B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Z278" s="13"/>
      <c r="AA278" s="13"/>
    </row>
    <row r="279" spans="1:27" ht="14.25" customHeight="1" x14ac:dyDescent="0.25">
      <c r="Z279" s="13"/>
      <c r="AA279" s="13"/>
    </row>
  </sheetData>
  <mergeCells count="285">
    <mergeCell ref="K7:K8"/>
    <mergeCell ref="Z266:AA266"/>
    <mergeCell ref="Z267:AA267"/>
    <mergeCell ref="Z268:AA268"/>
    <mergeCell ref="Z260:AA260"/>
    <mergeCell ref="Z261:AA261"/>
    <mergeCell ref="Z262:AA262"/>
    <mergeCell ref="Z263:AA263"/>
    <mergeCell ref="Z264:AA264"/>
    <mergeCell ref="Z265:AA265"/>
    <mergeCell ref="Z254:AA254"/>
    <mergeCell ref="Z255:AA255"/>
    <mergeCell ref="Z256:AA256"/>
    <mergeCell ref="Z257:AA257"/>
    <mergeCell ref="Z258:AA258"/>
    <mergeCell ref="Z259:AA259"/>
    <mergeCell ref="Z248:AA248"/>
    <mergeCell ref="Z249:AA249"/>
    <mergeCell ref="Z250:AA250"/>
    <mergeCell ref="Z251:AA251"/>
    <mergeCell ref="Z252:AA252"/>
    <mergeCell ref="Z253:AA253"/>
    <mergeCell ref="Z242:AA242"/>
    <mergeCell ref="Z243:AA243"/>
    <mergeCell ref="Z244:AA244"/>
    <mergeCell ref="Z245:AA245"/>
    <mergeCell ref="Z246:AA246"/>
    <mergeCell ref="Z247:AA247"/>
    <mergeCell ref="Z236:AA236"/>
    <mergeCell ref="Z237:AA237"/>
    <mergeCell ref="Z238:AA238"/>
    <mergeCell ref="Z239:AA239"/>
    <mergeCell ref="Z240:AA240"/>
    <mergeCell ref="Z241:AA241"/>
    <mergeCell ref="Z230:AA230"/>
    <mergeCell ref="Z231:AA231"/>
    <mergeCell ref="Z232:AA232"/>
    <mergeCell ref="Z233:AA233"/>
    <mergeCell ref="Z234:AA234"/>
    <mergeCell ref="Z235:AA235"/>
    <mergeCell ref="Z224:AA224"/>
    <mergeCell ref="Z225:AA225"/>
    <mergeCell ref="Z226:AA226"/>
    <mergeCell ref="Z227:AA227"/>
    <mergeCell ref="Z228:AA228"/>
    <mergeCell ref="Z229:AA229"/>
    <mergeCell ref="Z218:AA218"/>
    <mergeCell ref="Z219:AA219"/>
    <mergeCell ref="Z220:AA220"/>
    <mergeCell ref="Z221:AA221"/>
    <mergeCell ref="Z222:AA222"/>
    <mergeCell ref="Z223:AA223"/>
    <mergeCell ref="Z212:AA212"/>
    <mergeCell ref="Z213:AA213"/>
    <mergeCell ref="Z214:AA214"/>
    <mergeCell ref="Z215:AA215"/>
    <mergeCell ref="Z216:AA216"/>
    <mergeCell ref="Z217:AA217"/>
    <mergeCell ref="Z206:AA206"/>
    <mergeCell ref="Z207:AA207"/>
    <mergeCell ref="Z208:AA208"/>
    <mergeCell ref="Z209:AA209"/>
    <mergeCell ref="Z210:AA210"/>
    <mergeCell ref="Z211:AA211"/>
    <mergeCell ref="Z200:AA200"/>
    <mergeCell ref="Z201:AA201"/>
    <mergeCell ref="Z202:AA202"/>
    <mergeCell ref="Z203:AA203"/>
    <mergeCell ref="Z204:AA204"/>
    <mergeCell ref="Z205:AA205"/>
    <mergeCell ref="Z194:AA194"/>
    <mergeCell ref="Z195:AA195"/>
    <mergeCell ref="Z196:AA196"/>
    <mergeCell ref="Z197:AA197"/>
    <mergeCell ref="Z198:AA198"/>
    <mergeCell ref="Z199:AA199"/>
    <mergeCell ref="Z188:AA188"/>
    <mergeCell ref="Z189:AA189"/>
    <mergeCell ref="Z190:AA190"/>
    <mergeCell ref="Z191:AA191"/>
    <mergeCell ref="Z192:AA192"/>
    <mergeCell ref="Z193:AA193"/>
    <mergeCell ref="Z182:AA182"/>
    <mergeCell ref="Z183:AA183"/>
    <mergeCell ref="Z184:AA184"/>
    <mergeCell ref="Z185:AA185"/>
    <mergeCell ref="Z186:AA186"/>
    <mergeCell ref="Z187:AA187"/>
    <mergeCell ref="Z176:AA176"/>
    <mergeCell ref="Z177:AA177"/>
    <mergeCell ref="Z178:AA178"/>
    <mergeCell ref="Z179:AA179"/>
    <mergeCell ref="Z180:AA180"/>
    <mergeCell ref="Z181:AA181"/>
    <mergeCell ref="Z170:AA170"/>
    <mergeCell ref="Z171:AA171"/>
    <mergeCell ref="Z172:AA172"/>
    <mergeCell ref="Z173:AA173"/>
    <mergeCell ref="Z174:AA174"/>
    <mergeCell ref="Z175:AA175"/>
    <mergeCell ref="Z164:AA164"/>
    <mergeCell ref="Z165:AA165"/>
    <mergeCell ref="Z166:AA166"/>
    <mergeCell ref="Z167:AA167"/>
    <mergeCell ref="Z168:AA168"/>
    <mergeCell ref="Z169:AA169"/>
    <mergeCell ref="Z158:AA158"/>
    <mergeCell ref="Z159:AA159"/>
    <mergeCell ref="Z160:AA160"/>
    <mergeCell ref="Z161:AA161"/>
    <mergeCell ref="Z162:AA162"/>
    <mergeCell ref="Z163:AA163"/>
    <mergeCell ref="Z152:AA152"/>
    <mergeCell ref="Z153:AA153"/>
    <mergeCell ref="Z154:AA154"/>
    <mergeCell ref="Z155:AA155"/>
    <mergeCell ref="Z156:AA156"/>
    <mergeCell ref="Z157:AA157"/>
    <mergeCell ref="Z146:AA146"/>
    <mergeCell ref="Z147:AA147"/>
    <mergeCell ref="Z148:AA148"/>
    <mergeCell ref="Z149:AA149"/>
    <mergeCell ref="Z150:AA150"/>
    <mergeCell ref="Z151:AA151"/>
    <mergeCell ref="Z140:AA140"/>
    <mergeCell ref="Z141:AA141"/>
    <mergeCell ref="Z142:AA142"/>
    <mergeCell ref="Z143:AA143"/>
    <mergeCell ref="Z144:AA144"/>
    <mergeCell ref="Z145:AA145"/>
    <mergeCell ref="Z134:AA134"/>
    <mergeCell ref="Z135:AA135"/>
    <mergeCell ref="Z136:AA136"/>
    <mergeCell ref="Z137:AA137"/>
    <mergeCell ref="Z138:AA138"/>
    <mergeCell ref="Z139:AA139"/>
    <mergeCell ref="Z128:AA128"/>
    <mergeCell ref="Z129:AA129"/>
    <mergeCell ref="Z130:AA130"/>
    <mergeCell ref="Z131:AA131"/>
    <mergeCell ref="Z132:AA132"/>
    <mergeCell ref="Z133:AA133"/>
    <mergeCell ref="Z122:AA122"/>
    <mergeCell ref="Z123:AA123"/>
    <mergeCell ref="Z124:AA124"/>
    <mergeCell ref="Z125:AA125"/>
    <mergeCell ref="Z126:AA126"/>
    <mergeCell ref="Z127:AA127"/>
    <mergeCell ref="Z116:AA116"/>
    <mergeCell ref="Z117:AA117"/>
    <mergeCell ref="Z118:AA118"/>
    <mergeCell ref="Z119:AA119"/>
    <mergeCell ref="Z120:AA120"/>
    <mergeCell ref="Z121:AA121"/>
    <mergeCell ref="Z110:AA110"/>
    <mergeCell ref="Z111:AA111"/>
    <mergeCell ref="Z112:AA112"/>
    <mergeCell ref="Z113:AA113"/>
    <mergeCell ref="Z114:AA114"/>
    <mergeCell ref="Z115:AA115"/>
    <mergeCell ref="Z104:AA104"/>
    <mergeCell ref="Z105:AA105"/>
    <mergeCell ref="Z106:AA106"/>
    <mergeCell ref="Z107:AA107"/>
    <mergeCell ref="Z108:AA108"/>
    <mergeCell ref="Z109:AA109"/>
    <mergeCell ref="Z98:AA98"/>
    <mergeCell ref="Z99:AA99"/>
    <mergeCell ref="Z100:AA100"/>
    <mergeCell ref="Z101:AA101"/>
    <mergeCell ref="Z102:AA102"/>
    <mergeCell ref="Z103:AA103"/>
    <mergeCell ref="Z92:AA92"/>
    <mergeCell ref="Z93:AA93"/>
    <mergeCell ref="Z94:AA94"/>
    <mergeCell ref="Z95:AA95"/>
    <mergeCell ref="Z96:AA96"/>
    <mergeCell ref="Z97:AA97"/>
    <mergeCell ref="Z86:AA86"/>
    <mergeCell ref="Z87:AA87"/>
    <mergeCell ref="Z88:AA88"/>
    <mergeCell ref="Z89:AA89"/>
    <mergeCell ref="Z90:AA90"/>
    <mergeCell ref="Z91:AA91"/>
    <mergeCell ref="Z80:AA80"/>
    <mergeCell ref="Z81:AA81"/>
    <mergeCell ref="Z82:AA82"/>
    <mergeCell ref="Z83:AA83"/>
    <mergeCell ref="Z84:AA84"/>
    <mergeCell ref="Z85:AA85"/>
    <mergeCell ref="Z74:AA74"/>
    <mergeCell ref="Z75:AA75"/>
    <mergeCell ref="Z76:AA76"/>
    <mergeCell ref="Z77:AA77"/>
    <mergeCell ref="Z78:AA78"/>
    <mergeCell ref="Z79:AA79"/>
    <mergeCell ref="Z68:AA68"/>
    <mergeCell ref="Z69:AA69"/>
    <mergeCell ref="Z70:AA70"/>
    <mergeCell ref="Z71:AA71"/>
    <mergeCell ref="Z72:AA72"/>
    <mergeCell ref="Z73:AA73"/>
    <mergeCell ref="Z62:AA62"/>
    <mergeCell ref="Z63:AA63"/>
    <mergeCell ref="Z64:AA64"/>
    <mergeCell ref="Z65:AA65"/>
    <mergeCell ref="Z66:AA66"/>
    <mergeCell ref="Z67:AA67"/>
    <mergeCell ref="Z56:AA56"/>
    <mergeCell ref="Z57:AA57"/>
    <mergeCell ref="Z58:AA58"/>
    <mergeCell ref="Z59:AA59"/>
    <mergeCell ref="Z60:AA60"/>
    <mergeCell ref="Z61:AA61"/>
    <mergeCell ref="Z50:AA50"/>
    <mergeCell ref="Z51:AA51"/>
    <mergeCell ref="Z52:AA52"/>
    <mergeCell ref="Z53:AA53"/>
    <mergeCell ref="Z54:AA54"/>
    <mergeCell ref="Z55:AA55"/>
    <mergeCell ref="Z44:AA44"/>
    <mergeCell ref="Z45:AA45"/>
    <mergeCell ref="Z46:AA46"/>
    <mergeCell ref="Z47:AA47"/>
    <mergeCell ref="Z48:AA48"/>
    <mergeCell ref="Z49:AA49"/>
    <mergeCell ref="Z38:AA38"/>
    <mergeCell ref="Z39:AA39"/>
    <mergeCell ref="Z40:AA40"/>
    <mergeCell ref="Z41:AA41"/>
    <mergeCell ref="Z42:AA42"/>
    <mergeCell ref="Z43:AA43"/>
    <mergeCell ref="Z32:AA32"/>
    <mergeCell ref="Z33:AA33"/>
    <mergeCell ref="Z34:AA34"/>
    <mergeCell ref="Z35:AA35"/>
    <mergeCell ref="Z36:AA36"/>
    <mergeCell ref="Z37:AA37"/>
    <mergeCell ref="Z26:AA26"/>
    <mergeCell ref="Z27:AA27"/>
    <mergeCell ref="Z28:AA28"/>
    <mergeCell ref="Z29:AA29"/>
    <mergeCell ref="Z30:AA30"/>
    <mergeCell ref="Z31:AA31"/>
    <mergeCell ref="Z20:AA20"/>
    <mergeCell ref="Z21:AA21"/>
    <mergeCell ref="Z22:AA22"/>
    <mergeCell ref="Z23:AA23"/>
    <mergeCell ref="Z24:AA24"/>
    <mergeCell ref="Z25:AA25"/>
    <mergeCell ref="Z14:AA14"/>
    <mergeCell ref="Z15:AA15"/>
    <mergeCell ref="Z16:AA16"/>
    <mergeCell ref="Z17:AA17"/>
    <mergeCell ref="Z18:AA18"/>
    <mergeCell ref="Z19:AA19"/>
    <mergeCell ref="Z8:AA8"/>
    <mergeCell ref="Z9:AA9"/>
    <mergeCell ref="Z10:AA10"/>
    <mergeCell ref="Z11:AA11"/>
    <mergeCell ref="Z12:AA12"/>
    <mergeCell ref="Z13:AA13"/>
    <mergeCell ref="P2:Q2"/>
    <mergeCell ref="R2:S2"/>
    <mergeCell ref="T2:U2"/>
    <mergeCell ref="V2:W2"/>
    <mergeCell ref="Z6:AA6"/>
    <mergeCell ref="Z7:AA7"/>
    <mergeCell ref="P1:Q1"/>
    <mergeCell ref="R1:S1"/>
    <mergeCell ref="T1:U1"/>
    <mergeCell ref="V1:W1"/>
    <mergeCell ref="L4:M4"/>
    <mergeCell ref="D2:E2"/>
    <mergeCell ref="F2:G2"/>
    <mergeCell ref="H2:I2"/>
    <mergeCell ref="J2:K2"/>
    <mergeCell ref="L2:M2"/>
    <mergeCell ref="N2:O2"/>
    <mergeCell ref="D1:E1"/>
    <mergeCell ref="F1:G1"/>
    <mergeCell ref="H1:I1"/>
    <mergeCell ref="J1:K1"/>
    <mergeCell ref="L1:M1"/>
    <mergeCell ref="N1:O1"/>
  </mergeCells>
  <dataValidations count="1">
    <dataValidation type="list" allowBlank="1" showInputMessage="1" showErrorMessage="1" sqref="K4">
      <formula1>$AC$7:$AC$18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60" r:id="rId4" name="LISTCOMMANDE">
          <controlPr locked="0" defaultSize="0" autoLine="0" r:id="rId5">
            <anchor moveWithCells="1">
              <from>
                <xdr:col>13</xdr:col>
                <xdr:colOff>95250</xdr:colOff>
                <xdr:row>2</xdr:row>
                <xdr:rowOff>85725</xdr:rowOff>
              </from>
              <to>
                <xdr:col>19</xdr:col>
                <xdr:colOff>219075</xdr:colOff>
                <xdr:row>32</xdr:row>
                <xdr:rowOff>57150</xdr:rowOff>
              </to>
            </anchor>
          </controlPr>
        </control>
      </mc:Choice>
      <mc:Fallback>
        <control shapeId="2060" r:id="rId4" name="LISTCOMMANDE"/>
      </mc:Fallback>
    </mc:AlternateContent>
    <mc:AlternateContent xmlns:mc="http://schemas.openxmlformats.org/markup-compatibility/2006">
      <mc:Choice Requires="x14">
        <control shapeId="2053" r:id="rId6" name="boutonafficher">
          <controlPr defaultSize="0" autoLine="0" r:id="rId7">
            <anchor moveWithCells="1">
              <from>
                <xdr:col>11</xdr:col>
                <xdr:colOff>104775</xdr:colOff>
                <xdr:row>5</xdr:row>
                <xdr:rowOff>9525</xdr:rowOff>
              </from>
              <to>
                <xdr:col>12</xdr:col>
                <xdr:colOff>676275</xdr:colOff>
                <xdr:row>7</xdr:row>
                <xdr:rowOff>95250</xdr:rowOff>
              </to>
            </anchor>
          </controlPr>
        </control>
      </mc:Choice>
      <mc:Fallback>
        <control shapeId="2053" r:id="rId6" name="boutonafficher"/>
      </mc:Fallback>
    </mc:AlternateContent>
    <mc:AlternateContent xmlns:mc="http://schemas.openxmlformats.org/markup-compatibility/2006">
      <mc:Choice Requires="x14">
        <control shapeId="2062" r:id="rId8" name="Option Button 14">
          <controlPr defaultSize="0" autoFill="0" autoLine="0" autoPict="0" macro="[0]!tst">
            <anchor moveWithCells="1">
              <from>
                <xdr:col>10</xdr:col>
                <xdr:colOff>47625</xdr:colOff>
                <xdr:row>6</xdr:row>
                <xdr:rowOff>57150</xdr:rowOff>
              </from>
              <to>
                <xdr:col>10</xdr:col>
                <xdr:colOff>285750</xdr:colOff>
                <xdr:row>7</xdr:row>
                <xdr:rowOff>66675</xdr:rowOff>
              </to>
            </anchor>
          </controlPr>
        </control>
      </mc:Choice>
    </mc:AlternateContent>
  </controls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'REGISTRE DU PERSONEL'!$A$4:$A$25</xm:f>
          </x14:formula1>
          <xm:sqref>C2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75"/>
  <sheetViews>
    <sheetView workbookViewId="0">
      <selection activeCell="A13" sqref="A13"/>
    </sheetView>
  </sheetViews>
  <sheetFormatPr defaultRowHeight="15" x14ac:dyDescent="0.25"/>
  <cols>
    <col min="1" max="1" width="9.140625" style="33"/>
    <col min="2" max="2" width="15.85546875" style="33" bestFit="1" customWidth="1"/>
    <col min="3" max="3" width="12" style="33" bestFit="1" customWidth="1"/>
    <col min="4" max="4" width="9.140625" style="33"/>
    <col min="5" max="5" width="8.140625" style="33" customWidth="1"/>
    <col min="6" max="6" width="12" style="33" bestFit="1" customWidth="1"/>
    <col min="7" max="7" width="12.7109375" style="33" bestFit="1" customWidth="1"/>
    <col min="8" max="16384" width="9.140625" style="33"/>
  </cols>
  <sheetData>
    <row r="1" spans="1:10" x14ac:dyDescent="0.25">
      <c r="A1" s="41" t="s">
        <v>45</v>
      </c>
      <c r="B1" s="41" t="s">
        <v>42</v>
      </c>
      <c r="C1" s="41"/>
    </row>
    <row r="2" spans="1:10" x14ac:dyDescent="0.25">
      <c r="A2" s="41"/>
      <c r="B2" s="41" t="s">
        <v>43</v>
      </c>
      <c r="C2" s="41" t="s">
        <v>44</v>
      </c>
    </row>
    <row r="3" spans="1:10" x14ac:dyDescent="0.25">
      <c r="A3" s="41"/>
      <c r="B3" s="41" t="s">
        <v>46</v>
      </c>
      <c r="C3" s="41" t="s">
        <v>44</v>
      </c>
      <c r="E3" s="33" t="s">
        <v>32</v>
      </c>
      <c r="F3" s="33">
        <v>90</v>
      </c>
    </row>
    <row r="4" spans="1:10" x14ac:dyDescent="0.25">
      <c r="A4" s="41"/>
      <c r="B4" s="41" t="s">
        <v>48</v>
      </c>
      <c r="C4" s="41" t="s">
        <v>47</v>
      </c>
    </row>
    <row r="6" spans="1:10" x14ac:dyDescent="0.25">
      <c r="C6" s="41" t="s">
        <v>33</v>
      </c>
      <c r="D6" s="41" t="s">
        <v>34</v>
      </c>
      <c r="E6" s="41" t="s">
        <v>35</v>
      </c>
      <c r="F6" s="35" t="s">
        <v>39</v>
      </c>
      <c r="G6" s="35"/>
      <c r="H6" s="36"/>
      <c r="I6" s="36"/>
    </row>
    <row r="7" spans="1:10" x14ac:dyDescent="0.25">
      <c r="C7" s="41">
        <v>30</v>
      </c>
      <c r="D7" s="41">
        <v>6</v>
      </c>
      <c r="E7" s="41">
        <v>6</v>
      </c>
      <c r="F7" s="36" t="s">
        <v>29</v>
      </c>
      <c r="G7" s="36" t="s">
        <v>30</v>
      </c>
      <c r="H7" s="36" t="s">
        <v>37</v>
      </c>
      <c r="I7" s="36" t="s">
        <v>38</v>
      </c>
    </row>
    <row r="8" spans="1:10" ht="15.75" thickBot="1" x14ac:dyDescent="0.3">
      <c r="F8" s="37">
        <f>COS(RADIANS($F$3-(E9*$C$7)))*0.4</f>
        <v>-0.33546822717816938</v>
      </c>
      <c r="G8" s="37">
        <f>SIN(RADIANS($F$3-(E9*$C$7)))*0.4</f>
        <v>-0.21785561400601125</v>
      </c>
      <c r="H8" s="36">
        <v>0</v>
      </c>
      <c r="I8" s="36">
        <v>0</v>
      </c>
    </row>
    <row r="9" spans="1:10" ht="15.75" thickBot="1" x14ac:dyDescent="0.3">
      <c r="B9" s="42">
        <v>43145.829664351855</v>
      </c>
      <c r="D9" s="33" t="s">
        <v>26</v>
      </c>
      <c r="E9" s="34">
        <f>IF(HOUR(h_heure)+E10/60&gt;12,HOUR(h_heure)+E10/60-12,HOUR(h_heure)+E10/60)</f>
        <v>7.8999999999999986</v>
      </c>
      <c r="F9" s="39">
        <f>COS(RADIANS($F$3-(E10*$D$7)))*0.6</f>
        <v>-0.35267115137548394</v>
      </c>
      <c r="G9" s="39">
        <f>SIN(RADIANS($F$3-(E10*$D$7)))*0.6</f>
        <v>0.48541019662496837</v>
      </c>
      <c r="H9" s="36"/>
      <c r="I9" s="36"/>
    </row>
    <row r="10" spans="1:10" x14ac:dyDescent="0.25">
      <c r="D10" s="33" t="s">
        <v>27</v>
      </c>
      <c r="E10" s="34">
        <f>MINUTE(h_heure)</f>
        <v>54</v>
      </c>
      <c r="F10" s="38">
        <f>COS(RADIANS($F$3-(E11*$E$7)))*0.8</f>
        <v>-0.78251808058704464</v>
      </c>
      <c r="G10" s="38">
        <f>SIN(RADIANS($F$3-(E11*$E$7)))*0.8</f>
        <v>-0.16632935265420745</v>
      </c>
      <c r="H10" s="36"/>
      <c r="I10" s="36"/>
    </row>
    <row r="11" spans="1:10" ht="15.75" thickBot="1" x14ac:dyDescent="0.3">
      <c r="D11" s="33" t="s">
        <v>28</v>
      </c>
      <c r="E11" s="34">
        <f>SECOND(h_heure)</f>
        <v>43</v>
      </c>
    </row>
    <row r="12" spans="1:10" x14ac:dyDescent="0.25">
      <c r="C12" s="43" t="s">
        <v>49</v>
      </c>
      <c r="D12" s="44"/>
      <c r="F12" s="43" t="s">
        <v>49</v>
      </c>
      <c r="G12" s="44"/>
    </row>
    <row r="13" spans="1:10" ht="15.75" thickBot="1" x14ac:dyDescent="0.3">
      <c r="C13" s="47" t="s">
        <v>40</v>
      </c>
      <c r="D13" s="48"/>
      <c r="F13" s="45" t="s">
        <v>33</v>
      </c>
      <c r="G13" s="46"/>
      <c r="I13" s="49" t="s">
        <v>41</v>
      </c>
      <c r="J13" s="49"/>
    </row>
    <row r="14" spans="1:10" x14ac:dyDescent="0.25">
      <c r="B14" s="33" t="s">
        <v>31</v>
      </c>
      <c r="C14" s="39" t="s">
        <v>29</v>
      </c>
      <c r="D14" s="39" t="s">
        <v>30</v>
      </c>
      <c r="F14" s="37" t="s">
        <v>36</v>
      </c>
      <c r="G14" s="37" t="s">
        <v>30</v>
      </c>
      <c r="I14" s="49" t="s">
        <v>29</v>
      </c>
      <c r="J14" s="49" t="s">
        <v>30</v>
      </c>
    </row>
    <row r="15" spans="1:10" x14ac:dyDescent="0.25">
      <c r="B15" s="33">
        <v>0</v>
      </c>
      <c r="C15" s="39">
        <v>0</v>
      </c>
      <c r="D15" s="39">
        <f>SIN(RADIANS($F$3-($B15*$D$7)))</f>
        <v>1</v>
      </c>
      <c r="E15" s="33">
        <v>0</v>
      </c>
      <c r="F15" s="37">
        <f>COS(RADIANS($F$3-($E15*$C$7)))*0.9</f>
        <v>5.51316804708879E-17</v>
      </c>
      <c r="G15" s="37">
        <f>SIN(RADIANS($F$3-($E15*$C$7)))*0.9</f>
        <v>0.9</v>
      </c>
      <c r="I15" s="49">
        <v>0</v>
      </c>
      <c r="J15" s="49">
        <v>1</v>
      </c>
    </row>
    <row r="16" spans="1:10" x14ac:dyDescent="0.25">
      <c r="B16" s="33">
        <v>1</v>
      </c>
      <c r="C16" s="39">
        <f t="shared" ref="C16:C74" si="0">COS(RADIANS($F$3-($B16*$D$7)))</f>
        <v>0.10452846326765346</v>
      </c>
      <c r="D16" s="39">
        <f t="shared" ref="D16:D74" si="1">SIN(RADIANS($F$3-($B16*$D$7)))</f>
        <v>0.99452189536827329</v>
      </c>
      <c r="E16" s="33">
        <v>1</v>
      </c>
      <c r="F16" s="37">
        <f t="shared" ref="F16:F26" si="2">COS(RADIANS($F$3-($E16*$C$7)))*0.9</f>
        <v>0.45000000000000012</v>
      </c>
      <c r="G16" s="37">
        <f t="shared" ref="G16:G26" si="3">SIN(RADIANS($F$3-($E16*$C$7)))*0.9</f>
        <v>0.77942286340599476</v>
      </c>
      <c r="I16" s="49">
        <f>IF($E$11&gt;=$B16,C16,I15)</f>
        <v>0.10452846326765346</v>
      </c>
      <c r="J16" s="49">
        <f>IF($E$11&gt;=$B16,D16,J15)</f>
        <v>0.99452189536827329</v>
      </c>
    </row>
    <row r="17" spans="2:10" x14ac:dyDescent="0.25">
      <c r="B17" s="33">
        <v>2</v>
      </c>
      <c r="C17" s="39">
        <f t="shared" si="0"/>
        <v>0.20791169081775945</v>
      </c>
      <c r="D17" s="39">
        <f t="shared" si="1"/>
        <v>0.97814760073380558</v>
      </c>
      <c r="E17" s="33">
        <v>2</v>
      </c>
      <c r="F17" s="37">
        <f t="shared" si="2"/>
        <v>0.77942286340599487</v>
      </c>
      <c r="G17" s="37">
        <f t="shared" si="3"/>
        <v>0.44999999999999996</v>
      </c>
      <c r="I17" s="49">
        <f t="shared" ref="I17:I75" si="4">IF($E$11&gt;=$B17,C17,I16)</f>
        <v>0.20791169081775945</v>
      </c>
      <c r="J17" s="49">
        <f t="shared" ref="J17:J75" si="5">IF($E$11&gt;=$B17,D17,J16)</f>
        <v>0.97814760073380558</v>
      </c>
    </row>
    <row r="18" spans="2:10" x14ac:dyDescent="0.25">
      <c r="B18" s="33">
        <v>3</v>
      </c>
      <c r="C18" s="39">
        <f t="shared" si="0"/>
        <v>0.30901699437494745</v>
      </c>
      <c r="D18" s="39">
        <f t="shared" si="1"/>
        <v>0.95105651629515353</v>
      </c>
      <c r="E18" s="33">
        <v>3</v>
      </c>
      <c r="F18" s="37">
        <f t="shared" si="2"/>
        <v>0.9</v>
      </c>
      <c r="G18" s="37">
        <f t="shared" si="3"/>
        <v>0</v>
      </c>
      <c r="I18" s="49">
        <f t="shared" si="4"/>
        <v>0.30901699437494745</v>
      </c>
      <c r="J18" s="49">
        <f t="shared" si="5"/>
        <v>0.95105651629515353</v>
      </c>
    </row>
    <row r="19" spans="2:10" x14ac:dyDescent="0.25">
      <c r="B19" s="33">
        <v>4</v>
      </c>
      <c r="C19" s="39">
        <f t="shared" si="0"/>
        <v>0.40673664307580021</v>
      </c>
      <c r="D19" s="39">
        <f t="shared" si="1"/>
        <v>0.91354545764260087</v>
      </c>
      <c r="E19" s="33">
        <v>4</v>
      </c>
      <c r="F19" s="37">
        <f t="shared" si="2"/>
        <v>0.77942286340599487</v>
      </c>
      <c r="G19" s="37">
        <f t="shared" si="3"/>
        <v>-0.44999999999999996</v>
      </c>
      <c r="I19" s="49">
        <f t="shared" si="4"/>
        <v>0.40673664307580021</v>
      </c>
      <c r="J19" s="49">
        <f t="shared" si="5"/>
        <v>0.91354545764260087</v>
      </c>
    </row>
    <row r="20" spans="2:10" x14ac:dyDescent="0.25">
      <c r="B20" s="33">
        <v>5</v>
      </c>
      <c r="C20" s="39">
        <f t="shared" si="0"/>
        <v>0.50000000000000011</v>
      </c>
      <c r="D20" s="39">
        <f t="shared" si="1"/>
        <v>0.8660254037844386</v>
      </c>
      <c r="E20" s="33">
        <v>5</v>
      </c>
      <c r="F20" s="37">
        <f t="shared" si="2"/>
        <v>0.45000000000000012</v>
      </c>
      <c r="G20" s="37">
        <f t="shared" si="3"/>
        <v>-0.77942286340599476</v>
      </c>
      <c r="I20" s="49">
        <f t="shared" si="4"/>
        <v>0.50000000000000011</v>
      </c>
      <c r="J20" s="49">
        <f t="shared" si="5"/>
        <v>0.8660254037844386</v>
      </c>
    </row>
    <row r="21" spans="2:10" x14ac:dyDescent="0.25">
      <c r="B21" s="33">
        <v>6</v>
      </c>
      <c r="C21" s="39">
        <f t="shared" si="0"/>
        <v>0.58778525229247314</v>
      </c>
      <c r="D21" s="39">
        <f t="shared" si="1"/>
        <v>0.80901699437494745</v>
      </c>
      <c r="E21" s="33">
        <v>6</v>
      </c>
      <c r="F21" s="37">
        <f t="shared" si="2"/>
        <v>5.51316804708879E-17</v>
      </c>
      <c r="G21" s="37">
        <f t="shared" si="3"/>
        <v>-0.9</v>
      </c>
      <c r="I21" s="49">
        <f t="shared" si="4"/>
        <v>0.58778525229247314</v>
      </c>
      <c r="J21" s="49">
        <f t="shared" si="5"/>
        <v>0.80901699437494745</v>
      </c>
    </row>
    <row r="22" spans="2:10" x14ac:dyDescent="0.25">
      <c r="B22" s="33">
        <v>7</v>
      </c>
      <c r="C22" s="39">
        <f t="shared" si="0"/>
        <v>0.66913060635885824</v>
      </c>
      <c r="D22" s="39">
        <f t="shared" si="1"/>
        <v>0.74314482547739424</v>
      </c>
      <c r="E22" s="33">
        <v>7</v>
      </c>
      <c r="F22" s="37">
        <f t="shared" si="2"/>
        <v>-0.44999999999999979</v>
      </c>
      <c r="G22" s="37">
        <f t="shared" si="3"/>
        <v>-0.77942286340599487</v>
      </c>
      <c r="I22" s="49">
        <f t="shared" si="4"/>
        <v>0.66913060635885824</v>
      </c>
      <c r="J22" s="49">
        <f t="shared" si="5"/>
        <v>0.74314482547739424</v>
      </c>
    </row>
    <row r="23" spans="2:10" x14ac:dyDescent="0.25">
      <c r="B23" s="33">
        <v>8</v>
      </c>
      <c r="C23" s="39">
        <f t="shared" si="0"/>
        <v>0.74314482547739424</v>
      </c>
      <c r="D23" s="39">
        <f t="shared" si="1"/>
        <v>0.66913060635885824</v>
      </c>
      <c r="E23" s="33">
        <v>8</v>
      </c>
      <c r="F23" s="37">
        <f t="shared" si="2"/>
        <v>-0.77942286340599487</v>
      </c>
      <c r="G23" s="37">
        <f t="shared" si="3"/>
        <v>-0.44999999999999996</v>
      </c>
      <c r="I23" s="49">
        <f t="shared" si="4"/>
        <v>0.74314482547739424</v>
      </c>
      <c r="J23" s="49">
        <f t="shared" si="5"/>
        <v>0.66913060635885824</v>
      </c>
    </row>
    <row r="24" spans="2:10" x14ac:dyDescent="0.25">
      <c r="B24" s="33">
        <v>9</v>
      </c>
      <c r="C24" s="39">
        <f t="shared" si="0"/>
        <v>0.80901699437494745</v>
      </c>
      <c r="D24" s="39">
        <f t="shared" si="1"/>
        <v>0.58778525229247314</v>
      </c>
      <c r="E24" s="33">
        <v>9</v>
      </c>
      <c r="F24" s="37">
        <f t="shared" si="2"/>
        <v>-0.9</v>
      </c>
      <c r="G24" s="37">
        <f t="shared" si="3"/>
        <v>-1.102633609417758E-16</v>
      </c>
      <c r="I24" s="49">
        <f t="shared" si="4"/>
        <v>0.80901699437494745</v>
      </c>
      <c r="J24" s="49">
        <f t="shared" si="5"/>
        <v>0.58778525229247314</v>
      </c>
    </row>
    <row r="25" spans="2:10" x14ac:dyDescent="0.25">
      <c r="B25" s="33">
        <v>10</v>
      </c>
      <c r="C25" s="39">
        <f t="shared" si="0"/>
        <v>0.86602540378443871</v>
      </c>
      <c r="D25" s="39">
        <f t="shared" si="1"/>
        <v>0.49999999999999994</v>
      </c>
      <c r="E25" s="33">
        <v>10</v>
      </c>
      <c r="F25" s="37">
        <f t="shared" si="2"/>
        <v>-0.77942286340599476</v>
      </c>
      <c r="G25" s="37">
        <f t="shared" si="3"/>
        <v>0.45000000000000012</v>
      </c>
      <c r="I25" s="49">
        <f t="shared" si="4"/>
        <v>0.86602540378443871</v>
      </c>
      <c r="J25" s="49">
        <f t="shared" si="5"/>
        <v>0.49999999999999994</v>
      </c>
    </row>
    <row r="26" spans="2:10" x14ac:dyDescent="0.25">
      <c r="B26" s="33">
        <v>11</v>
      </c>
      <c r="C26" s="39">
        <f t="shared" si="0"/>
        <v>0.91354545764260087</v>
      </c>
      <c r="D26" s="39">
        <f t="shared" si="1"/>
        <v>0.40673664307580021</v>
      </c>
      <c r="E26" s="33">
        <v>11</v>
      </c>
      <c r="F26" s="37">
        <f t="shared" si="2"/>
        <v>-0.4500000000000004</v>
      </c>
      <c r="G26" s="37">
        <f t="shared" si="3"/>
        <v>0.77942286340599454</v>
      </c>
      <c r="I26" s="49">
        <f t="shared" si="4"/>
        <v>0.91354545764260087</v>
      </c>
      <c r="J26" s="49">
        <f t="shared" si="5"/>
        <v>0.40673664307580021</v>
      </c>
    </row>
    <row r="27" spans="2:10" x14ac:dyDescent="0.25">
      <c r="B27" s="33">
        <v>12</v>
      </c>
      <c r="C27" s="39">
        <f t="shared" si="0"/>
        <v>0.95105651629515353</v>
      </c>
      <c r="D27" s="39">
        <f t="shared" si="1"/>
        <v>0.3090169943749474</v>
      </c>
      <c r="I27" s="49">
        <f t="shared" si="4"/>
        <v>0.95105651629515353</v>
      </c>
      <c r="J27" s="49">
        <f t="shared" si="5"/>
        <v>0.3090169943749474</v>
      </c>
    </row>
    <row r="28" spans="2:10" x14ac:dyDescent="0.25">
      <c r="B28" s="33">
        <v>13</v>
      </c>
      <c r="C28" s="39">
        <f t="shared" si="0"/>
        <v>0.97814760073380569</v>
      </c>
      <c r="D28" s="39">
        <f t="shared" si="1"/>
        <v>0.20791169081775934</v>
      </c>
      <c r="I28" s="49">
        <f t="shared" si="4"/>
        <v>0.97814760073380569</v>
      </c>
      <c r="J28" s="49">
        <f t="shared" si="5"/>
        <v>0.20791169081775934</v>
      </c>
    </row>
    <row r="29" spans="2:10" x14ac:dyDescent="0.25">
      <c r="B29" s="33">
        <v>14</v>
      </c>
      <c r="C29" s="39">
        <f t="shared" si="0"/>
        <v>0.99452189536827329</v>
      </c>
      <c r="D29" s="39">
        <f t="shared" si="1"/>
        <v>0.10452846326765347</v>
      </c>
      <c r="I29" s="49">
        <f t="shared" si="4"/>
        <v>0.99452189536827329</v>
      </c>
      <c r="J29" s="49">
        <f t="shared" si="5"/>
        <v>0.10452846326765347</v>
      </c>
    </row>
    <row r="30" spans="2:10" x14ac:dyDescent="0.25">
      <c r="B30" s="33">
        <v>15</v>
      </c>
      <c r="C30" s="39">
        <f t="shared" si="0"/>
        <v>1</v>
      </c>
      <c r="D30" s="39">
        <f t="shared" si="1"/>
        <v>0</v>
      </c>
      <c r="I30" s="49">
        <f t="shared" si="4"/>
        <v>1</v>
      </c>
      <c r="J30" s="49">
        <f t="shared" si="5"/>
        <v>0</v>
      </c>
    </row>
    <row r="31" spans="2:10" x14ac:dyDescent="0.25">
      <c r="B31" s="33">
        <v>16</v>
      </c>
      <c r="C31" s="39">
        <f t="shared" si="0"/>
        <v>0.99452189536827329</v>
      </c>
      <c r="D31" s="39">
        <f t="shared" si="1"/>
        <v>-0.10452846326765347</v>
      </c>
      <c r="I31" s="49">
        <f t="shared" si="4"/>
        <v>0.99452189536827329</v>
      </c>
      <c r="J31" s="49">
        <f t="shared" si="5"/>
        <v>-0.10452846326765347</v>
      </c>
    </row>
    <row r="32" spans="2:10" x14ac:dyDescent="0.25">
      <c r="B32" s="33">
        <v>17</v>
      </c>
      <c r="C32" s="39">
        <f t="shared" si="0"/>
        <v>0.97814760073380569</v>
      </c>
      <c r="D32" s="39">
        <f t="shared" si="1"/>
        <v>-0.20791169081775934</v>
      </c>
      <c r="I32" s="49">
        <f t="shared" si="4"/>
        <v>0.97814760073380569</v>
      </c>
      <c r="J32" s="49">
        <f t="shared" si="5"/>
        <v>-0.20791169081775934</v>
      </c>
    </row>
    <row r="33" spans="2:10" x14ac:dyDescent="0.25">
      <c r="B33" s="33">
        <v>18</v>
      </c>
      <c r="C33" s="39">
        <f t="shared" si="0"/>
        <v>0.95105651629515353</v>
      </c>
      <c r="D33" s="39">
        <f t="shared" si="1"/>
        <v>-0.3090169943749474</v>
      </c>
      <c r="I33" s="49">
        <f t="shared" si="4"/>
        <v>0.95105651629515353</v>
      </c>
      <c r="J33" s="49">
        <f t="shared" si="5"/>
        <v>-0.3090169943749474</v>
      </c>
    </row>
    <row r="34" spans="2:10" x14ac:dyDescent="0.25">
      <c r="B34" s="33">
        <v>19</v>
      </c>
      <c r="C34" s="39">
        <f t="shared" si="0"/>
        <v>0.91354545764260087</v>
      </c>
      <c r="D34" s="39">
        <f t="shared" si="1"/>
        <v>-0.40673664307580021</v>
      </c>
      <c r="I34" s="49">
        <f t="shared" si="4"/>
        <v>0.91354545764260087</v>
      </c>
      <c r="J34" s="49">
        <f t="shared" si="5"/>
        <v>-0.40673664307580021</v>
      </c>
    </row>
    <row r="35" spans="2:10" x14ac:dyDescent="0.25">
      <c r="B35" s="33">
        <v>20</v>
      </c>
      <c r="C35" s="39">
        <f t="shared" si="0"/>
        <v>0.86602540378443871</v>
      </c>
      <c r="D35" s="39">
        <f t="shared" si="1"/>
        <v>-0.49999999999999994</v>
      </c>
      <c r="I35" s="49">
        <f t="shared" si="4"/>
        <v>0.86602540378443871</v>
      </c>
      <c r="J35" s="49">
        <f t="shared" si="5"/>
        <v>-0.49999999999999994</v>
      </c>
    </row>
    <row r="36" spans="2:10" x14ac:dyDescent="0.25">
      <c r="B36" s="33">
        <v>21</v>
      </c>
      <c r="C36" s="39">
        <f t="shared" si="0"/>
        <v>0.80901699437494745</v>
      </c>
      <c r="D36" s="39">
        <f t="shared" si="1"/>
        <v>-0.58778525229247314</v>
      </c>
      <c r="I36" s="49">
        <f t="shared" si="4"/>
        <v>0.80901699437494745</v>
      </c>
      <c r="J36" s="49">
        <f t="shared" si="5"/>
        <v>-0.58778525229247314</v>
      </c>
    </row>
    <row r="37" spans="2:10" x14ac:dyDescent="0.25">
      <c r="B37" s="33">
        <v>22</v>
      </c>
      <c r="C37" s="39">
        <f t="shared" si="0"/>
        <v>0.74314482547739424</v>
      </c>
      <c r="D37" s="39">
        <f t="shared" si="1"/>
        <v>-0.66913060635885824</v>
      </c>
      <c r="I37" s="49">
        <f t="shared" si="4"/>
        <v>0.74314482547739424</v>
      </c>
      <c r="J37" s="49">
        <f t="shared" si="5"/>
        <v>-0.66913060635885824</v>
      </c>
    </row>
    <row r="38" spans="2:10" x14ac:dyDescent="0.25">
      <c r="B38" s="33">
        <v>23</v>
      </c>
      <c r="C38" s="39">
        <f t="shared" si="0"/>
        <v>0.66913060635885824</v>
      </c>
      <c r="D38" s="39">
        <f t="shared" si="1"/>
        <v>-0.74314482547739424</v>
      </c>
      <c r="I38" s="49">
        <f t="shared" si="4"/>
        <v>0.66913060635885824</v>
      </c>
      <c r="J38" s="49">
        <f t="shared" si="5"/>
        <v>-0.74314482547739424</v>
      </c>
    </row>
    <row r="39" spans="2:10" x14ac:dyDescent="0.25">
      <c r="B39" s="33">
        <v>24</v>
      </c>
      <c r="C39" s="39">
        <f t="shared" si="0"/>
        <v>0.58778525229247314</v>
      </c>
      <c r="D39" s="39">
        <f t="shared" si="1"/>
        <v>-0.80901699437494745</v>
      </c>
      <c r="I39" s="49">
        <f t="shared" si="4"/>
        <v>0.58778525229247314</v>
      </c>
      <c r="J39" s="49">
        <f t="shared" si="5"/>
        <v>-0.80901699437494745</v>
      </c>
    </row>
    <row r="40" spans="2:10" x14ac:dyDescent="0.25">
      <c r="B40" s="33">
        <v>25</v>
      </c>
      <c r="C40" s="39">
        <f t="shared" si="0"/>
        <v>0.50000000000000011</v>
      </c>
      <c r="D40" s="39">
        <f t="shared" si="1"/>
        <v>-0.8660254037844386</v>
      </c>
      <c r="I40" s="49">
        <f t="shared" si="4"/>
        <v>0.50000000000000011</v>
      </c>
      <c r="J40" s="49">
        <f t="shared" si="5"/>
        <v>-0.8660254037844386</v>
      </c>
    </row>
    <row r="41" spans="2:10" x14ac:dyDescent="0.25">
      <c r="B41" s="33">
        <v>26</v>
      </c>
      <c r="C41" s="39">
        <f t="shared" si="0"/>
        <v>0.40673664307580021</v>
      </c>
      <c r="D41" s="39">
        <f t="shared" si="1"/>
        <v>-0.91354545764260087</v>
      </c>
      <c r="I41" s="49">
        <f t="shared" si="4"/>
        <v>0.40673664307580021</v>
      </c>
      <c r="J41" s="49">
        <f t="shared" si="5"/>
        <v>-0.91354545764260087</v>
      </c>
    </row>
    <row r="42" spans="2:10" x14ac:dyDescent="0.25">
      <c r="B42" s="33">
        <v>27</v>
      </c>
      <c r="C42" s="39">
        <f t="shared" si="0"/>
        <v>0.30901699437494745</v>
      </c>
      <c r="D42" s="39">
        <f t="shared" si="1"/>
        <v>-0.95105651629515353</v>
      </c>
      <c r="I42" s="49">
        <f t="shared" si="4"/>
        <v>0.30901699437494745</v>
      </c>
      <c r="J42" s="49">
        <f t="shared" si="5"/>
        <v>-0.95105651629515353</v>
      </c>
    </row>
    <row r="43" spans="2:10" x14ac:dyDescent="0.25">
      <c r="B43" s="33">
        <v>28</v>
      </c>
      <c r="C43" s="39">
        <f t="shared" si="0"/>
        <v>0.20791169081775945</v>
      </c>
      <c r="D43" s="39">
        <f t="shared" si="1"/>
        <v>-0.97814760073380558</v>
      </c>
      <c r="I43" s="49">
        <f t="shared" si="4"/>
        <v>0.20791169081775945</v>
      </c>
      <c r="J43" s="49">
        <f t="shared" si="5"/>
        <v>-0.97814760073380558</v>
      </c>
    </row>
    <row r="44" spans="2:10" x14ac:dyDescent="0.25">
      <c r="B44" s="33">
        <v>29</v>
      </c>
      <c r="C44" s="39">
        <f t="shared" si="0"/>
        <v>0.10452846326765346</v>
      </c>
      <c r="D44" s="39">
        <f t="shared" si="1"/>
        <v>-0.99452189536827329</v>
      </c>
      <c r="I44" s="49">
        <f t="shared" si="4"/>
        <v>0.10452846326765346</v>
      </c>
      <c r="J44" s="49">
        <f t="shared" si="5"/>
        <v>-0.99452189536827329</v>
      </c>
    </row>
    <row r="45" spans="2:10" x14ac:dyDescent="0.25">
      <c r="B45" s="33">
        <v>30</v>
      </c>
      <c r="C45" s="39">
        <f t="shared" si="0"/>
        <v>6.1257422745431001E-17</v>
      </c>
      <c r="D45" s="39">
        <f t="shared" si="1"/>
        <v>-1</v>
      </c>
      <c r="I45" s="49">
        <f t="shared" si="4"/>
        <v>6.1257422745431001E-17</v>
      </c>
      <c r="J45" s="49">
        <f t="shared" si="5"/>
        <v>-1</v>
      </c>
    </row>
    <row r="46" spans="2:10" x14ac:dyDescent="0.25">
      <c r="B46" s="33">
        <v>31</v>
      </c>
      <c r="C46" s="39">
        <f t="shared" si="0"/>
        <v>-0.10452846326765355</v>
      </c>
      <c r="D46" s="39">
        <f t="shared" si="1"/>
        <v>-0.99452189536827329</v>
      </c>
      <c r="I46" s="49">
        <f t="shared" si="4"/>
        <v>-0.10452846326765355</v>
      </c>
      <c r="J46" s="49">
        <f t="shared" si="5"/>
        <v>-0.99452189536827329</v>
      </c>
    </row>
    <row r="47" spans="2:10" x14ac:dyDescent="0.25">
      <c r="B47" s="33">
        <v>32</v>
      </c>
      <c r="C47" s="39">
        <f t="shared" si="0"/>
        <v>-0.20791169081775934</v>
      </c>
      <c r="D47" s="39">
        <f t="shared" si="1"/>
        <v>-0.97814760073380569</v>
      </c>
      <c r="I47" s="49">
        <f t="shared" si="4"/>
        <v>-0.20791169081775934</v>
      </c>
      <c r="J47" s="49">
        <f t="shared" si="5"/>
        <v>-0.97814760073380569</v>
      </c>
    </row>
    <row r="48" spans="2:10" x14ac:dyDescent="0.25">
      <c r="B48" s="33">
        <v>33</v>
      </c>
      <c r="C48" s="39">
        <f t="shared" si="0"/>
        <v>-0.30901699437494734</v>
      </c>
      <c r="D48" s="39">
        <f t="shared" si="1"/>
        <v>-0.95105651629515364</v>
      </c>
      <c r="I48" s="49">
        <f t="shared" si="4"/>
        <v>-0.30901699437494734</v>
      </c>
      <c r="J48" s="49">
        <f t="shared" si="5"/>
        <v>-0.95105651629515364</v>
      </c>
    </row>
    <row r="49" spans="2:10" x14ac:dyDescent="0.25">
      <c r="B49" s="33">
        <v>34</v>
      </c>
      <c r="C49" s="39">
        <f t="shared" si="0"/>
        <v>-0.40673664307580026</v>
      </c>
      <c r="D49" s="39">
        <f t="shared" si="1"/>
        <v>-0.91354545764260087</v>
      </c>
      <c r="I49" s="49">
        <f t="shared" si="4"/>
        <v>-0.40673664307580026</v>
      </c>
      <c r="J49" s="49">
        <f t="shared" si="5"/>
        <v>-0.91354545764260087</v>
      </c>
    </row>
    <row r="50" spans="2:10" x14ac:dyDescent="0.25">
      <c r="B50" s="33">
        <v>35</v>
      </c>
      <c r="C50" s="39">
        <f t="shared" si="0"/>
        <v>-0.49999999999999978</v>
      </c>
      <c r="D50" s="39">
        <f t="shared" si="1"/>
        <v>-0.86602540378443871</v>
      </c>
      <c r="I50" s="49">
        <f t="shared" si="4"/>
        <v>-0.49999999999999978</v>
      </c>
      <c r="J50" s="49">
        <f t="shared" si="5"/>
        <v>-0.86602540378443871</v>
      </c>
    </row>
    <row r="51" spans="2:10" x14ac:dyDescent="0.25">
      <c r="B51" s="33">
        <v>36</v>
      </c>
      <c r="C51" s="39">
        <f t="shared" si="0"/>
        <v>-0.58778525229247303</v>
      </c>
      <c r="D51" s="39">
        <f t="shared" si="1"/>
        <v>-0.80901699437494745</v>
      </c>
      <c r="I51" s="49">
        <f t="shared" si="4"/>
        <v>-0.58778525229247303</v>
      </c>
      <c r="J51" s="49">
        <f t="shared" si="5"/>
        <v>-0.80901699437494745</v>
      </c>
    </row>
    <row r="52" spans="2:10" x14ac:dyDescent="0.25">
      <c r="B52" s="33">
        <v>37</v>
      </c>
      <c r="C52" s="39">
        <f t="shared" si="0"/>
        <v>-0.66913060635885824</v>
      </c>
      <c r="D52" s="39">
        <f t="shared" si="1"/>
        <v>-0.74314482547739424</v>
      </c>
      <c r="I52" s="49">
        <f t="shared" si="4"/>
        <v>-0.66913060635885824</v>
      </c>
      <c r="J52" s="49">
        <f t="shared" si="5"/>
        <v>-0.74314482547739424</v>
      </c>
    </row>
    <row r="53" spans="2:10" x14ac:dyDescent="0.25">
      <c r="B53" s="33">
        <v>38</v>
      </c>
      <c r="C53" s="39">
        <f t="shared" si="0"/>
        <v>-0.74314482547739402</v>
      </c>
      <c r="D53" s="39">
        <f t="shared" si="1"/>
        <v>-0.66913060635885835</v>
      </c>
      <c r="I53" s="49">
        <f t="shared" si="4"/>
        <v>-0.74314482547739402</v>
      </c>
      <c r="J53" s="49">
        <f t="shared" si="5"/>
        <v>-0.66913060635885835</v>
      </c>
    </row>
    <row r="54" spans="2:10" x14ac:dyDescent="0.25">
      <c r="B54" s="33">
        <v>39</v>
      </c>
      <c r="C54" s="39">
        <f t="shared" si="0"/>
        <v>-0.80901699437494734</v>
      </c>
      <c r="D54" s="39">
        <f t="shared" si="1"/>
        <v>-0.58778525229247325</v>
      </c>
      <c r="I54" s="49">
        <f t="shared" si="4"/>
        <v>-0.80901699437494734</v>
      </c>
      <c r="J54" s="49">
        <f t="shared" si="5"/>
        <v>-0.58778525229247325</v>
      </c>
    </row>
    <row r="55" spans="2:10" x14ac:dyDescent="0.25">
      <c r="B55" s="33">
        <v>40</v>
      </c>
      <c r="C55" s="39">
        <f t="shared" si="0"/>
        <v>-0.86602540378443871</v>
      </c>
      <c r="D55" s="39">
        <f t="shared" si="1"/>
        <v>-0.49999999999999994</v>
      </c>
      <c r="I55" s="49">
        <f t="shared" si="4"/>
        <v>-0.86602540378443871</v>
      </c>
      <c r="J55" s="49">
        <f t="shared" si="5"/>
        <v>-0.49999999999999994</v>
      </c>
    </row>
    <row r="56" spans="2:10" x14ac:dyDescent="0.25">
      <c r="B56" s="33">
        <v>41</v>
      </c>
      <c r="C56" s="39">
        <f t="shared" si="0"/>
        <v>-0.91354545764260076</v>
      </c>
      <c r="D56" s="39">
        <f t="shared" si="1"/>
        <v>-0.40673664307580043</v>
      </c>
      <c r="I56" s="49">
        <f t="shared" si="4"/>
        <v>-0.91354545764260076</v>
      </c>
      <c r="J56" s="49">
        <f t="shared" si="5"/>
        <v>-0.40673664307580043</v>
      </c>
    </row>
    <row r="57" spans="2:10" x14ac:dyDescent="0.25">
      <c r="B57" s="33">
        <v>42</v>
      </c>
      <c r="C57" s="39">
        <f t="shared" si="0"/>
        <v>-0.95105651629515353</v>
      </c>
      <c r="D57" s="39">
        <f t="shared" si="1"/>
        <v>-0.30901699437494751</v>
      </c>
      <c r="I57" s="49">
        <f t="shared" si="4"/>
        <v>-0.95105651629515353</v>
      </c>
      <c r="J57" s="49">
        <f t="shared" si="5"/>
        <v>-0.30901699437494751</v>
      </c>
    </row>
    <row r="58" spans="2:10" x14ac:dyDescent="0.25">
      <c r="B58" s="33">
        <v>43</v>
      </c>
      <c r="C58" s="39">
        <f t="shared" si="0"/>
        <v>-0.97814760073380569</v>
      </c>
      <c r="D58" s="39">
        <f t="shared" si="1"/>
        <v>-0.20791169081775931</v>
      </c>
      <c r="I58" s="49">
        <f t="shared" si="4"/>
        <v>-0.97814760073380569</v>
      </c>
      <c r="J58" s="49">
        <f t="shared" si="5"/>
        <v>-0.20791169081775931</v>
      </c>
    </row>
    <row r="59" spans="2:10" x14ac:dyDescent="0.25">
      <c r="B59" s="33">
        <v>44</v>
      </c>
      <c r="C59" s="39">
        <f t="shared" si="0"/>
        <v>-0.99452189536827329</v>
      </c>
      <c r="D59" s="39">
        <f t="shared" si="1"/>
        <v>-0.10452846326765373</v>
      </c>
      <c r="I59" s="49">
        <f t="shared" si="4"/>
        <v>-0.97814760073380569</v>
      </c>
      <c r="J59" s="49">
        <f t="shared" si="5"/>
        <v>-0.20791169081775931</v>
      </c>
    </row>
    <row r="60" spans="2:10" x14ac:dyDescent="0.25">
      <c r="B60" s="33">
        <v>45</v>
      </c>
      <c r="C60" s="39">
        <f t="shared" si="0"/>
        <v>-1</v>
      </c>
      <c r="D60" s="39">
        <f t="shared" si="1"/>
        <v>-1.22514845490862E-16</v>
      </c>
      <c r="I60" s="49">
        <f t="shared" si="4"/>
        <v>-0.97814760073380569</v>
      </c>
      <c r="J60" s="49">
        <f t="shared" si="5"/>
        <v>-0.20791169081775931</v>
      </c>
    </row>
    <row r="61" spans="2:10" x14ac:dyDescent="0.25">
      <c r="B61" s="33">
        <v>46</v>
      </c>
      <c r="C61" s="39">
        <f t="shared" si="0"/>
        <v>-0.99452189536827329</v>
      </c>
      <c r="D61" s="39">
        <f t="shared" si="1"/>
        <v>0.1045284632676535</v>
      </c>
      <c r="I61" s="49">
        <f t="shared" si="4"/>
        <v>-0.97814760073380569</v>
      </c>
      <c r="J61" s="49">
        <f t="shared" si="5"/>
        <v>-0.20791169081775931</v>
      </c>
    </row>
    <row r="62" spans="2:10" x14ac:dyDescent="0.25">
      <c r="B62" s="33">
        <v>47</v>
      </c>
      <c r="C62" s="39">
        <f t="shared" si="0"/>
        <v>-0.97814760073380558</v>
      </c>
      <c r="D62" s="39">
        <f t="shared" si="1"/>
        <v>0.20791169081775951</v>
      </c>
      <c r="I62" s="49">
        <f t="shared" si="4"/>
        <v>-0.97814760073380569</v>
      </c>
      <c r="J62" s="49">
        <f t="shared" si="5"/>
        <v>-0.20791169081775931</v>
      </c>
    </row>
    <row r="63" spans="2:10" x14ac:dyDescent="0.25">
      <c r="B63" s="33">
        <v>48</v>
      </c>
      <c r="C63" s="39">
        <f t="shared" si="0"/>
        <v>-0.95105651629515364</v>
      </c>
      <c r="D63" s="39">
        <f t="shared" si="1"/>
        <v>0.30901699437494728</v>
      </c>
      <c r="I63" s="49">
        <f t="shared" si="4"/>
        <v>-0.97814760073380569</v>
      </c>
      <c r="J63" s="49">
        <f t="shared" si="5"/>
        <v>-0.20791169081775931</v>
      </c>
    </row>
    <row r="64" spans="2:10" x14ac:dyDescent="0.25">
      <c r="B64" s="33">
        <v>49</v>
      </c>
      <c r="C64" s="39">
        <f t="shared" si="0"/>
        <v>-0.91354545764260087</v>
      </c>
      <c r="D64" s="39">
        <f t="shared" si="1"/>
        <v>0.40673664307580021</v>
      </c>
      <c r="I64" s="49">
        <f t="shared" si="4"/>
        <v>-0.97814760073380569</v>
      </c>
      <c r="J64" s="49">
        <f t="shared" si="5"/>
        <v>-0.20791169081775931</v>
      </c>
    </row>
    <row r="65" spans="2:10" x14ac:dyDescent="0.25">
      <c r="B65" s="33">
        <v>50</v>
      </c>
      <c r="C65" s="39">
        <f t="shared" si="0"/>
        <v>-0.8660254037844386</v>
      </c>
      <c r="D65" s="39">
        <f t="shared" si="1"/>
        <v>0.50000000000000011</v>
      </c>
      <c r="I65" s="49">
        <f t="shared" si="4"/>
        <v>-0.97814760073380569</v>
      </c>
      <c r="J65" s="49">
        <f t="shared" si="5"/>
        <v>-0.20791169081775931</v>
      </c>
    </row>
    <row r="66" spans="2:10" x14ac:dyDescent="0.25">
      <c r="B66" s="33">
        <v>51</v>
      </c>
      <c r="C66" s="39">
        <f t="shared" si="0"/>
        <v>-0.80901699437494756</v>
      </c>
      <c r="D66" s="39">
        <f t="shared" si="1"/>
        <v>0.58778525229247303</v>
      </c>
      <c r="I66" s="49">
        <f t="shared" si="4"/>
        <v>-0.97814760073380569</v>
      </c>
      <c r="J66" s="49">
        <f t="shared" si="5"/>
        <v>-0.20791169081775931</v>
      </c>
    </row>
    <row r="67" spans="2:10" x14ac:dyDescent="0.25">
      <c r="B67" s="33">
        <v>52</v>
      </c>
      <c r="C67" s="39">
        <f t="shared" si="0"/>
        <v>-0.74314482547739424</v>
      </c>
      <c r="D67" s="39">
        <f t="shared" si="1"/>
        <v>0.66913060635885824</v>
      </c>
      <c r="I67" s="49">
        <f t="shared" si="4"/>
        <v>-0.97814760073380569</v>
      </c>
      <c r="J67" s="49">
        <f t="shared" si="5"/>
        <v>-0.20791169081775931</v>
      </c>
    </row>
    <row r="68" spans="2:10" x14ac:dyDescent="0.25">
      <c r="B68" s="33">
        <v>53</v>
      </c>
      <c r="C68" s="39">
        <f t="shared" si="0"/>
        <v>-0.66913060635885813</v>
      </c>
      <c r="D68" s="39">
        <f t="shared" si="1"/>
        <v>0.74314482547739436</v>
      </c>
      <c r="I68" s="49">
        <f t="shared" si="4"/>
        <v>-0.97814760073380569</v>
      </c>
      <c r="J68" s="49">
        <f t="shared" si="5"/>
        <v>-0.20791169081775931</v>
      </c>
    </row>
    <row r="69" spans="2:10" x14ac:dyDescent="0.25">
      <c r="B69" s="33">
        <v>54</v>
      </c>
      <c r="C69" s="39">
        <f t="shared" si="0"/>
        <v>-0.58778525229247325</v>
      </c>
      <c r="D69" s="39">
        <f t="shared" si="1"/>
        <v>0.80901699437494734</v>
      </c>
      <c r="I69" s="49">
        <f t="shared" si="4"/>
        <v>-0.97814760073380569</v>
      </c>
      <c r="J69" s="49">
        <f t="shared" si="5"/>
        <v>-0.20791169081775931</v>
      </c>
    </row>
    <row r="70" spans="2:10" x14ac:dyDescent="0.25">
      <c r="B70" s="33">
        <v>55</v>
      </c>
      <c r="C70" s="39">
        <f t="shared" si="0"/>
        <v>-0.50000000000000044</v>
      </c>
      <c r="D70" s="39">
        <f t="shared" si="1"/>
        <v>0.86602540378443837</v>
      </c>
      <c r="I70" s="49">
        <f t="shared" si="4"/>
        <v>-0.97814760073380569</v>
      </c>
      <c r="J70" s="49">
        <f t="shared" si="5"/>
        <v>-0.20791169081775931</v>
      </c>
    </row>
    <row r="71" spans="2:10" x14ac:dyDescent="0.25">
      <c r="B71" s="33">
        <v>56</v>
      </c>
      <c r="C71" s="39">
        <f t="shared" si="0"/>
        <v>-0.4067366430758001</v>
      </c>
      <c r="D71" s="39">
        <f t="shared" si="1"/>
        <v>0.91354545764260098</v>
      </c>
      <c r="I71" s="49">
        <f t="shared" si="4"/>
        <v>-0.97814760073380569</v>
      </c>
      <c r="J71" s="49">
        <f t="shared" si="5"/>
        <v>-0.20791169081775931</v>
      </c>
    </row>
    <row r="72" spans="2:10" x14ac:dyDescent="0.25">
      <c r="B72" s="33">
        <v>57</v>
      </c>
      <c r="C72" s="39">
        <f t="shared" si="0"/>
        <v>-0.30901699437494756</v>
      </c>
      <c r="D72" s="39">
        <f t="shared" si="1"/>
        <v>0.95105651629515353</v>
      </c>
      <c r="I72" s="49">
        <f t="shared" si="4"/>
        <v>-0.97814760073380569</v>
      </c>
      <c r="J72" s="49">
        <f t="shared" si="5"/>
        <v>-0.20791169081775931</v>
      </c>
    </row>
    <row r="73" spans="2:10" x14ac:dyDescent="0.25">
      <c r="B73" s="33">
        <v>58</v>
      </c>
      <c r="C73" s="39">
        <f t="shared" si="0"/>
        <v>-0.20791169081775979</v>
      </c>
      <c r="D73" s="39">
        <f t="shared" si="1"/>
        <v>0.97814760073380558</v>
      </c>
      <c r="I73" s="49">
        <f t="shared" si="4"/>
        <v>-0.97814760073380569</v>
      </c>
      <c r="J73" s="49">
        <f t="shared" si="5"/>
        <v>-0.20791169081775931</v>
      </c>
    </row>
    <row r="74" spans="2:10" x14ac:dyDescent="0.25">
      <c r="B74" s="33">
        <v>59</v>
      </c>
      <c r="C74" s="39">
        <f t="shared" si="0"/>
        <v>-0.10452846326765336</v>
      </c>
      <c r="D74" s="39">
        <f t="shared" si="1"/>
        <v>0.9945218953682734</v>
      </c>
      <c r="I74" s="49">
        <f t="shared" si="4"/>
        <v>-0.97814760073380569</v>
      </c>
      <c r="J74" s="49">
        <f t="shared" si="5"/>
        <v>-0.20791169081775931</v>
      </c>
    </row>
    <row r="75" spans="2:10" x14ac:dyDescent="0.25">
      <c r="B75" s="33">
        <v>60</v>
      </c>
      <c r="C75" s="39">
        <v>0</v>
      </c>
      <c r="D75" s="39">
        <v>1</v>
      </c>
      <c r="I75" s="49">
        <f t="shared" si="4"/>
        <v>-0.97814760073380569</v>
      </c>
      <c r="J75" s="49">
        <f t="shared" si="5"/>
        <v>-0.20791169081775931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LE2">
    <tabColor rgb="FF002060"/>
  </sheetPr>
  <dimension ref="A1:ZZ279"/>
  <sheetViews>
    <sheetView workbookViewId="0">
      <selection activeCell="G25" sqref="G25"/>
    </sheetView>
  </sheetViews>
  <sheetFormatPr defaultColWidth="7.5703125" defaultRowHeight="14.25" customHeight="1" x14ac:dyDescent="0.25"/>
  <cols>
    <col min="1" max="1" width="2.42578125" style="1" customWidth="1"/>
    <col min="2" max="2" width="1.7109375" style="1" customWidth="1"/>
    <col min="3" max="3" width="11.7109375" style="1" customWidth="1"/>
    <col min="4" max="4" width="6.140625" style="1" customWidth="1"/>
    <col min="5" max="5" width="5.7109375" style="1" customWidth="1"/>
    <col min="6" max="7" width="6.28515625" style="1" customWidth="1"/>
    <col min="8" max="8" width="7.85546875" style="1" customWidth="1"/>
    <col min="9" max="9" width="12.42578125" style="1" customWidth="1"/>
    <col min="10" max="10" width="7.85546875" style="1" customWidth="1"/>
    <col min="11" max="11" width="25" style="1" customWidth="1"/>
    <col min="12" max="12" width="7.5703125" style="1"/>
    <col min="13" max="13" width="10.7109375" style="1" customWidth="1"/>
    <col min="14" max="14" width="10.42578125" style="1" bestFit="1" customWidth="1"/>
    <col min="15" max="16" width="7.5703125" style="1"/>
    <col min="17" max="17" width="6.5703125" style="1" customWidth="1"/>
    <col min="18" max="18" width="7.5703125" style="1"/>
    <col min="19" max="19" width="12.28515625" style="1" customWidth="1"/>
    <col min="20" max="20" width="7.28515625" style="1" customWidth="1"/>
    <col min="21" max="21" width="3.28515625" style="1" customWidth="1"/>
    <col min="22" max="23" width="5.42578125" style="1" customWidth="1"/>
    <col min="24" max="25" width="7.5703125" style="1"/>
    <col min="26" max="26" width="7.5703125" style="1" hidden="1" customWidth="1"/>
    <col min="27" max="27" width="12.5703125" style="1" hidden="1" customWidth="1"/>
    <col min="28" max="28" width="7.5703125" style="1" hidden="1" customWidth="1"/>
    <col min="29" max="29" width="8.85546875" style="1" customWidth="1"/>
    <col min="30" max="30" width="10.42578125" style="1" customWidth="1"/>
    <col min="31" max="701" width="7.5703125" style="1"/>
    <col min="702" max="702" width="10.42578125" style="1" customWidth="1"/>
    <col min="703" max="16384" width="7.5703125" style="1"/>
  </cols>
  <sheetData>
    <row r="1" spans="1:702" ht="14.25" customHeight="1" thickBot="1" x14ac:dyDescent="0.3">
      <c r="A1" s="3"/>
      <c r="B1" s="3"/>
      <c r="C1" s="14" t="s">
        <v>23</v>
      </c>
      <c r="D1" s="102" t="s">
        <v>0</v>
      </c>
      <c r="E1" s="103"/>
      <c r="F1" s="102" t="s">
        <v>19</v>
      </c>
      <c r="G1" s="103"/>
      <c r="H1" s="102" t="s">
        <v>2</v>
      </c>
      <c r="I1" s="103"/>
      <c r="J1" s="102" t="s">
        <v>9</v>
      </c>
      <c r="K1" s="103"/>
      <c r="L1" s="102" t="s">
        <v>3</v>
      </c>
      <c r="M1" s="103"/>
      <c r="N1" s="102" t="s">
        <v>4</v>
      </c>
      <c r="O1" s="103"/>
      <c r="P1" s="102" t="s">
        <v>5</v>
      </c>
      <c r="Q1" s="103"/>
      <c r="R1" s="102" t="s">
        <v>6</v>
      </c>
      <c r="S1" s="103"/>
      <c r="T1" s="102" t="s">
        <v>7</v>
      </c>
      <c r="U1" s="103"/>
      <c r="V1" s="102" t="s">
        <v>20</v>
      </c>
      <c r="W1" s="110"/>
      <c r="X1" s="3"/>
      <c r="Y1" s="3"/>
      <c r="AC1" s="15"/>
      <c r="ZZ1" s="32"/>
    </row>
    <row r="2" spans="1:702" ht="14.25" customHeight="1" thickTop="1" thickBot="1" x14ac:dyDescent="0.3">
      <c r="A2" s="3"/>
      <c r="B2" s="3"/>
      <c r="C2" s="23">
        <v>2</v>
      </c>
      <c r="D2" s="98" t="str">
        <f>IF(C2="","",VLOOKUP(C2,total,2,0))</f>
        <v>toto</v>
      </c>
      <c r="E2" s="99"/>
      <c r="F2" s="98" t="str">
        <f>IF(C2="","",VLOOKUP(C2,total,3,0))</f>
        <v>trucmachin</v>
      </c>
      <c r="G2" s="99"/>
      <c r="H2" s="100">
        <f>IF(C2="","",VLOOKUP(C2,total,4,0))</f>
        <v>34031</v>
      </c>
      <c r="I2" s="101"/>
      <c r="J2" s="98">
        <f>IF(C2="","",VLOOKUP(C2,total,5,0))</f>
        <v>0</v>
      </c>
      <c r="K2" s="99"/>
      <c r="L2" s="98" t="str">
        <f>IF(C2="","",VLOOKUP(C2,total,6,0))</f>
        <v xml:space="preserve">ville neuve st george </v>
      </c>
      <c r="M2" s="99"/>
      <c r="N2" s="98" t="str">
        <f>IF(C2="","",VLOOKUP(C2,total,7,0))</f>
        <v>94000</v>
      </c>
      <c r="O2" s="99"/>
      <c r="P2" s="104">
        <f>IF(C2="","",VLOOKUP(C2,total,8,0))</f>
        <v>0</v>
      </c>
      <c r="Q2" s="105"/>
      <c r="R2" s="106">
        <f>IF(C2="","",VLOOKUP(C2,total,9,0))</f>
        <v>0</v>
      </c>
      <c r="S2" s="107"/>
      <c r="T2" s="100">
        <f>IF(C2="","",VLOOKUP(C2,total,10,0))</f>
        <v>43225</v>
      </c>
      <c r="U2" s="101"/>
      <c r="V2" s="98">
        <f>IF(C2="","",VLOOKUP(C2,total,11,0))</f>
        <v>0</v>
      </c>
      <c r="W2" s="108"/>
      <c r="X2" s="3"/>
      <c r="Y2" s="3"/>
    </row>
    <row r="3" spans="1:702" ht="14.25" customHeight="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</row>
    <row r="4" spans="1:702" ht="24" customHeight="1" thickBot="1" x14ac:dyDescent="0.3">
      <c r="A4" s="3"/>
      <c r="B4" s="3"/>
      <c r="C4" s="3"/>
      <c r="D4" s="3"/>
      <c r="E4" s="3"/>
      <c r="F4" s="3"/>
      <c r="G4" s="3"/>
      <c r="H4" s="3"/>
      <c r="I4" s="3"/>
      <c r="J4" s="3"/>
      <c r="K4" s="27" t="s">
        <v>24</v>
      </c>
      <c r="L4" s="96">
        <v>2.1666666666666665</v>
      </c>
      <c r="M4" s="97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</row>
    <row r="5" spans="1:702" ht="9.75" customHeight="1" thickTop="1" x14ac:dyDescent="0.25">
      <c r="A5" s="3"/>
      <c r="B5" s="3"/>
      <c r="C5" s="9"/>
      <c r="D5" s="9"/>
      <c r="E5" s="9"/>
      <c r="F5" s="9"/>
      <c r="G5" s="9"/>
      <c r="H5" s="9"/>
      <c r="I5" s="9"/>
      <c r="J5" s="3"/>
      <c r="K5" s="28" t="s">
        <v>25</v>
      </c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702" ht="12" customHeight="1" x14ac:dyDescent="0.25">
      <c r="A6" s="3"/>
      <c r="B6" s="3"/>
      <c r="C6" s="5" t="s">
        <v>21</v>
      </c>
      <c r="D6" s="6" t="s">
        <v>13</v>
      </c>
      <c r="E6" s="7" t="s">
        <v>14</v>
      </c>
      <c r="F6" s="6" t="s">
        <v>15</v>
      </c>
      <c r="G6" s="7" t="s">
        <v>16</v>
      </c>
      <c r="H6" s="8" t="s">
        <v>17</v>
      </c>
      <c r="I6" s="2" t="s">
        <v>18</v>
      </c>
      <c r="J6" s="3"/>
      <c r="K6" s="3"/>
      <c r="L6" s="3"/>
      <c r="M6" s="9"/>
      <c r="N6" s="16"/>
      <c r="O6" s="9"/>
      <c r="P6" s="9"/>
      <c r="Q6" s="9"/>
      <c r="R6" s="9"/>
      <c r="S6" s="3"/>
      <c r="T6" s="3"/>
      <c r="U6" s="3"/>
      <c r="V6" s="3"/>
      <c r="W6" s="3"/>
      <c r="X6" s="3"/>
      <c r="Y6" s="3"/>
      <c r="Z6" s="109">
        <f t="shared" ref="Z6:Z69" si="0">C7+1</f>
        <v>43226</v>
      </c>
      <c r="AA6" s="109"/>
    </row>
    <row r="7" spans="1:702" ht="14.25" customHeight="1" x14ac:dyDescent="0.25">
      <c r="A7" s="3"/>
      <c r="B7" s="3"/>
      <c r="C7" s="12">
        <f>T2</f>
        <v>43225</v>
      </c>
      <c r="D7" s="18"/>
      <c r="E7" s="19"/>
      <c r="F7" s="20"/>
      <c r="G7" s="19"/>
      <c r="H7" s="21"/>
      <c r="I7" s="11">
        <f>SUM(Table15[[#This Row],[D]]-Table15[[#This Row],[A]],Table15[[#This Row],[DD]]-Table15[[#This Row],[AA]],-(Table15[[#This Row],[NR]]*AB7))</f>
        <v>0</v>
      </c>
      <c r="J7" s="3"/>
      <c r="K7" s="111">
        <f>'horloge '!B9</f>
        <v>43145.829664351855</v>
      </c>
      <c r="L7" s="3"/>
      <c r="M7" s="9"/>
      <c r="N7" s="10"/>
      <c r="O7" s="10"/>
      <c r="P7" s="10"/>
      <c r="Q7" s="10"/>
      <c r="R7" s="10"/>
      <c r="S7" s="3"/>
      <c r="T7" s="3"/>
      <c r="U7" s="3"/>
      <c r="V7" s="3"/>
      <c r="W7" s="3"/>
      <c r="X7" s="3"/>
      <c r="Y7" s="3"/>
      <c r="Z7" s="109">
        <f t="shared" si="0"/>
        <v>43227</v>
      </c>
      <c r="AA7" s="109"/>
      <c r="AB7" s="4">
        <v>2.0833333333333332E-2</v>
      </c>
      <c r="AC7" s="29" t="str">
        <f>TEXT(AD7,"mmm")</f>
        <v>janv</v>
      </c>
      <c r="AD7" s="24">
        <v>43101</v>
      </c>
    </row>
    <row r="8" spans="1:702" ht="14.25" customHeight="1" x14ac:dyDescent="0.25">
      <c r="A8" s="3"/>
      <c r="B8" s="3"/>
      <c r="C8" s="12">
        <f t="shared" ref="C8:C71" si="1">Z6</f>
        <v>43226</v>
      </c>
      <c r="D8" s="18"/>
      <c r="E8" s="19"/>
      <c r="F8" s="20"/>
      <c r="G8" s="19"/>
      <c r="H8" s="21"/>
      <c r="I8" s="11">
        <f>SUM(Table15[[#This Row],[D]]-Table15[[#This Row],[A]],Table15[[#This Row],[DD]]-Table15[[#This Row],[AA]],-(Table15[[#This Row],[NR]]*AB8))</f>
        <v>0</v>
      </c>
      <c r="J8" s="3"/>
      <c r="K8" s="111"/>
      <c r="L8" s="3"/>
      <c r="M8" s="9"/>
      <c r="N8" s="10"/>
      <c r="O8" s="10"/>
      <c r="P8" s="10"/>
      <c r="Q8" s="10"/>
      <c r="R8" s="10"/>
      <c r="S8" s="3"/>
      <c r="T8" s="3"/>
      <c r="U8" s="3"/>
      <c r="V8" s="3"/>
      <c r="W8" s="3"/>
      <c r="X8" s="3"/>
      <c r="Y8" s="3"/>
      <c r="Z8" s="109">
        <f t="shared" si="0"/>
        <v>43228</v>
      </c>
      <c r="AA8" s="109"/>
      <c r="AB8" s="4">
        <v>2.0833333333333332E-2</v>
      </c>
      <c r="AC8" s="30" t="str">
        <f>TEXT(AD8,"mmm")</f>
        <v>févr</v>
      </c>
      <c r="AD8" s="25">
        <v>43132</v>
      </c>
    </row>
    <row r="9" spans="1:702" ht="18" customHeight="1" x14ac:dyDescent="0.25">
      <c r="A9" s="3"/>
      <c r="B9" s="3"/>
      <c r="C9" s="12">
        <f>Z7</f>
        <v>43227</v>
      </c>
      <c r="D9" s="18"/>
      <c r="E9" s="19"/>
      <c r="F9" s="20"/>
      <c r="G9" s="19"/>
      <c r="H9" s="21"/>
      <c r="I9" s="11">
        <f>SUM(Table15[[#This Row],[D]]-Table15[[#This Row],[A]],Table15[[#This Row],[DD]]-Table15[[#This Row],[AA]],-(Table15[[#This Row],[NR]]*AB9))</f>
        <v>0</v>
      </c>
      <c r="J9" s="3"/>
      <c r="K9" s="40"/>
      <c r="L9" s="3"/>
      <c r="M9" s="9"/>
      <c r="N9" s="10"/>
      <c r="O9" s="10"/>
      <c r="P9" s="10"/>
      <c r="Q9" s="10"/>
      <c r="R9" s="10"/>
      <c r="S9" s="3"/>
      <c r="T9" s="3"/>
      <c r="U9" s="3"/>
      <c r="V9" s="3"/>
      <c r="W9" s="3"/>
      <c r="X9" s="3"/>
      <c r="Y9" s="3"/>
      <c r="Z9" s="109">
        <f t="shared" si="0"/>
        <v>43229</v>
      </c>
      <c r="AA9" s="109"/>
      <c r="AB9" s="4">
        <v>2.0833333333333332E-2</v>
      </c>
      <c r="AC9" s="30" t="str">
        <f>TEXT(AD9,"mmm")</f>
        <v>mars</v>
      </c>
      <c r="AD9" s="25">
        <v>43160</v>
      </c>
    </row>
    <row r="10" spans="1:702" ht="14.25" customHeight="1" x14ac:dyDescent="0.25">
      <c r="A10" s="3"/>
      <c r="B10" s="3"/>
      <c r="C10" s="12">
        <f t="shared" si="1"/>
        <v>43228</v>
      </c>
      <c r="D10" s="18"/>
      <c r="E10" s="19"/>
      <c r="F10" s="20"/>
      <c r="G10" s="19"/>
      <c r="H10" s="21"/>
      <c r="I10" s="11">
        <f>SUM(Table15[[#This Row],[D]]-Table15[[#This Row],[A]],Table15[[#This Row],[DD]]-Table15[[#This Row],[AA]],-(Table15[[#This Row],[NR]]*AB10))</f>
        <v>0</v>
      </c>
      <c r="J10" s="3"/>
      <c r="K10" s="40"/>
      <c r="L10" s="3"/>
      <c r="M10" s="9"/>
      <c r="N10" s="10"/>
      <c r="O10" s="10"/>
      <c r="P10" s="10"/>
      <c r="Q10" s="10"/>
      <c r="R10" s="10"/>
      <c r="S10" s="3"/>
      <c r="T10" s="3"/>
      <c r="U10" s="3"/>
      <c r="V10" s="3"/>
      <c r="W10" s="3"/>
      <c r="X10" s="3"/>
      <c r="Y10" s="3"/>
      <c r="Z10" s="109">
        <f t="shared" si="0"/>
        <v>43230</v>
      </c>
      <c r="AA10" s="109"/>
      <c r="AB10" s="4">
        <v>2.0833333333333332E-2</v>
      </c>
      <c r="AC10" s="30" t="str">
        <f t="shared" ref="AC10:AC18" si="2">TEXT(AD10,"mmm")</f>
        <v>avr</v>
      </c>
      <c r="AD10" s="25">
        <v>43191</v>
      </c>
    </row>
    <row r="11" spans="1:702" ht="14.25" customHeight="1" x14ac:dyDescent="0.25">
      <c r="A11" s="3"/>
      <c r="B11" s="3"/>
      <c r="C11" s="12">
        <f t="shared" si="1"/>
        <v>43229</v>
      </c>
      <c r="D11" s="18"/>
      <c r="E11" s="19"/>
      <c r="F11" s="20"/>
      <c r="G11" s="19"/>
      <c r="H11" s="21"/>
      <c r="I11" s="11">
        <f>SUM(Table15[[#This Row],[D]]-Table15[[#This Row],[A]],Table15[[#This Row],[DD]]-Table15[[#This Row],[AA]],-(Table15[[#This Row],[NR]]*AB11))</f>
        <v>0</v>
      </c>
      <c r="J11" s="3"/>
      <c r="K11" s="40"/>
      <c r="L11" s="3"/>
      <c r="M11" s="9"/>
      <c r="N11" s="10"/>
      <c r="O11" s="10"/>
      <c r="P11" s="10"/>
      <c r="Q11" s="10"/>
      <c r="R11" s="10"/>
      <c r="S11" s="3"/>
      <c r="T11" s="3"/>
      <c r="U11" s="3"/>
      <c r="V11" s="3"/>
      <c r="W11" s="3"/>
      <c r="X11" s="3"/>
      <c r="Y11" s="3"/>
      <c r="Z11" s="109">
        <f t="shared" si="0"/>
        <v>43231</v>
      </c>
      <c r="AA11" s="109"/>
      <c r="AB11" s="4">
        <v>2.0833333333333332E-2</v>
      </c>
      <c r="AC11" s="30" t="str">
        <f t="shared" si="2"/>
        <v>mai</v>
      </c>
      <c r="AD11" s="25">
        <v>43221</v>
      </c>
    </row>
    <row r="12" spans="1:702" ht="14.25" customHeight="1" x14ac:dyDescent="0.25">
      <c r="A12" s="3"/>
      <c r="B12" s="3"/>
      <c r="C12" s="12">
        <f t="shared" si="1"/>
        <v>43230</v>
      </c>
      <c r="D12" s="18"/>
      <c r="E12" s="19"/>
      <c r="F12" s="20"/>
      <c r="G12" s="19"/>
      <c r="H12" s="21"/>
      <c r="I12" s="11">
        <f>SUM(Table15[[#This Row],[D]]-Table15[[#This Row],[A]],Table15[[#This Row],[DD]]-Table15[[#This Row],[AA]],-(Table15[[#This Row],[NR]]*AB12))</f>
        <v>0</v>
      </c>
      <c r="J12" s="3"/>
      <c r="K12" s="40"/>
      <c r="L12" s="3"/>
      <c r="M12" s="9"/>
      <c r="N12" s="10"/>
      <c r="O12" s="10"/>
      <c r="P12" s="10"/>
      <c r="Q12" s="10"/>
      <c r="R12" s="10"/>
      <c r="S12" s="3"/>
      <c r="T12" s="3"/>
      <c r="U12" s="3"/>
      <c r="V12" s="3"/>
      <c r="W12" s="3"/>
      <c r="X12" s="3"/>
      <c r="Y12" s="3"/>
      <c r="Z12" s="109">
        <f t="shared" si="0"/>
        <v>43232</v>
      </c>
      <c r="AA12" s="109"/>
      <c r="AB12" s="4">
        <v>2.0833333333333332E-2</v>
      </c>
      <c r="AC12" s="30" t="str">
        <f t="shared" si="2"/>
        <v>juin</v>
      </c>
      <c r="AD12" s="25">
        <v>43252</v>
      </c>
    </row>
    <row r="13" spans="1:702" ht="14.25" customHeight="1" x14ac:dyDescent="0.25">
      <c r="A13" s="3"/>
      <c r="B13" s="3"/>
      <c r="C13" s="12">
        <f t="shared" si="1"/>
        <v>43231</v>
      </c>
      <c r="D13" s="18"/>
      <c r="E13" s="19"/>
      <c r="F13" s="20"/>
      <c r="G13" s="19"/>
      <c r="H13" s="21"/>
      <c r="I13" s="11">
        <f>SUM(Table15[[#This Row],[D]]-Table15[[#This Row],[A]],Table15[[#This Row],[DD]]-Table15[[#This Row],[AA]],-(Table15[[#This Row],[NR]]*AB13))</f>
        <v>0</v>
      </c>
      <c r="J13" s="17"/>
      <c r="K13" s="40"/>
      <c r="L13" s="3"/>
      <c r="M13" s="9"/>
      <c r="N13" s="10"/>
      <c r="O13" s="10"/>
      <c r="P13" s="10"/>
      <c r="Q13" s="10"/>
      <c r="R13" s="10"/>
      <c r="S13" s="3"/>
      <c r="T13" s="3"/>
      <c r="U13" s="3"/>
      <c r="V13" s="3"/>
      <c r="W13" s="3"/>
      <c r="X13" s="3"/>
      <c r="Y13" s="3"/>
      <c r="Z13" s="109">
        <f t="shared" si="0"/>
        <v>43233</v>
      </c>
      <c r="AA13" s="109"/>
      <c r="AB13" s="4">
        <v>2.0833333333333332E-2</v>
      </c>
      <c r="AC13" s="30" t="str">
        <f t="shared" si="2"/>
        <v>juil</v>
      </c>
      <c r="AD13" s="25">
        <v>43282</v>
      </c>
    </row>
    <row r="14" spans="1:702" ht="14.25" customHeight="1" x14ac:dyDescent="0.25">
      <c r="A14" s="3"/>
      <c r="B14" s="3"/>
      <c r="C14" s="12">
        <f t="shared" si="1"/>
        <v>43232</v>
      </c>
      <c r="D14" s="18"/>
      <c r="E14" s="19"/>
      <c r="F14" s="20"/>
      <c r="G14" s="19"/>
      <c r="H14" s="21"/>
      <c r="I14" s="11">
        <f>SUM(Table15[[#This Row],[D]]-Table15[[#This Row],[A]],Table15[[#This Row],[DD]]-Table15[[#This Row],[AA]],-(Table15[[#This Row],[NR]]*AB14))</f>
        <v>0</v>
      </c>
      <c r="J14" s="3"/>
      <c r="K14" s="40"/>
      <c r="L14" s="3"/>
      <c r="M14" s="9"/>
      <c r="N14" s="9"/>
      <c r="O14" s="9"/>
      <c r="P14" s="9"/>
      <c r="Q14" s="9"/>
      <c r="R14" s="9"/>
      <c r="S14" s="3"/>
      <c r="T14" s="3"/>
      <c r="U14" s="3"/>
      <c r="V14" s="3"/>
      <c r="W14" s="3"/>
      <c r="X14" s="3"/>
      <c r="Y14" s="3"/>
      <c r="Z14" s="109">
        <f t="shared" si="0"/>
        <v>43234</v>
      </c>
      <c r="AA14" s="109"/>
      <c r="AB14" s="4">
        <v>2.0833333333333332E-2</v>
      </c>
      <c r="AC14" s="30" t="str">
        <f t="shared" si="2"/>
        <v>août</v>
      </c>
      <c r="AD14" s="25">
        <v>43313</v>
      </c>
    </row>
    <row r="15" spans="1:702" ht="14.25" customHeight="1" x14ac:dyDescent="0.25">
      <c r="A15" s="3"/>
      <c r="B15" s="3"/>
      <c r="C15" s="12">
        <f t="shared" si="1"/>
        <v>43233</v>
      </c>
      <c r="D15" s="18"/>
      <c r="E15" s="19"/>
      <c r="F15" s="20"/>
      <c r="G15" s="19"/>
      <c r="H15" s="21"/>
      <c r="I15" s="11">
        <f>SUM(Table15[[#This Row],[D]]-Table15[[#This Row],[A]],Table15[[#This Row],[DD]]-Table15[[#This Row],[AA]],-(Table15[[#This Row],[NR]]*AB15))</f>
        <v>0</v>
      </c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109">
        <f t="shared" si="0"/>
        <v>43235</v>
      </c>
      <c r="AA15" s="109"/>
      <c r="AB15" s="4">
        <v>2.0833333333333332E-2</v>
      </c>
      <c r="AC15" s="30" t="str">
        <f t="shared" si="2"/>
        <v>sept</v>
      </c>
      <c r="AD15" s="25">
        <v>43344</v>
      </c>
    </row>
    <row r="16" spans="1:702" ht="14.25" customHeight="1" x14ac:dyDescent="0.25">
      <c r="A16" s="3"/>
      <c r="B16" s="3"/>
      <c r="C16" s="12">
        <f t="shared" si="1"/>
        <v>43234</v>
      </c>
      <c r="D16" s="18"/>
      <c r="E16" s="19"/>
      <c r="F16" s="20"/>
      <c r="G16" s="19"/>
      <c r="H16" s="21"/>
      <c r="I16" s="11">
        <f>SUM(Table15[[#This Row],[D]]-Table15[[#This Row],[A]],Table15[[#This Row],[DD]]-Table15[[#This Row],[AA]],-(Table15[[#This Row],[NR]]*AB16))</f>
        <v>0</v>
      </c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109">
        <f t="shared" si="0"/>
        <v>43236</v>
      </c>
      <c r="AA16" s="109"/>
      <c r="AB16" s="4">
        <v>2.0833333333333332E-2</v>
      </c>
      <c r="AC16" s="30" t="str">
        <f t="shared" si="2"/>
        <v>oct</v>
      </c>
      <c r="AD16" s="25">
        <v>43374</v>
      </c>
    </row>
    <row r="17" spans="1:30" ht="14.25" customHeight="1" x14ac:dyDescent="0.25">
      <c r="A17" s="3"/>
      <c r="B17" s="3"/>
      <c r="C17" s="12">
        <f t="shared" si="1"/>
        <v>43235</v>
      </c>
      <c r="D17" s="18"/>
      <c r="E17" s="19"/>
      <c r="F17" s="20"/>
      <c r="G17" s="19"/>
      <c r="H17" s="21"/>
      <c r="I17" s="11">
        <f>SUM(Table15[[#This Row],[D]]-Table15[[#This Row],[A]],Table15[[#This Row],[DD]]-Table15[[#This Row],[AA]],-(Table15[[#This Row],[NR]]*AB17))</f>
        <v>0</v>
      </c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109">
        <f t="shared" si="0"/>
        <v>43237</v>
      </c>
      <c r="AA17" s="109"/>
      <c r="AB17" s="4">
        <v>2.0833333333333332E-2</v>
      </c>
      <c r="AC17" s="30" t="str">
        <f t="shared" si="2"/>
        <v>nov</v>
      </c>
      <c r="AD17" s="25">
        <v>43405</v>
      </c>
    </row>
    <row r="18" spans="1:30" ht="14.25" customHeight="1" x14ac:dyDescent="0.25">
      <c r="A18" s="3"/>
      <c r="B18" s="3"/>
      <c r="C18" s="12">
        <f t="shared" si="1"/>
        <v>43236</v>
      </c>
      <c r="D18" s="18"/>
      <c r="E18" s="19"/>
      <c r="F18" s="20"/>
      <c r="G18" s="19"/>
      <c r="H18" s="21"/>
      <c r="I18" s="11">
        <f>SUM(Table15[[#This Row],[D]]-Table15[[#This Row],[A]],Table15[[#This Row],[DD]]-Table15[[#This Row],[AA]],-(Table15[[#This Row],[NR]]*AB18))</f>
        <v>0</v>
      </c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109">
        <f t="shared" si="0"/>
        <v>43238</v>
      </c>
      <c r="AA18" s="109"/>
      <c r="AB18" s="4">
        <v>2.0833333333333332E-2</v>
      </c>
      <c r="AC18" s="30" t="str">
        <f t="shared" si="2"/>
        <v>déc</v>
      </c>
      <c r="AD18" s="25">
        <v>43435</v>
      </c>
    </row>
    <row r="19" spans="1:30" ht="14.25" customHeight="1" x14ac:dyDescent="0.25">
      <c r="A19" s="3"/>
      <c r="B19" s="3"/>
      <c r="C19" s="12">
        <f t="shared" si="1"/>
        <v>43237</v>
      </c>
      <c r="D19" s="18"/>
      <c r="E19" s="19"/>
      <c r="F19" s="20"/>
      <c r="G19" s="19"/>
      <c r="H19" s="21"/>
      <c r="I19" s="11">
        <f>SUM(Table15[[#This Row],[D]]-Table15[[#This Row],[A]],Table15[[#This Row],[DD]]-Table15[[#This Row],[AA]],-(Table15[[#This Row],[NR]]*AB19))</f>
        <v>0</v>
      </c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109">
        <f t="shared" si="0"/>
        <v>43239</v>
      </c>
      <c r="AA19" s="109"/>
      <c r="AB19" s="4">
        <v>2.0833333333333332E-2</v>
      </c>
      <c r="AC19" s="31"/>
      <c r="AD19" s="26"/>
    </row>
    <row r="20" spans="1:30" ht="14.25" customHeight="1" x14ac:dyDescent="0.25">
      <c r="A20" s="3"/>
      <c r="B20" s="3"/>
      <c r="C20" s="12">
        <f t="shared" si="1"/>
        <v>43238</v>
      </c>
      <c r="D20" s="18"/>
      <c r="E20" s="19"/>
      <c r="F20" s="20"/>
      <c r="G20" s="19"/>
      <c r="H20" s="21"/>
      <c r="I20" s="11">
        <f>SUM(Table15[[#This Row],[D]]-Table15[[#This Row],[A]],Table15[[#This Row],[DD]]-Table15[[#This Row],[AA]],-(Table15[[#This Row],[NR]]*AB20))</f>
        <v>0</v>
      </c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109">
        <f t="shared" si="0"/>
        <v>43240</v>
      </c>
      <c r="AA20" s="109"/>
      <c r="AB20" s="4">
        <v>2.0833333333333332E-2</v>
      </c>
    </row>
    <row r="21" spans="1:30" ht="14.25" customHeight="1" x14ac:dyDescent="0.25">
      <c r="A21" s="3"/>
      <c r="B21" s="3"/>
      <c r="C21" s="12">
        <f t="shared" si="1"/>
        <v>43239</v>
      </c>
      <c r="D21" s="18"/>
      <c r="E21" s="19"/>
      <c r="F21" s="20"/>
      <c r="G21" s="19"/>
      <c r="H21" s="21"/>
      <c r="I21" s="11">
        <f>SUM(Table15[[#This Row],[D]]-Table15[[#This Row],[A]],Table15[[#This Row],[DD]]-Table15[[#This Row],[AA]],-(Table15[[#This Row],[NR]]*AB21))</f>
        <v>0</v>
      </c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109">
        <f t="shared" si="0"/>
        <v>43241</v>
      </c>
      <c r="AA21" s="109"/>
      <c r="AB21" s="4">
        <v>2.0833333333333332E-2</v>
      </c>
    </row>
    <row r="22" spans="1:30" ht="14.25" customHeight="1" x14ac:dyDescent="0.25">
      <c r="A22" s="3"/>
      <c r="B22" s="3"/>
      <c r="C22" s="12">
        <f t="shared" si="1"/>
        <v>43240</v>
      </c>
      <c r="D22" s="18"/>
      <c r="E22" s="19"/>
      <c r="F22" s="20"/>
      <c r="G22" s="19"/>
      <c r="H22" s="21"/>
      <c r="I22" s="11">
        <f>SUM(Table15[[#This Row],[D]]-Table15[[#This Row],[A]],Table15[[#This Row],[DD]]-Table15[[#This Row],[AA]],-(Table15[[#This Row],[NR]]*AB22))</f>
        <v>0</v>
      </c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109">
        <f t="shared" si="0"/>
        <v>43242</v>
      </c>
      <c r="AA22" s="109"/>
      <c r="AB22" s="4">
        <v>2.0833333333333332E-2</v>
      </c>
    </row>
    <row r="23" spans="1:30" ht="14.25" customHeight="1" x14ac:dyDescent="0.25">
      <c r="A23" s="3"/>
      <c r="B23" s="3"/>
      <c r="C23" s="12">
        <f t="shared" si="1"/>
        <v>43241</v>
      </c>
      <c r="D23" s="18"/>
      <c r="E23" s="19"/>
      <c r="F23" s="20"/>
      <c r="G23" s="19"/>
      <c r="H23" s="21"/>
      <c r="I23" s="11">
        <f>SUM(Table15[[#This Row],[D]]-Table15[[#This Row],[A]],Table15[[#This Row],[DD]]-Table15[[#This Row],[AA]],-(Table15[[#This Row],[NR]]*AB23))</f>
        <v>0</v>
      </c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109">
        <f t="shared" si="0"/>
        <v>43243</v>
      </c>
      <c r="AA23" s="109"/>
      <c r="AB23" s="4">
        <v>2.0833333333333332E-2</v>
      </c>
    </row>
    <row r="24" spans="1:30" ht="14.25" customHeight="1" x14ac:dyDescent="0.25">
      <c r="A24" s="3"/>
      <c r="B24" s="3"/>
      <c r="C24" s="12">
        <f t="shared" si="1"/>
        <v>43242</v>
      </c>
      <c r="D24" s="18"/>
      <c r="E24" s="19"/>
      <c r="F24" s="20"/>
      <c r="G24" s="19"/>
      <c r="H24" s="21"/>
      <c r="I24" s="11">
        <f>SUM(Table15[[#This Row],[D]]-Table15[[#This Row],[A]],Table15[[#This Row],[DD]]-Table15[[#This Row],[AA]],-(Table15[[#This Row],[NR]]*AB24))</f>
        <v>0</v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109">
        <f t="shared" si="0"/>
        <v>43244</v>
      </c>
      <c r="AA24" s="109"/>
      <c r="AB24" s="4">
        <v>2.0833333333333332E-2</v>
      </c>
    </row>
    <row r="25" spans="1:30" ht="14.25" customHeight="1" x14ac:dyDescent="0.25">
      <c r="A25" s="3"/>
      <c r="B25" s="3"/>
      <c r="C25" s="12">
        <f t="shared" si="1"/>
        <v>43243</v>
      </c>
      <c r="D25" s="18"/>
      <c r="E25" s="19"/>
      <c r="F25" s="20"/>
      <c r="G25" s="19"/>
      <c r="H25" s="21"/>
      <c r="I25" s="11">
        <f>SUM(Table15[[#This Row],[D]]-Table15[[#This Row],[A]],Table15[[#This Row],[DD]]-Table15[[#This Row],[AA]],-(Table15[[#This Row],[NR]]*AB25))</f>
        <v>0</v>
      </c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109">
        <f t="shared" si="0"/>
        <v>43245</v>
      </c>
      <c r="AA25" s="109"/>
      <c r="AB25" s="4">
        <v>2.0833333333333332E-2</v>
      </c>
    </row>
    <row r="26" spans="1:30" ht="14.25" customHeight="1" x14ac:dyDescent="0.25">
      <c r="A26" s="3"/>
      <c r="B26" s="3"/>
      <c r="C26" s="12">
        <f t="shared" si="1"/>
        <v>43244</v>
      </c>
      <c r="D26" s="18"/>
      <c r="E26" s="19"/>
      <c r="F26" s="20"/>
      <c r="G26" s="19"/>
      <c r="H26" s="21"/>
      <c r="I26" s="11">
        <f>SUM(Table15[[#This Row],[D]]-Table15[[#This Row],[A]],Table15[[#This Row],[DD]]-Table15[[#This Row],[AA]],-(Table15[[#This Row],[NR]]*AB26))</f>
        <v>0</v>
      </c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109">
        <f t="shared" si="0"/>
        <v>43246</v>
      </c>
      <c r="AA26" s="109"/>
      <c r="AB26" s="4">
        <v>2.0833333333333332E-2</v>
      </c>
    </row>
    <row r="27" spans="1:30" ht="14.25" customHeight="1" x14ac:dyDescent="0.25">
      <c r="A27" s="3"/>
      <c r="B27" s="3"/>
      <c r="C27" s="12">
        <f t="shared" si="1"/>
        <v>43245</v>
      </c>
      <c r="D27" s="18"/>
      <c r="E27" s="19"/>
      <c r="F27" s="20"/>
      <c r="G27" s="19"/>
      <c r="H27" s="21"/>
      <c r="I27" s="11">
        <f>SUM(Table15[[#This Row],[D]]-Table15[[#This Row],[A]],Table15[[#This Row],[DD]]-Table15[[#This Row],[AA]],-(Table15[[#This Row],[NR]]*AB27))</f>
        <v>0</v>
      </c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109">
        <f t="shared" si="0"/>
        <v>43247</v>
      </c>
      <c r="AA27" s="109"/>
      <c r="AB27" s="4">
        <v>2.0833333333333332E-2</v>
      </c>
    </row>
    <row r="28" spans="1:30" ht="14.25" customHeight="1" x14ac:dyDescent="0.25">
      <c r="A28" s="3"/>
      <c r="B28" s="3"/>
      <c r="C28" s="12">
        <f t="shared" si="1"/>
        <v>43246</v>
      </c>
      <c r="D28" s="18"/>
      <c r="E28" s="19"/>
      <c r="F28" s="20"/>
      <c r="G28" s="19"/>
      <c r="H28" s="21"/>
      <c r="I28" s="11">
        <f>SUM(Table15[[#This Row],[D]]-Table15[[#This Row],[A]],Table15[[#This Row],[DD]]-Table15[[#This Row],[AA]],-(Table15[[#This Row],[NR]]*AB28))</f>
        <v>0</v>
      </c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109">
        <f t="shared" si="0"/>
        <v>43248</v>
      </c>
      <c r="AA28" s="109"/>
      <c r="AB28" s="4">
        <v>2.0833333333333332E-2</v>
      </c>
    </row>
    <row r="29" spans="1:30" ht="14.25" customHeight="1" x14ac:dyDescent="0.25">
      <c r="A29" s="3"/>
      <c r="B29" s="3"/>
      <c r="C29" s="12">
        <f t="shared" si="1"/>
        <v>43247</v>
      </c>
      <c r="D29" s="18"/>
      <c r="E29" s="19"/>
      <c r="F29" s="20"/>
      <c r="G29" s="19"/>
      <c r="H29" s="21"/>
      <c r="I29" s="11">
        <f>SUM(Table15[[#This Row],[D]]-Table15[[#This Row],[A]],Table15[[#This Row],[DD]]-Table15[[#This Row],[AA]],-(Table15[[#This Row],[NR]]*AB29))</f>
        <v>0</v>
      </c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109">
        <f t="shared" si="0"/>
        <v>43249</v>
      </c>
      <c r="AA29" s="109"/>
      <c r="AB29" s="4">
        <v>2.0833333333333332E-2</v>
      </c>
    </row>
    <row r="30" spans="1:30" ht="14.25" customHeight="1" x14ac:dyDescent="0.25">
      <c r="A30" s="3"/>
      <c r="B30" s="3"/>
      <c r="C30" s="12">
        <f t="shared" si="1"/>
        <v>43248</v>
      </c>
      <c r="D30" s="18"/>
      <c r="E30" s="19"/>
      <c r="F30" s="20"/>
      <c r="G30" s="19"/>
      <c r="H30" s="21"/>
      <c r="I30" s="11">
        <f>SUM(Table15[[#This Row],[D]]-Table15[[#This Row],[A]],Table15[[#This Row],[DD]]-Table15[[#This Row],[AA]],-(Table15[[#This Row],[NR]]*AB30))</f>
        <v>0</v>
      </c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109">
        <f t="shared" si="0"/>
        <v>43250</v>
      </c>
      <c r="AA30" s="109"/>
      <c r="AB30" s="4">
        <v>2.0833333333333332E-2</v>
      </c>
    </row>
    <row r="31" spans="1:30" ht="14.25" customHeight="1" x14ac:dyDescent="0.25">
      <c r="A31" s="3"/>
      <c r="B31" s="3"/>
      <c r="C31" s="12">
        <f t="shared" si="1"/>
        <v>43249</v>
      </c>
      <c r="D31" s="18"/>
      <c r="E31" s="19"/>
      <c r="F31" s="20"/>
      <c r="G31" s="19"/>
      <c r="H31" s="21"/>
      <c r="I31" s="11">
        <f>SUM(Table15[[#This Row],[D]]-Table15[[#This Row],[A]],Table15[[#This Row],[DD]]-Table15[[#This Row],[AA]],-(Table15[[#This Row],[NR]]*AB31))</f>
        <v>0</v>
      </c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109">
        <f t="shared" si="0"/>
        <v>43251</v>
      </c>
      <c r="AA31" s="109"/>
      <c r="AB31" s="4">
        <v>2.0833333333333332E-2</v>
      </c>
    </row>
    <row r="32" spans="1:30" ht="14.25" customHeight="1" x14ac:dyDescent="0.25">
      <c r="A32" s="3"/>
      <c r="B32" s="3"/>
      <c r="C32" s="12">
        <f t="shared" si="1"/>
        <v>43250</v>
      </c>
      <c r="D32" s="18"/>
      <c r="E32" s="19"/>
      <c r="F32" s="20"/>
      <c r="G32" s="19"/>
      <c r="H32" s="21"/>
      <c r="I32" s="11">
        <f>SUM(Table15[[#This Row],[D]]-Table15[[#This Row],[A]],Table15[[#This Row],[DD]]-Table15[[#This Row],[AA]],-(Table15[[#This Row],[NR]]*AB32))</f>
        <v>0</v>
      </c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109">
        <f t="shared" si="0"/>
        <v>43252</v>
      </c>
      <c r="AA32" s="109"/>
      <c r="AB32" s="4">
        <v>2.0833333333333332E-2</v>
      </c>
    </row>
    <row r="33" spans="1:28" ht="14.25" customHeight="1" x14ac:dyDescent="0.25">
      <c r="A33" s="3"/>
      <c r="B33" s="3"/>
      <c r="C33" s="12">
        <f t="shared" si="1"/>
        <v>43251</v>
      </c>
      <c r="D33" s="18"/>
      <c r="E33" s="19"/>
      <c r="F33" s="20"/>
      <c r="G33" s="19"/>
      <c r="H33" s="21"/>
      <c r="I33" s="11">
        <f>SUM(Table15[[#This Row],[D]]-Table15[[#This Row],[A]],Table15[[#This Row],[DD]]-Table15[[#This Row],[AA]],-(Table15[[#This Row],[NR]]*AB33))</f>
        <v>0</v>
      </c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109">
        <f t="shared" si="0"/>
        <v>43253</v>
      </c>
      <c r="AA33" s="109"/>
      <c r="AB33" s="4">
        <v>2.0833333333333332E-2</v>
      </c>
    </row>
    <row r="34" spans="1:28" ht="14.25" customHeight="1" x14ac:dyDescent="0.25">
      <c r="A34" s="3"/>
      <c r="B34" s="3"/>
      <c r="C34" s="12">
        <f t="shared" si="1"/>
        <v>43252</v>
      </c>
      <c r="D34" s="18"/>
      <c r="E34" s="19"/>
      <c r="F34" s="20"/>
      <c r="G34" s="19"/>
      <c r="H34" s="21"/>
      <c r="I34" s="11">
        <f>SUM(Table15[[#This Row],[D]]-Table15[[#This Row],[A]],Table15[[#This Row],[DD]]-Table15[[#This Row],[AA]],-(Table15[[#This Row],[NR]]*AB34))</f>
        <v>0</v>
      </c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109">
        <f t="shared" si="0"/>
        <v>43254</v>
      </c>
      <c r="AA34" s="109"/>
      <c r="AB34" s="4">
        <v>2.0833333333333332E-2</v>
      </c>
    </row>
    <row r="35" spans="1:28" ht="14.25" customHeight="1" x14ac:dyDescent="0.25">
      <c r="A35" s="3"/>
      <c r="B35" s="3"/>
      <c r="C35" s="12">
        <f t="shared" si="1"/>
        <v>43253</v>
      </c>
      <c r="D35" s="18"/>
      <c r="E35" s="19"/>
      <c r="F35" s="20"/>
      <c r="G35" s="19"/>
      <c r="H35" s="21"/>
      <c r="I35" s="11">
        <f>SUM(Table15[[#This Row],[D]]-Table15[[#This Row],[A]],Table15[[#This Row],[DD]]-Table15[[#This Row],[AA]],-(Table15[[#This Row],[NR]]*AB35))</f>
        <v>0</v>
      </c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109">
        <f t="shared" si="0"/>
        <v>43255</v>
      </c>
      <c r="AA35" s="109"/>
      <c r="AB35" s="4">
        <v>2.0833333333333332E-2</v>
      </c>
    </row>
    <row r="36" spans="1:28" ht="14.25" customHeight="1" x14ac:dyDescent="0.25">
      <c r="A36" s="3"/>
      <c r="B36" s="3"/>
      <c r="C36" s="12">
        <f t="shared" si="1"/>
        <v>43254</v>
      </c>
      <c r="D36" s="18"/>
      <c r="E36" s="19"/>
      <c r="F36" s="20"/>
      <c r="G36" s="19"/>
      <c r="H36" s="21"/>
      <c r="I36" s="11">
        <f>SUM(Table15[[#This Row],[D]]-Table15[[#This Row],[A]],Table15[[#This Row],[DD]]-Table15[[#This Row],[AA]],-(Table15[[#This Row],[NR]]*AB36))</f>
        <v>0</v>
      </c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109">
        <f t="shared" si="0"/>
        <v>43256</v>
      </c>
      <c r="AA36" s="109"/>
      <c r="AB36" s="4">
        <v>2.0833333333333332E-2</v>
      </c>
    </row>
    <row r="37" spans="1:28" ht="14.25" customHeight="1" x14ac:dyDescent="0.25">
      <c r="A37" s="3"/>
      <c r="B37" s="3"/>
      <c r="C37" s="12">
        <f t="shared" si="1"/>
        <v>43255</v>
      </c>
      <c r="D37" s="18"/>
      <c r="E37" s="19"/>
      <c r="F37" s="20"/>
      <c r="G37" s="19"/>
      <c r="H37" s="21"/>
      <c r="I37" s="11">
        <f>SUM(Table15[[#This Row],[D]]-Table15[[#This Row],[A]],Table15[[#This Row],[DD]]-Table15[[#This Row],[AA]],-(Table15[[#This Row],[NR]]*AB37))</f>
        <v>0</v>
      </c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109">
        <f t="shared" si="0"/>
        <v>43257</v>
      </c>
      <c r="AA37" s="109"/>
      <c r="AB37" s="4">
        <v>2.0833333333333332E-2</v>
      </c>
    </row>
    <row r="38" spans="1:28" ht="14.25" customHeight="1" x14ac:dyDescent="0.25">
      <c r="A38" s="3"/>
      <c r="B38" s="3"/>
      <c r="C38" s="12">
        <f t="shared" si="1"/>
        <v>43256</v>
      </c>
      <c r="D38" s="22"/>
      <c r="E38" s="19"/>
      <c r="F38" s="20"/>
      <c r="G38" s="19"/>
      <c r="H38" s="21"/>
      <c r="I38" s="11">
        <f>SUM(Table15[[#This Row],[D]]-Table15[[#This Row],[A]],Table15[[#This Row],[DD]]-Table15[[#This Row],[AA]],-(Table15[[#This Row],[NR]]*AB38))</f>
        <v>0</v>
      </c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109">
        <f t="shared" si="0"/>
        <v>43258</v>
      </c>
      <c r="AA38" s="109"/>
      <c r="AB38" s="4">
        <v>2.0833333333333332E-2</v>
      </c>
    </row>
    <row r="39" spans="1:28" ht="14.25" customHeight="1" x14ac:dyDescent="0.25">
      <c r="A39" s="3"/>
      <c r="B39" s="3"/>
      <c r="C39" s="12">
        <f t="shared" si="1"/>
        <v>43257</v>
      </c>
      <c r="D39" s="22"/>
      <c r="E39" s="19"/>
      <c r="F39" s="20"/>
      <c r="G39" s="19"/>
      <c r="H39" s="21"/>
      <c r="I39" s="11">
        <f>SUM(Table15[[#This Row],[D]]-Table15[[#This Row],[A]],Table15[[#This Row],[DD]]-Table15[[#This Row],[AA]],-(Table15[[#This Row],[NR]]*AB39))</f>
        <v>0</v>
      </c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109">
        <f t="shared" si="0"/>
        <v>43259</v>
      </c>
      <c r="AA39" s="109"/>
      <c r="AB39" s="4">
        <v>2.0833333333333332E-2</v>
      </c>
    </row>
    <row r="40" spans="1:28" ht="14.25" customHeight="1" x14ac:dyDescent="0.25">
      <c r="A40" s="3"/>
      <c r="B40" s="3"/>
      <c r="C40" s="12">
        <f t="shared" si="1"/>
        <v>43258</v>
      </c>
      <c r="D40" s="22"/>
      <c r="E40" s="19"/>
      <c r="F40" s="20"/>
      <c r="G40" s="19"/>
      <c r="H40" s="21"/>
      <c r="I40" s="11">
        <f>SUM(Table15[[#This Row],[D]]-Table15[[#This Row],[A]],Table15[[#This Row],[DD]]-Table15[[#This Row],[AA]],-(Table15[[#This Row],[NR]]*AB40))</f>
        <v>0</v>
      </c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109">
        <f t="shared" si="0"/>
        <v>43260</v>
      </c>
      <c r="AA40" s="109"/>
      <c r="AB40" s="4">
        <v>2.0833333333333332E-2</v>
      </c>
    </row>
    <row r="41" spans="1:28" ht="14.25" customHeight="1" x14ac:dyDescent="0.25">
      <c r="A41" s="3"/>
      <c r="B41" s="3"/>
      <c r="C41" s="12">
        <f t="shared" si="1"/>
        <v>43259</v>
      </c>
      <c r="D41" s="22"/>
      <c r="E41" s="19"/>
      <c r="F41" s="20"/>
      <c r="G41" s="19"/>
      <c r="H41" s="21"/>
      <c r="I41" s="11">
        <f>SUM(Table15[[#This Row],[D]]-Table15[[#This Row],[A]],Table15[[#This Row],[DD]]-Table15[[#This Row],[AA]],-(Table15[[#This Row],[NR]]*AB41))</f>
        <v>0</v>
      </c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109">
        <f t="shared" si="0"/>
        <v>43261</v>
      </c>
      <c r="AA41" s="109"/>
      <c r="AB41" s="4">
        <v>2.0833333333333332E-2</v>
      </c>
    </row>
    <row r="42" spans="1:28" ht="14.25" customHeight="1" x14ac:dyDescent="0.25">
      <c r="A42" s="3"/>
      <c r="B42" s="3"/>
      <c r="C42" s="12">
        <f t="shared" si="1"/>
        <v>43260</v>
      </c>
      <c r="D42" s="22"/>
      <c r="E42" s="19"/>
      <c r="F42" s="20"/>
      <c r="G42" s="19"/>
      <c r="H42" s="21"/>
      <c r="I42" s="11">
        <f>SUM(Table15[[#This Row],[D]]-Table15[[#This Row],[A]],Table15[[#This Row],[DD]]-Table15[[#This Row],[AA]],-(Table15[[#This Row],[NR]]*AB42))</f>
        <v>0</v>
      </c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109">
        <f t="shared" si="0"/>
        <v>43262</v>
      </c>
      <c r="AA42" s="109"/>
      <c r="AB42" s="4">
        <v>2.0833333333333332E-2</v>
      </c>
    </row>
    <row r="43" spans="1:28" ht="14.25" customHeight="1" x14ac:dyDescent="0.25">
      <c r="A43" s="3"/>
      <c r="B43" s="3"/>
      <c r="C43" s="12">
        <f t="shared" si="1"/>
        <v>43261</v>
      </c>
      <c r="D43" s="22"/>
      <c r="E43" s="19"/>
      <c r="F43" s="20"/>
      <c r="G43" s="19"/>
      <c r="H43" s="21"/>
      <c r="I43" s="11">
        <f>SUM(Table15[[#This Row],[D]]-Table15[[#This Row],[A]],Table15[[#This Row],[DD]]-Table15[[#This Row],[AA]],-(Table15[[#This Row],[NR]]*AB43))</f>
        <v>0</v>
      </c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109">
        <f t="shared" si="0"/>
        <v>43263</v>
      </c>
      <c r="AA43" s="109"/>
      <c r="AB43" s="4">
        <v>2.0833333333333332E-2</v>
      </c>
    </row>
    <row r="44" spans="1:28" ht="14.25" customHeight="1" x14ac:dyDescent="0.25">
      <c r="A44" s="3"/>
      <c r="B44" s="3"/>
      <c r="C44" s="12">
        <f t="shared" si="1"/>
        <v>43262</v>
      </c>
      <c r="D44" s="22"/>
      <c r="E44" s="19"/>
      <c r="F44" s="20"/>
      <c r="G44" s="19"/>
      <c r="H44" s="21"/>
      <c r="I44" s="11">
        <f>SUM(Table15[[#This Row],[D]]-Table15[[#This Row],[A]],Table15[[#This Row],[DD]]-Table15[[#This Row],[AA]],-(Table15[[#This Row],[NR]]*AB44))</f>
        <v>0</v>
      </c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109">
        <f t="shared" si="0"/>
        <v>43264</v>
      </c>
      <c r="AA44" s="109"/>
      <c r="AB44" s="4">
        <v>2.0833333333333332E-2</v>
      </c>
    </row>
    <row r="45" spans="1:28" ht="14.25" customHeight="1" x14ac:dyDescent="0.25">
      <c r="A45" s="3"/>
      <c r="B45" s="3"/>
      <c r="C45" s="12">
        <f t="shared" si="1"/>
        <v>43263</v>
      </c>
      <c r="D45" s="22"/>
      <c r="E45" s="19"/>
      <c r="F45" s="20"/>
      <c r="G45" s="19"/>
      <c r="H45" s="21"/>
      <c r="I45" s="11">
        <f>SUM(Table15[[#This Row],[D]]-Table15[[#This Row],[A]],Table15[[#This Row],[DD]]-Table15[[#This Row],[AA]],-(Table15[[#This Row],[NR]]*AB45))</f>
        <v>0</v>
      </c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109">
        <f t="shared" si="0"/>
        <v>43265</v>
      </c>
      <c r="AA45" s="109"/>
      <c r="AB45" s="4">
        <v>2.0833333333333332E-2</v>
      </c>
    </row>
    <row r="46" spans="1:28" ht="14.25" customHeight="1" x14ac:dyDescent="0.25">
      <c r="A46" s="3"/>
      <c r="B46" s="3"/>
      <c r="C46" s="12">
        <f t="shared" si="1"/>
        <v>43264</v>
      </c>
      <c r="D46" s="22"/>
      <c r="E46" s="19"/>
      <c r="F46" s="20"/>
      <c r="G46" s="19"/>
      <c r="H46" s="21"/>
      <c r="I46" s="11">
        <f>SUM(Table15[[#This Row],[D]]-Table15[[#This Row],[A]],Table15[[#This Row],[DD]]-Table15[[#This Row],[AA]],-(Table15[[#This Row],[NR]]*AB46))</f>
        <v>0</v>
      </c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109">
        <f t="shared" si="0"/>
        <v>43266</v>
      </c>
      <c r="AA46" s="109"/>
      <c r="AB46" s="4">
        <v>2.0833333333333332E-2</v>
      </c>
    </row>
    <row r="47" spans="1:28" ht="14.25" customHeight="1" x14ac:dyDescent="0.25">
      <c r="A47" s="3"/>
      <c r="B47" s="3"/>
      <c r="C47" s="12">
        <f t="shared" si="1"/>
        <v>43265</v>
      </c>
      <c r="D47" s="22"/>
      <c r="E47" s="19"/>
      <c r="F47" s="20"/>
      <c r="G47" s="19"/>
      <c r="H47" s="21"/>
      <c r="I47" s="11">
        <f>SUM(Table15[[#This Row],[D]]-Table15[[#This Row],[A]],Table15[[#This Row],[DD]]-Table15[[#This Row],[AA]],-(Table15[[#This Row],[NR]]*AB47))</f>
        <v>0</v>
      </c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109">
        <f t="shared" si="0"/>
        <v>43267</v>
      </c>
      <c r="AA47" s="109"/>
      <c r="AB47" s="4">
        <v>2.0833333333333332E-2</v>
      </c>
    </row>
    <row r="48" spans="1:28" ht="14.25" customHeight="1" x14ac:dyDescent="0.25">
      <c r="A48" s="3"/>
      <c r="B48" s="3"/>
      <c r="C48" s="12">
        <f t="shared" si="1"/>
        <v>43266</v>
      </c>
      <c r="D48" s="22"/>
      <c r="E48" s="19"/>
      <c r="F48" s="20"/>
      <c r="G48" s="19"/>
      <c r="H48" s="21"/>
      <c r="I48" s="11">
        <f>SUM(Table15[[#This Row],[D]]-Table15[[#This Row],[A]],Table15[[#This Row],[DD]]-Table15[[#This Row],[AA]],-(Table15[[#This Row],[NR]]*AB48))</f>
        <v>0</v>
      </c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109">
        <f t="shared" si="0"/>
        <v>43268</v>
      </c>
      <c r="AA48" s="109"/>
      <c r="AB48" s="4">
        <v>2.0833333333333332E-2</v>
      </c>
    </row>
    <row r="49" spans="1:28" ht="14.25" customHeight="1" x14ac:dyDescent="0.25">
      <c r="A49" s="3"/>
      <c r="B49" s="3"/>
      <c r="C49" s="12">
        <f t="shared" si="1"/>
        <v>43267</v>
      </c>
      <c r="D49" s="22"/>
      <c r="E49" s="19"/>
      <c r="F49" s="20"/>
      <c r="G49" s="19"/>
      <c r="H49" s="21"/>
      <c r="I49" s="11">
        <f>SUM(Table15[[#This Row],[D]]-Table15[[#This Row],[A]],Table15[[#This Row],[DD]]-Table15[[#This Row],[AA]],-(Table15[[#This Row],[NR]]*AB49))</f>
        <v>0</v>
      </c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109">
        <f t="shared" si="0"/>
        <v>43269</v>
      </c>
      <c r="AA49" s="109"/>
      <c r="AB49" s="4">
        <v>2.0833333333333332E-2</v>
      </c>
    </row>
    <row r="50" spans="1:28" ht="14.25" customHeight="1" x14ac:dyDescent="0.25">
      <c r="A50" s="3"/>
      <c r="B50" s="3"/>
      <c r="C50" s="12">
        <f t="shared" si="1"/>
        <v>43268</v>
      </c>
      <c r="D50" s="22"/>
      <c r="E50" s="19"/>
      <c r="F50" s="20"/>
      <c r="G50" s="19"/>
      <c r="H50" s="21"/>
      <c r="I50" s="11">
        <f>SUM(Table15[[#This Row],[D]]-Table15[[#This Row],[A]],Table15[[#This Row],[DD]]-Table15[[#This Row],[AA]],-(Table15[[#This Row],[NR]]*AB50))</f>
        <v>0</v>
      </c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109">
        <f t="shared" si="0"/>
        <v>43270</v>
      </c>
      <c r="AA50" s="109"/>
      <c r="AB50" s="4">
        <v>2.0833333333333332E-2</v>
      </c>
    </row>
    <row r="51" spans="1:28" ht="14.25" customHeight="1" x14ac:dyDescent="0.25">
      <c r="A51" s="3"/>
      <c r="B51" s="3"/>
      <c r="C51" s="12">
        <f t="shared" si="1"/>
        <v>43269</v>
      </c>
      <c r="D51" s="22"/>
      <c r="E51" s="19"/>
      <c r="F51" s="20"/>
      <c r="G51" s="19"/>
      <c r="H51" s="21"/>
      <c r="I51" s="11">
        <f>SUM(Table15[[#This Row],[D]]-Table15[[#This Row],[A]],Table15[[#This Row],[DD]]-Table15[[#This Row],[AA]],-(Table15[[#This Row],[NR]]*AB51))</f>
        <v>0</v>
      </c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109">
        <f t="shared" si="0"/>
        <v>43271</v>
      </c>
      <c r="AA51" s="109"/>
      <c r="AB51" s="4">
        <v>2.0833333333333332E-2</v>
      </c>
    </row>
    <row r="52" spans="1:28" ht="14.25" customHeight="1" x14ac:dyDescent="0.25">
      <c r="A52" s="3"/>
      <c r="B52" s="3"/>
      <c r="C52" s="12">
        <f t="shared" si="1"/>
        <v>43270</v>
      </c>
      <c r="D52" s="22"/>
      <c r="E52" s="19"/>
      <c r="F52" s="20"/>
      <c r="G52" s="19"/>
      <c r="H52" s="21"/>
      <c r="I52" s="11">
        <f>SUM(Table15[[#This Row],[D]]-Table15[[#This Row],[A]],Table15[[#This Row],[DD]]-Table15[[#This Row],[AA]],-(Table15[[#This Row],[NR]]*AB52))</f>
        <v>0</v>
      </c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109">
        <f t="shared" si="0"/>
        <v>43272</v>
      </c>
      <c r="AA52" s="109"/>
      <c r="AB52" s="4">
        <v>2.0833333333333332E-2</v>
      </c>
    </row>
    <row r="53" spans="1:28" ht="14.25" customHeight="1" x14ac:dyDescent="0.25">
      <c r="A53" s="3"/>
      <c r="B53" s="3"/>
      <c r="C53" s="12">
        <f t="shared" si="1"/>
        <v>43271</v>
      </c>
      <c r="D53" s="22"/>
      <c r="E53" s="19"/>
      <c r="F53" s="20"/>
      <c r="G53" s="19"/>
      <c r="H53" s="21"/>
      <c r="I53" s="11">
        <f>SUM(Table15[[#This Row],[D]]-Table15[[#This Row],[A]],Table15[[#This Row],[DD]]-Table15[[#This Row],[AA]],-(Table15[[#This Row],[NR]]*AB53))</f>
        <v>0</v>
      </c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109">
        <f t="shared" si="0"/>
        <v>43273</v>
      </c>
      <c r="AA53" s="109"/>
      <c r="AB53" s="4">
        <v>2.0833333333333332E-2</v>
      </c>
    </row>
    <row r="54" spans="1:28" ht="14.25" customHeight="1" x14ac:dyDescent="0.25">
      <c r="A54" s="3"/>
      <c r="B54" s="3"/>
      <c r="C54" s="12">
        <f t="shared" si="1"/>
        <v>43272</v>
      </c>
      <c r="D54" s="22"/>
      <c r="E54" s="19"/>
      <c r="F54" s="20"/>
      <c r="G54" s="19"/>
      <c r="H54" s="21"/>
      <c r="I54" s="11">
        <f>SUM(Table15[[#This Row],[D]]-Table15[[#This Row],[A]],Table15[[#This Row],[DD]]-Table15[[#This Row],[AA]],-(Table15[[#This Row],[NR]]*AB54))</f>
        <v>0</v>
      </c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109">
        <f t="shared" si="0"/>
        <v>43274</v>
      </c>
      <c r="AA54" s="109"/>
      <c r="AB54" s="4">
        <v>2.0833333333333332E-2</v>
      </c>
    </row>
    <row r="55" spans="1:28" ht="14.25" customHeight="1" x14ac:dyDescent="0.25">
      <c r="A55" s="3"/>
      <c r="B55" s="3"/>
      <c r="C55" s="12">
        <f t="shared" si="1"/>
        <v>43273</v>
      </c>
      <c r="D55" s="22"/>
      <c r="E55" s="19"/>
      <c r="F55" s="20"/>
      <c r="G55" s="19"/>
      <c r="H55" s="21"/>
      <c r="I55" s="11">
        <f>SUM(Table15[[#This Row],[D]]-Table15[[#This Row],[A]],Table15[[#This Row],[DD]]-Table15[[#This Row],[AA]],-(Table15[[#This Row],[NR]]*AB55))</f>
        <v>0</v>
      </c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109">
        <f t="shared" si="0"/>
        <v>43275</v>
      </c>
      <c r="AA55" s="109"/>
      <c r="AB55" s="4">
        <v>2.0833333333333332E-2</v>
      </c>
    </row>
    <row r="56" spans="1:28" ht="14.25" customHeight="1" x14ac:dyDescent="0.25">
      <c r="A56" s="3"/>
      <c r="B56" s="3"/>
      <c r="C56" s="12">
        <f t="shared" si="1"/>
        <v>43274</v>
      </c>
      <c r="D56" s="22"/>
      <c r="E56" s="19"/>
      <c r="F56" s="20"/>
      <c r="G56" s="19"/>
      <c r="H56" s="21"/>
      <c r="I56" s="11">
        <f>SUM(Table15[[#This Row],[D]]-Table15[[#This Row],[A]],Table15[[#This Row],[DD]]-Table15[[#This Row],[AA]],-(Table15[[#This Row],[NR]]*AB56))</f>
        <v>0</v>
      </c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109">
        <f t="shared" si="0"/>
        <v>43276</v>
      </c>
      <c r="AA56" s="109"/>
      <c r="AB56" s="4">
        <v>2.0833333333333332E-2</v>
      </c>
    </row>
    <row r="57" spans="1:28" ht="14.25" customHeight="1" x14ac:dyDescent="0.25">
      <c r="A57" s="3"/>
      <c r="B57" s="3"/>
      <c r="C57" s="12">
        <f t="shared" si="1"/>
        <v>43275</v>
      </c>
      <c r="D57" s="22"/>
      <c r="E57" s="19"/>
      <c r="F57" s="20"/>
      <c r="G57" s="19"/>
      <c r="H57" s="21"/>
      <c r="I57" s="11">
        <f>SUM(Table15[[#This Row],[D]]-Table15[[#This Row],[A]],Table15[[#This Row],[DD]]-Table15[[#This Row],[AA]],-(Table15[[#This Row],[NR]]*AB57))</f>
        <v>0</v>
      </c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109">
        <f t="shared" si="0"/>
        <v>43277</v>
      </c>
      <c r="AA57" s="109"/>
      <c r="AB57" s="4">
        <v>2.0833333333333332E-2</v>
      </c>
    </row>
    <row r="58" spans="1:28" ht="14.25" customHeight="1" x14ac:dyDescent="0.25">
      <c r="A58" s="3"/>
      <c r="B58" s="3"/>
      <c r="C58" s="12">
        <f t="shared" si="1"/>
        <v>43276</v>
      </c>
      <c r="D58" s="22"/>
      <c r="E58" s="19"/>
      <c r="F58" s="20"/>
      <c r="G58" s="19"/>
      <c r="H58" s="21"/>
      <c r="I58" s="11">
        <f>SUM(Table15[[#This Row],[D]]-Table15[[#This Row],[A]],Table15[[#This Row],[DD]]-Table15[[#This Row],[AA]],-(Table15[[#This Row],[NR]]*AB58))</f>
        <v>0</v>
      </c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109">
        <f t="shared" si="0"/>
        <v>43278</v>
      </c>
      <c r="AA58" s="109"/>
      <c r="AB58" s="4">
        <v>2.0833333333333332E-2</v>
      </c>
    </row>
    <row r="59" spans="1:28" ht="14.25" customHeight="1" x14ac:dyDescent="0.25">
      <c r="A59" s="3"/>
      <c r="B59" s="3"/>
      <c r="C59" s="12">
        <f t="shared" si="1"/>
        <v>43277</v>
      </c>
      <c r="D59" s="22"/>
      <c r="E59" s="19"/>
      <c r="F59" s="20"/>
      <c r="G59" s="19"/>
      <c r="H59" s="21"/>
      <c r="I59" s="11">
        <f>SUM(Table15[[#This Row],[D]]-Table15[[#This Row],[A]],Table15[[#This Row],[DD]]-Table15[[#This Row],[AA]],-(Table15[[#This Row],[NR]]*AB59))</f>
        <v>0</v>
      </c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109">
        <f t="shared" si="0"/>
        <v>43279</v>
      </c>
      <c r="AA59" s="109"/>
      <c r="AB59" s="4">
        <v>2.0833333333333332E-2</v>
      </c>
    </row>
    <row r="60" spans="1:28" ht="14.25" customHeight="1" x14ac:dyDescent="0.25">
      <c r="A60" s="3"/>
      <c r="B60" s="3"/>
      <c r="C60" s="12">
        <f t="shared" si="1"/>
        <v>43278</v>
      </c>
      <c r="D60" s="22"/>
      <c r="E60" s="19"/>
      <c r="F60" s="20"/>
      <c r="G60" s="19"/>
      <c r="H60" s="21"/>
      <c r="I60" s="11">
        <f>SUM(Table15[[#This Row],[D]]-Table15[[#This Row],[A]],Table15[[#This Row],[DD]]-Table15[[#This Row],[AA]],-(Table15[[#This Row],[NR]]*AB60))</f>
        <v>0</v>
      </c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109">
        <f t="shared" si="0"/>
        <v>43280</v>
      </c>
      <c r="AA60" s="109"/>
      <c r="AB60" s="4">
        <v>2.0833333333333332E-2</v>
      </c>
    </row>
    <row r="61" spans="1:28" ht="14.25" customHeight="1" x14ac:dyDescent="0.25">
      <c r="A61" s="3"/>
      <c r="B61" s="3"/>
      <c r="C61" s="12">
        <f t="shared" si="1"/>
        <v>43279</v>
      </c>
      <c r="D61" s="22"/>
      <c r="E61" s="19"/>
      <c r="F61" s="20"/>
      <c r="G61" s="19"/>
      <c r="H61" s="21"/>
      <c r="I61" s="11">
        <f>SUM(Table15[[#This Row],[D]]-Table15[[#This Row],[A]],Table15[[#This Row],[DD]]-Table15[[#This Row],[AA]],-(Table15[[#This Row],[NR]]*AB61))</f>
        <v>0</v>
      </c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109">
        <f t="shared" si="0"/>
        <v>43281</v>
      </c>
      <c r="AA61" s="109"/>
      <c r="AB61" s="4">
        <v>2.0833333333333332E-2</v>
      </c>
    </row>
    <row r="62" spans="1:28" ht="14.25" customHeight="1" x14ac:dyDescent="0.25">
      <c r="A62" s="3"/>
      <c r="B62" s="3"/>
      <c r="C62" s="12">
        <f t="shared" si="1"/>
        <v>43280</v>
      </c>
      <c r="D62" s="22"/>
      <c r="E62" s="19"/>
      <c r="F62" s="20"/>
      <c r="G62" s="19"/>
      <c r="H62" s="21"/>
      <c r="I62" s="11">
        <f>SUM(Table15[[#This Row],[D]]-Table15[[#This Row],[A]],Table15[[#This Row],[DD]]-Table15[[#This Row],[AA]],-(Table15[[#This Row],[NR]]*AB62))</f>
        <v>0</v>
      </c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109">
        <f t="shared" si="0"/>
        <v>43282</v>
      </c>
      <c r="AA62" s="109"/>
      <c r="AB62" s="4">
        <v>2.0833333333333332E-2</v>
      </c>
    </row>
    <row r="63" spans="1:28" ht="14.25" customHeight="1" x14ac:dyDescent="0.25">
      <c r="A63" s="3"/>
      <c r="B63" s="3"/>
      <c r="C63" s="12">
        <f t="shared" si="1"/>
        <v>43281</v>
      </c>
      <c r="D63" s="22"/>
      <c r="E63" s="19"/>
      <c r="F63" s="20"/>
      <c r="G63" s="19"/>
      <c r="H63" s="21"/>
      <c r="I63" s="11">
        <f>SUM(Table15[[#This Row],[D]]-Table15[[#This Row],[A]],Table15[[#This Row],[DD]]-Table15[[#This Row],[AA]],-(Table15[[#This Row],[NR]]*AB63))</f>
        <v>0</v>
      </c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109">
        <f t="shared" si="0"/>
        <v>43283</v>
      </c>
      <c r="AA63" s="109"/>
      <c r="AB63" s="4">
        <v>2.0833333333333332E-2</v>
      </c>
    </row>
    <row r="64" spans="1:28" ht="14.25" customHeight="1" x14ac:dyDescent="0.25">
      <c r="A64" s="3"/>
      <c r="B64" s="3"/>
      <c r="C64" s="12">
        <f t="shared" si="1"/>
        <v>43282</v>
      </c>
      <c r="D64" s="22"/>
      <c r="E64" s="19"/>
      <c r="F64" s="20"/>
      <c r="G64" s="19"/>
      <c r="H64" s="21"/>
      <c r="I64" s="11">
        <f>SUM(Table15[[#This Row],[D]]-Table15[[#This Row],[A]],Table15[[#This Row],[DD]]-Table15[[#This Row],[AA]],-(Table15[[#This Row],[NR]]*AB64))</f>
        <v>0</v>
      </c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109">
        <f t="shared" si="0"/>
        <v>43284</v>
      </c>
      <c r="AA64" s="109"/>
      <c r="AB64" s="4">
        <v>2.0833333333333332E-2</v>
      </c>
    </row>
    <row r="65" spans="1:28" ht="14.25" customHeight="1" x14ac:dyDescent="0.25">
      <c r="A65" s="3"/>
      <c r="B65" s="3"/>
      <c r="C65" s="12">
        <f t="shared" si="1"/>
        <v>43283</v>
      </c>
      <c r="D65" s="22"/>
      <c r="E65" s="19"/>
      <c r="F65" s="20"/>
      <c r="G65" s="19"/>
      <c r="H65" s="21"/>
      <c r="I65" s="11">
        <f>SUM(Table15[[#This Row],[D]]-Table15[[#This Row],[A]],Table15[[#This Row],[DD]]-Table15[[#This Row],[AA]],-(Table15[[#This Row],[NR]]*AB65))</f>
        <v>0</v>
      </c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109">
        <f t="shared" si="0"/>
        <v>43285</v>
      </c>
      <c r="AA65" s="109"/>
      <c r="AB65" s="4">
        <v>2.0833333333333332E-2</v>
      </c>
    </row>
    <row r="66" spans="1:28" ht="14.25" customHeight="1" x14ac:dyDescent="0.25">
      <c r="A66" s="3"/>
      <c r="B66" s="3"/>
      <c r="C66" s="12">
        <f t="shared" si="1"/>
        <v>43284</v>
      </c>
      <c r="D66" s="22"/>
      <c r="E66" s="19"/>
      <c r="F66" s="20"/>
      <c r="G66" s="19"/>
      <c r="H66" s="21"/>
      <c r="I66" s="11">
        <f>SUM(Table15[[#This Row],[D]]-Table15[[#This Row],[A]],Table15[[#This Row],[DD]]-Table15[[#This Row],[AA]],-(Table15[[#This Row],[NR]]*AB66))</f>
        <v>0</v>
      </c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109">
        <f t="shared" si="0"/>
        <v>43286</v>
      </c>
      <c r="AA66" s="109"/>
      <c r="AB66" s="4">
        <v>2.0833333333333332E-2</v>
      </c>
    </row>
    <row r="67" spans="1:28" ht="14.25" customHeight="1" x14ac:dyDescent="0.25">
      <c r="A67" s="3"/>
      <c r="B67" s="3"/>
      <c r="C67" s="12">
        <f t="shared" si="1"/>
        <v>43285</v>
      </c>
      <c r="D67" s="22"/>
      <c r="E67" s="19"/>
      <c r="F67" s="20"/>
      <c r="G67" s="19"/>
      <c r="H67" s="21"/>
      <c r="I67" s="11">
        <f>SUM(Table15[[#This Row],[D]]-Table15[[#This Row],[A]],Table15[[#This Row],[DD]]-Table15[[#This Row],[AA]],-(Table15[[#This Row],[NR]]*AB67))</f>
        <v>0</v>
      </c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109">
        <f t="shared" si="0"/>
        <v>43287</v>
      </c>
      <c r="AA67" s="109"/>
      <c r="AB67" s="4">
        <v>2.0833333333333332E-2</v>
      </c>
    </row>
    <row r="68" spans="1:28" ht="14.25" customHeight="1" x14ac:dyDescent="0.25">
      <c r="A68" s="3"/>
      <c r="B68" s="3"/>
      <c r="C68" s="12">
        <f t="shared" si="1"/>
        <v>43286</v>
      </c>
      <c r="D68" s="22"/>
      <c r="E68" s="19"/>
      <c r="F68" s="20"/>
      <c r="G68" s="19"/>
      <c r="H68" s="21"/>
      <c r="I68" s="11">
        <f>SUM(Table15[[#This Row],[D]]-Table15[[#This Row],[A]],Table15[[#This Row],[DD]]-Table15[[#This Row],[AA]],-(Table15[[#This Row],[NR]]*AB68))</f>
        <v>0</v>
      </c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109">
        <f t="shared" si="0"/>
        <v>43288</v>
      </c>
      <c r="AA68" s="109"/>
      <c r="AB68" s="4">
        <v>2.0833333333333332E-2</v>
      </c>
    </row>
    <row r="69" spans="1:28" ht="14.25" customHeight="1" x14ac:dyDescent="0.25">
      <c r="A69" s="3"/>
      <c r="B69" s="3"/>
      <c r="C69" s="12">
        <f t="shared" si="1"/>
        <v>43287</v>
      </c>
      <c r="D69" s="22"/>
      <c r="E69" s="19"/>
      <c r="F69" s="20"/>
      <c r="G69" s="19"/>
      <c r="H69" s="21"/>
      <c r="I69" s="11">
        <f>SUM(Table15[[#This Row],[D]]-Table15[[#This Row],[A]],Table15[[#This Row],[DD]]-Table15[[#This Row],[AA]],-(Table15[[#This Row],[NR]]*AB69))</f>
        <v>0</v>
      </c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109">
        <f t="shared" si="0"/>
        <v>43289</v>
      </c>
      <c r="AA69" s="109"/>
      <c r="AB69" s="4">
        <v>2.0833333333333332E-2</v>
      </c>
    </row>
    <row r="70" spans="1:28" ht="14.25" customHeight="1" x14ac:dyDescent="0.25">
      <c r="A70" s="3"/>
      <c r="B70" s="3"/>
      <c r="C70" s="12">
        <f t="shared" si="1"/>
        <v>43288</v>
      </c>
      <c r="D70" s="22"/>
      <c r="E70" s="19"/>
      <c r="F70" s="20"/>
      <c r="G70" s="19"/>
      <c r="H70" s="21"/>
      <c r="I70" s="11">
        <f>SUM(Table15[[#This Row],[D]]-Table15[[#This Row],[A]],Table15[[#This Row],[DD]]-Table15[[#This Row],[AA]],-(Table15[[#This Row],[NR]]*AB70))</f>
        <v>0</v>
      </c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109">
        <f t="shared" ref="Z70:Z133" si="3">C71+1</f>
        <v>43290</v>
      </c>
      <c r="AA70" s="109"/>
      <c r="AB70" s="4">
        <v>2.0833333333333332E-2</v>
      </c>
    </row>
    <row r="71" spans="1:28" ht="14.25" customHeight="1" x14ac:dyDescent="0.25">
      <c r="A71" s="3"/>
      <c r="B71" s="3"/>
      <c r="C71" s="12">
        <f t="shared" si="1"/>
        <v>43289</v>
      </c>
      <c r="D71" s="22"/>
      <c r="E71" s="19"/>
      <c r="F71" s="20"/>
      <c r="G71" s="19"/>
      <c r="H71" s="21"/>
      <c r="I71" s="11">
        <f>SUM(Table15[[#This Row],[D]]-Table15[[#This Row],[A]],Table15[[#This Row],[DD]]-Table15[[#This Row],[AA]],-(Table15[[#This Row],[NR]]*AB71))</f>
        <v>0</v>
      </c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109">
        <f t="shared" si="3"/>
        <v>43291</v>
      </c>
      <c r="AA71" s="109"/>
      <c r="AB71" s="4">
        <v>2.0833333333333332E-2</v>
      </c>
    </row>
    <row r="72" spans="1:28" ht="14.25" customHeight="1" x14ac:dyDescent="0.25">
      <c r="A72" s="3"/>
      <c r="B72" s="3"/>
      <c r="C72" s="12">
        <f t="shared" ref="C72:C135" si="4">Z70</f>
        <v>43290</v>
      </c>
      <c r="D72" s="22"/>
      <c r="E72" s="19"/>
      <c r="F72" s="20"/>
      <c r="G72" s="19"/>
      <c r="H72" s="21"/>
      <c r="I72" s="11">
        <f>SUM(Table15[[#This Row],[D]]-Table15[[#This Row],[A]],Table15[[#This Row],[DD]]-Table15[[#This Row],[AA]],-(Table15[[#This Row],[NR]]*AB72))</f>
        <v>0</v>
      </c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109">
        <f t="shared" si="3"/>
        <v>43292</v>
      </c>
      <c r="AA72" s="109"/>
      <c r="AB72" s="4">
        <v>2.0833333333333332E-2</v>
      </c>
    </row>
    <row r="73" spans="1:28" ht="14.25" customHeight="1" x14ac:dyDescent="0.25">
      <c r="A73" s="3"/>
      <c r="B73" s="3"/>
      <c r="C73" s="12">
        <f t="shared" si="4"/>
        <v>43291</v>
      </c>
      <c r="D73" s="22"/>
      <c r="E73" s="19"/>
      <c r="F73" s="20"/>
      <c r="G73" s="19"/>
      <c r="H73" s="21"/>
      <c r="I73" s="11">
        <f>SUM(Table15[[#This Row],[D]]-Table15[[#This Row],[A]],Table15[[#This Row],[DD]]-Table15[[#This Row],[AA]],-(Table15[[#This Row],[NR]]*AB73))</f>
        <v>0</v>
      </c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109">
        <f t="shared" si="3"/>
        <v>43293</v>
      </c>
      <c r="AA73" s="109"/>
      <c r="AB73" s="4">
        <v>2.0833333333333332E-2</v>
      </c>
    </row>
    <row r="74" spans="1:28" ht="14.25" customHeight="1" x14ac:dyDescent="0.25">
      <c r="A74" s="3"/>
      <c r="B74" s="3"/>
      <c r="C74" s="12">
        <f t="shared" si="4"/>
        <v>43292</v>
      </c>
      <c r="D74" s="22"/>
      <c r="E74" s="19"/>
      <c r="F74" s="20"/>
      <c r="G74" s="19"/>
      <c r="H74" s="21"/>
      <c r="I74" s="11">
        <f>SUM(Table15[[#This Row],[D]]-Table15[[#This Row],[A]],Table15[[#This Row],[DD]]-Table15[[#This Row],[AA]],-(Table15[[#This Row],[NR]]*AB74))</f>
        <v>0</v>
      </c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109">
        <f t="shared" si="3"/>
        <v>43294</v>
      </c>
      <c r="AA74" s="109"/>
      <c r="AB74" s="4">
        <v>2.0833333333333332E-2</v>
      </c>
    </row>
    <row r="75" spans="1:28" ht="14.25" customHeight="1" x14ac:dyDescent="0.25">
      <c r="A75" s="3"/>
      <c r="B75" s="3"/>
      <c r="C75" s="12">
        <f t="shared" si="4"/>
        <v>43293</v>
      </c>
      <c r="D75" s="22"/>
      <c r="E75" s="19"/>
      <c r="F75" s="20"/>
      <c r="G75" s="19"/>
      <c r="H75" s="21"/>
      <c r="I75" s="11">
        <f>SUM(Table15[[#This Row],[D]]-Table15[[#This Row],[A]],Table15[[#This Row],[DD]]-Table15[[#This Row],[AA]],-(Table15[[#This Row],[NR]]*AB75))</f>
        <v>0</v>
      </c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109">
        <f t="shared" si="3"/>
        <v>43295</v>
      </c>
      <c r="AA75" s="109"/>
      <c r="AB75" s="4">
        <v>2.0833333333333332E-2</v>
      </c>
    </row>
    <row r="76" spans="1:28" ht="14.25" customHeight="1" x14ac:dyDescent="0.25">
      <c r="A76" s="3"/>
      <c r="B76" s="3"/>
      <c r="C76" s="12">
        <f t="shared" si="4"/>
        <v>43294</v>
      </c>
      <c r="D76" s="22"/>
      <c r="E76" s="19"/>
      <c r="F76" s="20"/>
      <c r="G76" s="19"/>
      <c r="H76" s="21"/>
      <c r="I76" s="11">
        <f>SUM(Table15[[#This Row],[D]]-Table15[[#This Row],[A]],Table15[[#This Row],[DD]]-Table15[[#This Row],[AA]],-(Table15[[#This Row],[NR]]*AB76))</f>
        <v>0</v>
      </c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109">
        <f t="shared" si="3"/>
        <v>43296</v>
      </c>
      <c r="AA76" s="109"/>
      <c r="AB76" s="4">
        <v>2.0833333333333332E-2</v>
      </c>
    </row>
    <row r="77" spans="1:28" ht="14.25" customHeight="1" x14ac:dyDescent="0.25">
      <c r="A77" s="3"/>
      <c r="B77" s="3"/>
      <c r="C77" s="12">
        <f t="shared" si="4"/>
        <v>43295</v>
      </c>
      <c r="D77" s="22"/>
      <c r="E77" s="19"/>
      <c r="F77" s="20"/>
      <c r="G77" s="19"/>
      <c r="H77" s="21"/>
      <c r="I77" s="11">
        <f>SUM(Table15[[#This Row],[D]]-Table15[[#This Row],[A]],Table15[[#This Row],[DD]]-Table15[[#This Row],[AA]],-(Table15[[#This Row],[NR]]*AB77))</f>
        <v>0</v>
      </c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109">
        <f t="shared" si="3"/>
        <v>43297</v>
      </c>
      <c r="AA77" s="109"/>
      <c r="AB77" s="4">
        <v>2.0833333333333332E-2</v>
      </c>
    </row>
    <row r="78" spans="1:28" ht="14.25" customHeight="1" x14ac:dyDescent="0.25">
      <c r="A78" s="3"/>
      <c r="B78" s="3"/>
      <c r="C78" s="12">
        <f t="shared" si="4"/>
        <v>43296</v>
      </c>
      <c r="D78" s="22"/>
      <c r="E78" s="19"/>
      <c r="F78" s="20"/>
      <c r="G78" s="19"/>
      <c r="H78" s="21"/>
      <c r="I78" s="11">
        <f>SUM(Table15[[#This Row],[D]]-Table15[[#This Row],[A]],Table15[[#This Row],[DD]]-Table15[[#This Row],[AA]],-(Table15[[#This Row],[NR]]*AB78))</f>
        <v>0</v>
      </c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109">
        <f t="shared" si="3"/>
        <v>43298</v>
      </c>
      <c r="AA78" s="109"/>
      <c r="AB78" s="4">
        <v>2.0833333333333332E-2</v>
      </c>
    </row>
    <row r="79" spans="1:28" ht="14.25" customHeight="1" x14ac:dyDescent="0.25">
      <c r="A79" s="3"/>
      <c r="B79" s="3"/>
      <c r="C79" s="12">
        <f t="shared" si="4"/>
        <v>43297</v>
      </c>
      <c r="D79" s="22"/>
      <c r="E79" s="19"/>
      <c r="F79" s="20"/>
      <c r="G79" s="19"/>
      <c r="H79" s="21"/>
      <c r="I79" s="11">
        <f>SUM(Table15[[#This Row],[D]]-Table15[[#This Row],[A]],Table15[[#This Row],[DD]]-Table15[[#This Row],[AA]],-(Table15[[#This Row],[NR]]*AB79))</f>
        <v>0</v>
      </c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109">
        <f t="shared" si="3"/>
        <v>43299</v>
      </c>
      <c r="AA79" s="109"/>
      <c r="AB79" s="4">
        <v>2.0833333333333332E-2</v>
      </c>
    </row>
    <row r="80" spans="1:28" ht="14.25" customHeight="1" x14ac:dyDescent="0.25">
      <c r="A80" s="3"/>
      <c r="B80" s="3"/>
      <c r="C80" s="12">
        <f t="shared" si="4"/>
        <v>43298</v>
      </c>
      <c r="D80" s="22"/>
      <c r="E80" s="19"/>
      <c r="F80" s="20"/>
      <c r="G80" s="19"/>
      <c r="H80" s="21"/>
      <c r="I80" s="11">
        <f>SUM(Table15[[#This Row],[D]]-Table15[[#This Row],[A]],Table15[[#This Row],[DD]]-Table15[[#This Row],[AA]],-(Table15[[#This Row],[NR]]*AB80))</f>
        <v>0</v>
      </c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109">
        <f t="shared" si="3"/>
        <v>43300</v>
      </c>
      <c r="AA80" s="109"/>
      <c r="AB80" s="4">
        <v>2.0833333333333332E-2</v>
      </c>
    </row>
    <row r="81" spans="1:28" ht="14.25" customHeight="1" x14ac:dyDescent="0.25">
      <c r="A81" s="3"/>
      <c r="B81" s="3"/>
      <c r="C81" s="12">
        <f t="shared" si="4"/>
        <v>43299</v>
      </c>
      <c r="D81" s="22"/>
      <c r="E81" s="19"/>
      <c r="F81" s="20"/>
      <c r="G81" s="19"/>
      <c r="H81" s="21"/>
      <c r="I81" s="11">
        <f>SUM(Table15[[#This Row],[D]]-Table15[[#This Row],[A]],Table15[[#This Row],[DD]]-Table15[[#This Row],[AA]],-(Table15[[#This Row],[NR]]*AB81))</f>
        <v>0</v>
      </c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109">
        <f t="shared" si="3"/>
        <v>43301</v>
      </c>
      <c r="AA81" s="109"/>
      <c r="AB81" s="4">
        <v>2.0833333333333332E-2</v>
      </c>
    </row>
    <row r="82" spans="1:28" ht="14.25" customHeight="1" x14ac:dyDescent="0.25">
      <c r="A82" s="3"/>
      <c r="B82" s="3"/>
      <c r="C82" s="12">
        <f t="shared" si="4"/>
        <v>43300</v>
      </c>
      <c r="D82" s="22"/>
      <c r="E82" s="19"/>
      <c r="F82" s="20"/>
      <c r="G82" s="19"/>
      <c r="H82" s="21"/>
      <c r="I82" s="11">
        <f>SUM(Table15[[#This Row],[D]]-Table15[[#This Row],[A]],Table15[[#This Row],[DD]]-Table15[[#This Row],[AA]],-(Table15[[#This Row],[NR]]*AB82))</f>
        <v>0</v>
      </c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109">
        <f t="shared" si="3"/>
        <v>43302</v>
      </c>
      <c r="AA82" s="109"/>
      <c r="AB82" s="4">
        <v>2.0833333333333332E-2</v>
      </c>
    </row>
    <row r="83" spans="1:28" ht="14.25" customHeight="1" x14ac:dyDescent="0.25">
      <c r="A83" s="3"/>
      <c r="B83" s="3"/>
      <c r="C83" s="12">
        <f t="shared" si="4"/>
        <v>43301</v>
      </c>
      <c r="D83" s="22"/>
      <c r="E83" s="19"/>
      <c r="F83" s="20"/>
      <c r="G83" s="19"/>
      <c r="H83" s="21"/>
      <c r="I83" s="11">
        <f>SUM(Table15[[#This Row],[D]]-Table15[[#This Row],[A]],Table15[[#This Row],[DD]]-Table15[[#This Row],[AA]],-(Table15[[#This Row],[NR]]*AB83))</f>
        <v>0</v>
      </c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109">
        <f t="shared" si="3"/>
        <v>43303</v>
      </c>
      <c r="AA83" s="109"/>
      <c r="AB83" s="4">
        <v>2.0833333333333332E-2</v>
      </c>
    </row>
    <row r="84" spans="1:28" ht="14.25" customHeight="1" x14ac:dyDescent="0.25">
      <c r="A84" s="3"/>
      <c r="B84" s="3"/>
      <c r="C84" s="12">
        <f t="shared" si="4"/>
        <v>43302</v>
      </c>
      <c r="D84" s="22"/>
      <c r="E84" s="19"/>
      <c r="F84" s="20"/>
      <c r="G84" s="19"/>
      <c r="H84" s="21"/>
      <c r="I84" s="11">
        <f>SUM(Table15[[#This Row],[D]]-Table15[[#This Row],[A]],Table15[[#This Row],[DD]]-Table15[[#This Row],[AA]],-(Table15[[#This Row],[NR]]*AB84))</f>
        <v>0</v>
      </c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109">
        <f t="shared" si="3"/>
        <v>43304</v>
      </c>
      <c r="AA84" s="109"/>
      <c r="AB84" s="4">
        <v>2.0833333333333332E-2</v>
      </c>
    </row>
    <row r="85" spans="1:28" ht="14.25" customHeight="1" x14ac:dyDescent="0.25">
      <c r="A85" s="3"/>
      <c r="B85" s="3"/>
      <c r="C85" s="12">
        <f t="shared" si="4"/>
        <v>43303</v>
      </c>
      <c r="D85" s="22"/>
      <c r="E85" s="19"/>
      <c r="F85" s="20"/>
      <c r="G85" s="19"/>
      <c r="H85" s="21"/>
      <c r="I85" s="11">
        <f>SUM(Table15[[#This Row],[D]]-Table15[[#This Row],[A]],Table15[[#This Row],[DD]]-Table15[[#This Row],[AA]],-(Table15[[#This Row],[NR]]*AB85))</f>
        <v>0</v>
      </c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109">
        <f t="shared" si="3"/>
        <v>43305</v>
      </c>
      <c r="AA85" s="109"/>
      <c r="AB85" s="4">
        <v>2.0833333333333332E-2</v>
      </c>
    </row>
    <row r="86" spans="1:28" ht="14.25" customHeight="1" x14ac:dyDescent="0.25">
      <c r="A86" s="3"/>
      <c r="B86" s="3"/>
      <c r="C86" s="12">
        <f t="shared" si="4"/>
        <v>43304</v>
      </c>
      <c r="D86" s="22"/>
      <c r="E86" s="19"/>
      <c r="F86" s="20"/>
      <c r="G86" s="19"/>
      <c r="H86" s="21"/>
      <c r="I86" s="11">
        <f>SUM(Table15[[#This Row],[D]]-Table15[[#This Row],[A]],Table15[[#This Row],[DD]]-Table15[[#This Row],[AA]],-(Table15[[#This Row],[NR]]*AB86))</f>
        <v>0</v>
      </c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109">
        <f t="shared" si="3"/>
        <v>43306</v>
      </c>
      <c r="AA86" s="109"/>
      <c r="AB86" s="4">
        <v>2.0833333333333332E-2</v>
      </c>
    </row>
    <row r="87" spans="1:28" ht="14.25" customHeight="1" x14ac:dyDescent="0.25">
      <c r="A87" s="3"/>
      <c r="B87" s="3"/>
      <c r="C87" s="12">
        <f t="shared" si="4"/>
        <v>43305</v>
      </c>
      <c r="D87" s="22"/>
      <c r="E87" s="19"/>
      <c r="F87" s="20"/>
      <c r="G87" s="19"/>
      <c r="H87" s="21"/>
      <c r="I87" s="11">
        <f>SUM(Table15[[#This Row],[D]]-Table15[[#This Row],[A]],Table15[[#This Row],[DD]]-Table15[[#This Row],[AA]],-(Table15[[#This Row],[NR]]*AB87))</f>
        <v>0</v>
      </c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109">
        <f t="shared" si="3"/>
        <v>43307</v>
      </c>
      <c r="AA87" s="109"/>
      <c r="AB87" s="4">
        <v>2.0833333333333332E-2</v>
      </c>
    </row>
    <row r="88" spans="1:28" ht="14.25" customHeight="1" x14ac:dyDescent="0.25">
      <c r="A88" s="3"/>
      <c r="B88" s="3"/>
      <c r="C88" s="12">
        <f t="shared" si="4"/>
        <v>43306</v>
      </c>
      <c r="D88" s="22"/>
      <c r="E88" s="19"/>
      <c r="F88" s="20"/>
      <c r="G88" s="19"/>
      <c r="H88" s="21"/>
      <c r="I88" s="11">
        <f>SUM(Table15[[#This Row],[D]]-Table15[[#This Row],[A]],Table15[[#This Row],[DD]]-Table15[[#This Row],[AA]],-(Table15[[#This Row],[NR]]*AB88))</f>
        <v>0</v>
      </c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109">
        <f t="shared" si="3"/>
        <v>43308</v>
      </c>
      <c r="AA88" s="109"/>
      <c r="AB88" s="4">
        <v>2.0833333333333332E-2</v>
      </c>
    </row>
    <row r="89" spans="1:28" ht="14.25" customHeight="1" x14ac:dyDescent="0.25">
      <c r="A89" s="3"/>
      <c r="B89" s="3"/>
      <c r="C89" s="12">
        <f t="shared" si="4"/>
        <v>43307</v>
      </c>
      <c r="D89" s="22"/>
      <c r="E89" s="19"/>
      <c r="F89" s="20"/>
      <c r="G89" s="19"/>
      <c r="H89" s="21"/>
      <c r="I89" s="11">
        <f>SUM(Table15[[#This Row],[D]]-Table15[[#This Row],[A]],Table15[[#This Row],[DD]]-Table15[[#This Row],[AA]],-(Table15[[#This Row],[NR]]*AB89))</f>
        <v>0</v>
      </c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109">
        <f t="shared" si="3"/>
        <v>43309</v>
      </c>
      <c r="AA89" s="109"/>
      <c r="AB89" s="4">
        <v>2.0833333333333332E-2</v>
      </c>
    </row>
    <row r="90" spans="1:28" ht="14.25" customHeight="1" x14ac:dyDescent="0.25">
      <c r="A90" s="3"/>
      <c r="B90" s="3"/>
      <c r="C90" s="12">
        <f t="shared" si="4"/>
        <v>43308</v>
      </c>
      <c r="D90" s="22"/>
      <c r="E90" s="19"/>
      <c r="F90" s="20"/>
      <c r="G90" s="19"/>
      <c r="H90" s="21"/>
      <c r="I90" s="11">
        <f>SUM(Table15[[#This Row],[D]]-Table15[[#This Row],[A]],Table15[[#This Row],[DD]]-Table15[[#This Row],[AA]],-(Table15[[#This Row],[NR]]*AB90))</f>
        <v>0</v>
      </c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109">
        <f t="shared" si="3"/>
        <v>43310</v>
      </c>
      <c r="AA90" s="109"/>
      <c r="AB90" s="4">
        <v>2.0833333333333332E-2</v>
      </c>
    </row>
    <row r="91" spans="1:28" ht="14.25" customHeight="1" x14ac:dyDescent="0.25">
      <c r="A91" s="3"/>
      <c r="B91" s="3"/>
      <c r="C91" s="12">
        <f t="shared" si="4"/>
        <v>43309</v>
      </c>
      <c r="D91" s="22"/>
      <c r="E91" s="19"/>
      <c r="F91" s="20"/>
      <c r="G91" s="19"/>
      <c r="H91" s="21"/>
      <c r="I91" s="11">
        <f>SUM(Table15[[#This Row],[D]]-Table15[[#This Row],[A]],Table15[[#This Row],[DD]]-Table15[[#This Row],[AA]],-(Table15[[#This Row],[NR]]*AB91))</f>
        <v>0</v>
      </c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109">
        <f t="shared" si="3"/>
        <v>43311</v>
      </c>
      <c r="AA91" s="109"/>
      <c r="AB91" s="4">
        <v>2.0833333333333332E-2</v>
      </c>
    </row>
    <row r="92" spans="1:28" ht="14.25" customHeight="1" x14ac:dyDescent="0.25">
      <c r="A92" s="3"/>
      <c r="B92" s="3"/>
      <c r="C92" s="12">
        <f t="shared" si="4"/>
        <v>43310</v>
      </c>
      <c r="D92" s="22"/>
      <c r="E92" s="19"/>
      <c r="F92" s="20"/>
      <c r="G92" s="19"/>
      <c r="H92" s="21"/>
      <c r="I92" s="11">
        <f>SUM(Table15[[#This Row],[D]]-Table15[[#This Row],[A]],Table15[[#This Row],[DD]]-Table15[[#This Row],[AA]],-(Table15[[#This Row],[NR]]*AB92))</f>
        <v>0</v>
      </c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109">
        <f t="shared" si="3"/>
        <v>43312</v>
      </c>
      <c r="AA92" s="109"/>
      <c r="AB92" s="4">
        <v>2.0833333333333332E-2</v>
      </c>
    </row>
    <row r="93" spans="1:28" ht="14.25" customHeight="1" x14ac:dyDescent="0.25">
      <c r="A93" s="3"/>
      <c r="B93" s="3"/>
      <c r="C93" s="12">
        <f t="shared" si="4"/>
        <v>43311</v>
      </c>
      <c r="D93" s="22"/>
      <c r="E93" s="19"/>
      <c r="F93" s="20"/>
      <c r="G93" s="19"/>
      <c r="H93" s="21"/>
      <c r="I93" s="11">
        <f>SUM(Table15[[#This Row],[D]]-Table15[[#This Row],[A]],Table15[[#This Row],[DD]]-Table15[[#This Row],[AA]],-(Table15[[#This Row],[NR]]*AB93))</f>
        <v>0</v>
      </c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109">
        <f t="shared" si="3"/>
        <v>43313</v>
      </c>
      <c r="AA93" s="109"/>
      <c r="AB93" s="4">
        <v>2.0833333333333332E-2</v>
      </c>
    </row>
    <row r="94" spans="1:28" ht="14.25" customHeight="1" x14ac:dyDescent="0.25">
      <c r="A94" s="3"/>
      <c r="B94" s="3"/>
      <c r="C94" s="12">
        <f t="shared" si="4"/>
        <v>43312</v>
      </c>
      <c r="D94" s="22"/>
      <c r="E94" s="19"/>
      <c r="F94" s="20"/>
      <c r="G94" s="19"/>
      <c r="H94" s="21"/>
      <c r="I94" s="11">
        <f>SUM(Table15[[#This Row],[D]]-Table15[[#This Row],[A]],Table15[[#This Row],[DD]]-Table15[[#This Row],[AA]],-(Table15[[#This Row],[NR]]*AB94))</f>
        <v>0</v>
      </c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109">
        <f t="shared" si="3"/>
        <v>43314</v>
      </c>
      <c r="AA94" s="109"/>
      <c r="AB94" s="4">
        <v>2.0833333333333332E-2</v>
      </c>
    </row>
    <row r="95" spans="1:28" ht="14.25" customHeight="1" x14ac:dyDescent="0.25">
      <c r="A95" s="3"/>
      <c r="B95" s="3"/>
      <c r="C95" s="12">
        <f t="shared" si="4"/>
        <v>43313</v>
      </c>
      <c r="D95" s="22"/>
      <c r="E95" s="19"/>
      <c r="F95" s="20"/>
      <c r="G95" s="19"/>
      <c r="H95" s="21"/>
      <c r="I95" s="11">
        <f>SUM(Table15[[#This Row],[D]]-Table15[[#This Row],[A]],Table15[[#This Row],[DD]]-Table15[[#This Row],[AA]],-(Table15[[#This Row],[NR]]*AB95))</f>
        <v>0</v>
      </c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109">
        <f t="shared" si="3"/>
        <v>43315</v>
      </c>
      <c r="AA95" s="109"/>
      <c r="AB95" s="4">
        <v>2.0833333333333332E-2</v>
      </c>
    </row>
    <row r="96" spans="1:28" ht="14.25" customHeight="1" x14ac:dyDescent="0.25">
      <c r="A96" s="3"/>
      <c r="B96" s="3"/>
      <c r="C96" s="12">
        <f t="shared" si="4"/>
        <v>43314</v>
      </c>
      <c r="D96" s="22"/>
      <c r="E96" s="19"/>
      <c r="F96" s="20"/>
      <c r="G96" s="19"/>
      <c r="H96" s="21"/>
      <c r="I96" s="11">
        <f>SUM(Table15[[#This Row],[D]]-Table15[[#This Row],[A]],Table15[[#This Row],[DD]]-Table15[[#This Row],[AA]],-(Table15[[#This Row],[NR]]*AB96))</f>
        <v>0</v>
      </c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109">
        <f t="shared" si="3"/>
        <v>43316</v>
      </c>
      <c r="AA96" s="109"/>
      <c r="AB96" s="4">
        <v>2.0833333333333332E-2</v>
      </c>
    </row>
    <row r="97" spans="1:28" ht="14.25" customHeight="1" x14ac:dyDescent="0.25">
      <c r="A97" s="3"/>
      <c r="B97" s="3"/>
      <c r="C97" s="12">
        <f t="shared" si="4"/>
        <v>43315</v>
      </c>
      <c r="D97" s="22"/>
      <c r="E97" s="19"/>
      <c r="F97" s="20"/>
      <c r="G97" s="19"/>
      <c r="H97" s="21"/>
      <c r="I97" s="11">
        <f>SUM(Table15[[#This Row],[D]]-Table15[[#This Row],[A]],Table15[[#This Row],[DD]]-Table15[[#This Row],[AA]],-(Table15[[#This Row],[NR]]*AB97))</f>
        <v>0</v>
      </c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109">
        <f t="shared" si="3"/>
        <v>43317</v>
      </c>
      <c r="AA97" s="109"/>
      <c r="AB97" s="4">
        <v>2.0833333333333332E-2</v>
      </c>
    </row>
    <row r="98" spans="1:28" ht="14.25" customHeight="1" x14ac:dyDescent="0.25">
      <c r="A98" s="3"/>
      <c r="B98" s="3"/>
      <c r="C98" s="12">
        <f t="shared" si="4"/>
        <v>43316</v>
      </c>
      <c r="D98" s="22"/>
      <c r="E98" s="19"/>
      <c r="F98" s="20"/>
      <c r="G98" s="19"/>
      <c r="H98" s="21"/>
      <c r="I98" s="11">
        <f>SUM(Table15[[#This Row],[D]]-Table15[[#This Row],[A]],Table15[[#This Row],[DD]]-Table15[[#This Row],[AA]],-(Table15[[#This Row],[NR]]*AB98))</f>
        <v>0</v>
      </c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109">
        <f t="shared" si="3"/>
        <v>43318</v>
      </c>
      <c r="AA98" s="109"/>
      <c r="AB98" s="4">
        <v>2.0833333333333332E-2</v>
      </c>
    </row>
    <row r="99" spans="1:28" ht="14.25" customHeight="1" x14ac:dyDescent="0.25">
      <c r="A99" s="3"/>
      <c r="B99" s="3"/>
      <c r="C99" s="12">
        <f t="shared" si="4"/>
        <v>43317</v>
      </c>
      <c r="D99" s="22"/>
      <c r="E99" s="19"/>
      <c r="F99" s="20"/>
      <c r="G99" s="19"/>
      <c r="H99" s="21"/>
      <c r="I99" s="11">
        <f>SUM(Table15[[#This Row],[D]]-Table15[[#This Row],[A]],Table15[[#This Row],[DD]]-Table15[[#This Row],[AA]],-(Table15[[#This Row],[NR]]*AB99))</f>
        <v>0</v>
      </c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109">
        <f t="shared" si="3"/>
        <v>43319</v>
      </c>
      <c r="AA99" s="109"/>
      <c r="AB99" s="4">
        <v>2.0833333333333332E-2</v>
      </c>
    </row>
    <row r="100" spans="1:28" ht="14.25" customHeight="1" x14ac:dyDescent="0.25">
      <c r="A100" s="3"/>
      <c r="B100" s="3"/>
      <c r="C100" s="12">
        <f t="shared" si="4"/>
        <v>43318</v>
      </c>
      <c r="D100" s="22"/>
      <c r="E100" s="19"/>
      <c r="F100" s="20"/>
      <c r="G100" s="19"/>
      <c r="H100" s="21"/>
      <c r="I100" s="11">
        <f>SUM(Table15[[#This Row],[D]]-Table15[[#This Row],[A]],Table15[[#This Row],[DD]]-Table15[[#This Row],[AA]],-(Table15[[#This Row],[NR]]*AB100))</f>
        <v>0</v>
      </c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109">
        <f t="shared" si="3"/>
        <v>43320</v>
      </c>
      <c r="AA100" s="109"/>
      <c r="AB100" s="4">
        <v>2.0833333333333332E-2</v>
      </c>
    </row>
    <row r="101" spans="1:28" ht="14.25" customHeight="1" x14ac:dyDescent="0.25">
      <c r="A101" s="3"/>
      <c r="B101" s="3"/>
      <c r="C101" s="12">
        <f t="shared" si="4"/>
        <v>43319</v>
      </c>
      <c r="D101" s="22"/>
      <c r="E101" s="19"/>
      <c r="F101" s="20"/>
      <c r="G101" s="19"/>
      <c r="H101" s="21"/>
      <c r="I101" s="11">
        <f>SUM(Table15[[#This Row],[D]]-Table15[[#This Row],[A]],Table15[[#This Row],[DD]]-Table15[[#This Row],[AA]],-(Table15[[#This Row],[NR]]*AB101))</f>
        <v>0</v>
      </c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109">
        <f t="shared" si="3"/>
        <v>43321</v>
      </c>
      <c r="AA101" s="109"/>
      <c r="AB101" s="4">
        <v>2.0833333333333332E-2</v>
      </c>
    </row>
    <row r="102" spans="1:28" ht="14.25" customHeight="1" x14ac:dyDescent="0.25">
      <c r="A102" s="3"/>
      <c r="B102" s="3"/>
      <c r="C102" s="12">
        <f t="shared" si="4"/>
        <v>43320</v>
      </c>
      <c r="D102" s="22"/>
      <c r="E102" s="19"/>
      <c r="F102" s="20"/>
      <c r="G102" s="19"/>
      <c r="H102" s="21"/>
      <c r="I102" s="11">
        <f>SUM(Table15[[#This Row],[D]]-Table15[[#This Row],[A]],Table15[[#This Row],[DD]]-Table15[[#This Row],[AA]],-(Table15[[#This Row],[NR]]*AB102))</f>
        <v>0</v>
      </c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109">
        <f t="shared" si="3"/>
        <v>43322</v>
      </c>
      <c r="AA102" s="109"/>
      <c r="AB102" s="4">
        <v>2.0833333333333332E-2</v>
      </c>
    </row>
    <row r="103" spans="1:28" ht="14.25" customHeight="1" x14ac:dyDescent="0.25">
      <c r="A103" s="3"/>
      <c r="B103" s="3"/>
      <c r="C103" s="12">
        <f t="shared" si="4"/>
        <v>43321</v>
      </c>
      <c r="D103" s="22"/>
      <c r="E103" s="19"/>
      <c r="F103" s="20"/>
      <c r="G103" s="19"/>
      <c r="H103" s="21"/>
      <c r="I103" s="11">
        <f>SUM(Table15[[#This Row],[D]]-Table15[[#This Row],[A]],Table15[[#This Row],[DD]]-Table15[[#This Row],[AA]],-(Table15[[#This Row],[NR]]*AB103))</f>
        <v>0</v>
      </c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109">
        <f t="shared" si="3"/>
        <v>43323</v>
      </c>
      <c r="AA103" s="109"/>
      <c r="AB103" s="4">
        <v>2.0833333333333332E-2</v>
      </c>
    </row>
    <row r="104" spans="1:28" ht="14.25" customHeight="1" x14ac:dyDescent="0.25">
      <c r="A104" s="3"/>
      <c r="B104" s="3"/>
      <c r="C104" s="12">
        <f t="shared" si="4"/>
        <v>43322</v>
      </c>
      <c r="D104" s="22"/>
      <c r="E104" s="19"/>
      <c r="F104" s="20"/>
      <c r="G104" s="19"/>
      <c r="H104" s="21"/>
      <c r="I104" s="11">
        <f>SUM(Table15[[#This Row],[D]]-Table15[[#This Row],[A]],Table15[[#This Row],[DD]]-Table15[[#This Row],[AA]],-(Table15[[#This Row],[NR]]*AB104))</f>
        <v>0</v>
      </c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109">
        <f t="shared" si="3"/>
        <v>43324</v>
      </c>
      <c r="AA104" s="109"/>
      <c r="AB104" s="4">
        <v>2.0833333333333332E-2</v>
      </c>
    </row>
    <row r="105" spans="1:28" ht="14.25" customHeight="1" x14ac:dyDescent="0.25">
      <c r="A105" s="3"/>
      <c r="B105" s="3"/>
      <c r="C105" s="12">
        <f t="shared" si="4"/>
        <v>43323</v>
      </c>
      <c r="D105" s="22"/>
      <c r="E105" s="19"/>
      <c r="F105" s="20"/>
      <c r="G105" s="19"/>
      <c r="H105" s="21"/>
      <c r="I105" s="11">
        <f>SUM(Table15[[#This Row],[D]]-Table15[[#This Row],[A]],Table15[[#This Row],[DD]]-Table15[[#This Row],[AA]],-(Table15[[#This Row],[NR]]*AB105))</f>
        <v>0</v>
      </c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109">
        <f t="shared" si="3"/>
        <v>43325</v>
      </c>
      <c r="AA105" s="109"/>
      <c r="AB105" s="4">
        <v>2.0833333333333332E-2</v>
      </c>
    </row>
    <row r="106" spans="1:28" ht="14.25" customHeight="1" x14ac:dyDescent="0.25">
      <c r="A106" s="3"/>
      <c r="B106" s="3"/>
      <c r="C106" s="12">
        <f t="shared" si="4"/>
        <v>43324</v>
      </c>
      <c r="D106" s="22"/>
      <c r="E106" s="19"/>
      <c r="F106" s="20"/>
      <c r="G106" s="19"/>
      <c r="H106" s="21"/>
      <c r="I106" s="11">
        <f>SUM(Table15[[#This Row],[D]]-Table15[[#This Row],[A]],Table15[[#This Row],[DD]]-Table15[[#This Row],[AA]],-(Table15[[#This Row],[NR]]*AB106))</f>
        <v>0</v>
      </c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109">
        <f t="shared" si="3"/>
        <v>43326</v>
      </c>
      <c r="AA106" s="109"/>
      <c r="AB106" s="4">
        <v>2.0833333333333332E-2</v>
      </c>
    </row>
    <row r="107" spans="1:28" ht="14.25" customHeight="1" x14ac:dyDescent="0.25">
      <c r="A107" s="3"/>
      <c r="B107" s="3"/>
      <c r="C107" s="12">
        <f t="shared" si="4"/>
        <v>43325</v>
      </c>
      <c r="D107" s="22"/>
      <c r="E107" s="19"/>
      <c r="F107" s="20"/>
      <c r="G107" s="19"/>
      <c r="H107" s="21"/>
      <c r="I107" s="11">
        <f>SUM(Table15[[#This Row],[D]]-Table15[[#This Row],[A]],Table15[[#This Row],[DD]]-Table15[[#This Row],[AA]],-(Table15[[#This Row],[NR]]*AB107))</f>
        <v>0</v>
      </c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109">
        <f t="shared" si="3"/>
        <v>43327</v>
      </c>
      <c r="AA107" s="109"/>
      <c r="AB107" s="4">
        <v>2.0833333333333332E-2</v>
      </c>
    </row>
    <row r="108" spans="1:28" ht="14.25" customHeight="1" x14ac:dyDescent="0.25">
      <c r="A108" s="3"/>
      <c r="B108" s="3"/>
      <c r="C108" s="12">
        <f t="shared" si="4"/>
        <v>43326</v>
      </c>
      <c r="D108" s="22"/>
      <c r="E108" s="19"/>
      <c r="F108" s="20"/>
      <c r="G108" s="19"/>
      <c r="H108" s="21"/>
      <c r="I108" s="11">
        <f>SUM(Table15[[#This Row],[D]]-Table15[[#This Row],[A]],Table15[[#This Row],[DD]]-Table15[[#This Row],[AA]],-(Table15[[#This Row],[NR]]*AB108))</f>
        <v>0</v>
      </c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109">
        <f t="shared" si="3"/>
        <v>43328</v>
      </c>
      <c r="AA108" s="109"/>
      <c r="AB108" s="4">
        <v>2.0833333333333332E-2</v>
      </c>
    </row>
    <row r="109" spans="1:28" ht="14.25" customHeight="1" x14ac:dyDescent="0.25">
      <c r="A109" s="3"/>
      <c r="B109" s="3"/>
      <c r="C109" s="12">
        <f t="shared" si="4"/>
        <v>43327</v>
      </c>
      <c r="D109" s="22"/>
      <c r="E109" s="19"/>
      <c r="F109" s="20"/>
      <c r="G109" s="19"/>
      <c r="H109" s="21"/>
      <c r="I109" s="11">
        <f>SUM(Table15[[#This Row],[D]]-Table15[[#This Row],[A]],Table15[[#This Row],[DD]]-Table15[[#This Row],[AA]],-(Table15[[#This Row],[NR]]*AB109))</f>
        <v>0</v>
      </c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109">
        <f t="shared" si="3"/>
        <v>43329</v>
      </c>
      <c r="AA109" s="109"/>
      <c r="AB109" s="4">
        <v>2.0833333333333332E-2</v>
      </c>
    </row>
    <row r="110" spans="1:28" ht="14.25" customHeight="1" x14ac:dyDescent="0.25">
      <c r="A110" s="3"/>
      <c r="B110" s="3"/>
      <c r="C110" s="12">
        <f t="shared" si="4"/>
        <v>43328</v>
      </c>
      <c r="D110" s="22"/>
      <c r="E110" s="19"/>
      <c r="F110" s="20"/>
      <c r="G110" s="19"/>
      <c r="H110" s="21"/>
      <c r="I110" s="11">
        <f>SUM(Table15[[#This Row],[D]]-Table15[[#This Row],[A]],Table15[[#This Row],[DD]]-Table15[[#This Row],[AA]],-(Table15[[#This Row],[NR]]*AB110))</f>
        <v>0</v>
      </c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109">
        <f t="shared" si="3"/>
        <v>43330</v>
      </c>
      <c r="AA110" s="109"/>
      <c r="AB110" s="4">
        <v>2.0833333333333332E-2</v>
      </c>
    </row>
    <row r="111" spans="1:28" ht="14.25" customHeight="1" x14ac:dyDescent="0.25">
      <c r="A111" s="3"/>
      <c r="B111" s="3"/>
      <c r="C111" s="12">
        <f t="shared" si="4"/>
        <v>43329</v>
      </c>
      <c r="D111" s="22"/>
      <c r="E111" s="19"/>
      <c r="F111" s="20"/>
      <c r="G111" s="19"/>
      <c r="H111" s="21"/>
      <c r="I111" s="11">
        <f>SUM(Table15[[#This Row],[D]]-Table15[[#This Row],[A]],Table15[[#This Row],[DD]]-Table15[[#This Row],[AA]],-(Table15[[#This Row],[NR]]*AB111))</f>
        <v>0</v>
      </c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109">
        <f t="shared" si="3"/>
        <v>43331</v>
      </c>
      <c r="AA111" s="109"/>
      <c r="AB111" s="4">
        <v>2.0833333333333332E-2</v>
      </c>
    </row>
    <row r="112" spans="1:28" ht="14.25" customHeight="1" x14ac:dyDescent="0.25">
      <c r="A112" s="3"/>
      <c r="B112" s="3"/>
      <c r="C112" s="12">
        <f t="shared" si="4"/>
        <v>43330</v>
      </c>
      <c r="D112" s="22"/>
      <c r="E112" s="19"/>
      <c r="F112" s="20"/>
      <c r="G112" s="19"/>
      <c r="H112" s="21"/>
      <c r="I112" s="11">
        <f>SUM(Table15[[#This Row],[D]]-Table15[[#This Row],[A]],Table15[[#This Row],[DD]]-Table15[[#This Row],[AA]],-(Table15[[#This Row],[NR]]*AB112))</f>
        <v>0</v>
      </c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109">
        <f t="shared" si="3"/>
        <v>43332</v>
      </c>
      <c r="AA112" s="109"/>
      <c r="AB112" s="4">
        <v>2.0833333333333332E-2</v>
      </c>
    </row>
    <row r="113" spans="1:28" ht="14.25" customHeight="1" x14ac:dyDescent="0.25">
      <c r="A113" s="3"/>
      <c r="B113" s="3"/>
      <c r="C113" s="12">
        <f t="shared" si="4"/>
        <v>43331</v>
      </c>
      <c r="D113" s="22"/>
      <c r="E113" s="19"/>
      <c r="F113" s="20"/>
      <c r="G113" s="19"/>
      <c r="H113" s="21"/>
      <c r="I113" s="11">
        <f>SUM(Table15[[#This Row],[D]]-Table15[[#This Row],[A]],Table15[[#This Row],[DD]]-Table15[[#This Row],[AA]],-(Table15[[#This Row],[NR]]*AB113))</f>
        <v>0</v>
      </c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109">
        <f t="shared" si="3"/>
        <v>43333</v>
      </c>
      <c r="AA113" s="109"/>
      <c r="AB113" s="4">
        <v>2.0833333333333332E-2</v>
      </c>
    </row>
    <row r="114" spans="1:28" ht="14.25" customHeight="1" x14ac:dyDescent="0.25">
      <c r="A114" s="3"/>
      <c r="B114" s="3"/>
      <c r="C114" s="12">
        <f t="shared" si="4"/>
        <v>43332</v>
      </c>
      <c r="D114" s="22"/>
      <c r="E114" s="19"/>
      <c r="F114" s="20"/>
      <c r="G114" s="19"/>
      <c r="H114" s="21"/>
      <c r="I114" s="11">
        <f>SUM(Table15[[#This Row],[D]]-Table15[[#This Row],[A]],Table15[[#This Row],[DD]]-Table15[[#This Row],[AA]],-(Table15[[#This Row],[NR]]*AB114))</f>
        <v>0</v>
      </c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109">
        <f t="shared" si="3"/>
        <v>43334</v>
      </c>
      <c r="AA114" s="109"/>
      <c r="AB114" s="4">
        <v>2.0833333333333332E-2</v>
      </c>
    </row>
    <row r="115" spans="1:28" ht="14.25" customHeight="1" x14ac:dyDescent="0.25">
      <c r="A115" s="3"/>
      <c r="B115" s="3"/>
      <c r="C115" s="12">
        <f t="shared" si="4"/>
        <v>43333</v>
      </c>
      <c r="D115" s="22"/>
      <c r="E115" s="19"/>
      <c r="F115" s="20"/>
      <c r="G115" s="19"/>
      <c r="H115" s="21"/>
      <c r="I115" s="11">
        <f>SUM(Table15[[#This Row],[D]]-Table15[[#This Row],[A]],Table15[[#This Row],[DD]]-Table15[[#This Row],[AA]],-(Table15[[#This Row],[NR]]*AB115))</f>
        <v>0</v>
      </c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109">
        <f t="shared" si="3"/>
        <v>43335</v>
      </c>
      <c r="AA115" s="109"/>
      <c r="AB115" s="4">
        <v>2.0833333333333332E-2</v>
      </c>
    </row>
    <row r="116" spans="1:28" ht="14.25" customHeight="1" x14ac:dyDescent="0.25">
      <c r="A116" s="3"/>
      <c r="B116" s="3"/>
      <c r="C116" s="12">
        <f t="shared" si="4"/>
        <v>43334</v>
      </c>
      <c r="D116" s="22"/>
      <c r="E116" s="19"/>
      <c r="F116" s="20"/>
      <c r="G116" s="19"/>
      <c r="H116" s="21"/>
      <c r="I116" s="11">
        <f>SUM(Table15[[#This Row],[D]]-Table15[[#This Row],[A]],Table15[[#This Row],[DD]]-Table15[[#This Row],[AA]],-(Table15[[#This Row],[NR]]*AB116))</f>
        <v>0</v>
      </c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109">
        <f t="shared" si="3"/>
        <v>43336</v>
      </c>
      <c r="AA116" s="109"/>
      <c r="AB116" s="4">
        <v>2.0833333333333332E-2</v>
      </c>
    </row>
    <row r="117" spans="1:28" ht="14.25" customHeight="1" x14ac:dyDescent="0.25">
      <c r="A117" s="3"/>
      <c r="B117" s="3"/>
      <c r="C117" s="12">
        <f t="shared" si="4"/>
        <v>43335</v>
      </c>
      <c r="D117" s="22"/>
      <c r="E117" s="19"/>
      <c r="F117" s="20"/>
      <c r="G117" s="19"/>
      <c r="H117" s="21"/>
      <c r="I117" s="11">
        <f>SUM(Table15[[#This Row],[D]]-Table15[[#This Row],[A]],Table15[[#This Row],[DD]]-Table15[[#This Row],[AA]],-(Table15[[#This Row],[NR]]*AB117))</f>
        <v>0</v>
      </c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109">
        <f t="shared" si="3"/>
        <v>43337</v>
      </c>
      <c r="AA117" s="109"/>
      <c r="AB117" s="4">
        <v>2.0833333333333332E-2</v>
      </c>
    </row>
    <row r="118" spans="1:28" ht="14.25" customHeight="1" x14ac:dyDescent="0.25">
      <c r="A118" s="3"/>
      <c r="B118" s="3"/>
      <c r="C118" s="12">
        <f t="shared" si="4"/>
        <v>43336</v>
      </c>
      <c r="D118" s="22"/>
      <c r="E118" s="19"/>
      <c r="F118" s="20"/>
      <c r="G118" s="19"/>
      <c r="H118" s="21"/>
      <c r="I118" s="11">
        <f>SUM(Table15[[#This Row],[D]]-Table15[[#This Row],[A]],Table15[[#This Row],[DD]]-Table15[[#This Row],[AA]],-(Table15[[#This Row],[NR]]*AB118))</f>
        <v>0</v>
      </c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109">
        <f t="shared" si="3"/>
        <v>43338</v>
      </c>
      <c r="AA118" s="109"/>
      <c r="AB118" s="4">
        <v>2.0833333333333332E-2</v>
      </c>
    </row>
    <row r="119" spans="1:28" ht="14.25" customHeight="1" x14ac:dyDescent="0.25">
      <c r="A119" s="3"/>
      <c r="B119" s="3"/>
      <c r="C119" s="12">
        <f t="shared" si="4"/>
        <v>43337</v>
      </c>
      <c r="D119" s="22"/>
      <c r="E119" s="19"/>
      <c r="F119" s="20"/>
      <c r="G119" s="19"/>
      <c r="H119" s="21"/>
      <c r="I119" s="11">
        <f>SUM(Table15[[#This Row],[D]]-Table15[[#This Row],[A]],Table15[[#This Row],[DD]]-Table15[[#This Row],[AA]],-(Table15[[#This Row],[NR]]*AB119))</f>
        <v>0</v>
      </c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109">
        <f t="shared" si="3"/>
        <v>43339</v>
      </c>
      <c r="AA119" s="109"/>
      <c r="AB119" s="4">
        <v>2.0833333333333332E-2</v>
      </c>
    </row>
    <row r="120" spans="1:28" ht="14.25" customHeight="1" x14ac:dyDescent="0.25">
      <c r="A120" s="3"/>
      <c r="B120" s="3"/>
      <c r="C120" s="12">
        <f t="shared" si="4"/>
        <v>43338</v>
      </c>
      <c r="D120" s="22"/>
      <c r="E120" s="19"/>
      <c r="F120" s="20"/>
      <c r="G120" s="19"/>
      <c r="H120" s="21"/>
      <c r="I120" s="11">
        <f>SUM(Table15[[#This Row],[D]]-Table15[[#This Row],[A]],Table15[[#This Row],[DD]]-Table15[[#This Row],[AA]],-(Table15[[#This Row],[NR]]*AB120))</f>
        <v>0</v>
      </c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109">
        <f t="shared" si="3"/>
        <v>43340</v>
      </c>
      <c r="AA120" s="109"/>
      <c r="AB120" s="4">
        <v>2.0833333333333332E-2</v>
      </c>
    </row>
    <row r="121" spans="1:28" ht="14.25" customHeight="1" x14ac:dyDescent="0.25">
      <c r="A121" s="3"/>
      <c r="B121" s="3"/>
      <c r="C121" s="12">
        <f t="shared" si="4"/>
        <v>43339</v>
      </c>
      <c r="D121" s="22"/>
      <c r="E121" s="19"/>
      <c r="F121" s="20"/>
      <c r="G121" s="19"/>
      <c r="H121" s="21"/>
      <c r="I121" s="11">
        <f>SUM(Table15[[#This Row],[D]]-Table15[[#This Row],[A]],Table15[[#This Row],[DD]]-Table15[[#This Row],[AA]],-(Table15[[#This Row],[NR]]*AB121))</f>
        <v>0</v>
      </c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109">
        <f t="shared" si="3"/>
        <v>43341</v>
      </c>
      <c r="AA121" s="109"/>
      <c r="AB121" s="4">
        <v>2.0833333333333332E-2</v>
      </c>
    </row>
    <row r="122" spans="1:28" ht="14.25" customHeight="1" x14ac:dyDescent="0.25">
      <c r="A122" s="3"/>
      <c r="B122" s="3"/>
      <c r="C122" s="12">
        <f t="shared" si="4"/>
        <v>43340</v>
      </c>
      <c r="D122" s="22"/>
      <c r="E122" s="19"/>
      <c r="F122" s="20"/>
      <c r="G122" s="19"/>
      <c r="H122" s="21"/>
      <c r="I122" s="11">
        <f>SUM(Table15[[#This Row],[D]]-Table15[[#This Row],[A]],Table15[[#This Row],[DD]]-Table15[[#This Row],[AA]],-(Table15[[#This Row],[NR]]*AB122))</f>
        <v>0</v>
      </c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109">
        <f t="shared" si="3"/>
        <v>43342</v>
      </c>
      <c r="AA122" s="109"/>
      <c r="AB122" s="4">
        <v>2.0833333333333332E-2</v>
      </c>
    </row>
    <row r="123" spans="1:28" ht="14.25" customHeight="1" x14ac:dyDescent="0.25">
      <c r="A123" s="3"/>
      <c r="B123" s="3"/>
      <c r="C123" s="12">
        <f t="shared" si="4"/>
        <v>43341</v>
      </c>
      <c r="D123" s="22"/>
      <c r="E123" s="19"/>
      <c r="F123" s="20"/>
      <c r="G123" s="19"/>
      <c r="H123" s="21"/>
      <c r="I123" s="11">
        <f>SUM(Table15[[#This Row],[D]]-Table15[[#This Row],[A]],Table15[[#This Row],[DD]]-Table15[[#This Row],[AA]],-(Table15[[#This Row],[NR]]*AB123))</f>
        <v>0</v>
      </c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109">
        <f t="shared" si="3"/>
        <v>43343</v>
      </c>
      <c r="AA123" s="109"/>
      <c r="AB123" s="4">
        <v>2.0833333333333332E-2</v>
      </c>
    </row>
    <row r="124" spans="1:28" ht="14.25" customHeight="1" x14ac:dyDescent="0.25">
      <c r="A124" s="3"/>
      <c r="B124" s="3"/>
      <c r="C124" s="12">
        <f t="shared" si="4"/>
        <v>43342</v>
      </c>
      <c r="D124" s="22"/>
      <c r="E124" s="19"/>
      <c r="F124" s="20"/>
      <c r="G124" s="19"/>
      <c r="H124" s="21"/>
      <c r="I124" s="11">
        <f>SUM(Table15[[#This Row],[D]]-Table15[[#This Row],[A]],Table15[[#This Row],[DD]]-Table15[[#This Row],[AA]],-(Table15[[#This Row],[NR]]*AB124))</f>
        <v>0</v>
      </c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109">
        <f t="shared" si="3"/>
        <v>43344</v>
      </c>
      <c r="AA124" s="109"/>
      <c r="AB124" s="4">
        <v>2.0833333333333332E-2</v>
      </c>
    </row>
    <row r="125" spans="1:28" ht="14.25" customHeight="1" x14ac:dyDescent="0.25">
      <c r="A125" s="3"/>
      <c r="B125" s="3"/>
      <c r="C125" s="12">
        <f t="shared" si="4"/>
        <v>43343</v>
      </c>
      <c r="D125" s="22"/>
      <c r="E125" s="19"/>
      <c r="F125" s="20"/>
      <c r="G125" s="19"/>
      <c r="H125" s="21"/>
      <c r="I125" s="11">
        <f>SUM(Table15[[#This Row],[D]]-Table15[[#This Row],[A]],Table15[[#This Row],[DD]]-Table15[[#This Row],[AA]],-(Table15[[#This Row],[NR]]*AB125))</f>
        <v>0</v>
      </c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109">
        <f t="shared" si="3"/>
        <v>43345</v>
      </c>
      <c r="AA125" s="109"/>
      <c r="AB125" s="4">
        <v>2.0833333333333332E-2</v>
      </c>
    </row>
    <row r="126" spans="1:28" ht="14.25" customHeight="1" x14ac:dyDescent="0.25">
      <c r="A126" s="3"/>
      <c r="B126" s="3"/>
      <c r="C126" s="12">
        <f t="shared" si="4"/>
        <v>43344</v>
      </c>
      <c r="D126" s="22"/>
      <c r="E126" s="19"/>
      <c r="F126" s="20"/>
      <c r="G126" s="19"/>
      <c r="H126" s="21"/>
      <c r="I126" s="11">
        <f>SUM(Table15[[#This Row],[D]]-Table15[[#This Row],[A]],Table15[[#This Row],[DD]]-Table15[[#This Row],[AA]],-(Table15[[#This Row],[NR]]*AB126))</f>
        <v>0</v>
      </c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109">
        <f t="shared" si="3"/>
        <v>43346</v>
      </c>
      <c r="AA126" s="109"/>
      <c r="AB126" s="4">
        <v>2.0833333333333332E-2</v>
      </c>
    </row>
    <row r="127" spans="1:28" ht="14.25" customHeight="1" x14ac:dyDescent="0.25">
      <c r="A127" s="3"/>
      <c r="B127" s="3"/>
      <c r="C127" s="12">
        <f t="shared" si="4"/>
        <v>43345</v>
      </c>
      <c r="D127" s="22"/>
      <c r="E127" s="19"/>
      <c r="F127" s="20"/>
      <c r="G127" s="19"/>
      <c r="H127" s="21"/>
      <c r="I127" s="11">
        <f>SUM(Table15[[#This Row],[D]]-Table15[[#This Row],[A]],Table15[[#This Row],[DD]]-Table15[[#This Row],[AA]],-(Table15[[#This Row],[NR]]*AB127))</f>
        <v>0</v>
      </c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109">
        <f t="shared" si="3"/>
        <v>43347</v>
      </c>
      <c r="AA127" s="109"/>
      <c r="AB127" s="4">
        <v>2.0833333333333332E-2</v>
      </c>
    </row>
    <row r="128" spans="1:28" ht="14.25" customHeight="1" x14ac:dyDescent="0.25">
      <c r="A128" s="3"/>
      <c r="B128" s="3"/>
      <c r="C128" s="12">
        <f t="shared" si="4"/>
        <v>43346</v>
      </c>
      <c r="D128" s="22"/>
      <c r="E128" s="19"/>
      <c r="F128" s="20"/>
      <c r="G128" s="19"/>
      <c r="H128" s="21"/>
      <c r="I128" s="11">
        <f>SUM(Table15[[#This Row],[D]]-Table15[[#This Row],[A]],Table15[[#This Row],[DD]]-Table15[[#This Row],[AA]],-(Table15[[#This Row],[NR]]*AB128))</f>
        <v>0</v>
      </c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109">
        <f t="shared" si="3"/>
        <v>43348</v>
      </c>
      <c r="AA128" s="109"/>
      <c r="AB128" s="4">
        <v>2.0833333333333332E-2</v>
      </c>
    </row>
    <row r="129" spans="1:28" ht="14.25" customHeight="1" x14ac:dyDescent="0.25">
      <c r="A129" s="3"/>
      <c r="B129" s="3"/>
      <c r="C129" s="12">
        <f t="shared" si="4"/>
        <v>43347</v>
      </c>
      <c r="D129" s="22"/>
      <c r="E129" s="19"/>
      <c r="F129" s="20"/>
      <c r="G129" s="19"/>
      <c r="H129" s="21"/>
      <c r="I129" s="11">
        <f>SUM(Table15[[#This Row],[D]]-Table15[[#This Row],[A]],Table15[[#This Row],[DD]]-Table15[[#This Row],[AA]],-(Table15[[#This Row],[NR]]*AB129))</f>
        <v>0</v>
      </c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109">
        <f t="shared" si="3"/>
        <v>43349</v>
      </c>
      <c r="AA129" s="109"/>
      <c r="AB129" s="4">
        <v>2.0833333333333332E-2</v>
      </c>
    </row>
    <row r="130" spans="1:28" ht="14.25" customHeight="1" x14ac:dyDescent="0.25">
      <c r="A130" s="3"/>
      <c r="B130" s="3"/>
      <c r="C130" s="12">
        <f t="shared" si="4"/>
        <v>43348</v>
      </c>
      <c r="D130" s="22"/>
      <c r="E130" s="19"/>
      <c r="F130" s="20"/>
      <c r="G130" s="19"/>
      <c r="H130" s="21"/>
      <c r="I130" s="11">
        <f>SUM(Table15[[#This Row],[D]]-Table15[[#This Row],[A]],Table15[[#This Row],[DD]]-Table15[[#This Row],[AA]],-(Table15[[#This Row],[NR]]*AB130))</f>
        <v>0</v>
      </c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109">
        <f t="shared" si="3"/>
        <v>43350</v>
      </c>
      <c r="AA130" s="109"/>
      <c r="AB130" s="4">
        <v>2.0833333333333332E-2</v>
      </c>
    </row>
    <row r="131" spans="1:28" ht="14.25" customHeight="1" x14ac:dyDescent="0.25">
      <c r="A131" s="3"/>
      <c r="B131" s="3"/>
      <c r="C131" s="12">
        <f t="shared" si="4"/>
        <v>43349</v>
      </c>
      <c r="D131" s="22"/>
      <c r="E131" s="19"/>
      <c r="F131" s="20"/>
      <c r="G131" s="19"/>
      <c r="H131" s="21"/>
      <c r="I131" s="11">
        <f>SUM(Table15[[#This Row],[D]]-Table15[[#This Row],[A]],Table15[[#This Row],[DD]]-Table15[[#This Row],[AA]],-(Table15[[#This Row],[NR]]*AB131))</f>
        <v>0</v>
      </c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109">
        <f t="shared" si="3"/>
        <v>43351</v>
      </c>
      <c r="AA131" s="109"/>
      <c r="AB131" s="4">
        <v>2.0833333333333332E-2</v>
      </c>
    </row>
    <row r="132" spans="1:28" ht="14.25" customHeight="1" x14ac:dyDescent="0.25">
      <c r="A132" s="3"/>
      <c r="B132" s="3"/>
      <c r="C132" s="12">
        <f t="shared" si="4"/>
        <v>43350</v>
      </c>
      <c r="D132" s="22"/>
      <c r="E132" s="19"/>
      <c r="F132" s="20"/>
      <c r="G132" s="19"/>
      <c r="H132" s="21"/>
      <c r="I132" s="11">
        <f>SUM(Table15[[#This Row],[D]]-Table15[[#This Row],[A]],Table15[[#This Row],[DD]]-Table15[[#This Row],[AA]],-(Table15[[#This Row],[NR]]*AB132))</f>
        <v>0</v>
      </c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109">
        <f t="shared" si="3"/>
        <v>43352</v>
      </c>
      <c r="AA132" s="109"/>
      <c r="AB132" s="4">
        <v>2.0833333333333332E-2</v>
      </c>
    </row>
    <row r="133" spans="1:28" ht="14.25" customHeight="1" x14ac:dyDescent="0.25">
      <c r="A133" s="3"/>
      <c r="B133" s="3"/>
      <c r="C133" s="12">
        <f t="shared" si="4"/>
        <v>43351</v>
      </c>
      <c r="D133" s="22"/>
      <c r="E133" s="19"/>
      <c r="F133" s="20"/>
      <c r="G133" s="19"/>
      <c r="H133" s="21"/>
      <c r="I133" s="11">
        <f>SUM(Table15[[#This Row],[D]]-Table15[[#This Row],[A]],Table15[[#This Row],[DD]]-Table15[[#This Row],[AA]],-(Table15[[#This Row],[NR]]*AB133))</f>
        <v>0</v>
      </c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109">
        <f t="shared" si="3"/>
        <v>43353</v>
      </c>
      <c r="AA133" s="109"/>
      <c r="AB133" s="4">
        <v>2.0833333333333332E-2</v>
      </c>
    </row>
    <row r="134" spans="1:28" ht="14.25" customHeight="1" x14ac:dyDescent="0.25">
      <c r="A134" s="3"/>
      <c r="B134" s="3"/>
      <c r="C134" s="12">
        <f t="shared" si="4"/>
        <v>43352</v>
      </c>
      <c r="D134" s="22"/>
      <c r="E134" s="19"/>
      <c r="F134" s="20"/>
      <c r="G134" s="19"/>
      <c r="H134" s="21"/>
      <c r="I134" s="11">
        <f>SUM(Table15[[#This Row],[D]]-Table15[[#This Row],[A]],Table15[[#This Row],[DD]]-Table15[[#This Row],[AA]],-(Table15[[#This Row],[NR]]*AB134))</f>
        <v>0</v>
      </c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109">
        <f t="shared" ref="Z134:Z197" si="5">C135+1</f>
        <v>43354</v>
      </c>
      <c r="AA134" s="109"/>
      <c r="AB134" s="4">
        <v>2.0833333333333332E-2</v>
      </c>
    </row>
    <row r="135" spans="1:28" ht="14.25" customHeight="1" x14ac:dyDescent="0.25">
      <c r="A135" s="3"/>
      <c r="B135" s="3"/>
      <c r="C135" s="12">
        <f t="shared" si="4"/>
        <v>43353</v>
      </c>
      <c r="D135" s="22"/>
      <c r="E135" s="19"/>
      <c r="F135" s="20"/>
      <c r="G135" s="19"/>
      <c r="H135" s="21"/>
      <c r="I135" s="11">
        <f>SUM(Table15[[#This Row],[D]]-Table15[[#This Row],[A]],Table15[[#This Row],[DD]]-Table15[[#This Row],[AA]],-(Table15[[#This Row],[NR]]*AB135))</f>
        <v>0</v>
      </c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109">
        <f t="shared" si="5"/>
        <v>43355</v>
      </c>
      <c r="AA135" s="109"/>
      <c r="AB135" s="4">
        <v>2.0833333333333332E-2</v>
      </c>
    </row>
    <row r="136" spans="1:28" ht="14.25" customHeight="1" x14ac:dyDescent="0.25">
      <c r="A136" s="3"/>
      <c r="B136" s="3"/>
      <c r="C136" s="12">
        <f t="shared" ref="C136:C199" si="6">Z134</f>
        <v>43354</v>
      </c>
      <c r="D136" s="22"/>
      <c r="E136" s="19"/>
      <c r="F136" s="20"/>
      <c r="G136" s="19"/>
      <c r="H136" s="21"/>
      <c r="I136" s="11">
        <f>SUM(Table15[[#This Row],[D]]-Table15[[#This Row],[A]],Table15[[#This Row],[DD]]-Table15[[#This Row],[AA]],-(Table15[[#This Row],[NR]]*AB136))</f>
        <v>0</v>
      </c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109">
        <f t="shared" si="5"/>
        <v>43356</v>
      </c>
      <c r="AA136" s="109"/>
      <c r="AB136" s="4">
        <v>2.0833333333333332E-2</v>
      </c>
    </row>
    <row r="137" spans="1:28" ht="14.25" customHeight="1" x14ac:dyDescent="0.25">
      <c r="A137" s="3"/>
      <c r="B137" s="3"/>
      <c r="C137" s="12">
        <f t="shared" si="6"/>
        <v>43355</v>
      </c>
      <c r="D137" s="22"/>
      <c r="E137" s="19"/>
      <c r="F137" s="20"/>
      <c r="G137" s="19"/>
      <c r="H137" s="21"/>
      <c r="I137" s="11">
        <f>SUM(Table15[[#This Row],[D]]-Table15[[#This Row],[A]],Table15[[#This Row],[DD]]-Table15[[#This Row],[AA]],-(Table15[[#This Row],[NR]]*AB137))</f>
        <v>0</v>
      </c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109">
        <f t="shared" si="5"/>
        <v>43357</v>
      </c>
      <c r="AA137" s="109"/>
      <c r="AB137" s="4">
        <v>2.0833333333333332E-2</v>
      </c>
    </row>
    <row r="138" spans="1:28" ht="14.25" customHeight="1" x14ac:dyDescent="0.25">
      <c r="A138" s="3"/>
      <c r="B138" s="3"/>
      <c r="C138" s="12">
        <f t="shared" si="6"/>
        <v>43356</v>
      </c>
      <c r="D138" s="22"/>
      <c r="E138" s="19"/>
      <c r="F138" s="20"/>
      <c r="G138" s="19"/>
      <c r="H138" s="21"/>
      <c r="I138" s="11">
        <f>SUM(Table15[[#This Row],[D]]-Table15[[#This Row],[A]],Table15[[#This Row],[DD]]-Table15[[#This Row],[AA]],-(Table15[[#This Row],[NR]]*AB138))</f>
        <v>0</v>
      </c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109">
        <f t="shared" si="5"/>
        <v>43358</v>
      </c>
      <c r="AA138" s="109"/>
      <c r="AB138" s="4">
        <v>2.0833333333333332E-2</v>
      </c>
    </row>
    <row r="139" spans="1:28" ht="14.25" customHeight="1" x14ac:dyDescent="0.25">
      <c r="A139" s="3"/>
      <c r="B139" s="3"/>
      <c r="C139" s="12">
        <f t="shared" si="6"/>
        <v>43357</v>
      </c>
      <c r="D139" s="22"/>
      <c r="E139" s="19"/>
      <c r="F139" s="20"/>
      <c r="G139" s="19"/>
      <c r="H139" s="21"/>
      <c r="I139" s="11">
        <f>SUM(Table15[[#This Row],[D]]-Table15[[#This Row],[A]],Table15[[#This Row],[DD]]-Table15[[#This Row],[AA]],-(Table15[[#This Row],[NR]]*AB139))</f>
        <v>0</v>
      </c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109">
        <f t="shared" si="5"/>
        <v>43359</v>
      </c>
      <c r="AA139" s="109"/>
      <c r="AB139" s="4">
        <v>2.0833333333333332E-2</v>
      </c>
    </row>
    <row r="140" spans="1:28" ht="14.25" customHeight="1" x14ac:dyDescent="0.25">
      <c r="A140" s="3"/>
      <c r="B140" s="3"/>
      <c r="C140" s="12">
        <f t="shared" si="6"/>
        <v>43358</v>
      </c>
      <c r="D140" s="22"/>
      <c r="E140" s="19"/>
      <c r="F140" s="20"/>
      <c r="G140" s="19"/>
      <c r="H140" s="21"/>
      <c r="I140" s="11">
        <f>SUM(Table15[[#This Row],[D]]-Table15[[#This Row],[A]],Table15[[#This Row],[DD]]-Table15[[#This Row],[AA]],-(Table15[[#This Row],[NR]]*AB140))</f>
        <v>0</v>
      </c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109">
        <f t="shared" si="5"/>
        <v>43360</v>
      </c>
      <c r="AA140" s="109"/>
      <c r="AB140" s="4">
        <v>2.0833333333333332E-2</v>
      </c>
    </row>
    <row r="141" spans="1:28" ht="14.25" customHeight="1" x14ac:dyDescent="0.25">
      <c r="A141" s="3"/>
      <c r="B141" s="3"/>
      <c r="C141" s="12">
        <f t="shared" si="6"/>
        <v>43359</v>
      </c>
      <c r="D141" s="22"/>
      <c r="E141" s="19"/>
      <c r="F141" s="20"/>
      <c r="G141" s="19"/>
      <c r="H141" s="21"/>
      <c r="I141" s="11">
        <f>SUM(Table15[[#This Row],[D]]-Table15[[#This Row],[A]],Table15[[#This Row],[DD]]-Table15[[#This Row],[AA]],-(Table15[[#This Row],[NR]]*AB141))</f>
        <v>0</v>
      </c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109">
        <f t="shared" si="5"/>
        <v>43361</v>
      </c>
      <c r="AA141" s="109"/>
      <c r="AB141" s="4">
        <v>2.0833333333333332E-2</v>
      </c>
    </row>
    <row r="142" spans="1:28" ht="14.25" customHeight="1" x14ac:dyDescent="0.25">
      <c r="A142" s="3"/>
      <c r="B142" s="3"/>
      <c r="C142" s="12">
        <f t="shared" si="6"/>
        <v>43360</v>
      </c>
      <c r="D142" s="22"/>
      <c r="E142" s="19"/>
      <c r="F142" s="20"/>
      <c r="G142" s="19"/>
      <c r="H142" s="21"/>
      <c r="I142" s="11">
        <f>SUM(Table15[[#This Row],[D]]-Table15[[#This Row],[A]],Table15[[#This Row],[DD]]-Table15[[#This Row],[AA]],-(Table15[[#This Row],[NR]]*AB142))</f>
        <v>0</v>
      </c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109">
        <f t="shared" si="5"/>
        <v>43362</v>
      </c>
      <c r="AA142" s="109"/>
      <c r="AB142" s="4">
        <v>2.0833333333333332E-2</v>
      </c>
    </row>
    <row r="143" spans="1:28" ht="14.25" customHeight="1" x14ac:dyDescent="0.25">
      <c r="A143" s="3"/>
      <c r="B143" s="3"/>
      <c r="C143" s="12">
        <f t="shared" si="6"/>
        <v>43361</v>
      </c>
      <c r="D143" s="22"/>
      <c r="E143" s="19"/>
      <c r="F143" s="20"/>
      <c r="G143" s="19"/>
      <c r="H143" s="21"/>
      <c r="I143" s="11">
        <f>SUM(Table15[[#This Row],[D]]-Table15[[#This Row],[A]],Table15[[#This Row],[DD]]-Table15[[#This Row],[AA]],-(Table15[[#This Row],[NR]]*AB143))</f>
        <v>0</v>
      </c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109">
        <f t="shared" si="5"/>
        <v>43363</v>
      </c>
      <c r="AA143" s="109"/>
      <c r="AB143" s="4">
        <v>2.0833333333333332E-2</v>
      </c>
    </row>
    <row r="144" spans="1:28" ht="14.25" customHeight="1" x14ac:dyDescent="0.25">
      <c r="A144" s="3"/>
      <c r="B144" s="3"/>
      <c r="C144" s="12">
        <f t="shared" si="6"/>
        <v>43362</v>
      </c>
      <c r="D144" s="22"/>
      <c r="E144" s="19"/>
      <c r="F144" s="20"/>
      <c r="G144" s="19"/>
      <c r="H144" s="21"/>
      <c r="I144" s="11">
        <f>SUM(Table15[[#This Row],[D]]-Table15[[#This Row],[A]],Table15[[#This Row],[DD]]-Table15[[#This Row],[AA]],-(Table15[[#This Row],[NR]]*AB144))</f>
        <v>0</v>
      </c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109">
        <f t="shared" si="5"/>
        <v>43364</v>
      </c>
      <c r="AA144" s="109"/>
      <c r="AB144" s="4">
        <v>2.0833333333333332E-2</v>
      </c>
    </row>
    <row r="145" spans="1:28" ht="14.25" customHeight="1" x14ac:dyDescent="0.25">
      <c r="A145" s="3"/>
      <c r="B145" s="3"/>
      <c r="C145" s="12">
        <f t="shared" si="6"/>
        <v>43363</v>
      </c>
      <c r="D145" s="22"/>
      <c r="E145" s="19"/>
      <c r="F145" s="20"/>
      <c r="G145" s="19"/>
      <c r="H145" s="21"/>
      <c r="I145" s="11">
        <f>SUM(Table15[[#This Row],[D]]-Table15[[#This Row],[A]],Table15[[#This Row],[DD]]-Table15[[#This Row],[AA]],-(Table15[[#This Row],[NR]]*AB145))</f>
        <v>0</v>
      </c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109">
        <f t="shared" si="5"/>
        <v>43365</v>
      </c>
      <c r="AA145" s="109"/>
      <c r="AB145" s="4">
        <v>2.0833333333333332E-2</v>
      </c>
    </row>
    <row r="146" spans="1:28" ht="14.25" customHeight="1" x14ac:dyDescent="0.25">
      <c r="A146" s="3"/>
      <c r="B146" s="3"/>
      <c r="C146" s="12">
        <f t="shared" si="6"/>
        <v>43364</v>
      </c>
      <c r="D146" s="22"/>
      <c r="E146" s="19"/>
      <c r="F146" s="20"/>
      <c r="G146" s="19"/>
      <c r="H146" s="21"/>
      <c r="I146" s="11">
        <f>SUM(Table15[[#This Row],[D]]-Table15[[#This Row],[A]],Table15[[#This Row],[DD]]-Table15[[#This Row],[AA]],-(Table15[[#This Row],[NR]]*AB146))</f>
        <v>0</v>
      </c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109">
        <f t="shared" si="5"/>
        <v>43366</v>
      </c>
      <c r="AA146" s="109"/>
      <c r="AB146" s="4">
        <v>2.0833333333333332E-2</v>
      </c>
    </row>
    <row r="147" spans="1:28" ht="14.25" customHeight="1" x14ac:dyDescent="0.25">
      <c r="A147" s="3"/>
      <c r="B147" s="3"/>
      <c r="C147" s="12">
        <f t="shared" si="6"/>
        <v>43365</v>
      </c>
      <c r="D147" s="22"/>
      <c r="E147" s="19"/>
      <c r="F147" s="20"/>
      <c r="G147" s="19"/>
      <c r="H147" s="21"/>
      <c r="I147" s="11">
        <f>SUM(Table15[[#This Row],[D]]-Table15[[#This Row],[A]],Table15[[#This Row],[DD]]-Table15[[#This Row],[AA]],-(Table15[[#This Row],[NR]]*AB147))</f>
        <v>0</v>
      </c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109">
        <f t="shared" si="5"/>
        <v>43367</v>
      </c>
      <c r="AA147" s="109"/>
      <c r="AB147" s="4">
        <v>2.0833333333333332E-2</v>
      </c>
    </row>
    <row r="148" spans="1:28" ht="14.25" customHeight="1" x14ac:dyDescent="0.25">
      <c r="A148" s="3"/>
      <c r="B148" s="3"/>
      <c r="C148" s="12">
        <f t="shared" si="6"/>
        <v>43366</v>
      </c>
      <c r="D148" s="22"/>
      <c r="E148" s="19"/>
      <c r="F148" s="20"/>
      <c r="G148" s="19"/>
      <c r="H148" s="21"/>
      <c r="I148" s="11">
        <f>SUM(Table15[[#This Row],[D]]-Table15[[#This Row],[A]],Table15[[#This Row],[DD]]-Table15[[#This Row],[AA]],-(Table15[[#This Row],[NR]]*AB148))</f>
        <v>0</v>
      </c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109">
        <f t="shared" si="5"/>
        <v>43368</v>
      </c>
      <c r="AA148" s="109"/>
      <c r="AB148" s="4">
        <v>2.0833333333333332E-2</v>
      </c>
    </row>
    <row r="149" spans="1:28" ht="14.25" customHeight="1" x14ac:dyDescent="0.25">
      <c r="A149" s="3"/>
      <c r="B149" s="3"/>
      <c r="C149" s="12">
        <f t="shared" si="6"/>
        <v>43367</v>
      </c>
      <c r="D149" s="22"/>
      <c r="E149" s="19"/>
      <c r="F149" s="20"/>
      <c r="G149" s="19"/>
      <c r="H149" s="21"/>
      <c r="I149" s="11">
        <f>SUM(Table15[[#This Row],[D]]-Table15[[#This Row],[A]],Table15[[#This Row],[DD]]-Table15[[#This Row],[AA]],-(Table15[[#This Row],[NR]]*AB149))</f>
        <v>0</v>
      </c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109">
        <f t="shared" si="5"/>
        <v>43369</v>
      </c>
      <c r="AA149" s="109"/>
      <c r="AB149" s="4">
        <v>2.0833333333333332E-2</v>
      </c>
    </row>
    <row r="150" spans="1:28" ht="14.25" customHeight="1" x14ac:dyDescent="0.25">
      <c r="A150" s="3"/>
      <c r="B150" s="3"/>
      <c r="C150" s="12">
        <f t="shared" si="6"/>
        <v>43368</v>
      </c>
      <c r="D150" s="22"/>
      <c r="E150" s="19"/>
      <c r="F150" s="20"/>
      <c r="G150" s="19"/>
      <c r="H150" s="21"/>
      <c r="I150" s="11">
        <f>SUM(Table15[[#This Row],[D]]-Table15[[#This Row],[A]],Table15[[#This Row],[DD]]-Table15[[#This Row],[AA]],-(Table15[[#This Row],[NR]]*AB150))</f>
        <v>0</v>
      </c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109">
        <f t="shared" si="5"/>
        <v>43370</v>
      </c>
      <c r="AA150" s="109"/>
      <c r="AB150" s="4">
        <v>2.0833333333333332E-2</v>
      </c>
    </row>
    <row r="151" spans="1:28" ht="14.25" customHeight="1" x14ac:dyDescent="0.25">
      <c r="A151" s="3"/>
      <c r="B151" s="3"/>
      <c r="C151" s="12">
        <f t="shared" si="6"/>
        <v>43369</v>
      </c>
      <c r="D151" s="22"/>
      <c r="E151" s="19"/>
      <c r="F151" s="20"/>
      <c r="G151" s="19"/>
      <c r="H151" s="21"/>
      <c r="I151" s="11">
        <f>SUM(Table15[[#This Row],[D]]-Table15[[#This Row],[A]],Table15[[#This Row],[DD]]-Table15[[#This Row],[AA]],-(Table15[[#This Row],[NR]]*AB151))</f>
        <v>0</v>
      </c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109">
        <f t="shared" si="5"/>
        <v>43371</v>
      </c>
      <c r="AA151" s="109"/>
      <c r="AB151" s="4">
        <v>2.0833333333333332E-2</v>
      </c>
    </row>
    <row r="152" spans="1:28" ht="14.25" customHeight="1" x14ac:dyDescent="0.25">
      <c r="A152" s="3"/>
      <c r="B152" s="3"/>
      <c r="C152" s="12">
        <f t="shared" si="6"/>
        <v>43370</v>
      </c>
      <c r="D152" s="22"/>
      <c r="E152" s="19"/>
      <c r="F152" s="20"/>
      <c r="G152" s="19"/>
      <c r="H152" s="21"/>
      <c r="I152" s="11">
        <f>SUM(Table15[[#This Row],[D]]-Table15[[#This Row],[A]],Table15[[#This Row],[DD]]-Table15[[#This Row],[AA]],-(Table15[[#This Row],[NR]]*AB152))</f>
        <v>0</v>
      </c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109">
        <f t="shared" si="5"/>
        <v>43372</v>
      </c>
      <c r="AA152" s="109"/>
      <c r="AB152" s="4">
        <v>2.0833333333333332E-2</v>
      </c>
    </row>
    <row r="153" spans="1:28" ht="14.25" customHeight="1" x14ac:dyDescent="0.25">
      <c r="A153" s="3"/>
      <c r="B153" s="3"/>
      <c r="C153" s="12">
        <f t="shared" si="6"/>
        <v>43371</v>
      </c>
      <c r="D153" s="22"/>
      <c r="E153" s="19"/>
      <c r="F153" s="20"/>
      <c r="G153" s="19"/>
      <c r="H153" s="21"/>
      <c r="I153" s="11">
        <f>SUM(Table15[[#This Row],[D]]-Table15[[#This Row],[A]],Table15[[#This Row],[DD]]-Table15[[#This Row],[AA]],-(Table15[[#This Row],[NR]]*AB153))</f>
        <v>0</v>
      </c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109">
        <f t="shared" si="5"/>
        <v>43373</v>
      </c>
      <c r="AA153" s="109"/>
      <c r="AB153" s="4">
        <v>2.0833333333333332E-2</v>
      </c>
    </row>
    <row r="154" spans="1:28" ht="14.25" customHeight="1" x14ac:dyDescent="0.25">
      <c r="A154" s="3"/>
      <c r="B154" s="3"/>
      <c r="C154" s="12">
        <f t="shared" si="6"/>
        <v>43372</v>
      </c>
      <c r="D154" s="22"/>
      <c r="E154" s="19"/>
      <c r="F154" s="20"/>
      <c r="G154" s="19"/>
      <c r="H154" s="21"/>
      <c r="I154" s="11">
        <f>SUM(Table15[[#This Row],[D]]-Table15[[#This Row],[A]],Table15[[#This Row],[DD]]-Table15[[#This Row],[AA]],-(Table15[[#This Row],[NR]]*AB154))</f>
        <v>0</v>
      </c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109">
        <f t="shared" si="5"/>
        <v>43374</v>
      </c>
      <c r="AA154" s="109"/>
      <c r="AB154" s="4">
        <v>2.0833333333333332E-2</v>
      </c>
    </row>
    <row r="155" spans="1:28" ht="14.25" customHeight="1" x14ac:dyDescent="0.25">
      <c r="A155" s="3"/>
      <c r="B155" s="3"/>
      <c r="C155" s="12">
        <f t="shared" si="6"/>
        <v>43373</v>
      </c>
      <c r="D155" s="22"/>
      <c r="E155" s="19"/>
      <c r="F155" s="20"/>
      <c r="G155" s="19"/>
      <c r="H155" s="21"/>
      <c r="I155" s="11">
        <f>SUM(Table15[[#This Row],[D]]-Table15[[#This Row],[A]],Table15[[#This Row],[DD]]-Table15[[#This Row],[AA]],-(Table15[[#This Row],[NR]]*AB155))</f>
        <v>0</v>
      </c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109">
        <f t="shared" si="5"/>
        <v>43375</v>
      </c>
      <c r="AA155" s="109"/>
      <c r="AB155" s="4">
        <v>2.0833333333333332E-2</v>
      </c>
    </row>
    <row r="156" spans="1:28" ht="14.25" customHeight="1" x14ac:dyDescent="0.25">
      <c r="A156" s="3"/>
      <c r="B156" s="3"/>
      <c r="C156" s="12">
        <f t="shared" si="6"/>
        <v>43374</v>
      </c>
      <c r="D156" s="22"/>
      <c r="E156" s="19"/>
      <c r="F156" s="20"/>
      <c r="G156" s="19"/>
      <c r="H156" s="21"/>
      <c r="I156" s="11">
        <f>SUM(Table15[[#This Row],[D]]-Table15[[#This Row],[A]],Table15[[#This Row],[DD]]-Table15[[#This Row],[AA]],-(Table15[[#This Row],[NR]]*AB156))</f>
        <v>0</v>
      </c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109">
        <f t="shared" si="5"/>
        <v>43376</v>
      </c>
      <c r="AA156" s="109"/>
      <c r="AB156" s="4">
        <v>2.0833333333333332E-2</v>
      </c>
    </row>
    <row r="157" spans="1:28" ht="14.25" customHeight="1" x14ac:dyDescent="0.25">
      <c r="A157" s="3"/>
      <c r="B157" s="3"/>
      <c r="C157" s="12">
        <f t="shared" si="6"/>
        <v>43375</v>
      </c>
      <c r="D157" s="22"/>
      <c r="E157" s="19"/>
      <c r="F157" s="20"/>
      <c r="G157" s="19"/>
      <c r="H157" s="21"/>
      <c r="I157" s="11">
        <f>SUM(Table15[[#This Row],[D]]-Table15[[#This Row],[A]],Table15[[#This Row],[DD]]-Table15[[#This Row],[AA]],-(Table15[[#This Row],[NR]]*AB157))</f>
        <v>0</v>
      </c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109">
        <f t="shared" si="5"/>
        <v>43377</v>
      </c>
      <c r="AA157" s="109"/>
      <c r="AB157" s="4">
        <v>2.0833333333333332E-2</v>
      </c>
    </row>
    <row r="158" spans="1:28" ht="14.25" customHeight="1" x14ac:dyDescent="0.25">
      <c r="A158" s="3"/>
      <c r="B158" s="3"/>
      <c r="C158" s="12">
        <f t="shared" si="6"/>
        <v>43376</v>
      </c>
      <c r="D158" s="22"/>
      <c r="E158" s="19"/>
      <c r="F158" s="20"/>
      <c r="G158" s="19"/>
      <c r="H158" s="21"/>
      <c r="I158" s="11">
        <f>SUM(Table15[[#This Row],[D]]-Table15[[#This Row],[A]],Table15[[#This Row],[DD]]-Table15[[#This Row],[AA]],-(Table15[[#This Row],[NR]]*AB158))</f>
        <v>0</v>
      </c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109">
        <f t="shared" si="5"/>
        <v>43378</v>
      </c>
      <c r="AA158" s="109"/>
      <c r="AB158" s="4">
        <v>2.0833333333333332E-2</v>
      </c>
    </row>
    <row r="159" spans="1:28" ht="14.25" customHeight="1" x14ac:dyDescent="0.25">
      <c r="A159" s="3"/>
      <c r="B159" s="3"/>
      <c r="C159" s="12">
        <f t="shared" si="6"/>
        <v>43377</v>
      </c>
      <c r="D159" s="22"/>
      <c r="E159" s="19"/>
      <c r="F159" s="20"/>
      <c r="G159" s="19"/>
      <c r="H159" s="21"/>
      <c r="I159" s="11">
        <f>SUM(Table15[[#This Row],[D]]-Table15[[#This Row],[A]],Table15[[#This Row],[DD]]-Table15[[#This Row],[AA]],-(Table15[[#This Row],[NR]]*AB159))</f>
        <v>0</v>
      </c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109">
        <f t="shared" si="5"/>
        <v>43379</v>
      </c>
      <c r="AA159" s="109"/>
      <c r="AB159" s="4">
        <v>2.0833333333333332E-2</v>
      </c>
    </row>
    <row r="160" spans="1:28" ht="14.25" customHeight="1" x14ac:dyDescent="0.25">
      <c r="A160" s="3"/>
      <c r="B160" s="3"/>
      <c r="C160" s="12">
        <f t="shared" si="6"/>
        <v>43378</v>
      </c>
      <c r="D160" s="22"/>
      <c r="E160" s="19"/>
      <c r="F160" s="20"/>
      <c r="G160" s="19"/>
      <c r="H160" s="21"/>
      <c r="I160" s="11">
        <f>SUM(Table15[[#This Row],[D]]-Table15[[#This Row],[A]],Table15[[#This Row],[DD]]-Table15[[#This Row],[AA]],-(Table15[[#This Row],[NR]]*AB160))</f>
        <v>0</v>
      </c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109">
        <f t="shared" si="5"/>
        <v>43380</v>
      </c>
      <c r="AA160" s="109"/>
      <c r="AB160" s="4">
        <v>2.0833333333333332E-2</v>
      </c>
    </row>
    <row r="161" spans="1:28" ht="14.25" customHeight="1" x14ac:dyDescent="0.25">
      <c r="A161" s="3"/>
      <c r="B161" s="3"/>
      <c r="C161" s="12">
        <f t="shared" si="6"/>
        <v>43379</v>
      </c>
      <c r="D161" s="22"/>
      <c r="E161" s="19"/>
      <c r="F161" s="20"/>
      <c r="G161" s="19"/>
      <c r="H161" s="21"/>
      <c r="I161" s="11">
        <f>SUM(Table15[[#This Row],[D]]-Table15[[#This Row],[A]],Table15[[#This Row],[DD]]-Table15[[#This Row],[AA]],-(Table15[[#This Row],[NR]]*AB161))</f>
        <v>0</v>
      </c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109">
        <f t="shared" si="5"/>
        <v>43381</v>
      </c>
      <c r="AA161" s="109"/>
      <c r="AB161" s="4">
        <v>2.0833333333333332E-2</v>
      </c>
    </row>
    <row r="162" spans="1:28" ht="14.25" customHeight="1" x14ac:dyDescent="0.25">
      <c r="A162" s="3"/>
      <c r="B162" s="3"/>
      <c r="C162" s="12">
        <f t="shared" si="6"/>
        <v>43380</v>
      </c>
      <c r="D162" s="22"/>
      <c r="E162" s="19"/>
      <c r="F162" s="20"/>
      <c r="G162" s="19"/>
      <c r="H162" s="21"/>
      <c r="I162" s="11">
        <f>SUM(Table15[[#This Row],[D]]-Table15[[#This Row],[A]],Table15[[#This Row],[DD]]-Table15[[#This Row],[AA]],-(Table15[[#This Row],[NR]]*AB162))</f>
        <v>0</v>
      </c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109">
        <f t="shared" si="5"/>
        <v>43382</v>
      </c>
      <c r="AA162" s="109"/>
      <c r="AB162" s="4">
        <v>2.0833333333333332E-2</v>
      </c>
    </row>
    <row r="163" spans="1:28" ht="14.25" customHeight="1" x14ac:dyDescent="0.25">
      <c r="A163" s="3"/>
      <c r="B163" s="3"/>
      <c r="C163" s="12">
        <f t="shared" si="6"/>
        <v>43381</v>
      </c>
      <c r="D163" s="22"/>
      <c r="E163" s="19"/>
      <c r="F163" s="20"/>
      <c r="G163" s="19"/>
      <c r="H163" s="21"/>
      <c r="I163" s="11">
        <f>SUM(Table15[[#This Row],[D]]-Table15[[#This Row],[A]],Table15[[#This Row],[DD]]-Table15[[#This Row],[AA]],-(Table15[[#This Row],[NR]]*AB163))</f>
        <v>0</v>
      </c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109">
        <f t="shared" si="5"/>
        <v>43383</v>
      </c>
      <c r="AA163" s="109"/>
      <c r="AB163" s="4">
        <v>2.0833333333333332E-2</v>
      </c>
    </row>
    <row r="164" spans="1:28" ht="14.25" customHeight="1" x14ac:dyDescent="0.25">
      <c r="A164" s="3"/>
      <c r="B164" s="3"/>
      <c r="C164" s="12">
        <f t="shared" si="6"/>
        <v>43382</v>
      </c>
      <c r="D164" s="22"/>
      <c r="E164" s="19"/>
      <c r="F164" s="20"/>
      <c r="G164" s="19"/>
      <c r="H164" s="21"/>
      <c r="I164" s="11">
        <f>SUM(Table15[[#This Row],[D]]-Table15[[#This Row],[A]],Table15[[#This Row],[DD]]-Table15[[#This Row],[AA]],-(Table15[[#This Row],[NR]]*AB164))</f>
        <v>0</v>
      </c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109">
        <f t="shared" si="5"/>
        <v>43384</v>
      </c>
      <c r="AA164" s="109"/>
      <c r="AB164" s="4">
        <v>2.0833333333333332E-2</v>
      </c>
    </row>
    <row r="165" spans="1:28" ht="14.25" customHeight="1" x14ac:dyDescent="0.25">
      <c r="A165" s="3"/>
      <c r="B165" s="3"/>
      <c r="C165" s="12">
        <f t="shared" si="6"/>
        <v>43383</v>
      </c>
      <c r="D165" s="22"/>
      <c r="E165" s="19"/>
      <c r="F165" s="20"/>
      <c r="G165" s="19"/>
      <c r="H165" s="21"/>
      <c r="I165" s="11">
        <f>SUM(Table15[[#This Row],[D]]-Table15[[#This Row],[A]],Table15[[#This Row],[DD]]-Table15[[#This Row],[AA]],-(Table15[[#This Row],[NR]]*AB165))</f>
        <v>0</v>
      </c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109">
        <f t="shared" si="5"/>
        <v>43385</v>
      </c>
      <c r="AA165" s="109"/>
      <c r="AB165" s="4">
        <v>2.0833333333333332E-2</v>
      </c>
    </row>
    <row r="166" spans="1:28" ht="14.25" customHeight="1" x14ac:dyDescent="0.25">
      <c r="A166" s="3"/>
      <c r="B166" s="3"/>
      <c r="C166" s="12">
        <f t="shared" si="6"/>
        <v>43384</v>
      </c>
      <c r="D166" s="22"/>
      <c r="E166" s="19"/>
      <c r="F166" s="20"/>
      <c r="G166" s="19"/>
      <c r="H166" s="21"/>
      <c r="I166" s="11">
        <f>SUM(Table15[[#This Row],[D]]-Table15[[#This Row],[A]],Table15[[#This Row],[DD]]-Table15[[#This Row],[AA]],-(Table15[[#This Row],[NR]]*AB166))</f>
        <v>0</v>
      </c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109">
        <f t="shared" si="5"/>
        <v>43386</v>
      </c>
      <c r="AA166" s="109"/>
      <c r="AB166" s="4">
        <v>2.0833333333333332E-2</v>
      </c>
    </row>
    <row r="167" spans="1:28" ht="14.25" customHeight="1" x14ac:dyDescent="0.25">
      <c r="A167" s="3"/>
      <c r="B167" s="3"/>
      <c r="C167" s="12">
        <f t="shared" si="6"/>
        <v>43385</v>
      </c>
      <c r="D167" s="22"/>
      <c r="E167" s="19"/>
      <c r="F167" s="20"/>
      <c r="G167" s="19"/>
      <c r="H167" s="21"/>
      <c r="I167" s="11">
        <f>SUM(Table15[[#This Row],[D]]-Table15[[#This Row],[A]],Table15[[#This Row],[DD]]-Table15[[#This Row],[AA]],-(Table15[[#This Row],[NR]]*AB167))</f>
        <v>0</v>
      </c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109">
        <f t="shared" si="5"/>
        <v>43387</v>
      </c>
      <c r="AA167" s="109"/>
      <c r="AB167" s="4">
        <v>2.0833333333333332E-2</v>
      </c>
    </row>
    <row r="168" spans="1:28" ht="14.25" customHeight="1" x14ac:dyDescent="0.25">
      <c r="A168" s="3"/>
      <c r="B168" s="3"/>
      <c r="C168" s="12">
        <f t="shared" si="6"/>
        <v>43386</v>
      </c>
      <c r="D168" s="22"/>
      <c r="E168" s="19"/>
      <c r="F168" s="20"/>
      <c r="G168" s="19"/>
      <c r="H168" s="21"/>
      <c r="I168" s="11">
        <f>SUM(Table15[[#This Row],[D]]-Table15[[#This Row],[A]],Table15[[#This Row],[DD]]-Table15[[#This Row],[AA]],-(Table15[[#This Row],[NR]]*AB168))</f>
        <v>0</v>
      </c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109">
        <f t="shared" si="5"/>
        <v>43388</v>
      </c>
      <c r="AA168" s="109"/>
      <c r="AB168" s="4">
        <v>2.0833333333333332E-2</v>
      </c>
    </row>
    <row r="169" spans="1:28" ht="14.25" customHeight="1" x14ac:dyDescent="0.25">
      <c r="A169" s="3"/>
      <c r="B169" s="3"/>
      <c r="C169" s="12">
        <f t="shared" si="6"/>
        <v>43387</v>
      </c>
      <c r="D169" s="22"/>
      <c r="E169" s="19"/>
      <c r="F169" s="20"/>
      <c r="G169" s="19"/>
      <c r="H169" s="21"/>
      <c r="I169" s="11">
        <f>SUM(Table15[[#This Row],[D]]-Table15[[#This Row],[A]],Table15[[#This Row],[DD]]-Table15[[#This Row],[AA]],-(Table15[[#This Row],[NR]]*AB169))</f>
        <v>0</v>
      </c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109">
        <f t="shared" si="5"/>
        <v>43389</v>
      </c>
      <c r="AA169" s="109"/>
      <c r="AB169" s="4">
        <v>2.0833333333333332E-2</v>
      </c>
    </row>
    <row r="170" spans="1:28" ht="14.25" customHeight="1" x14ac:dyDescent="0.25">
      <c r="A170" s="3"/>
      <c r="B170" s="3"/>
      <c r="C170" s="12">
        <f t="shared" si="6"/>
        <v>43388</v>
      </c>
      <c r="D170" s="22"/>
      <c r="E170" s="19"/>
      <c r="F170" s="20"/>
      <c r="G170" s="19"/>
      <c r="H170" s="21"/>
      <c r="I170" s="11">
        <f>SUM(Table15[[#This Row],[D]]-Table15[[#This Row],[A]],Table15[[#This Row],[DD]]-Table15[[#This Row],[AA]],-(Table15[[#This Row],[NR]]*AB170))</f>
        <v>0</v>
      </c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109">
        <f t="shared" si="5"/>
        <v>43390</v>
      </c>
      <c r="AA170" s="109"/>
      <c r="AB170" s="4">
        <v>2.0833333333333332E-2</v>
      </c>
    </row>
    <row r="171" spans="1:28" ht="14.25" customHeight="1" x14ac:dyDescent="0.25">
      <c r="A171" s="3"/>
      <c r="B171" s="3"/>
      <c r="C171" s="12">
        <f t="shared" si="6"/>
        <v>43389</v>
      </c>
      <c r="D171" s="22"/>
      <c r="E171" s="19"/>
      <c r="F171" s="20"/>
      <c r="G171" s="19"/>
      <c r="H171" s="21"/>
      <c r="I171" s="11">
        <f>SUM(Table15[[#This Row],[D]]-Table15[[#This Row],[A]],Table15[[#This Row],[DD]]-Table15[[#This Row],[AA]],-(Table15[[#This Row],[NR]]*AB171))</f>
        <v>0</v>
      </c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109">
        <f t="shared" si="5"/>
        <v>43391</v>
      </c>
      <c r="AA171" s="109"/>
      <c r="AB171" s="4">
        <v>2.0833333333333332E-2</v>
      </c>
    </row>
    <row r="172" spans="1:28" ht="14.25" customHeight="1" x14ac:dyDescent="0.25">
      <c r="A172" s="3"/>
      <c r="B172" s="3"/>
      <c r="C172" s="12">
        <f t="shared" si="6"/>
        <v>43390</v>
      </c>
      <c r="D172" s="22"/>
      <c r="E172" s="19"/>
      <c r="F172" s="20"/>
      <c r="G172" s="19"/>
      <c r="H172" s="21"/>
      <c r="I172" s="11">
        <f>SUM(Table15[[#This Row],[D]]-Table15[[#This Row],[A]],Table15[[#This Row],[DD]]-Table15[[#This Row],[AA]],-(Table15[[#This Row],[NR]]*AB172))</f>
        <v>0</v>
      </c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109">
        <f t="shared" si="5"/>
        <v>43392</v>
      </c>
      <c r="AA172" s="109"/>
      <c r="AB172" s="4">
        <v>2.0833333333333332E-2</v>
      </c>
    </row>
    <row r="173" spans="1:28" ht="14.25" customHeight="1" x14ac:dyDescent="0.25">
      <c r="A173" s="3"/>
      <c r="B173" s="3"/>
      <c r="C173" s="12">
        <f t="shared" si="6"/>
        <v>43391</v>
      </c>
      <c r="D173" s="22"/>
      <c r="E173" s="19"/>
      <c r="F173" s="20"/>
      <c r="G173" s="19"/>
      <c r="H173" s="21"/>
      <c r="I173" s="11">
        <f>SUM(Table15[[#This Row],[D]]-Table15[[#This Row],[A]],Table15[[#This Row],[DD]]-Table15[[#This Row],[AA]],-(Table15[[#This Row],[NR]]*AB173))</f>
        <v>0</v>
      </c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109">
        <f t="shared" si="5"/>
        <v>43393</v>
      </c>
      <c r="AA173" s="109"/>
      <c r="AB173" s="4">
        <v>2.0833333333333332E-2</v>
      </c>
    </row>
    <row r="174" spans="1:28" ht="14.25" customHeight="1" x14ac:dyDescent="0.25">
      <c r="A174" s="3"/>
      <c r="B174" s="3"/>
      <c r="C174" s="12">
        <f t="shared" si="6"/>
        <v>43392</v>
      </c>
      <c r="D174" s="22"/>
      <c r="E174" s="19"/>
      <c r="F174" s="20"/>
      <c r="G174" s="19"/>
      <c r="H174" s="21"/>
      <c r="I174" s="11">
        <f>SUM(Table15[[#This Row],[D]]-Table15[[#This Row],[A]],Table15[[#This Row],[DD]]-Table15[[#This Row],[AA]],-(Table15[[#This Row],[NR]]*AB174))</f>
        <v>0</v>
      </c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109">
        <f t="shared" si="5"/>
        <v>43394</v>
      </c>
      <c r="AA174" s="109"/>
      <c r="AB174" s="4">
        <v>2.0833333333333332E-2</v>
      </c>
    </row>
    <row r="175" spans="1:28" ht="14.25" customHeight="1" x14ac:dyDescent="0.25">
      <c r="A175" s="3"/>
      <c r="B175" s="3"/>
      <c r="C175" s="12">
        <f t="shared" si="6"/>
        <v>43393</v>
      </c>
      <c r="D175" s="22"/>
      <c r="E175" s="19"/>
      <c r="F175" s="20"/>
      <c r="G175" s="19"/>
      <c r="H175" s="21"/>
      <c r="I175" s="11">
        <f>SUM(Table15[[#This Row],[D]]-Table15[[#This Row],[A]],Table15[[#This Row],[DD]]-Table15[[#This Row],[AA]],-(Table15[[#This Row],[NR]]*AB175))</f>
        <v>0</v>
      </c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109">
        <f t="shared" si="5"/>
        <v>43395</v>
      </c>
      <c r="AA175" s="109"/>
      <c r="AB175" s="4">
        <v>2.0833333333333332E-2</v>
      </c>
    </row>
    <row r="176" spans="1:28" ht="14.25" customHeight="1" x14ac:dyDescent="0.25">
      <c r="A176" s="3"/>
      <c r="B176" s="3"/>
      <c r="C176" s="12">
        <f t="shared" si="6"/>
        <v>43394</v>
      </c>
      <c r="D176" s="22"/>
      <c r="E176" s="19"/>
      <c r="F176" s="20"/>
      <c r="G176" s="19"/>
      <c r="H176" s="21"/>
      <c r="I176" s="11">
        <f>SUM(Table15[[#This Row],[D]]-Table15[[#This Row],[A]],Table15[[#This Row],[DD]]-Table15[[#This Row],[AA]],-(Table15[[#This Row],[NR]]*AB176))</f>
        <v>0</v>
      </c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109">
        <f t="shared" si="5"/>
        <v>43396</v>
      </c>
      <c r="AA176" s="109"/>
      <c r="AB176" s="4">
        <v>2.0833333333333332E-2</v>
      </c>
    </row>
    <row r="177" spans="1:28" ht="14.25" customHeight="1" x14ac:dyDescent="0.25">
      <c r="A177" s="3"/>
      <c r="B177" s="3"/>
      <c r="C177" s="12">
        <f t="shared" si="6"/>
        <v>43395</v>
      </c>
      <c r="D177" s="22"/>
      <c r="E177" s="19"/>
      <c r="F177" s="20"/>
      <c r="G177" s="19"/>
      <c r="H177" s="21"/>
      <c r="I177" s="11">
        <f>SUM(Table15[[#This Row],[D]]-Table15[[#This Row],[A]],Table15[[#This Row],[DD]]-Table15[[#This Row],[AA]],-(Table15[[#This Row],[NR]]*AB177))</f>
        <v>0</v>
      </c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109">
        <f t="shared" si="5"/>
        <v>43397</v>
      </c>
      <c r="AA177" s="109"/>
      <c r="AB177" s="4">
        <v>2.0833333333333332E-2</v>
      </c>
    </row>
    <row r="178" spans="1:28" ht="14.25" customHeight="1" x14ac:dyDescent="0.25">
      <c r="A178" s="3"/>
      <c r="B178" s="3"/>
      <c r="C178" s="12">
        <f t="shared" si="6"/>
        <v>43396</v>
      </c>
      <c r="D178" s="22"/>
      <c r="E178" s="19"/>
      <c r="F178" s="20"/>
      <c r="G178" s="19"/>
      <c r="H178" s="21"/>
      <c r="I178" s="11">
        <f>SUM(Table15[[#This Row],[D]]-Table15[[#This Row],[A]],Table15[[#This Row],[DD]]-Table15[[#This Row],[AA]],-(Table15[[#This Row],[NR]]*AB178))</f>
        <v>0</v>
      </c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109">
        <f t="shared" si="5"/>
        <v>43398</v>
      </c>
      <c r="AA178" s="109"/>
      <c r="AB178" s="4">
        <v>2.0833333333333332E-2</v>
      </c>
    </row>
    <row r="179" spans="1:28" ht="14.25" customHeight="1" x14ac:dyDescent="0.25">
      <c r="A179" s="3"/>
      <c r="B179" s="3"/>
      <c r="C179" s="12">
        <f t="shared" si="6"/>
        <v>43397</v>
      </c>
      <c r="D179" s="22"/>
      <c r="E179" s="19"/>
      <c r="F179" s="20"/>
      <c r="G179" s="19"/>
      <c r="H179" s="21"/>
      <c r="I179" s="11">
        <f>SUM(Table15[[#This Row],[D]]-Table15[[#This Row],[A]],Table15[[#This Row],[DD]]-Table15[[#This Row],[AA]],-(Table15[[#This Row],[NR]]*AB179))</f>
        <v>0</v>
      </c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109">
        <f t="shared" si="5"/>
        <v>43399</v>
      </c>
      <c r="AA179" s="109"/>
      <c r="AB179" s="4">
        <v>2.0833333333333332E-2</v>
      </c>
    </row>
    <row r="180" spans="1:28" ht="14.25" customHeight="1" x14ac:dyDescent="0.25">
      <c r="A180" s="3"/>
      <c r="B180" s="3"/>
      <c r="C180" s="12">
        <f t="shared" si="6"/>
        <v>43398</v>
      </c>
      <c r="D180" s="22"/>
      <c r="E180" s="19"/>
      <c r="F180" s="20"/>
      <c r="G180" s="19"/>
      <c r="H180" s="21"/>
      <c r="I180" s="11">
        <f>SUM(Table15[[#This Row],[D]]-Table15[[#This Row],[A]],Table15[[#This Row],[DD]]-Table15[[#This Row],[AA]],-(Table15[[#This Row],[NR]]*AB180))</f>
        <v>0</v>
      </c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109">
        <f t="shared" si="5"/>
        <v>43400</v>
      </c>
      <c r="AA180" s="109"/>
      <c r="AB180" s="4">
        <v>2.0833333333333332E-2</v>
      </c>
    </row>
    <row r="181" spans="1:28" ht="14.25" customHeight="1" x14ac:dyDescent="0.25">
      <c r="A181" s="3"/>
      <c r="B181" s="3"/>
      <c r="C181" s="12">
        <f t="shared" si="6"/>
        <v>43399</v>
      </c>
      <c r="D181" s="22"/>
      <c r="E181" s="19"/>
      <c r="F181" s="20"/>
      <c r="G181" s="19"/>
      <c r="H181" s="21"/>
      <c r="I181" s="11">
        <f>SUM(Table15[[#This Row],[D]]-Table15[[#This Row],[A]],Table15[[#This Row],[DD]]-Table15[[#This Row],[AA]],-(Table15[[#This Row],[NR]]*AB181))</f>
        <v>0</v>
      </c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109">
        <f t="shared" si="5"/>
        <v>43401</v>
      </c>
      <c r="AA181" s="109"/>
      <c r="AB181" s="4">
        <v>2.0833333333333332E-2</v>
      </c>
    </row>
    <row r="182" spans="1:28" ht="14.25" customHeight="1" x14ac:dyDescent="0.25">
      <c r="A182" s="3"/>
      <c r="B182" s="3"/>
      <c r="C182" s="12">
        <f t="shared" si="6"/>
        <v>43400</v>
      </c>
      <c r="D182" s="22"/>
      <c r="E182" s="19"/>
      <c r="F182" s="20"/>
      <c r="G182" s="19"/>
      <c r="H182" s="21"/>
      <c r="I182" s="11">
        <f>SUM(Table15[[#This Row],[D]]-Table15[[#This Row],[A]],Table15[[#This Row],[DD]]-Table15[[#This Row],[AA]],-(Table15[[#This Row],[NR]]*AB182))</f>
        <v>0</v>
      </c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109">
        <f t="shared" si="5"/>
        <v>43402</v>
      </c>
      <c r="AA182" s="109"/>
      <c r="AB182" s="4">
        <v>2.0833333333333332E-2</v>
      </c>
    </row>
    <row r="183" spans="1:28" ht="14.25" customHeight="1" x14ac:dyDescent="0.25">
      <c r="A183" s="3"/>
      <c r="B183" s="3"/>
      <c r="C183" s="12">
        <f t="shared" si="6"/>
        <v>43401</v>
      </c>
      <c r="D183" s="22"/>
      <c r="E183" s="19"/>
      <c r="F183" s="20"/>
      <c r="G183" s="19"/>
      <c r="H183" s="21"/>
      <c r="I183" s="11">
        <f>SUM(Table15[[#This Row],[D]]-Table15[[#This Row],[A]],Table15[[#This Row],[DD]]-Table15[[#This Row],[AA]],-(Table15[[#This Row],[NR]]*AB183))</f>
        <v>0</v>
      </c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109">
        <f t="shared" si="5"/>
        <v>43403</v>
      </c>
      <c r="AA183" s="109"/>
      <c r="AB183" s="4">
        <v>2.0833333333333332E-2</v>
      </c>
    </row>
    <row r="184" spans="1:28" ht="14.25" customHeight="1" x14ac:dyDescent="0.25">
      <c r="A184" s="3"/>
      <c r="B184" s="3"/>
      <c r="C184" s="12">
        <f t="shared" si="6"/>
        <v>43402</v>
      </c>
      <c r="D184" s="22"/>
      <c r="E184" s="19"/>
      <c r="F184" s="20"/>
      <c r="G184" s="19"/>
      <c r="H184" s="21"/>
      <c r="I184" s="11">
        <f>SUM(Table15[[#This Row],[D]]-Table15[[#This Row],[A]],Table15[[#This Row],[DD]]-Table15[[#This Row],[AA]],-(Table15[[#This Row],[NR]]*AB184))</f>
        <v>0</v>
      </c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109">
        <f t="shared" si="5"/>
        <v>43404</v>
      </c>
      <c r="AA184" s="109"/>
      <c r="AB184" s="4">
        <v>2.0833333333333332E-2</v>
      </c>
    </row>
    <row r="185" spans="1:28" ht="14.25" customHeight="1" x14ac:dyDescent="0.25">
      <c r="A185" s="3"/>
      <c r="B185" s="3"/>
      <c r="C185" s="12">
        <f t="shared" si="6"/>
        <v>43403</v>
      </c>
      <c r="D185" s="22"/>
      <c r="E185" s="19"/>
      <c r="F185" s="20"/>
      <c r="G185" s="19"/>
      <c r="H185" s="21"/>
      <c r="I185" s="11">
        <f>SUM(Table15[[#This Row],[D]]-Table15[[#This Row],[A]],Table15[[#This Row],[DD]]-Table15[[#This Row],[AA]],-(Table15[[#This Row],[NR]]*AB185))</f>
        <v>0</v>
      </c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109">
        <f t="shared" si="5"/>
        <v>43405</v>
      </c>
      <c r="AA185" s="109"/>
      <c r="AB185" s="4">
        <v>2.0833333333333332E-2</v>
      </c>
    </row>
    <row r="186" spans="1:28" ht="14.25" customHeight="1" x14ac:dyDescent="0.25">
      <c r="A186" s="3"/>
      <c r="B186" s="3"/>
      <c r="C186" s="12">
        <f t="shared" si="6"/>
        <v>43404</v>
      </c>
      <c r="D186" s="22"/>
      <c r="E186" s="19"/>
      <c r="F186" s="20"/>
      <c r="G186" s="19"/>
      <c r="H186" s="21"/>
      <c r="I186" s="11">
        <f>SUM(Table15[[#This Row],[D]]-Table15[[#This Row],[A]],Table15[[#This Row],[DD]]-Table15[[#This Row],[AA]],-(Table15[[#This Row],[NR]]*AB186))</f>
        <v>0</v>
      </c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109">
        <f t="shared" si="5"/>
        <v>43406</v>
      </c>
      <c r="AA186" s="109"/>
      <c r="AB186" s="4">
        <v>2.0833333333333332E-2</v>
      </c>
    </row>
    <row r="187" spans="1:28" ht="14.25" customHeight="1" x14ac:dyDescent="0.25">
      <c r="A187" s="3"/>
      <c r="B187" s="3"/>
      <c r="C187" s="12">
        <f t="shared" si="6"/>
        <v>43405</v>
      </c>
      <c r="D187" s="22"/>
      <c r="E187" s="19"/>
      <c r="F187" s="20"/>
      <c r="G187" s="19"/>
      <c r="H187" s="21"/>
      <c r="I187" s="11">
        <f>SUM(Table15[[#This Row],[D]]-Table15[[#This Row],[A]],Table15[[#This Row],[DD]]-Table15[[#This Row],[AA]],-(Table15[[#This Row],[NR]]*AB187))</f>
        <v>0</v>
      </c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109">
        <f t="shared" si="5"/>
        <v>43407</v>
      </c>
      <c r="AA187" s="109"/>
      <c r="AB187" s="4">
        <v>2.0833333333333332E-2</v>
      </c>
    </row>
    <row r="188" spans="1:28" ht="14.25" customHeight="1" x14ac:dyDescent="0.25">
      <c r="A188" s="3"/>
      <c r="B188" s="3"/>
      <c r="C188" s="12">
        <f t="shared" si="6"/>
        <v>43406</v>
      </c>
      <c r="D188" s="22"/>
      <c r="E188" s="19"/>
      <c r="F188" s="20"/>
      <c r="G188" s="19"/>
      <c r="H188" s="21"/>
      <c r="I188" s="11">
        <f>SUM(Table15[[#This Row],[D]]-Table15[[#This Row],[A]],Table15[[#This Row],[DD]]-Table15[[#This Row],[AA]],-(Table15[[#This Row],[NR]]*AB188))</f>
        <v>0</v>
      </c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109">
        <f t="shared" si="5"/>
        <v>43408</v>
      </c>
      <c r="AA188" s="109"/>
      <c r="AB188" s="4">
        <v>2.0833333333333332E-2</v>
      </c>
    </row>
    <row r="189" spans="1:28" ht="14.25" customHeight="1" x14ac:dyDescent="0.25">
      <c r="A189" s="3"/>
      <c r="B189" s="3"/>
      <c r="C189" s="12">
        <f t="shared" si="6"/>
        <v>43407</v>
      </c>
      <c r="D189" s="22"/>
      <c r="E189" s="19"/>
      <c r="F189" s="20"/>
      <c r="G189" s="19"/>
      <c r="H189" s="21"/>
      <c r="I189" s="11">
        <f>SUM(Table15[[#This Row],[D]]-Table15[[#This Row],[A]],Table15[[#This Row],[DD]]-Table15[[#This Row],[AA]],-(Table15[[#This Row],[NR]]*AB189))</f>
        <v>0</v>
      </c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109">
        <f t="shared" si="5"/>
        <v>43409</v>
      </c>
      <c r="AA189" s="109"/>
      <c r="AB189" s="4">
        <v>2.0833333333333332E-2</v>
      </c>
    </row>
    <row r="190" spans="1:28" ht="14.25" customHeight="1" x14ac:dyDescent="0.25">
      <c r="A190" s="3"/>
      <c r="B190" s="3"/>
      <c r="C190" s="12">
        <f t="shared" si="6"/>
        <v>43408</v>
      </c>
      <c r="D190" s="22"/>
      <c r="E190" s="19"/>
      <c r="F190" s="20"/>
      <c r="G190" s="19"/>
      <c r="H190" s="21"/>
      <c r="I190" s="11">
        <f>SUM(Table15[[#This Row],[D]]-Table15[[#This Row],[A]],Table15[[#This Row],[DD]]-Table15[[#This Row],[AA]],-(Table15[[#This Row],[NR]]*AB190))</f>
        <v>0</v>
      </c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109">
        <f t="shared" si="5"/>
        <v>43410</v>
      </c>
      <c r="AA190" s="109"/>
      <c r="AB190" s="4">
        <v>2.0833333333333332E-2</v>
      </c>
    </row>
    <row r="191" spans="1:28" ht="14.25" customHeight="1" x14ac:dyDescent="0.25">
      <c r="A191" s="3"/>
      <c r="B191" s="3"/>
      <c r="C191" s="12">
        <f t="shared" si="6"/>
        <v>43409</v>
      </c>
      <c r="D191" s="22"/>
      <c r="E191" s="19"/>
      <c r="F191" s="20"/>
      <c r="G191" s="19"/>
      <c r="H191" s="21"/>
      <c r="I191" s="11">
        <f>SUM(Table15[[#This Row],[D]]-Table15[[#This Row],[A]],Table15[[#This Row],[DD]]-Table15[[#This Row],[AA]],-(Table15[[#This Row],[NR]]*AB191))</f>
        <v>0</v>
      </c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109">
        <f t="shared" si="5"/>
        <v>43411</v>
      </c>
      <c r="AA191" s="109"/>
      <c r="AB191" s="4">
        <v>2.0833333333333332E-2</v>
      </c>
    </row>
    <row r="192" spans="1:28" ht="14.25" customHeight="1" x14ac:dyDescent="0.25">
      <c r="A192" s="3"/>
      <c r="B192" s="3"/>
      <c r="C192" s="12">
        <f t="shared" si="6"/>
        <v>43410</v>
      </c>
      <c r="D192" s="22"/>
      <c r="E192" s="19"/>
      <c r="F192" s="20"/>
      <c r="G192" s="19"/>
      <c r="H192" s="21"/>
      <c r="I192" s="11">
        <f>SUM(Table15[[#This Row],[D]]-Table15[[#This Row],[A]],Table15[[#This Row],[DD]]-Table15[[#This Row],[AA]],-(Table15[[#This Row],[NR]]*AB192))</f>
        <v>0</v>
      </c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109">
        <f t="shared" si="5"/>
        <v>43412</v>
      </c>
      <c r="AA192" s="109"/>
      <c r="AB192" s="4">
        <v>2.0833333333333332E-2</v>
      </c>
    </row>
    <row r="193" spans="1:28" ht="14.25" customHeight="1" x14ac:dyDescent="0.25">
      <c r="A193" s="3"/>
      <c r="B193" s="3"/>
      <c r="C193" s="12">
        <f t="shared" si="6"/>
        <v>43411</v>
      </c>
      <c r="D193" s="22"/>
      <c r="E193" s="19"/>
      <c r="F193" s="20"/>
      <c r="G193" s="19"/>
      <c r="H193" s="21"/>
      <c r="I193" s="11">
        <f>SUM(Table15[[#This Row],[D]]-Table15[[#This Row],[A]],Table15[[#This Row],[DD]]-Table15[[#This Row],[AA]],-(Table15[[#This Row],[NR]]*AB193))</f>
        <v>0</v>
      </c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109">
        <f t="shared" si="5"/>
        <v>43413</v>
      </c>
      <c r="AA193" s="109"/>
      <c r="AB193" s="4">
        <v>2.0833333333333332E-2</v>
      </c>
    </row>
    <row r="194" spans="1:28" ht="14.25" customHeight="1" x14ac:dyDescent="0.25">
      <c r="A194" s="3"/>
      <c r="B194" s="3"/>
      <c r="C194" s="12">
        <f t="shared" si="6"/>
        <v>43412</v>
      </c>
      <c r="D194" s="22"/>
      <c r="E194" s="19"/>
      <c r="F194" s="20"/>
      <c r="G194" s="19"/>
      <c r="H194" s="21"/>
      <c r="I194" s="11">
        <f>SUM(Table15[[#This Row],[D]]-Table15[[#This Row],[A]],Table15[[#This Row],[DD]]-Table15[[#This Row],[AA]],-(Table15[[#This Row],[NR]]*AB194))</f>
        <v>0</v>
      </c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109">
        <f t="shared" si="5"/>
        <v>43414</v>
      </c>
      <c r="AA194" s="109"/>
      <c r="AB194" s="4">
        <v>2.0833333333333332E-2</v>
      </c>
    </row>
    <row r="195" spans="1:28" ht="14.25" customHeight="1" x14ac:dyDescent="0.25">
      <c r="A195" s="3"/>
      <c r="B195" s="3"/>
      <c r="C195" s="12">
        <f t="shared" si="6"/>
        <v>43413</v>
      </c>
      <c r="D195" s="22"/>
      <c r="E195" s="19"/>
      <c r="F195" s="20"/>
      <c r="G195" s="19"/>
      <c r="H195" s="21"/>
      <c r="I195" s="11">
        <f>SUM(Table15[[#This Row],[D]]-Table15[[#This Row],[A]],Table15[[#This Row],[DD]]-Table15[[#This Row],[AA]],-(Table15[[#This Row],[NR]]*AB195))</f>
        <v>0</v>
      </c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109">
        <f t="shared" si="5"/>
        <v>43415</v>
      </c>
      <c r="AA195" s="109"/>
      <c r="AB195" s="4">
        <v>2.0833333333333332E-2</v>
      </c>
    </row>
    <row r="196" spans="1:28" ht="14.25" customHeight="1" x14ac:dyDescent="0.25">
      <c r="A196" s="3"/>
      <c r="B196" s="3"/>
      <c r="C196" s="12">
        <f t="shared" si="6"/>
        <v>43414</v>
      </c>
      <c r="D196" s="22"/>
      <c r="E196" s="19"/>
      <c r="F196" s="20"/>
      <c r="G196" s="19"/>
      <c r="H196" s="21"/>
      <c r="I196" s="11">
        <f>SUM(Table15[[#This Row],[D]]-Table15[[#This Row],[A]],Table15[[#This Row],[DD]]-Table15[[#This Row],[AA]],-(Table15[[#This Row],[NR]]*AB196))</f>
        <v>0</v>
      </c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109">
        <f t="shared" si="5"/>
        <v>43416</v>
      </c>
      <c r="AA196" s="109"/>
      <c r="AB196" s="4">
        <v>2.0833333333333332E-2</v>
      </c>
    </row>
    <row r="197" spans="1:28" ht="14.25" customHeight="1" x14ac:dyDescent="0.25">
      <c r="A197" s="3"/>
      <c r="B197" s="3"/>
      <c r="C197" s="12">
        <f t="shared" si="6"/>
        <v>43415</v>
      </c>
      <c r="D197" s="22"/>
      <c r="E197" s="19"/>
      <c r="F197" s="20"/>
      <c r="G197" s="19"/>
      <c r="H197" s="21"/>
      <c r="I197" s="11">
        <f>SUM(Table15[[#This Row],[D]]-Table15[[#This Row],[A]],Table15[[#This Row],[DD]]-Table15[[#This Row],[AA]],-(Table15[[#This Row],[NR]]*AB197))</f>
        <v>0</v>
      </c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109">
        <f t="shared" si="5"/>
        <v>43417</v>
      </c>
      <c r="AA197" s="109"/>
      <c r="AB197" s="4">
        <v>2.0833333333333332E-2</v>
      </c>
    </row>
    <row r="198" spans="1:28" ht="14.25" customHeight="1" x14ac:dyDescent="0.25">
      <c r="A198" s="3"/>
      <c r="B198" s="3"/>
      <c r="C198" s="12">
        <f t="shared" si="6"/>
        <v>43416</v>
      </c>
      <c r="D198" s="22"/>
      <c r="E198" s="19"/>
      <c r="F198" s="20"/>
      <c r="G198" s="19"/>
      <c r="H198" s="21"/>
      <c r="I198" s="11">
        <f>SUM(Table15[[#This Row],[D]]-Table15[[#This Row],[A]],Table15[[#This Row],[DD]]-Table15[[#This Row],[AA]],-(Table15[[#This Row],[NR]]*AB198))</f>
        <v>0</v>
      </c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109">
        <f t="shared" ref="Z198:Z261" si="7">C199+1</f>
        <v>43418</v>
      </c>
      <c r="AA198" s="109"/>
      <c r="AB198" s="4">
        <v>2.0833333333333332E-2</v>
      </c>
    </row>
    <row r="199" spans="1:28" ht="14.25" customHeight="1" x14ac:dyDescent="0.25">
      <c r="A199" s="3"/>
      <c r="B199" s="3"/>
      <c r="C199" s="12">
        <f t="shared" si="6"/>
        <v>43417</v>
      </c>
      <c r="D199" s="22"/>
      <c r="E199" s="19"/>
      <c r="F199" s="20"/>
      <c r="G199" s="19"/>
      <c r="H199" s="21"/>
      <c r="I199" s="11">
        <f>SUM(Table15[[#This Row],[D]]-Table15[[#This Row],[A]],Table15[[#This Row],[DD]]-Table15[[#This Row],[AA]],-(Table15[[#This Row],[NR]]*AB199))</f>
        <v>0</v>
      </c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109">
        <f t="shared" si="7"/>
        <v>43419</v>
      </c>
      <c r="AA199" s="109"/>
      <c r="AB199" s="4">
        <v>2.0833333333333332E-2</v>
      </c>
    </row>
    <row r="200" spans="1:28" ht="14.25" customHeight="1" x14ac:dyDescent="0.25">
      <c r="A200" s="3"/>
      <c r="B200" s="3"/>
      <c r="C200" s="12">
        <f t="shared" ref="C200:C263" si="8">Z198</f>
        <v>43418</v>
      </c>
      <c r="D200" s="22"/>
      <c r="E200" s="19"/>
      <c r="F200" s="20"/>
      <c r="G200" s="19"/>
      <c r="H200" s="21"/>
      <c r="I200" s="11">
        <f>SUM(Table15[[#This Row],[D]]-Table15[[#This Row],[A]],Table15[[#This Row],[DD]]-Table15[[#This Row],[AA]],-(Table15[[#This Row],[NR]]*AB200))</f>
        <v>0</v>
      </c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109">
        <f t="shared" si="7"/>
        <v>43420</v>
      </c>
      <c r="AA200" s="109"/>
      <c r="AB200" s="4">
        <v>2.0833333333333332E-2</v>
      </c>
    </row>
    <row r="201" spans="1:28" ht="14.25" customHeight="1" x14ac:dyDescent="0.25">
      <c r="A201" s="3"/>
      <c r="B201" s="3"/>
      <c r="C201" s="12">
        <f t="shared" si="8"/>
        <v>43419</v>
      </c>
      <c r="D201" s="22"/>
      <c r="E201" s="19"/>
      <c r="F201" s="20"/>
      <c r="G201" s="19"/>
      <c r="H201" s="21"/>
      <c r="I201" s="11">
        <f>SUM(Table15[[#This Row],[D]]-Table15[[#This Row],[A]],Table15[[#This Row],[DD]]-Table15[[#This Row],[AA]],-(Table15[[#This Row],[NR]]*AB201))</f>
        <v>0</v>
      </c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109">
        <f t="shared" si="7"/>
        <v>43421</v>
      </c>
      <c r="AA201" s="109"/>
      <c r="AB201" s="4">
        <v>2.0833333333333332E-2</v>
      </c>
    </row>
    <row r="202" spans="1:28" ht="14.25" customHeight="1" x14ac:dyDescent="0.25">
      <c r="A202" s="3"/>
      <c r="B202" s="3"/>
      <c r="C202" s="12">
        <f t="shared" si="8"/>
        <v>43420</v>
      </c>
      <c r="D202" s="22"/>
      <c r="E202" s="19"/>
      <c r="F202" s="20"/>
      <c r="G202" s="19"/>
      <c r="H202" s="21"/>
      <c r="I202" s="11">
        <f>SUM(Table15[[#This Row],[D]]-Table15[[#This Row],[A]],Table15[[#This Row],[DD]]-Table15[[#This Row],[AA]],-(Table15[[#This Row],[NR]]*AB202))</f>
        <v>0</v>
      </c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109">
        <f t="shared" si="7"/>
        <v>43422</v>
      </c>
      <c r="AA202" s="109"/>
      <c r="AB202" s="4">
        <v>2.0833333333333332E-2</v>
      </c>
    </row>
    <row r="203" spans="1:28" ht="14.25" customHeight="1" x14ac:dyDescent="0.25">
      <c r="A203" s="3"/>
      <c r="B203" s="3"/>
      <c r="C203" s="12">
        <f t="shared" si="8"/>
        <v>43421</v>
      </c>
      <c r="D203" s="22"/>
      <c r="E203" s="19"/>
      <c r="F203" s="20"/>
      <c r="G203" s="19"/>
      <c r="H203" s="21"/>
      <c r="I203" s="11">
        <f>SUM(Table15[[#This Row],[D]]-Table15[[#This Row],[A]],Table15[[#This Row],[DD]]-Table15[[#This Row],[AA]],-(Table15[[#This Row],[NR]]*AB203))</f>
        <v>0</v>
      </c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109">
        <f t="shared" si="7"/>
        <v>43423</v>
      </c>
      <c r="AA203" s="109"/>
      <c r="AB203" s="4">
        <v>2.0833333333333332E-2</v>
      </c>
    </row>
    <row r="204" spans="1:28" ht="14.25" customHeight="1" x14ac:dyDescent="0.25">
      <c r="A204" s="3"/>
      <c r="B204" s="3"/>
      <c r="C204" s="12">
        <f t="shared" si="8"/>
        <v>43422</v>
      </c>
      <c r="D204" s="22"/>
      <c r="E204" s="19"/>
      <c r="F204" s="20"/>
      <c r="G204" s="19"/>
      <c r="H204" s="21"/>
      <c r="I204" s="11">
        <f>SUM(Table15[[#This Row],[D]]-Table15[[#This Row],[A]],Table15[[#This Row],[DD]]-Table15[[#This Row],[AA]],-(Table15[[#This Row],[NR]]*AB204))</f>
        <v>0</v>
      </c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109">
        <f t="shared" si="7"/>
        <v>43424</v>
      </c>
      <c r="AA204" s="109"/>
      <c r="AB204" s="4">
        <v>2.0833333333333332E-2</v>
      </c>
    </row>
    <row r="205" spans="1:28" ht="14.25" customHeight="1" x14ac:dyDescent="0.25">
      <c r="A205" s="3"/>
      <c r="B205" s="3"/>
      <c r="C205" s="12">
        <f t="shared" si="8"/>
        <v>43423</v>
      </c>
      <c r="D205" s="22"/>
      <c r="E205" s="19"/>
      <c r="F205" s="20"/>
      <c r="G205" s="19"/>
      <c r="H205" s="21"/>
      <c r="I205" s="11">
        <f>SUM(Table15[[#This Row],[D]]-Table15[[#This Row],[A]],Table15[[#This Row],[DD]]-Table15[[#This Row],[AA]],-(Table15[[#This Row],[NR]]*AB205))</f>
        <v>0</v>
      </c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109">
        <f t="shared" si="7"/>
        <v>43425</v>
      </c>
      <c r="AA205" s="109"/>
      <c r="AB205" s="4">
        <v>2.0833333333333332E-2</v>
      </c>
    </row>
    <row r="206" spans="1:28" ht="14.25" customHeight="1" x14ac:dyDescent="0.25">
      <c r="A206" s="3"/>
      <c r="B206" s="3"/>
      <c r="C206" s="12">
        <f t="shared" si="8"/>
        <v>43424</v>
      </c>
      <c r="D206" s="22"/>
      <c r="E206" s="19"/>
      <c r="F206" s="20"/>
      <c r="G206" s="19"/>
      <c r="H206" s="21"/>
      <c r="I206" s="11">
        <f>SUM(Table15[[#This Row],[D]]-Table15[[#This Row],[A]],Table15[[#This Row],[DD]]-Table15[[#This Row],[AA]],-(Table15[[#This Row],[NR]]*AB206))</f>
        <v>0</v>
      </c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109">
        <f t="shared" si="7"/>
        <v>43426</v>
      </c>
      <c r="AA206" s="109"/>
      <c r="AB206" s="4">
        <v>2.0833333333333332E-2</v>
      </c>
    </row>
    <row r="207" spans="1:28" ht="14.25" customHeight="1" x14ac:dyDescent="0.25">
      <c r="A207" s="3"/>
      <c r="B207" s="3"/>
      <c r="C207" s="12">
        <f t="shared" si="8"/>
        <v>43425</v>
      </c>
      <c r="D207" s="22"/>
      <c r="E207" s="19"/>
      <c r="F207" s="20"/>
      <c r="G207" s="19"/>
      <c r="H207" s="21"/>
      <c r="I207" s="11">
        <f>SUM(Table15[[#This Row],[D]]-Table15[[#This Row],[A]],Table15[[#This Row],[DD]]-Table15[[#This Row],[AA]],-(Table15[[#This Row],[NR]]*AB207))</f>
        <v>0</v>
      </c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109">
        <f t="shared" si="7"/>
        <v>43427</v>
      </c>
      <c r="AA207" s="109"/>
      <c r="AB207" s="4">
        <v>2.0833333333333332E-2</v>
      </c>
    </row>
    <row r="208" spans="1:28" ht="14.25" customHeight="1" x14ac:dyDescent="0.25">
      <c r="A208" s="3"/>
      <c r="B208" s="3"/>
      <c r="C208" s="12">
        <f t="shared" si="8"/>
        <v>43426</v>
      </c>
      <c r="D208" s="22"/>
      <c r="E208" s="19"/>
      <c r="F208" s="20"/>
      <c r="G208" s="19"/>
      <c r="H208" s="21"/>
      <c r="I208" s="11">
        <f>SUM(Table15[[#This Row],[D]]-Table15[[#This Row],[A]],Table15[[#This Row],[DD]]-Table15[[#This Row],[AA]],-(Table15[[#This Row],[NR]]*AB208))</f>
        <v>0</v>
      </c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109">
        <f t="shared" si="7"/>
        <v>43428</v>
      </c>
      <c r="AA208" s="109"/>
      <c r="AB208" s="4">
        <v>2.0833333333333332E-2</v>
      </c>
    </row>
    <row r="209" spans="1:28" ht="14.25" customHeight="1" x14ac:dyDescent="0.25">
      <c r="A209" s="3"/>
      <c r="B209" s="3"/>
      <c r="C209" s="12">
        <f t="shared" si="8"/>
        <v>43427</v>
      </c>
      <c r="D209" s="22"/>
      <c r="E209" s="19"/>
      <c r="F209" s="20"/>
      <c r="G209" s="19"/>
      <c r="H209" s="21"/>
      <c r="I209" s="11">
        <f>SUM(Table15[[#This Row],[D]]-Table15[[#This Row],[A]],Table15[[#This Row],[DD]]-Table15[[#This Row],[AA]],-(Table15[[#This Row],[NR]]*AB209))</f>
        <v>0</v>
      </c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109">
        <f t="shared" si="7"/>
        <v>43429</v>
      </c>
      <c r="AA209" s="109"/>
      <c r="AB209" s="4">
        <v>2.0833333333333332E-2</v>
      </c>
    </row>
    <row r="210" spans="1:28" ht="14.25" customHeight="1" x14ac:dyDescent="0.25">
      <c r="A210" s="3"/>
      <c r="B210" s="3"/>
      <c r="C210" s="12">
        <f t="shared" si="8"/>
        <v>43428</v>
      </c>
      <c r="D210" s="22"/>
      <c r="E210" s="19"/>
      <c r="F210" s="20"/>
      <c r="G210" s="19"/>
      <c r="H210" s="21"/>
      <c r="I210" s="11">
        <f>SUM(Table15[[#This Row],[D]]-Table15[[#This Row],[A]],Table15[[#This Row],[DD]]-Table15[[#This Row],[AA]],-(Table15[[#This Row],[NR]]*AB210))</f>
        <v>0</v>
      </c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109">
        <f t="shared" si="7"/>
        <v>43430</v>
      </c>
      <c r="AA210" s="109"/>
      <c r="AB210" s="4">
        <v>2.0833333333333332E-2</v>
      </c>
    </row>
    <row r="211" spans="1:28" ht="14.25" customHeight="1" x14ac:dyDescent="0.25">
      <c r="A211" s="3"/>
      <c r="B211" s="3"/>
      <c r="C211" s="12">
        <f t="shared" si="8"/>
        <v>43429</v>
      </c>
      <c r="D211" s="22"/>
      <c r="E211" s="19"/>
      <c r="F211" s="20"/>
      <c r="G211" s="19"/>
      <c r="H211" s="21"/>
      <c r="I211" s="11">
        <f>SUM(Table15[[#This Row],[D]]-Table15[[#This Row],[A]],Table15[[#This Row],[DD]]-Table15[[#This Row],[AA]],-(Table15[[#This Row],[NR]]*AB211))</f>
        <v>0</v>
      </c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109">
        <f t="shared" si="7"/>
        <v>43431</v>
      </c>
      <c r="AA211" s="109"/>
      <c r="AB211" s="4">
        <v>2.0833333333333332E-2</v>
      </c>
    </row>
    <row r="212" spans="1:28" ht="14.25" customHeight="1" x14ac:dyDescent="0.25">
      <c r="A212" s="3"/>
      <c r="B212" s="3"/>
      <c r="C212" s="12">
        <f t="shared" si="8"/>
        <v>43430</v>
      </c>
      <c r="D212" s="22"/>
      <c r="E212" s="19"/>
      <c r="F212" s="20"/>
      <c r="G212" s="19"/>
      <c r="H212" s="21"/>
      <c r="I212" s="11">
        <f>SUM(Table15[[#This Row],[D]]-Table15[[#This Row],[A]],Table15[[#This Row],[DD]]-Table15[[#This Row],[AA]],-(Table15[[#This Row],[NR]]*AB212))</f>
        <v>0</v>
      </c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109">
        <f t="shared" si="7"/>
        <v>43432</v>
      </c>
      <c r="AA212" s="109"/>
      <c r="AB212" s="4">
        <v>2.0833333333333332E-2</v>
      </c>
    </row>
    <row r="213" spans="1:28" ht="14.25" customHeight="1" x14ac:dyDescent="0.25">
      <c r="A213" s="3"/>
      <c r="B213" s="3"/>
      <c r="C213" s="12">
        <f t="shared" si="8"/>
        <v>43431</v>
      </c>
      <c r="D213" s="22"/>
      <c r="E213" s="19"/>
      <c r="F213" s="20"/>
      <c r="G213" s="19"/>
      <c r="H213" s="21"/>
      <c r="I213" s="11">
        <f>SUM(Table15[[#This Row],[D]]-Table15[[#This Row],[A]],Table15[[#This Row],[DD]]-Table15[[#This Row],[AA]],-(Table15[[#This Row],[NR]]*AB213))</f>
        <v>0</v>
      </c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109">
        <f t="shared" si="7"/>
        <v>43433</v>
      </c>
      <c r="AA213" s="109"/>
      <c r="AB213" s="4">
        <v>2.0833333333333332E-2</v>
      </c>
    </row>
    <row r="214" spans="1:28" ht="14.25" customHeight="1" x14ac:dyDescent="0.25">
      <c r="A214" s="3"/>
      <c r="B214" s="3"/>
      <c r="C214" s="12">
        <f t="shared" si="8"/>
        <v>43432</v>
      </c>
      <c r="D214" s="22"/>
      <c r="E214" s="19"/>
      <c r="F214" s="20"/>
      <c r="G214" s="19"/>
      <c r="H214" s="21"/>
      <c r="I214" s="11">
        <f>SUM(Table15[[#This Row],[D]]-Table15[[#This Row],[A]],Table15[[#This Row],[DD]]-Table15[[#This Row],[AA]],-(Table15[[#This Row],[NR]]*AB214))</f>
        <v>0</v>
      </c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109">
        <f t="shared" si="7"/>
        <v>43434</v>
      </c>
      <c r="AA214" s="109"/>
      <c r="AB214" s="4">
        <v>2.0833333333333332E-2</v>
      </c>
    </row>
    <row r="215" spans="1:28" ht="14.25" customHeight="1" x14ac:dyDescent="0.25">
      <c r="A215" s="3"/>
      <c r="B215" s="3"/>
      <c r="C215" s="12">
        <f t="shared" si="8"/>
        <v>43433</v>
      </c>
      <c r="D215" s="22"/>
      <c r="E215" s="19"/>
      <c r="F215" s="20"/>
      <c r="G215" s="19"/>
      <c r="H215" s="21"/>
      <c r="I215" s="11">
        <f>SUM(Table15[[#This Row],[D]]-Table15[[#This Row],[A]],Table15[[#This Row],[DD]]-Table15[[#This Row],[AA]],-(Table15[[#This Row],[NR]]*AB215))</f>
        <v>0</v>
      </c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109">
        <f t="shared" si="7"/>
        <v>43435</v>
      </c>
      <c r="AA215" s="109"/>
      <c r="AB215" s="4">
        <v>2.0833333333333332E-2</v>
      </c>
    </row>
    <row r="216" spans="1:28" ht="14.25" customHeight="1" x14ac:dyDescent="0.25">
      <c r="A216" s="3"/>
      <c r="B216" s="3"/>
      <c r="C216" s="12">
        <f t="shared" si="8"/>
        <v>43434</v>
      </c>
      <c r="D216" s="22"/>
      <c r="E216" s="19"/>
      <c r="F216" s="20"/>
      <c r="G216" s="19"/>
      <c r="H216" s="21"/>
      <c r="I216" s="11">
        <f>SUM(Table15[[#This Row],[D]]-Table15[[#This Row],[A]],Table15[[#This Row],[DD]]-Table15[[#This Row],[AA]],-(Table15[[#This Row],[NR]]*AB216))</f>
        <v>0</v>
      </c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109">
        <f t="shared" si="7"/>
        <v>43436</v>
      </c>
      <c r="AA216" s="109"/>
      <c r="AB216" s="4">
        <v>2.0833333333333332E-2</v>
      </c>
    </row>
    <row r="217" spans="1:28" ht="14.25" customHeight="1" x14ac:dyDescent="0.25">
      <c r="A217" s="3"/>
      <c r="B217" s="3"/>
      <c r="C217" s="12">
        <f t="shared" si="8"/>
        <v>43435</v>
      </c>
      <c r="D217" s="22"/>
      <c r="E217" s="19"/>
      <c r="F217" s="20"/>
      <c r="G217" s="19"/>
      <c r="H217" s="21"/>
      <c r="I217" s="11">
        <f>SUM(Table15[[#This Row],[D]]-Table15[[#This Row],[A]],Table15[[#This Row],[DD]]-Table15[[#This Row],[AA]],-(Table15[[#This Row],[NR]]*AB217))</f>
        <v>0</v>
      </c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109">
        <f t="shared" si="7"/>
        <v>43437</v>
      </c>
      <c r="AA217" s="109"/>
      <c r="AB217" s="4">
        <v>2.0833333333333332E-2</v>
      </c>
    </row>
    <row r="218" spans="1:28" ht="14.25" customHeight="1" x14ac:dyDescent="0.25">
      <c r="A218" s="3"/>
      <c r="B218" s="3"/>
      <c r="C218" s="12">
        <f t="shared" si="8"/>
        <v>43436</v>
      </c>
      <c r="D218" s="22"/>
      <c r="E218" s="19"/>
      <c r="F218" s="20"/>
      <c r="G218" s="19"/>
      <c r="H218" s="21"/>
      <c r="I218" s="11">
        <f>SUM(Table15[[#This Row],[D]]-Table15[[#This Row],[A]],Table15[[#This Row],[DD]]-Table15[[#This Row],[AA]],-(Table15[[#This Row],[NR]]*AB218))</f>
        <v>0</v>
      </c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109">
        <f t="shared" si="7"/>
        <v>43438</v>
      </c>
      <c r="AA218" s="109"/>
      <c r="AB218" s="4">
        <v>2.0833333333333332E-2</v>
      </c>
    </row>
    <row r="219" spans="1:28" ht="14.25" customHeight="1" x14ac:dyDescent="0.25">
      <c r="A219" s="3"/>
      <c r="B219" s="3"/>
      <c r="C219" s="12">
        <f t="shared" si="8"/>
        <v>43437</v>
      </c>
      <c r="D219" s="22"/>
      <c r="E219" s="19"/>
      <c r="F219" s="20"/>
      <c r="G219" s="19"/>
      <c r="H219" s="21"/>
      <c r="I219" s="11">
        <f>SUM(Table15[[#This Row],[D]]-Table15[[#This Row],[A]],Table15[[#This Row],[DD]]-Table15[[#This Row],[AA]],-(Table15[[#This Row],[NR]]*AB219))</f>
        <v>0</v>
      </c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109">
        <f t="shared" si="7"/>
        <v>43439</v>
      </c>
      <c r="AA219" s="109"/>
      <c r="AB219" s="4">
        <v>2.0833333333333332E-2</v>
      </c>
    </row>
    <row r="220" spans="1:28" ht="14.25" customHeight="1" x14ac:dyDescent="0.25">
      <c r="A220" s="3"/>
      <c r="B220" s="3"/>
      <c r="C220" s="12">
        <f t="shared" si="8"/>
        <v>43438</v>
      </c>
      <c r="D220" s="22"/>
      <c r="E220" s="19"/>
      <c r="F220" s="20"/>
      <c r="G220" s="19"/>
      <c r="H220" s="21"/>
      <c r="I220" s="11">
        <f>SUM(Table15[[#This Row],[D]]-Table15[[#This Row],[A]],Table15[[#This Row],[DD]]-Table15[[#This Row],[AA]],-(Table15[[#This Row],[NR]]*AB220))</f>
        <v>0</v>
      </c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109">
        <f t="shared" si="7"/>
        <v>43440</v>
      </c>
      <c r="AA220" s="109"/>
      <c r="AB220" s="4">
        <v>2.0833333333333332E-2</v>
      </c>
    </row>
    <row r="221" spans="1:28" ht="14.25" customHeight="1" x14ac:dyDescent="0.25">
      <c r="A221" s="3"/>
      <c r="B221" s="3"/>
      <c r="C221" s="12">
        <f t="shared" si="8"/>
        <v>43439</v>
      </c>
      <c r="D221" s="22"/>
      <c r="E221" s="19"/>
      <c r="F221" s="20"/>
      <c r="G221" s="19"/>
      <c r="H221" s="21"/>
      <c r="I221" s="11">
        <f>SUM(Table15[[#This Row],[D]]-Table15[[#This Row],[A]],Table15[[#This Row],[DD]]-Table15[[#This Row],[AA]],-(Table15[[#This Row],[NR]]*AB221))</f>
        <v>0</v>
      </c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109">
        <f t="shared" si="7"/>
        <v>43441</v>
      </c>
      <c r="AA221" s="109"/>
      <c r="AB221" s="4">
        <v>2.0833333333333332E-2</v>
      </c>
    </row>
    <row r="222" spans="1:28" ht="14.25" customHeight="1" x14ac:dyDescent="0.25">
      <c r="A222" s="3"/>
      <c r="B222" s="3"/>
      <c r="C222" s="12">
        <f t="shared" si="8"/>
        <v>43440</v>
      </c>
      <c r="D222" s="22"/>
      <c r="E222" s="19"/>
      <c r="F222" s="20"/>
      <c r="G222" s="19"/>
      <c r="H222" s="21"/>
      <c r="I222" s="11">
        <f>SUM(Table15[[#This Row],[D]]-Table15[[#This Row],[A]],Table15[[#This Row],[DD]]-Table15[[#This Row],[AA]],-(Table15[[#This Row],[NR]]*AB222))</f>
        <v>0</v>
      </c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109">
        <f t="shared" si="7"/>
        <v>43442</v>
      </c>
      <c r="AA222" s="109"/>
      <c r="AB222" s="4">
        <v>2.0833333333333332E-2</v>
      </c>
    </row>
    <row r="223" spans="1:28" ht="14.25" customHeight="1" x14ac:dyDescent="0.25">
      <c r="A223" s="3"/>
      <c r="B223" s="3"/>
      <c r="C223" s="12">
        <f t="shared" si="8"/>
        <v>43441</v>
      </c>
      <c r="D223" s="22"/>
      <c r="E223" s="19"/>
      <c r="F223" s="20"/>
      <c r="G223" s="19"/>
      <c r="H223" s="21"/>
      <c r="I223" s="11">
        <f>SUM(Table15[[#This Row],[D]]-Table15[[#This Row],[A]],Table15[[#This Row],[DD]]-Table15[[#This Row],[AA]],-(Table15[[#This Row],[NR]]*AB223))</f>
        <v>0</v>
      </c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109">
        <f t="shared" si="7"/>
        <v>43443</v>
      </c>
      <c r="AA223" s="109"/>
      <c r="AB223" s="4">
        <v>2.0833333333333332E-2</v>
      </c>
    </row>
    <row r="224" spans="1:28" ht="14.25" customHeight="1" x14ac:dyDescent="0.25">
      <c r="A224" s="3"/>
      <c r="B224" s="3"/>
      <c r="C224" s="12">
        <f t="shared" si="8"/>
        <v>43442</v>
      </c>
      <c r="D224" s="22"/>
      <c r="E224" s="19"/>
      <c r="F224" s="20"/>
      <c r="G224" s="19"/>
      <c r="H224" s="21"/>
      <c r="I224" s="11">
        <f>SUM(Table15[[#This Row],[D]]-Table15[[#This Row],[A]],Table15[[#This Row],[DD]]-Table15[[#This Row],[AA]],-(Table15[[#This Row],[NR]]*AB224))</f>
        <v>0</v>
      </c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109">
        <f t="shared" si="7"/>
        <v>43444</v>
      </c>
      <c r="AA224" s="109"/>
      <c r="AB224" s="4">
        <v>2.0833333333333332E-2</v>
      </c>
    </row>
    <row r="225" spans="1:28" ht="14.25" customHeight="1" x14ac:dyDescent="0.25">
      <c r="A225" s="3"/>
      <c r="B225" s="3"/>
      <c r="C225" s="12">
        <f t="shared" si="8"/>
        <v>43443</v>
      </c>
      <c r="D225" s="22"/>
      <c r="E225" s="19"/>
      <c r="F225" s="20"/>
      <c r="G225" s="19"/>
      <c r="H225" s="21"/>
      <c r="I225" s="11">
        <f>SUM(Table15[[#This Row],[D]]-Table15[[#This Row],[A]],Table15[[#This Row],[DD]]-Table15[[#This Row],[AA]],-(Table15[[#This Row],[NR]]*AB225))</f>
        <v>0</v>
      </c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109">
        <f t="shared" si="7"/>
        <v>43445</v>
      </c>
      <c r="AA225" s="109"/>
      <c r="AB225" s="4">
        <v>2.0833333333333332E-2</v>
      </c>
    </row>
    <row r="226" spans="1:28" ht="14.25" customHeight="1" x14ac:dyDescent="0.25">
      <c r="A226" s="3"/>
      <c r="B226" s="3"/>
      <c r="C226" s="12">
        <f t="shared" si="8"/>
        <v>43444</v>
      </c>
      <c r="D226" s="22"/>
      <c r="E226" s="19"/>
      <c r="F226" s="20"/>
      <c r="G226" s="19"/>
      <c r="H226" s="21"/>
      <c r="I226" s="11">
        <f>SUM(Table15[[#This Row],[D]]-Table15[[#This Row],[A]],Table15[[#This Row],[DD]]-Table15[[#This Row],[AA]],-(Table15[[#This Row],[NR]]*AB226))</f>
        <v>0</v>
      </c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109">
        <f t="shared" si="7"/>
        <v>43446</v>
      </c>
      <c r="AA226" s="109"/>
      <c r="AB226" s="4">
        <v>2.0833333333333332E-2</v>
      </c>
    </row>
    <row r="227" spans="1:28" ht="14.25" customHeight="1" x14ac:dyDescent="0.25">
      <c r="A227" s="3"/>
      <c r="B227" s="3"/>
      <c r="C227" s="12">
        <f t="shared" si="8"/>
        <v>43445</v>
      </c>
      <c r="D227" s="22"/>
      <c r="E227" s="19"/>
      <c r="F227" s="20"/>
      <c r="G227" s="19"/>
      <c r="H227" s="21"/>
      <c r="I227" s="11">
        <f>SUM(Table15[[#This Row],[D]]-Table15[[#This Row],[A]],Table15[[#This Row],[DD]]-Table15[[#This Row],[AA]],-(Table15[[#This Row],[NR]]*AB227))</f>
        <v>0</v>
      </c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109">
        <f t="shared" si="7"/>
        <v>43447</v>
      </c>
      <c r="AA227" s="109"/>
      <c r="AB227" s="4">
        <v>2.0833333333333332E-2</v>
      </c>
    </row>
    <row r="228" spans="1:28" ht="14.25" customHeight="1" x14ac:dyDescent="0.25">
      <c r="A228" s="3"/>
      <c r="B228" s="3"/>
      <c r="C228" s="12">
        <f t="shared" si="8"/>
        <v>43446</v>
      </c>
      <c r="D228" s="22"/>
      <c r="E228" s="19"/>
      <c r="F228" s="20"/>
      <c r="G228" s="19"/>
      <c r="H228" s="21"/>
      <c r="I228" s="11">
        <f>SUM(Table15[[#This Row],[D]]-Table15[[#This Row],[A]],Table15[[#This Row],[DD]]-Table15[[#This Row],[AA]],-(Table15[[#This Row],[NR]]*AB228))</f>
        <v>0</v>
      </c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109">
        <f t="shared" si="7"/>
        <v>43448</v>
      </c>
      <c r="AA228" s="109"/>
      <c r="AB228" s="4">
        <v>2.0833333333333332E-2</v>
      </c>
    </row>
    <row r="229" spans="1:28" ht="14.25" customHeight="1" x14ac:dyDescent="0.25">
      <c r="A229" s="3"/>
      <c r="B229" s="3"/>
      <c r="C229" s="12">
        <f t="shared" si="8"/>
        <v>43447</v>
      </c>
      <c r="D229" s="22"/>
      <c r="E229" s="19"/>
      <c r="F229" s="20"/>
      <c r="G229" s="19"/>
      <c r="H229" s="21"/>
      <c r="I229" s="11">
        <f>SUM(Table15[[#This Row],[D]]-Table15[[#This Row],[A]],Table15[[#This Row],[DD]]-Table15[[#This Row],[AA]],-(Table15[[#This Row],[NR]]*AB229))</f>
        <v>0</v>
      </c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109">
        <f t="shared" si="7"/>
        <v>43449</v>
      </c>
      <c r="AA229" s="109"/>
      <c r="AB229" s="4">
        <v>2.0833333333333332E-2</v>
      </c>
    </row>
    <row r="230" spans="1:28" ht="14.25" customHeight="1" x14ac:dyDescent="0.25">
      <c r="A230" s="3"/>
      <c r="B230" s="3"/>
      <c r="C230" s="12">
        <f t="shared" si="8"/>
        <v>43448</v>
      </c>
      <c r="D230" s="22"/>
      <c r="E230" s="19"/>
      <c r="F230" s="20"/>
      <c r="G230" s="19"/>
      <c r="H230" s="21"/>
      <c r="I230" s="11">
        <f>SUM(Table15[[#This Row],[D]]-Table15[[#This Row],[A]],Table15[[#This Row],[DD]]-Table15[[#This Row],[AA]],-(Table15[[#This Row],[NR]]*AB230))</f>
        <v>0</v>
      </c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109">
        <f t="shared" si="7"/>
        <v>43450</v>
      </c>
      <c r="AA230" s="109"/>
      <c r="AB230" s="4">
        <v>2.0833333333333332E-2</v>
      </c>
    </row>
    <row r="231" spans="1:28" ht="14.25" customHeight="1" x14ac:dyDescent="0.25">
      <c r="A231" s="3"/>
      <c r="B231" s="3"/>
      <c r="C231" s="12">
        <f t="shared" si="8"/>
        <v>43449</v>
      </c>
      <c r="D231" s="22"/>
      <c r="E231" s="19"/>
      <c r="F231" s="20"/>
      <c r="G231" s="19"/>
      <c r="H231" s="21"/>
      <c r="I231" s="11">
        <f>SUM(Table15[[#This Row],[D]]-Table15[[#This Row],[A]],Table15[[#This Row],[DD]]-Table15[[#This Row],[AA]],-(Table15[[#This Row],[NR]]*AB231))</f>
        <v>0</v>
      </c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109">
        <f t="shared" si="7"/>
        <v>43451</v>
      </c>
      <c r="AA231" s="109"/>
      <c r="AB231" s="4">
        <v>2.0833333333333332E-2</v>
      </c>
    </row>
    <row r="232" spans="1:28" ht="14.25" customHeight="1" x14ac:dyDescent="0.25">
      <c r="A232" s="3"/>
      <c r="B232" s="3"/>
      <c r="C232" s="12">
        <f t="shared" si="8"/>
        <v>43450</v>
      </c>
      <c r="D232" s="22"/>
      <c r="E232" s="19"/>
      <c r="F232" s="20"/>
      <c r="G232" s="19"/>
      <c r="H232" s="21"/>
      <c r="I232" s="11">
        <f>SUM(Table15[[#This Row],[D]]-Table15[[#This Row],[A]],Table15[[#This Row],[DD]]-Table15[[#This Row],[AA]],-(Table15[[#This Row],[NR]]*AB232))</f>
        <v>0</v>
      </c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109">
        <f t="shared" si="7"/>
        <v>43452</v>
      </c>
      <c r="AA232" s="109"/>
      <c r="AB232" s="4">
        <v>2.0833333333333332E-2</v>
      </c>
    </row>
    <row r="233" spans="1:28" ht="14.25" customHeight="1" x14ac:dyDescent="0.25">
      <c r="A233" s="3"/>
      <c r="B233" s="3"/>
      <c r="C233" s="12">
        <f t="shared" si="8"/>
        <v>43451</v>
      </c>
      <c r="D233" s="22"/>
      <c r="E233" s="19"/>
      <c r="F233" s="20"/>
      <c r="G233" s="19"/>
      <c r="H233" s="21"/>
      <c r="I233" s="11">
        <f>SUM(Table15[[#This Row],[D]]-Table15[[#This Row],[A]],Table15[[#This Row],[DD]]-Table15[[#This Row],[AA]],-(Table15[[#This Row],[NR]]*AB233))</f>
        <v>0</v>
      </c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109">
        <f t="shared" si="7"/>
        <v>43453</v>
      </c>
      <c r="AA233" s="109"/>
      <c r="AB233" s="4">
        <v>2.0833333333333332E-2</v>
      </c>
    </row>
    <row r="234" spans="1:28" ht="14.25" customHeight="1" x14ac:dyDescent="0.25">
      <c r="A234" s="3"/>
      <c r="B234" s="3"/>
      <c r="C234" s="12">
        <f t="shared" si="8"/>
        <v>43452</v>
      </c>
      <c r="D234" s="22"/>
      <c r="E234" s="19"/>
      <c r="F234" s="20"/>
      <c r="G234" s="19"/>
      <c r="H234" s="21"/>
      <c r="I234" s="11">
        <f>SUM(Table15[[#This Row],[D]]-Table15[[#This Row],[A]],Table15[[#This Row],[DD]]-Table15[[#This Row],[AA]],-(Table15[[#This Row],[NR]]*AB234))</f>
        <v>0</v>
      </c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109">
        <f t="shared" si="7"/>
        <v>43454</v>
      </c>
      <c r="AA234" s="109"/>
      <c r="AB234" s="4">
        <v>2.0833333333333332E-2</v>
      </c>
    </row>
    <row r="235" spans="1:28" ht="14.25" customHeight="1" x14ac:dyDescent="0.25">
      <c r="A235" s="3"/>
      <c r="B235" s="3"/>
      <c r="C235" s="12">
        <f t="shared" si="8"/>
        <v>43453</v>
      </c>
      <c r="D235" s="22"/>
      <c r="E235" s="19"/>
      <c r="F235" s="20"/>
      <c r="G235" s="19"/>
      <c r="H235" s="21"/>
      <c r="I235" s="11">
        <f>SUM(Table15[[#This Row],[D]]-Table15[[#This Row],[A]],Table15[[#This Row],[DD]]-Table15[[#This Row],[AA]],-(Table15[[#This Row],[NR]]*AB235))</f>
        <v>0</v>
      </c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109">
        <f t="shared" si="7"/>
        <v>43455</v>
      </c>
      <c r="AA235" s="109"/>
      <c r="AB235" s="4">
        <v>2.0833333333333332E-2</v>
      </c>
    </row>
    <row r="236" spans="1:28" ht="14.25" customHeight="1" x14ac:dyDescent="0.25">
      <c r="A236" s="3"/>
      <c r="B236" s="3"/>
      <c r="C236" s="12">
        <f t="shared" si="8"/>
        <v>43454</v>
      </c>
      <c r="D236" s="22"/>
      <c r="E236" s="19"/>
      <c r="F236" s="20"/>
      <c r="G236" s="19"/>
      <c r="H236" s="21"/>
      <c r="I236" s="11">
        <f>SUM(Table15[[#This Row],[D]]-Table15[[#This Row],[A]],Table15[[#This Row],[DD]]-Table15[[#This Row],[AA]],-(Table15[[#This Row],[NR]]*AB236))</f>
        <v>0</v>
      </c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109">
        <f t="shared" si="7"/>
        <v>43456</v>
      </c>
      <c r="AA236" s="109"/>
      <c r="AB236" s="4">
        <v>2.0833333333333332E-2</v>
      </c>
    </row>
    <row r="237" spans="1:28" ht="14.25" customHeight="1" x14ac:dyDescent="0.25">
      <c r="A237" s="3"/>
      <c r="B237" s="3"/>
      <c r="C237" s="12">
        <f t="shared" si="8"/>
        <v>43455</v>
      </c>
      <c r="D237" s="22"/>
      <c r="E237" s="19"/>
      <c r="F237" s="20"/>
      <c r="G237" s="19"/>
      <c r="H237" s="21"/>
      <c r="I237" s="11">
        <f>SUM(Table15[[#This Row],[D]]-Table15[[#This Row],[A]],Table15[[#This Row],[DD]]-Table15[[#This Row],[AA]],-(Table15[[#This Row],[NR]]*AB237))</f>
        <v>0</v>
      </c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109">
        <f t="shared" si="7"/>
        <v>43457</v>
      </c>
      <c r="AA237" s="109"/>
      <c r="AB237" s="4">
        <v>2.0833333333333332E-2</v>
      </c>
    </row>
    <row r="238" spans="1:28" ht="14.25" customHeight="1" x14ac:dyDescent="0.25">
      <c r="A238" s="3"/>
      <c r="B238" s="3"/>
      <c r="C238" s="12">
        <f t="shared" si="8"/>
        <v>43456</v>
      </c>
      <c r="D238" s="22"/>
      <c r="E238" s="19"/>
      <c r="F238" s="20"/>
      <c r="G238" s="19"/>
      <c r="H238" s="21"/>
      <c r="I238" s="11">
        <f>SUM(Table15[[#This Row],[D]]-Table15[[#This Row],[A]],Table15[[#This Row],[DD]]-Table15[[#This Row],[AA]],-(Table15[[#This Row],[NR]]*AB238))</f>
        <v>0</v>
      </c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109">
        <f t="shared" si="7"/>
        <v>43458</v>
      </c>
      <c r="AA238" s="109"/>
      <c r="AB238" s="4">
        <v>2.0833333333333332E-2</v>
      </c>
    </row>
    <row r="239" spans="1:28" ht="14.25" customHeight="1" x14ac:dyDescent="0.25">
      <c r="A239" s="3"/>
      <c r="B239" s="3"/>
      <c r="C239" s="12">
        <f t="shared" si="8"/>
        <v>43457</v>
      </c>
      <c r="D239" s="22"/>
      <c r="E239" s="19"/>
      <c r="F239" s="20"/>
      <c r="G239" s="19"/>
      <c r="H239" s="21"/>
      <c r="I239" s="11">
        <f>SUM(Table15[[#This Row],[D]]-Table15[[#This Row],[A]],Table15[[#This Row],[DD]]-Table15[[#This Row],[AA]],-(Table15[[#This Row],[NR]]*AB239))</f>
        <v>0</v>
      </c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109">
        <f t="shared" si="7"/>
        <v>43459</v>
      </c>
      <c r="AA239" s="109"/>
      <c r="AB239" s="4">
        <v>2.0833333333333332E-2</v>
      </c>
    </row>
    <row r="240" spans="1:28" ht="14.25" customHeight="1" x14ac:dyDescent="0.25">
      <c r="A240" s="3"/>
      <c r="B240" s="3"/>
      <c r="C240" s="12">
        <f t="shared" si="8"/>
        <v>43458</v>
      </c>
      <c r="D240" s="22"/>
      <c r="E240" s="19"/>
      <c r="F240" s="20"/>
      <c r="G240" s="19"/>
      <c r="H240" s="21"/>
      <c r="I240" s="11">
        <f>SUM(Table15[[#This Row],[D]]-Table15[[#This Row],[A]],Table15[[#This Row],[DD]]-Table15[[#This Row],[AA]],-(Table15[[#This Row],[NR]]*AB240))</f>
        <v>0</v>
      </c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109">
        <f t="shared" si="7"/>
        <v>43460</v>
      </c>
      <c r="AA240" s="109"/>
      <c r="AB240" s="4">
        <v>2.0833333333333332E-2</v>
      </c>
    </row>
    <row r="241" spans="1:28" ht="14.25" customHeight="1" x14ac:dyDescent="0.25">
      <c r="A241" s="3"/>
      <c r="B241" s="3"/>
      <c r="C241" s="12">
        <f t="shared" si="8"/>
        <v>43459</v>
      </c>
      <c r="D241" s="22"/>
      <c r="E241" s="19"/>
      <c r="F241" s="20"/>
      <c r="G241" s="19"/>
      <c r="H241" s="21"/>
      <c r="I241" s="11">
        <f>SUM(Table15[[#This Row],[D]]-Table15[[#This Row],[A]],Table15[[#This Row],[DD]]-Table15[[#This Row],[AA]],-(Table15[[#This Row],[NR]]*AB241))</f>
        <v>0</v>
      </c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109">
        <f t="shared" si="7"/>
        <v>43461</v>
      </c>
      <c r="AA241" s="109"/>
      <c r="AB241" s="4">
        <v>2.0833333333333332E-2</v>
      </c>
    </row>
    <row r="242" spans="1:28" ht="14.25" customHeight="1" x14ac:dyDescent="0.25">
      <c r="A242" s="3"/>
      <c r="B242" s="3"/>
      <c r="C242" s="12">
        <f t="shared" si="8"/>
        <v>43460</v>
      </c>
      <c r="D242" s="22"/>
      <c r="E242" s="19"/>
      <c r="F242" s="20"/>
      <c r="G242" s="19"/>
      <c r="H242" s="21"/>
      <c r="I242" s="11">
        <f>SUM(Table15[[#This Row],[D]]-Table15[[#This Row],[A]],Table15[[#This Row],[DD]]-Table15[[#This Row],[AA]],-(Table15[[#This Row],[NR]]*AB242))</f>
        <v>0</v>
      </c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109">
        <f t="shared" si="7"/>
        <v>43462</v>
      </c>
      <c r="AA242" s="109"/>
      <c r="AB242" s="4">
        <v>2.0833333333333332E-2</v>
      </c>
    </row>
    <row r="243" spans="1:28" ht="14.25" customHeight="1" x14ac:dyDescent="0.25">
      <c r="A243" s="3"/>
      <c r="B243" s="3"/>
      <c r="C243" s="12">
        <f t="shared" si="8"/>
        <v>43461</v>
      </c>
      <c r="D243" s="22"/>
      <c r="E243" s="19"/>
      <c r="F243" s="20"/>
      <c r="G243" s="19"/>
      <c r="H243" s="21"/>
      <c r="I243" s="11">
        <f>SUM(Table15[[#This Row],[D]]-Table15[[#This Row],[A]],Table15[[#This Row],[DD]]-Table15[[#This Row],[AA]],-(Table15[[#This Row],[NR]]*AB243))</f>
        <v>0</v>
      </c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109">
        <f t="shared" si="7"/>
        <v>43463</v>
      </c>
      <c r="AA243" s="109"/>
      <c r="AB243" s="4">
        <v>2.0833333333333332E-2</v>
      </c>
    </row>
    <row r="244" spans="1:28" ht="14.25" customHeight="1" x14ac:dyDescent="0.25">
      <c r="A244" s="3"/>
      <c r="B244" s="3"/>
      <c r="C244" s="12">
        <f t="shared" si="8"/>
        <v>43462</v>
      </c>
      <c r="D244" s="22"/>
      <c r="E244" s="19"/>
      <c r="F244" s="20"/>
      <c r="G244" s="19"/>
      <c r="H244" s="21"/>
      <c r="I244" s="11">
        <f>SUM(Table15[[#This Row],[D]]-Table15[[#This Row],[A]],Table15[[#This Row],[DD]]-Table15[[#This Row],[AA]],-(Table15[[#This Row],[NR]]*AB244))</f>
        <v>0</v>
      </c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109">
        <f t="shared" si="7"/>
        <v>43464</v>
      </c>
      <c r="AA244" s="109"/>
      <c r="AB244" s="4">
        <v>2.0833333333333332E-2</v>
      </c>
    </row>
    <row r="245" spans="1:28" ht="14.25" customHeight="1" x14ac:dyDescent="0.25">
      <c r="A245" s="3"/>
      <c r="B245" s="3"/>
      <c r="C245" s="12">
        <f t="shared" si="8"/>
        <v>43463</v>
      </c>
      <c r="D245" s="22"/>
      <c r="E245" s="19"/>
      <c r="F245" s="20"/>
      <c r="G245" s="19"/>
      <c r="H245" s="21"/>
      <c r="I245" s="11">
        <f>SUM(Table15[[#This Row],[D]]-Table15[[#This Row],[A]],Table15[[#This Row],[DD]]-Table15[[#This Row],[AA]],-(Table15[[#This Row],[NR]]*AB245))</f>
        <v>0</v>
      </c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109">
        <f t="shared" si="7"/>
        <v>43465</v>
      </c>
      <c r="AA245" s="109"/>
      <c r="AB245" s="4">
        <v>2.0833333333333332E-2</v>
      </c>
    </row>
    <row r="246" spans="1:28" ht="14.25" customHeight="1" x14ac:dyDescent="0.25">
      <c r="A246" s="3"/>
      <c r="B246" s="3"/>
      <c r="C246" s="12">
        <f t="shared" si="8"/>
        <v>43464</v>
      </c>
      <c r="D246" s="22"/>
      <c r="E246" s="19"/>
      <c r="F246" s="20"/>
      <c r="G246" s="19"/>
      <c r="H246" s="21"/>
      <c r="I246" s="11">
        <f>SUM(Table15[[#This Row],[D]]-Table15[[#This Row],[A]],Table15[[#This Row],[DD]]-Table15[[#This Row],[AA]],-(Table15[[#This Row],[NR]]*AB246))</f>
        <v>0</v>
      </c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109">
        <f t="shared" si="7"/>
        <v>43466</v>
      </c>
      <c r="AA246" s="109"/>
      <c r="AB246" s="4">
        <v>2.0833333333333332E-2</v>
      </c>
    </row>
    <row r="247" spans="1:28" ht="14.25" customHeight="1" x14ac:dyDescent="0.25">
      <c r="A247" s="3"/>
      <c r="B247" s="3"/>
      <c r="C247" s="12">
        <f t="shared" si="8"/>
        <v>43465</v>
      </c>
      <c r="D247" s="22"/>
      <c r="E247" s="19"/>
      <c r="F247" s="20"/>
      <c r="G247" s="19"/>
      <c r="H247" s="21"/>
      <c r="I247" s="11">
        <f>SUM(Table15[[#This Row],[D]]-Table15[[#This Row],[A]],Table15[[#This Row],[DD]]-Table15[[#This Row],[AA]],-(Table15[[#This Row],[NR]]*AB247))</f>
        <v>0</v>
      </c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109">
        <f t="shared" si="7"/>
        <v>43467</v>
      </c>
      <c r="AA247" s="109"/>
      <c r="AB247" s="4">
        <v>2.0833333333333332E-2</v>
      </c>
    </row>
    <row r="248" spans="1:28" ht="14.25" customHeight="1" x14ac:dyDescent="0.25">
      <c r="A248" s="3"/>
      <c r="B248" s="3"/>
      <c r="C248" s="12">
        <f t="shared" si="8"/>
        <v>43466</v>
      </c>
      <c r="D248" s="22"/>
      <c r="E248" s="19"/>
      <c r="F248" s="20"/>
      <c r="G248" s="19"/>
      <c r="H248" s="21"/>
      <c r="I248" s="11">
        <f>SUM(Table15[[#This Row],[D]]-Table15[[#This Row],[A]],Table15[[#This Row],[DD]]-Table15[[#This Row],[AA]],-(Table15[[#This Row],[NR]]*AB248))</f>
        <v>0</v>
      </c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109">
        <f t="shared" si="7"/>
        <v>43468</v>
      </c>
      <c r="AA248" s="109"/>
      <c r="AB248" s="4">
        <v>2.0833333333333332E-2</v>
      </c>
    </row>
    <row r="249" spans="1:28" ht="14.25" customHeight="1" x14ac:dyDescent="0.25">
      <c r="A249" s="3"/>
      <c r="B249" s="3"/>
      <c r="C249" s="12">
        <f t="shared" si="8"/>
        <v>43467</v>
      </c>
      <c r="D249" s="22"/>
      <c r="E249" s="19"/>
      <c r="F249" s="20"/>
      <c r="G249" s="19"/>
      <c r="H249" s="21"/>
      <c r="I249" s="11">
        <f>SUM(Table15[[#This Row],[D]]-Table15[[#This Row],[A]],Table15[[#This Row],[DD]]-Table15[[#This Row],[AA]],-(Table15[[#This Row],[NR]]*AB249))</f>
        <v>0</v>
      </c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109">
        <f t="shared" si="7"/>
        <v>43469</v>
      </c>
      <c r="AA249" s="109"/>
      <c r="AB249" s="4">
        <v>2.0833333333333332E-2</v>
      </c>
    </row>
    <row r="250" spans="1:28" ht="14.25" customHeight="1" x14ac:dyDescent="0.25">
      <c r="A250" s="3"/>
      <c r="B250" s="3"/>
      <c r="C250" s="12">
        <f t="shared" si="8"/>
        <v>43468</v>
      </c>
      <c r="D250" s="22"/>
      <c r="E250" s="19"/>
      <c r="F250" s="20"/>
      <c r="G250" s="19"/>
      <c r="H250" s="21"/>
      <c r="I250" s="11">
        <f>SUM(Table15[[#This Row],[D]]-Table15[[#This Row],[A]],Table15[[#This Row],[DD]]-Table15[[#This Row],[AA]],-(Table15[[#This Row],[NR]]*AB250))</f>
        <v>0</v>
      </c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109">
        <f t="shared" si="7"/>
        <v>43470</v>
      </c>
      <c r="AA250" s="109"/>
      <c r="AB250" s="4">
        <v>2.0833333333333332E-2</v>
      </c>
    </row>
    <row r="251" spans="1:28" ht="14.25" customHeight="1" x14ac:dyDescent="0.25">
      <c r="A251" s="3"/>
      <c r="B251" s="3"/>
      <c r="C251" s="12">
        <f t="shared" si="8"/>
        <v>43469</v>
      </c>
      <c r="D251" s="22"/>
      <c r="E251" s="19"/>
      <c r="F251" s="20"/>
      <c r="G251" s="19"/>
      <c r="H251" s="21"/>
      <c r="I251" s="11">
        <f>SUM(Table15[[#This Row],[D]]-Table15[[#This Row],[A]],Table15[[#This Row],[DD]]-Table15[[#This Row],[AA]],-(Table15[[#This Row],[NR]]*AB251))</f>
        <v>0</v>
      </c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109">
        <f t="shared" si="7"/>
        <v>43471</v>
      </c>
      <c r="AA251" s="109"/>
      <c r="AB251" s="4">
        <v>2.0833333333333332E-2</v>
      </c>
    </row>
    <row r="252" spans="1:28" ht="14.25" customHeight="1" x14ac:dyDescent="0.25">
      <c r="A252" s="3"/>
      <c r="B252" s="3"/>
      <c r="C252" s="12">
        <f t="shared" si="8"/>
        <v>43470</v>
      </c>
      <c r="D252" s="22"/>
      <c r="E252" s="19"/>
      <c r="F252" s="20"/>
      <c r="G252" s="19"/>
      <c r="H252" s="21"/>
      <c r="I252" s="11">
        <f>SUM(Table15[[#This Row],[D]]-Table15[[#This Row],[A]],Table15[[#This Row],[DD]]-Table15[[#This Row],[AA]],-(Table15[[#This Row],[NR]]*AB252))</f>
        <v>0</v>
      </c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109">
        <f t="shared" si="7"/>
        <v>43472</v>
      </c>
      <c r="AA252" s="109"/>
      <c r="AB252" s="4">
        <v>2.0833333333333332E-2</v>
      </c>
    </row>
    <row r="253" spans="1:28" ht="14.25" customHeight="1" x14ac:dyDescent="0.25">
      <c r="A253" s="3"/>
      <c r="B253" s="3"/>
      <c r="C253" s="12">
        <f t="shared" si="8"/>
        <v>43471</v>
      </c>
      <c r="D253" s="22"/>
      <c r="E253" s="19"/>
      <c r="F253" s="20"/>
      <c r="G253" s="19"/>
      <c r="H253" s="21"/>
      <c r="I253" s="11">
        <f>SUM(Table15[[#This Row],[D]]-Table15[[#This Row],[A]],Table15[[#This Row],[DD]]-Table15[[#This Row],[AA]],-(Table15[[#This Row],[NR]]*AB253))</f>
        <v>0</v>
      </c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109">
        <f t="shared" si="7"/>
        <v>43473</v>
      </c>
      <c r="AA253" s="109"/>
      <c r="AB253" s="4">
        <v>2.0833333333333332E-2</v>
      </c>
    </row>
    <row r="254" spans="1:28" ht="14.25" customHeight="1" x14ac:dyDescent="0.25">
      <c r="A254" s="3"/>
      <c r="B254" s="3"/>
      <c r="C254" s="12">
        <f t="shared" si="8"/>
        <v>43472</v>
      </c>
      <c r="D254" s="22"/>
      <c r="E254" s="19"/>
      <c r="F254" s="20"/>
      <c r="G254" s="19"/>
      <c r="H254" s="21"/>
      <c r="I254" s="11">
        <f>SUM(Table15[[#This Row],[D]]-Table15[[#This Row],[A]],Table15[[#This Row],[DD]]-Table15[[#This Row],[AA]],-(Table15[[#This Row],[NR]]*AB254))</f>
        <v>0</v>
      </c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109">
        <f t="shared" si="7"/>
        <v>43474</v>
      </c>
      <c r="AA254" s="109"/>
      <c r="AB254" s="4">
        <v>2.0833333333333332E-2</v>
      </c>
    </row>
    <row r="255" spans="1:28" ht="14.25" customHeight="1" x14ac:dyDescent="0.25">
      <c r="A255" s="3"/>
      <c r="B255" s="3"/>
      <c r="C255" s="12">
        <f t="shared" si="8"/>
        <v>43473</v>
      </c>
      <c r="D255" s="22"/>
      <c r="E255" s="19"/>
      <c r="F255" s="20"/>
      <c r="G255" s="19"/>
      <c r="H255" s="21"/>
      <c r="I255" s="11">
        <f>SUM(Table15[[#This Row],[D]]-Table15[[#This Row],[A]],Table15[[#This Row],[DD]]-Table15[[#This Row],[AA]],-(Table15[[#This Row],[NR]]*AB255))</f>
        <v>0</v>
      </c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109">
        <f t="shared" si="7"/>
        <v>43475</v>
      </c>
      <c r="AA255" s="109"/>
      <c r="AB255" s="4">
        <v>2.0833333333333332E-2</v>
      </c>
    </row>
    <row r="256" spans="1:28" ht="14.25" customHeight="1" x14ac:dyDescent="0.25">
      <c r="A256" s="3"/>
      <c r="B256" s="3"/>
      <c r="C256" s="12">
        <f t="shared" si="8"/>
        <v>43474</v>
      </c>
      <c r="D256" s="22"/>
      <c r="E256" s="19"/>
      <c r="F256" s="20"/>
      <c r="G256" s="19"/>
      <c r="H256" s="21"/>
      <c r="I256" s="11">
        <f>SUM(Table15[[#This Row],[D]]-Table15[[#This Row],[A]],Table15[[#This Row],[DD]]-Table15[[#This Row],[AA]],-(Table15[[#This Row],[NR]]*AB256))</f>
        <v>0</v>
      </c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109">
        <f t="shared" si="7"/>
        <v>43476</v>
      </c>
      <c r="AA256" s="109"/>
      <c r="AB256" s="4">
        <v>2.0833333333333332E-2</v>
      </c>
    </row>
    <row r="257" spans="1:28" ht="14.25" customHeight="1" x14ac:dyDescent="0.25">
      <c r="A257" s="3"/>
      <c r="B257" s="3"/>
      <c r="C257" s="12">
        <f t="shared" si="8"/>
        <v>43475</v>
      </c>
      <c r="D257" s="22"/>
      <c r="E257" s="19"/>
      <c r="F257" s="20"/>
      <c r="G257" s="19"/>
      <c r="H257" s="21"/>
      <c r="I257" s="11">
        <f>SUM(Table15[[#This Row],[D]]-Table15[[#This Row],[A]],Table15[[#This Row],[DD]]-Table15[[#This Row],[AA]],-(Table15[[#This Row],[NR]]*AB257))</f>
        <v>0</v>
      </c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109">
        <f t="shared" si="7"/>
        <v>43477</v>
      </c>
      <c r="AA257" s="109"/>
      <c r="AB257" s="4">
        <v>2.0833333333333332E-2</v>
      </c>
    </row>
    <row r="258" spans="1:28" ht="14.25" customHeight="1" x14ac:dyDescent="0.25">
      <c r="A258" s="3"/>
      <c r="B258" s="3"/>
      <c r="C258" s="12">
        <f t="shared" si="8"/>
        <v>43476</v>
      </c>
      <c r="D258" s="22"/>
      <c r="E258" s="19"/>
      <c r="F258" s="20"/>
      <c r="G258" s="19"/>
      <c r="H258" s="21"/>
      <c r="I258" s="11">
        <f>SUM(Table15[[#This Row],[D]]-Table15[[#This Row],[A]],Table15[[#This Row],[DD]]-Table15[[#This Row],[AA]],-(Table15[[#This Row],[NR]]*AB258))</f>
        <v>0</v>
      </c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109">
        <f t="shared" si="7"/>
        <v>43478</v>
      </c>
      <c r="AA258" s="109"/>
      <c r="AB258" s="4">
        <v>2.0833333333333332E-2</v>
      </c>
    </row>
    <row r="259" spans="1:28" ht="14.25" customHeight="1" x14ac:dyDescent="0.25">
      <c r="A259" s="3"/>
      <c r="B259" s="3"/>
      <c r="C259" s="12">
        <f t="shared" si="8"/>
        <v>43477</v>
      </c>
      <c r="D259" s="22"/>
      <c r="E259" s="19"/>
      <c r="F259" s="20"/>
      <c r="G259" s="19"/>
      <c r="H259" s="21"/>
      <c r="I259" s="11">
        <f>SUM(Table15[[#This Row],[D]]-Table15[[#This Row],[A]],Table15[[#This Row],[DD]]-Table15[[#This Row],[AA]],-(Table15[[#This Row],[NR]]*AB259))</f>
        <v>0</v>
      </c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109">
        <f t="shared" si="7"/>
        <v>43479</v>
      </c>
      <c r="AA259" s="109"/>
      <c r="AB259" s="4">
        <v>2.0833333333333332E-2</v>
      </c>
    </row>
    <row r="260" spans="1:28" ht="14.25" customHeight="1" x14ac:dyDescent="0.25">
      <c r="A260" s="3"/>
      <c r="B260" s="3"/>
      <c r="C260" s="12">
        <f t="shared" si="8"/>
        <v>43478</v>
      </c>
      <c r="D260" s="22"/>
      <c r="E260" s="19"/>
      <c r="F260" s="20"/>
      <c r="G260" s="19"/>
      <c r="H260" s="21"/>
      <c r="I260" s="11">
        <f>SUM(Table15[[#This Row],[D]]-Table15[[#This Row],[A]],Table15[[#This Row],[DD]]-Table15[[#This Row],[AA]],-(Table15[[#This Row],[NR]]*AB260))</f>
        <v>0</v>
      </c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109">
        <f t="shared" si="7"/>
        <v>43480</v>
      </c>
      <c r="AA260" s="109"/>
      <c r="AB260" s="4">
        <v>2.0833333333333332E-2</v>
      </c>
    </row>
    <row r="261" spans="1:28" ht="14.25" customHeight="1" x14ac:dyDescent="0.25">
      <c r="A261" s="3"/>
      <c r="B261" s="3"/>
      <c r="C261" s="12">
        <f t="shared" si="8"/>
        <v>43479</v>
      </c>
      <c r="D261" s="22"/>
      <c r="E261" s="19"/>
      <c r="F261" s="20"/>
      <c r="G261" s="19"/>
      <c r="H261" s="21"/>
      <c r="I261" s="11">
        <f>SUM(Table15[[#This Row],[D]]-Table15[[#This Row],[A]],Table15[[#This Row],[DD]]-Table15[[#This Row],[AA]],-(Table15[[#This Row],[NR]]*AB261))</f>
        <v>0</v>
      </c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109">
        <f t="shared" si="7"/>
        <v>43481</v>
      </c>
      <c r="AA261" s="109"/>
      <c r="AB261" s="4">
        <v>2.0833333333333332E-2</v>
      </c>
    </row>
    <row r="262" spans="1:28" ht="14.25" customHeight="1" x14ac:dyDescent="0.25">
      <c r="A262" s="3"/>
      <c r="B262" s="3"/>
      <c r="C262" s="12">
        <f t="shared" si="8"/>
        <v>43480</v>
      </c>
      <c r="D262" s="22"/>
      <c r="E262" s="19"/>
      <c r="F262" s="20"/>
      <c r="G262" s="19"/>
      <c r="H262" s="21"/>
      <c r="I262" s="11">
        <f>SUM(Table15[[#This Row],[D]]-Table15[[#This Row],[A]],Table15[[#This Row],[DD]]-Table15[[#This Row],[AA]],-(Table15[[#This Row],[NR]]*AB262))</f>
        <v>0</v>
      </c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109">
        <f t="shared" ref="Z262:Z268" si="9">C263+1</f>
        <v>43482</v>
      </c>
      <c r="AA262" s="109"/>
      <c r="AB262" s="4">
        <v>2.0833333333333332E-2</v>
      </c>
    </row>
    <row r="263" spans="1:28" ht="14.25" customHeight="1" x14ac:dyDescent="0.25">
      <c r="A263" s="3"/>
      <c r="B263" s="3"/>
      <c r="C263" s="12">
        <f t="shared" si="8"/>
        <v>43481</v>
      </c>
      <c r="D263" s="22"/>
      <c r="E263" s="19"/>
      <c r="F263" s="20"/>
      <c r="G263" s="19"/>
      <c r="H263" s="21"/>
      <c r="I263" s="11">
        <f>SUM(Table15[[#This Row],[D]]-Table15[[#This Row],[A]],Table15[[#This Row],[DD]]-Table15[[#This Row],[AA]],-(Table15[[#This Row],[NR]]*AB263))</f>
        <v>0</v>
      </c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109">
        <f t="shared" si="9"/>
        <v>43483</v>
      </c>
      <c r="AA263" s="109"/>
      <c r="AB263" s="4">
        <v>2.0833333333333332E-2</v>
      </c>
    </row>
    <row r="264" spans="1:28" ht="14.25" customHeight="1" x14ac:dyDescent="0.25">
      <c r="A264" s="3"/>
      <c r="B264" s="3"/>
      <c r="C264" s="12">
        <f t="shared" ref="C264:C271" si="10">Z262</f>
        <v>43482</v>
      </c>
      <c r="D264" s="22"/>
      <c r="E264" s="19"/>
      <c r="F264" s="20"/>
      <c r="G264" s="19"/>
      <c r="H264" s="21"/>
      <c r="I264" s="11">
        <f>SUM(Table15[[#This Row],[D]]-Table15[[#This Row],[A]],Table15[[#This Row],[DD]]-Table15[[#This Row],[AA]],-(Table15[[#This Row],[NR]]*AB264))</f>
        <v>0</v>
      </c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109">
        <f t="shared" si="9"/>
        <v>43484</v>
      </c>
      <c r="AA264" s="109"/>
      <c r="AB264" s="4">
        <v>2.0833333333333332E-2</v>
      </c>
    </row>
    <row r="265" spans="1:28" ht="14.25" customHeight="1" x14ac:dyDescent="0.25">
      <c r="A265" s="3"/>
      <c r="B265" s="3"/>
      <c r="C265" s="12">
        <f t="shared" si="10"/>
        <v>43483</v>
      </c>
      <c r="D265" s="22"/>
      <c r="E265" s="19"/>
      <c r="F265" s="20"/>
      <c r="G265" s="19"/>
      <c r="H265" s="21"/>
      <c r="I265" s="11">
        <f>SUM(Table15[[#This Row],[D]]-Table15[[#This Row],[A]],Table15[[#This Row],[DD]]-Table15[[#This Row],[AA]],-(Table15[[#This Row],[NR]]*AB265))</f>
        <v>0</v>
      </c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109">
        <f t="shared" si="9"/>
        <v>43485</v>
      </c>
      <c r="AA265" s="109"/>
      <c r="AB265" s="4">
        <v>2.0833333333333332E-2</v>
      </c>
    </row>
    <row r="266" spans="1:28" ht="14.25" customHeight="1" x14ac:dyDescent="0.25">
      <c r="A266" s="3"/>
      <c r="B266" s="3"/>
      <c r="C266" s="12">
        <f t="shared" si="10"/>
        <v>43484</v>
      </c>
      <c r="D266" s="22"/>
      <c r="E266" s="19"/>
      <c r="F266" s="20"/>
      <c r="G266" s="19"/>
      <c r="H266" s="21"/>
      <c r="I266" s="11">
        <f>SUM(Table15[[#This Row],[D]]-Table15[[#This Row],[A]],Table15[[#This Row],[DD]]-Table15[[#This Row],[AA]],-(Table15[[#This Row],[NR]]*AB266))</f>
        <v>0</v>
      </c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109">
        <f t="shared" si="9"/>
        <v>43486</v>
      </c>
      <c r="AA266" s="109"/>
      <c r="AB266" s="4">
        <v>2.0833333333333332E-2</v>
      </c>
    </row>
    <row r="267" spans="1:28" ht="14.25" customHeight="1" x14ac:dyDescent="0.25">
      <c r="A267" s="3"/>
      <c r="B267" s="3"/>
      <c r="C267" s="12">
        <f t="shared" si="10"/>
        <v>43485</v>
      </c>
      <c r="D267" s="22"/>
      <c r="E267" s="19"/>
      <c r="F267" s="20"/>
      <c r="G267" s="19"/>
      <c r="H267" s="21"/>
      <c r="I267" s="11">
        <f>SUM(Table15[[#This Row],[D]]-Table15[[#This Row],[A]],Table15[[#This Row],[DD]]-Table15[[#This Row],[AA]],-(Table15[[#This Row],[NR]]*AB267))</f>
        <v>0</v>
      </c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109">
        <f t="shared" si="9"/>
        <v>43487</v>
      </c>
      <c r="AA267" s="109"/>
      <c r="AB267" s="4">
        <v>2.0833333333333332E-2</v>
      </c>
    </row>
    <row r="268" spans="1:28" ht="14.25" customHeight="1" x14ac:dyDescent="0.25">
      <c r="A268" s="3"/>
      <c r="B268" s="3"/>
      <c r="C268" s="12">
        <f t="shared" si="10"/>
        <v>43486</v>
      </c>
      <c r="D268" s="22"/>
      <c r="E268" s="19"/>
      <c r="F268" s="20"/>
      <c r="G268" s="19"/>
      <c r="H268" s="21"/>
      <c r="I268" s="11">
        <f>SUM(Table15[[#This Row],[D]]-Table15[[#This Row],[A]],Table15[[#This Row],[DD]]-Table15[[#This Row],[AA]],-(Table15[[#This Row],[NR]]*AB268))</f>
        <v>0</v>
      </c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Z268" s="109">
        <f t="shared" si="9"/>
        <v>43488</v>
      </c>
      <c r="AA268" s="109"/>
      <c r="AB268" s="4">
        <v>2.0833333333333332E-2</v>
      </c>
    </row>
    <row r="269" spans="1:28" ht="14.25" customHeight="1" x14ac:dyDescent="0.25">
      <c r="A269" s="3"/>
      <c r="B269" s="3"/>
      <c r="C269" s="12">
        <f t="shared" si="10"/>
        <v>43487</v>
      </c>
      <c r="D269" s="22"/>
      <c r="E269" s="19"/>
      <c r="F269" s="20"/>
      <c r="G269" s="19"/>
      <c r="H269" s="21"/>
      <c r="I269" s="11">
        <f>SUM(Table15[[#This Row],[D]]-Table15[[#This Row],[A]],Table15[[#This Row],[DD]]-Table15[[#This Row],[AA]],-(Table15[[#This Row],[NR]]*AB269))</f>
        <v>0</v>
      </c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Z269" s="13"/>
      <c r="AA269" s="13"/>
      <c r="AB269" s="4">
        <v>2.0833333333333332E-2</v>
      </c>
    </row>
    <row r="270" spans="1:28" ht="14.25" customHeight="1" x14ac:dyDescent="0.25">
      <c r="A270" s="3"/>
      <c r="B270" s="3"/>
      <c r="C270" s="12">
        <f t="shared" si="10"/>
        <v>43488</v>
      </c>
      <c r="D270" s="22"/>
      <c r="E270" s="19"/>
      <c r="F270" s="20"/>
      <c r="G270" s="19"/>
      <c r="H270" s="21"/>
      <c r="I270" s="11">
        <f>SUM(Table15[[#This Row],[D]]-Table15[[#This Row],[A]],Table15[[#This Row],[DD]]-Table15[[#This Row],[AA]],-(Table15[[#This Row],[NR]]*AB270))</f>
        <v>0</v>
      </c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Z270" s="13"/>
      <c r="AA270" s="13"/>
      <c r="AB270" s="4">
        <v>2.0833333333333332E-2</v>
      </c>
    </row>
    <row r="271" spans="1:28" ht="14.25" customHeight="1" x14ac:dyDescent="0.25">
      <c r="A271" s="3"/>
      <c r="B271" s="3"/>
      <c r="C271" s="12">
        <f t="shared" si="10"/>
        <v>0</v>
      </c>
      <c r="D271" s="22"/>
      <c r="E271" s="19"/>
      <c r="F271" s="20"/>
      <c r="G271" s="19"/>
      <c r="H271" s="21"/>
      <c r="I271" s="11">
        <f>SUM(Table15[[#This Row],[D]]-Table15[[#This Row],[A]],Table15[[#This Row],[DD]]-Table15[[#This Row],[AA]],-(Table15[[#This Row],[NR]]*AB271))</f>
        <v>0</v>
      </c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Z271" s="13"/>
      <c r="AA271" s="13"/>
      <c r="AB271" s="4">
        <v>2.0833333333333332E-2</v>
      </c>
    </row>
    <row r="272" spans="1:28" ht="14.25" customHeight="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Z272" s="13"/>
      <c r="AA272" s="13"/>
    </row>
    <row r="273" spans="1:27" ht="14.25" customHeight="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Z273" s="13"/>
      <c r="AA273" s="13"/>
    </row>
    <row r="274" spans="1:27" ht="14.25" customHeight="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Z274" s="13"/>
      <c r="AA274" s="13"/>
    </row>
    <row r="275" spans="1:27" ht="14.25" customHeight="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Z275" s="13"/>
      <c r="AA275" s="13"/>
    </row>
    <row r="276" spans="1:27" ht="14.25" customHeight="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Z276" s="13"/>
      <c r="AA276" s="13"/>
    </row>
    <row r="277" spans="1:27" ht="14.25" customHeight="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Z277" s="13"/>
      <c r="AA277" s="13"/>
    </row>
    <row r="278" spans="1:27" ht="14.25" customHeight="1" x14ac:dyDescent="0.25">
      <c r="A278" s="3"/>
      <c r="B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Z278" s="13"/>
      <c r="AA278" s="13"/>
    </row>
    <row r="279" spans="1:27" ht="14.25" customHeight="1" x14ac:dyDescent="0.25">
      <c r="Z279" s="13"/>
      <c r="AA279" s="13"/>
    </row>
  </sheetData>
  <sheetProtection selectLockedCells="1"/>
  <mergeCells count="285">
    <mergeCell ref="D2:E2"/>
    <mergeCell ref="F2:G2"/>
    <mergeCell ref="H2:I2"/>
    <mergeCell ref="J2:K2"/>
    <mergeCell ref="L2:M2"/>
    <mergeCell ref="N2:O2"/>
    <mergeCell ref="D1:E1"/>
    <mergeCell ref="F1:G1"/>
    <mergeCell ref="H1:I1"/>
    <mergeCell ref="J1:K1"/>
    <mergeCell ref="L1:M1"/>
    <mergeCell ref="N1:O1"/>
    <mergeCell ref="P2:Q2"/>
    <mergeCell ref="R2:S2"/>
    <mergeCell ref="T2:U2"/>
    <mergeCell ref="V2:W2"/>
    <mergeCell ref="L4:M4"/>
    <mergeCell ref="Z6:AA6"/>
    <mergeCell ref="P1:Q1"/>
    <mergeCell ref="R1:S1"/>
    <mergeCell ref="T1:U1"/>
    <mergeCell ref="V1:W1"/>
    <mergeCell ref="Z12:AA12"/>
    <mergeCell ref="Z13:AA13"/>
    <mergeCell ref="Z14:AA14"/>
    <mergeCell ref="Z15:AA15"/>
    <mergeCell ref="Z16:AA16"/>
    <mergeCell ref="Z17:AA17"/>
    <mergeCell ref="K7:K8"/>
    <mergeCell ref="Z7:AA7"/>
    <mergeCell ref="Z8:AA8"/>
    <mergeCell ref="Z9:AA9"/>
    <mergeCell ref="Z10:AA10"/>
    <mergeCell ref="Z11:AA11"/>
    <mergeCell ref="Z24:AA24"/>
    <mergeCell ref="Z25:AA25"/>
    <mergeCell ref="Z26:AA26"/>
    <mergeCell ref="Z27:AA27"/>
    <mergeCell ref="Z28:AA28"/>
    <mergeCell ref="Z29:AA29"/>
    <mergeCell ref="Z18:AA18"/>
    <mergeCell ref="Z19:AA19"/>
    <mergeCell ref="Z20:AA20"/>
    <mergeCell ref="Z21:AA21"/>
    <mergeCell ref="Z22:AA22"/>
    <mergeCell ref="Z23:AA23"/>
    <mergeCell ref="Z36:AA36"/>
    <mergeCell ref="Z37:AA37"/>
    <mergeCell ref="Z38:AA38"/>
    <mergeCell ref="Z39:AA39"/>
    <mergeCell ref="Z40:AA40"/>
    <mergeCell ref="Z41:AA41"/>
    <mergeCell ref="Z30:AA30"/>
    <mergeCell ref="Z31:AA31"/>
    <mergeCell ref="Z32:AA32"/>
    <mergeCell ref="Z33:AA33"/>
    <mergeCell ref="Z34:AA34"/>
    <mergeCell ref="Z35:AA35"/>
    <mergeCell ref="Z48:AA48"/>
    <mergeCell ref="Z49:AA49"/>
    <mergeCell ref="Z50:AA50"/>
    <mergeCell ref="Z51:AA51"/>
    <mergeCell ref="Z52:AA52"/>
    <mergeCell ref="Z53:AA53"/>
    <mergeCell ref="Z42:AA42"/>
    <mergeCell ref="Z43:AA43"/>
    <mergeCell ref="Z44:AA44"/>
    <mergeCell ref="Z45:AA45"/>
    <mergeCell ref="Z46:AA46"/>
    <mergeCell ref="Z47:AA47"/>
    <mergeCell ref="Z60:AA60"/>
    <mergeCell ref="Z61:AA61"/>
    <mergeCell ref="Z62:AA62"/>
    <mergeCell ref="Z63:AA63"/>
    <mergeCell ref="Z64:AA64"/>
    <mergeCell ref="Z65:AA65"/>
    <mergeCell ref="Z54:AA54"/>
    <mergeCell ref="Z55:AA55"/>
    <mergeCell ref="Z56:AA56"/>
    <mergeCell ref="Z57:AA57"/>
    <mergeCell ref="Z58:AA58"/>
    <mergeCell ref="Z59:AA59"/>
    <mergeCell ref="Z72:AA72"/>
    <mergeCell ref="Z73:AA73"/>
    <mergeCell ref="Z74:AA74"/>
    <mergeCell ref="Z75:AA75"/>
    <mergeCell ref="Z76:AA76"/>
    <mergeCell ref="Z77:AA77"/>
    <mergeCell ref="Z66:AA66"/>
    <mergeCell ref="Z67:AA67"/>
    <mergeCell ref="Z68:AA68"/>
    <mergeCell ref="Z69:AA69"/>
    <mergeCell ref="Z70:AA70"/>
    <mergeCell ref="Z71:AA71"/>
    <mergeCell ref="Z84:AA84"/>
    <mergeCell ref="Z85:AA85"/>
    <mergeCell ref="Z86:AA86"/>
    <mergeCell ref="Z87:AA87"/>
    <mergeCell ref="Z88:AA88"/>
    <mergeCell ref="Z89:AA89"/>
    <mergeCell ref="Z78:AA78"/>
    <mergeCell ref="Z79:AA79"/>
    <mergeCell ref="Z80:AA80"/>
    <mergeCell ref="Z81:AA81"/>
    <mergeCell ref="Z82:AA82"/>
    <mergeCell ref="Z83:AA83"/>
    <mergeCell ref="Z96:AA96"/>
    <mergeCell ref="Z97:AA97"/>
    <mergeCell ref="Z98:AA98"/>
    <mergeCell ref="Z99:AA99"/>
    <mergeCell ref="Z100:AA100"/>
    <mergeCell ref="Z101:AA101"/>
    <mergeCell ref="Z90:AA90"/>
    <mergeCell ref="Z91:AA91"/>
    <mergeCell ref="Z92:AA92"/>
    <mergeCell ref="Z93:AA93"/>
    <mergeCell ref="Z94:AA94"/>
    <mergeCell ref="Z95:AA95"/>
    <mergeCell ref="Z108:AA108"/>
    <mergeCell ref="Z109:AA109"/>
    <mergeCell ref="Z110:AA110"/>
    <mergeCell ref="Z111:AA111"/>
    <mergeCell ref="Z112:AA112"/>
    <mergeCell ref="Z113:AA113"/>
    <mergeCell ref="Z102:AA102"/>
    <mergeCell ref="Z103:AA103"/>
    <mergeCell ref="Z104:AA104"/>
    <mergeCell ref="Z105:AA105"/>
    <mergeCell ref="Z106:AA106"/>
    <mergeCell ref="Z107:AA107"/>
    <mergeCell ref="Z120:AA120"/>
    <mergeCell ref="Z121:AA121"/>
    <mergeCell ref="Z122:AA122"/>
    <mergeCell ref="Z123:AA123"/>
    <mergeCell ref="Z124:AA124"/>
    <mergeCell ref="Z125:AA125"/>
    <mergeCell ref="Z114:AA114"/>
    <mergeCell ref="Z115:AA115"/>
    <mergeCell ref="Z116:AA116"/>
    <mergeCell ref="Z117:AA117"/>
    <mergeCell ref="Z118:AA118"/>
    <mergeCell ref="Z119:AA119"/>
    <mergeCell ref="Z132:AA132"/>
    <mergeCell ref="Z133:AA133"/>
    <mergeCell ref="Z134:AA134"/>
    <mergeCell ref="Z135:AA135"/>
    <mergeCell ref="Z136:AA136"/>
    <mergeCell ref="Z137:AA137"/>
    <mergeCell ref="Z126:AA126"/>
    <mergeCell ref="Z127:AA127"/>
    <mergeCell ref="Z128:AA128"/>
    <mergeCell ref="Z129:AA129"/>
    <mergeCell ref="Z130:AA130"/>
    <mergeCell ref="Z131:AA131"/>
    <mergeCell ref="Z144:AA144"/>
    <mergeCell ref="Z145:AA145"/>
    <mergeCell ref="Z146:AA146"/>
    <mergeCell ref="Z147:AA147"/>
    <mergeCell ref="Z148:AA148"/>
    <mergeCell ref="Z149:AA149"/>
    <mergeCell ref="Z138:AA138"/>
    <mergeCell ref="Z139:AA139"/>
    <mergeCell ref="Z140:AA140"/>
    <mergeCell ref="Z141:AA141"/>
    <mergeCell ref="Z142:AA142"/>
    <mergeCell ref="Z143:AA143"/>
    <mergeCell ref="Z156:AA156"/>
    <mergeCell ref="Z157:AA157"/>
    <mergeCell ref="Z158:AA158"/>
    <mergeCell ref="Z159:AA159"/>
    <mergeCell ref="Z160:AA160"/>
    <mergeCell ref="Z161:AA161"/>
    <mergeCell ref="Z150:AA150"/>
    <mergeCell ref="Z151:AA151"/>
    <mergeCell ref="Z152:AA152"/>
    <mergeCell ref="Z153:AA153"/>
    <mergeCell ref="Z154:AA154"/>
    <mergeCell ref="Z155:AA155"/>
    <mergeCell ref="Z168:AA168"/>
    <mergeCell ref="Z169:AA169"/>
    <mergeCell ref="Z170:AA170"/>
    <mergeCell ref="Z171:AA171"/>
    <mergeCell ref="Z172:AA172"/>
    <mergeCell ref="Z173:AA173"/>
    <mergeCell ref="Z162:AA162"/>
    <mergeCell ref="Z163:AA163"/>
    <mergeCell ref="Z164:AA164"/>
    <mergeCell ref="Z165:AA165"/>
    <mergeCell ref="Z166:AA166"/>
    <mergeCell ref="Z167:AA167"/>
    <mergeCell ref="Z180:AA180"/>
    <mergeCell ref="Z181:AA181"/>
    <mergeCell ref="Z182:AA182"/>
    <mergeCell ref="Z183:AA183"/>
    <mergeCell ref="Z184:AA184"/>
    <mergeCell ref="Z185:AA185"/>
    <mergeCell ref="Z174:AA174"/>
    <mergeCell ref="Z175:AA175"/>
    <mergeCell ref="Z176:AA176"/>
    <mergeCell ref="Z177:AA177"/>
    <mergeCell ref="Z178:AA178"/>
    <mergeCell ref="Z179:AA179"/>
    <mergeCell ref="Z192:AA192"/>
    <mergeCell ref="Z193:AA193"/>
    <mergeCell ref="Z194:AA194"/>
    <mergeCell ref="Z195:AA195"/>
    <mergeCell ref="Z196:AA196"/>
    <mergeCell ref="Z197:AA197"/>
    <mergeCell ref="Z186:AA186"/>
    <mergeCell ref="Z187:AA187"/>
    <mergeCell ref="Z188:AA188"/>
    <mergeCell ref="Z189:AA189"/>
    <mergeCell ref="Z190:AA190"/>
    <mergeCell ref="Z191:AA191"/>
    <mergeCell ref="Z204:AA204"/>
    <mergeCell ref="Z205:AA205"/>
    <mergeCell ref="Z206:AA206"/>
    <mergeCell ref="Z207:AA207"/>
    <mergeCell ref="Z208:AA208"/>
    <mergeCell ref="Z209:AA209"/>
    <mergeCell ref="Z198:AA198"/>
    <mergeCell ref="Z199:AA199"/>
    <mergeCell ref="Z200:AA200"/>
    <mergeCell ref="Z201:AA201"/>
    <mergeCell ref="Z202:AA202"/>
    <mergeCell ref="Z203:AA203"/>
    <mergeCell ref="Z216:AA216"/>
    <mergeCell ref="Z217:AA217"/>
    <mergeCell ref="Z218:AA218"/>
    <mergeCell ref="Z219:AA219"/>
    <mergeCell ref="Z220:AA220"/>
    <mergeCell ref="Z221:AA221"/>
    <mergeCell ref="Z210:AA210"/>
    <mergeCell ref="Z211:AA211"/>
    <mergeCell ref="Z212:AA212"/>
    <mergeCell ref="Z213:AA213"/>
    <mergeCell ref="Z214:AA214"/>
    <mergeCell ref="Z215:AA215"/>
    <mergeCell ref="Z228:AA228"/>
    <mergeCell ref="Z229:AA229"/>
    <mergeCell ref="Z230:AA230"/>
    <mergeCell ref="Z231:AA231"/>
    <mergeCell ref="Z232:AA232"/>
    <mergeCell ref="Z233:AA233"/>
    <mergeCell ref="Z222:AA222"/>
    <mergeCell ref="Z223:AA223"/>
    <mergeCell ref="Z224:AA224"/>
    <mergeCell ref="Z225:AA225"/>
    <mergeCell ref="Z226:AA226"/>
    <mergeCell ref="Z227:AA227"/>
    <mergeCell ref="Z240:AA240"/>
    <mergeCell ref="Z241:AA241"/>
    <mergeCell ref="Z242:AA242"/>
    <mergeCell ref="Z243:AA243"/>
    <mergeCell ref="Z244:AA244"/>
    <mergeCell ref="Z245:AA245"/>
    <mergeCell ref="Z234:AA234"/>
    <mergeCell ref="Z235:AA235"/>
    <mergeCell ref="Z236:AA236"/>
    <mergeCell ref="Z237:AA237"/>
    <mergeCell ref="Z238:AA238"/>
    <mergeCell ref="Z239:AA239"/>
    <mergeCell ref="Z252:AA252"/>
    <mergeCell ref="Z253:AA253"/>
    <mergeCell ref="Z254:AA254"/>
    <mergeCell ref="Z255:AA255"/>
    <mergeCell ref="Z256:AA256"/>
    <mergeCell ref="Z257:AA257"/>
    <mergeCell ref="Z246:AA246"/>
    <mergeCell ref="Z247:AA247"/>
    <mergeCell ref="Z248:AA248"/>
    <mergeCell ref="Z249:AA249"/>
    <mergeCell ref="Z250:AA250"/>
    <mergeCell ref="Z251:AA251"/>
    <mergeCell ref="Z264:AA264"/>
    <mergeCell ref="Z265:AA265"/>
    <mergeCell ref="Z266:AA266"/>
    <mergeCell ref="Z267:AA267"/>
    <mergeCell ref="Z268:AA268"/>
    <mergeCell ref="Z258:AA258"/>
    <mergeCell ref="Z259:AA259"/>
    <mergeCell ref="Z260:AA260"/>
    <mergeCell ref="Z261:AA261"/>
    <mergeCell ref="Z262:AA262"/>
    <mergeCell ref="Z263:AA263"/>
  </mergeCells>
  <dataValidations count="1">
    <dataValidation type="list" allowBlank="1" showInputMessage="1" showErrorMessage="1" sqref="K4">
      <formula1>$AC$7:$AC$18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9217" r:id="rId4" name="boutonafficher">
          <controlPr defaultSize="0" autoLine="0" r:id="rId5">
            <anchor moveWithCells="1">
              <from>
                <xdr:col>11</xdr:col>
                <xdr:colOff>104775</xdr:colOff>
                <xdr:row>5</xdr:row>
                <xdr:rowOff>9525</xdr:rowOff>
              </from>
              <to>
                <xdr:col>12</xdr:col>
                <xdr:colOff>676275</xdr:colOff>
                <xdr:row>7</xdr:row>
                <xdr:rowOff>95250</xdr:rowOff>
              </to>
            </anchor>
          </controlPr>
        </control>
      </mc:Choice>
      <mc:Fallback>
        <control shapeId="9217" r:id="rId4" name="boutonafficher"/>
      </mc:Fallback>
    </mc:AlternateContent>
    <mc:AlternateContent xmlns:mc="http://schemas.openxmlformats.org/markup-compatibility/2006">
      <mc:Choice Requires="x14">
        <control shapeId="9218" r:id="rId6" name="LISTCOMMANDE">
          <controlPr locked="0" defaultSize="0" autoLine="0" r:id="rId7">
            <anchor moveWithCells="1">
              <from>
                <xdr:col>13</xdr:col>
                <xdr:colOff>95250</xdr:colOff>
                <xdr:row>2</xdr:row>
                <xdr:rowOff>85725</xdr:rowOff>
              </from>
              <to>
                <xdr:col>19</xdr:col>
                <xdr:colOff>219075</xdr:colOff>
                <xdr:row>32</xdr:row>
                <xdr:rowOff>57150</xdr:rowOff>
              </to>
            </anchor>
          </controlPr>
        </control>
      </mc:Choice>
      <mc:Fallback>
        <control shapeId="9218" r:id="rId6" name="LISTCOMMANDE"/>
      </mc:Fallback>
    </mc:AlternateContent>
    <mc:AlternateContent xmlns:mc="http://schemas.openxmlformats.org/markup-compatibility/2006">
      <mc:Choice Requires="x14">
        <control shapeId="9219" r:id="rId8" name="Option Button 3">
          <controlPr defaultSize="0" autoFill="0" autoLine="0" autoPict="0" macro="[0]!tst">
            <anchor moveWithCells="1">
              <from>
                <xdr:col>10</xdr:col>
                <xdr:colOff>47625</xdr:colOff>
                <xdr:row>6</xdr:row>
                <xdr:rowOff>57150</xdr:rowOff>
              </from>
              <to>
                <xdr:col>10</xdr:col>
                <xdr:colOff>285750</xdr:colOff>
                <xdr:row>7</xdr:row>
                <xdr:rowOff>66675</xdr:rowOff>
              </to>
            </anchor>
          </controlPr>
        </control>
      </mc:Choice>
    </mc:AlternateContent>
  </controls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'REGISTRE DU PERSONEL'!$A$4:$A$25</xm:f>
          </x14:formula1>
          <xm:sqref>C2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LE3">
    <tabColor rgb="FF002060"/>
  </sheetPr>
  <dimension ref="A1:ZZ279"/>
  <sheetViews>
    <sheetView workbookViewId="0">
      <selection activeCell="F20" sqref="F20"/>
    </sheetView>
  </sheetViews>
  <sheetFormatPr defaultColWidth="7.5703125" defaultRowHeight="14.25" customHeight="1" x14ac:dyDescent="0.25"/>
  <cols>
    <col min="1" max="1" width="2.42578125" style="1" customWidth="1"/>
    <col min="2" max="2" width="1.7109375" style="1" customWidth="1"/>
    <col min="3" max="3" width="11.7109375" style="1" customWidth="1"/>
    <col min="4" max="4" width="6.140625" style="1" customWidth="1"/>
    <col min="5" max="5" width="5.7109375" style="1" customWidth="1"/>
    <col min="6" max="7" width="6.28515625" style="1" customWidth="1"/>
    <col min="8" max="8" width="7.85546875" style="1" customWidth="1"/>
    <col min="9" max="9" width="12.42578125" style="1" customWidth="1"/>
    <col min="10" max="10" width="7.85546875" style="1" customWidth="1"/>
    <col min="11" max="11" width="25" style="1" customWidth="1"/>
    <col min="12" max="12" width="7.5703125" style="1"/>
    <col min="13" max="13" width="10.7109375" style="1" customWidth="1"/>
    <col min="14" max="14" width="10.42578125" style="1" bestFit="1" customWidth="1"/>
    <col min="15" max="16" width="7.5703125" style="1"/>
    <col min="17" max="17" width="6.5703125" style="1" customWidth="1"/>
    <col min="18" max="18" width="7.5703125" style="1"/>
    <col min="19" max="19" width="12.28515625" style="1" customWidth="1"/>
    <col min="20" max="20" width="7.28515625" style="1" customWidth="1"/>
    <col min="21" max="21" width="3.28515625" style="1" customWidth="1"/>
    <col min="22" max="23" width="5.42578125" style="1" customWidth="1"/>
    <col min="24" max="25" width="7.5703125" style="1"/>
    <col min="26" max="26" width="7.5703125" style="1" hidden="1" customWidth="1"/>
    <col min="27" max="27" width="12.5703125" style="1" hidden="1" customWidth="1"/>
    <col min="28" max="28" width="7.5703125" style="1" hidden="1" customWidth="1"/>
    <col min="29" max="29" width="8.85546875" style="1" customWidth="1"/>
    <col min="30" max="30" width="10.42578125" style="1" customWidth="1"/>
    <col min="31" max="701" width="7.5703125" style="1"/>
    <col min="702" max="702" width="10.42578125" style="1" customWidth="1"/>
    <col min="703" max="16384" width="7.5703125" style="1"/>
  </cols>
  <sheetData>
    <row r="1" spans="1:702" ht="14.25" customHeight="1" thickBot="1" x14ac:dyDescent="0.3">
      <c r="A1" s="3"/>
      <c r="B1" s="3"/>
      <c r="C1" s="14" t="s">
        <v>23</v>
      </c>
      <c r="D1" s="102" t="s">
        <v>0</v>
      </c>
      <c r="E1" s="103"/>
      <c r="F1" s="102" t="s">
        <v>19</v>
      </c>
      <c r="G1" s="103"/>
      <c r="H1" s="102" t="s">
        <v>2</v>
      </c>
      <c r="I1" s="103"/>
      <c r="J1" s="102" t="s">
        <v>9</v>
      </c>
      <c r="K1" s="103"/>
      <c r="L1" s="102" t="s">
        <v>3</v>
      </c>
      <c r="M1" s="103"/>
      <c r="N1" s="102" t="s">
        <v>4</v>
      </c>
      <c r="O1" s="103"/>
      <c r="P1" s="102" t="s">
        <v>5</v>
      </c>
      <c r="Q1" s="103"/>
      <c r="R1" s="102" t="s">
        <v>6</v>
      </c>
      <c r="S1" s="103"/>
      <c r="T1" s="102" t="s">
        <v>7</v>
      </c>
      <c r="U1" s="103"/>
      <c r="V1" s="102" t="s">
        <v>20</v>
      </c>
      <c r="W1" s="110"/>
      <c r="X1" s="3"/>
      <c r="Y1" s="3"/>
      <c r="AC1" s="15"/>
      <c r="ZZ1" s="32"/>
    </row>
    <row r="2" spans="1:702" ht="14.25" customHeight="1" thickTop="1" thickBot="1" x14ac:dyDescent="0.3">
      <c r="A2" s="3"/>
      <c r="B2" s="3"/>
      <c r="C2" s="23">
        <v>1</v>
      </c>
      <c r="D2" s="98" t="str">
        <f>IF(C2="","",VLOOKUP(C2,total,2,0))</f>
        <v>Fardeau</v>
      </c>
      <c r="E2" s="99"/>
      <c r="F2" s="98" t="str">
        <f>IF(C2="","",VLOOKUP(C2,total,3,0))</f>
        <v>jean marc</v>
      </c>
      <c r="G2" s="99"/>
      <c r="H2" s="100">
        <f>IF(C2="","",VLOOKUP(C2,total,4,0))</f>
        <v>24961</v>
      </c>
      <c r="I2" s="101"/>
      <c r="J2" s="98">
        <f>IF(C2="","",VLOOKUP(C2,total,5,0))</f>
        <v>0</v>
      </c>
      <c r="K2" s="99"/>
      <c r="L2" s="98" t="str">
        <f>IF(C2="","",VLOOKUP(C2,total,6,0))</f>
        <v>ville neuve st georges</v>
      </c>
      <c r="M2" s="99"/>
      <c r="N2" s="98">
        <f>IF(C2="","",VLOOKUP(C2,total,7,0))</f>
        <v>56000</v>
      </c>
      <c r="O2" s="99"/>
      <c r="P2" s="104">
        <f>IF(C2="","",VLOOKUP(C2,total,8,0))</f>
        <v>623405089</v>
      </c>
      <c r="Q2" s="105"/>
      <c r="R2" s="106">
        <f>IF(C2="","",VLOOKUP(C2,total,9,0))</f>
        <v>0</v>
      </c>
      <c r="S2" s="107"/>
      <c r="T2" s="100">
        <f>IF(C2="","",VLOOKUP(C2,total,10,0))</f>
        <v>43160</v>
      </c>
      <c r="U2" s="101"/>
      <c r="V2" s="98">
        <f>IF(C2="","",VLOOKUP(C2,total,11,0))</f>
        <v>0</v>
      </c>
      <c r="W2" s="108"/>
      <c r="X2" s="3"/>
      <c r="Y2" s="3"/>
    </row>
    <row r="3" spans="1:702" ht="14.25" customHeight="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</row>
    <row r="4" spans="1:702" ht="24" customHeight="1" thickBot="1" x14ac:dyDescent="0.3">
      <c r="A4" s="3"/>
      <c r="B4" s="3"/>
      <c r="C4" s="3"/>
      <c r="D4" s="3"/>
      <c r="E4" s="3"/>
      <c r="F4" s="3"/>
      <c r="G4" s="3"/>
      <c r="H4" s="3"/>
      <c r="I4" s="3"/>
      <c r="J4" s="3"/>
      <c r="K4" s="27" t="s">
        <v>24</v>
      </c>
      <c r="L4" s="96">
        <v>0</v>
      </c>
      <c r="M4" s="97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</row>
    <row r="5" spans="1:702" ht="9.75" customHeight="1" thickTop="1" x14ac:dyDescent="0.25">
      <c r="A5" s="3"/>
      <c r="B5" s="3"/>
      <c r="C5" s="9"/>
      <c r="D5" s="9"/>
      <c r="E5" s="9"/>
      <c r="F5" s="9"/>
      <c r="G5" s="9"/>
      <c r="H5" s="9"/>
      <c r="I5" s="9"/>
      <c r="J5" s="3"/>
      <c r="K5" s="28" t="s">
        <v>25</v>
      </c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702" ht="12" customHeight="1" x14ac:dyDescent="0.25">
      <c r="A6" s="3"/>
      <c r="B6" s="3"/>
      <c r="C6" s="5" t="s">
        <v>21</v>
      </c>
      <c r="D6" s="6" t="s">
        <v>13</v>
      </c>
      <c r="E6" s="7" t="s">
        <v>14</v>
      </c>
      <c r="F6" s="6" t="s">
        <v>15</v>
      </c>
      <c r="G6" s="7" t="s">
        <v>16</v>
      </c>
      <c r="H6" s="8" t="s">
        <v>17</v>
      </c>
      <c r="I6" s="2" t="s">
        <v>18</v>
      </c>
      <c r="J6" s="3"/>
      <c r="K6" s="3"/>
      <c r="L6" s="3"/>
      <c r="M6" s="9"/>
      <c r="N6" s="16"/>
      <c r="O6" s="9"/>
      <c r="P6" s="9"/>
      <c r="Q6" s="9"/>
      <c r="R6" s="9"/>
      <c r="S6" s="3"/>
      <c r="T6" s="3"/>
      <c r="U6" s="3"/>
      <c r="V6" s="3"/>
      <c r="W6" s="3"/>
      <c r="X6" s="3"/>
      <c r="Y6" s="3"/>
      <c r="Z6" s="109">
        <f t="shared" ref="Z6:Z69" si="0">C7+1</f>
        <v>43161</v>
      </c>
      <c r="AA6" s="109"/>
    </row>
    <row r="7" spans="1:702" ht="14.25" customHeight="1" x14ac:dyDescent="0.25">
      <c r="A7" s="3"/>
      <c r="B7" s="3"/>
      <c r="C7" s="12">
        <f>T2</f>
        <v>43160</v>
      </c>
      <c r="D7" s="18"/>
      <c r="E7" s="19"/>
      <c r="F7" s="20"/>
      <c r="G7" s="19"/>
      <c r="H7" s="21"/>
      <c r="I7" s="11">
        <f>SUM(Table14[[#This Row],[D]]-Table14[[#This Row],[A]],Table14[[#This Row],[DD]]-Table14[[#This Row],[AA]],-(Table14[[#This Row],[NR]]*AB7))</f>
        <v>0</v>
      </c>
      <c r="J7" s="3"/>
      <c r="K7" s="111">
        <f>'horloge '!B9</f>
        <v>43145.829664351855</v>
      </c>
      <c r="L7" s="3"/>
      <c r="M7" s="9"/>
      <c r="N7" s="10"/>
      <c r="O7" s="10"/>
      <c r="P7" s="10"/>
      <c r="Q7" s="10"/>
      <c r="R7" s="10"/>
      <c r="S7" s="3"/>
      <c r="T7" s="3"/>
      <c r="U7" s="3"/>
      <c r="V7" s="3"/>
      <c r="W7" s="3"/>
      <c r="X7" s="3"/>
      <c r="Y7" s="3"/>
      <c r="Z7" s="109">
        <f t="shared" si="0"/>
        <v>43162</v>
      </c>
      <c r="AA7" s="109"/>
      <c r="AB7" s="4">
        <v>2.0833333333333332E-2</v>
      </c>
      <c r="AC7" s="29" t="str">
        <f>TEXT(AD7,"mmm")</f>
        <v>janv</v>
      </c>
      <c r="AD7" s="24">
        <v>43101</v>
      </c>
    </row>
    <row r="8" spans="1:702" ht="14.25" customHeight="1" x14ac:dyDescent="0.25">
      <c r="A8" s="3"/>
      <c r="B8" s="3"/>
      <c r="C8" s="12">
        <f t="shared" ref="C8:C71" si="1">Z6</f>
        <v>43161</v>
      </c>
      <c r="D8" s="18"/>
      <c r="E8" s="19"/>
      <c r="F8" s="20"/>
      <c r="G8" s="19"/>
      <c r="H8" s="21"/>
      <c r="I8" s="11">
        <f>SUM(Table14[[#This Row],[D]]-Table14[[#This Row],[A]],Table14[[#This Row],[DD]]-Table14[[#This Row],[AA]],-(Table14[[#This Row],[NR]]*AB8))</f>
        <v>0</v>
      </c>
      <c r="J8" s="3"/>
      <c r="K8" s="111"/>
      <c r="L8" s="3"/>
      <c r="M8" s="9"/>
      <c r="N8" s="10"/>
      <c r="O8" s="10"/>
      <c r="P8" s="10"/>
      <c r="Q8" s="10"/>
      <c r="R8" s="10"/>
      <c r="S8" s="3"/>
      <c r="T8" s="3"/>
      <c r="U8" s="3"/>
      <c r="V8" s="3"/>
      <c r="W8" s="3"/>
      <c r="X8" s="3"/>
      <c r="Y8" s="3"/>
      <c r="Z8" s="109">
        <f t="shared" si="0"/>
        <v>43163</v>
      </c>
      <c r="AA8" s="109"/>
      <c r="AB8" s="4">
        <v>2.0833333333333332E-2</v>
      </c>
      <c r="AC8" s="30" t="str">
        <f>TEXT(AD8,"mmm")</f>
        <v>févr</v>
      </c>
      <c r="AD8" s="25">
        <v>43132</v>
      </c>
    </row>
    <row r="9" spans="1:702" ht="18" customHeight="1" x14ac:dyDescent="0.25">
      <c r="A9" s="3"/>
      <c r="B9" s="3"/>
      <c r="C9" s="12">
        <f>Z7</f>
        <v>43162</v>
      </c>
      <c r="D9" s="18"/>
      <c r="E9" s="19"/>
      <c r="F9" s="20"/>
      <c r="G9" s="19"/>
      <c r="H9" s="21"/>
      <c r="I9" s="11">
        <f>SUM(Table14[[#This Row],[D]]-Table14[[#This Row],[A]],Table14[[#This Row],[DD]]-Table14[[#This Row],[AA]],-(Table14[[#This Row],[NR]]*AB9))</f>
        <v>0</v>
      </c>
      <c r="J9" s="3"/>
      <c r="K9" s="40"/>
      <c r="L9" s="3"/>
      <c r="M9" s="9"/>
      <c r="N9" s="10"/>
      <c r="O9" s="10"/>
      <c r="P9" s="10"/>
      <c r="Q9" s="10"/>
      <c r="R9" s="10"/>
      <c r="S9" s="3"/>
      <c r="T9" s="3"/>
      <c r="U9" s="3"/>
      <c r="V9" s="3"/>
      <c r="W9" s="3"/>
      <c r="X9" s="3"/>
      <c r="Y9" s="3"/>
      <c r="Z9" s="109">
        <f t="shared" si="0"/>
        <v>43164</v>
      </c>
      <c r="AA9" s="109"/>
      <c r="AB9" s="4">
        <v>2.0833333333333332E-2</v>
      </c>
      <c r="AC9" s="30" t="str">
        <f>TEXT(AD9,"mmm")</f>
        <v>mars</v>
      </c>
      <c r="AD9" s="25">
        <v>43160</v>
      </c>
    </row>
    <row r="10" spans="1:702" ht="14.25" customHeight="1" x14ac:dyDescent="0.25">
      <c r="A10" s="3"/>
      <c r="B10" s="3"/>
      <c r="C10" s="12">
        <f t="shared" si="1"/>
        <v>43163</v>
      </c>
      <c r="D10" s="18"/>
      <c r="E10" s="19"/>
      <c r="F10" s="20"/>
      <c r="G10" s="19"/>
      <c r="H10" s="21"/>
      <c r="I10" s="11">
        <f>SUM(Table14[[#This Row],[D]]-Table14[[#This Row],[A]],Table14[[#This Row],[DD]]-Table14[[#This Row],[AA]],-(Table14[[#This Row],[NR]]*AB10))</f>
        <v>0</v>
      </c>
      <c r="J10" s="3"/>
      <c r="K10" s="40"/>
      <c r="L10" s="3"/>
      <c r="M10" s="9"/>
      <c r="N10" s="10"/>
      <c r="O10" s="10"/>
      <c r="P10" s="10"/>
      <c r="Q10" s="10"/>
      <c r="R10" s="10"/>
      <c r="S10" s="3"/>
      <c r="T10" s="3"/>
      <c r="U10" s="3"/>
      <c r="V10" s="3"/>
      <c r="W10" s="3"/>
      <c r="X10" s="3"/>
      <c r="Y10" s="3"/>
      <c r="Z10" s="109">
        <f t="shared" si="0"/>
        <v>43165</v>
      </c>
      <c r="AA10" s="109"/>
      <c r="AB10" s="4">
        <v>2.0833333333333332E-2</v>
      </c>
      <c r="AC10" s="30" t="str">
        <f t="shared" ref="AC10:AC18" si="2">TEXT(AD10,"mmm")</f>
        <v>avr</v>
      </c>
      <c r="AD10" s="25">
        <v>43191</v>
      </c>
    </row>
    <row r="11" spans="1:702" ht="14.25" customHeight="1" x14ac:dyDescent="0.25">
      <c r="A11" s="3"/>
      <c r="B11" s="3"/>
      <c r="C11" s="12">
        <f t="shared" si="1"/>
        <v>43164</v>
      </c>
      <c r="D11" s="18"/>
      <c r="E11" s="19"/>
      <c r="F11" s="20"/>
      <c r="G11" s="19"/>
      <c r="H11" s="21"/>
      <c r="I11" s="11">
        <f>SUM(Table14[[#This Row],[D]]-Table14[[#This Row],[A]],Table14[[#This Row],[DD]]-Table14[[#This Row],[AA]],-(Table14[[#This Row],[NR]]*AB11))</f>
        <v>0</v>
      </c>
      <c r="J11" s="3"/>
      <c r="K11" s="40"/>
      <c r="L11" s="3"/>
      <c r="M11" s="9"/>
      <c r="N11" s="10"/>
      <c r="O11" s="10"/>
      <c r="P11" s="10"/>
      <c r="Q11" s="10"/>
      <c r="R11" s="10"/>
      <c r="S11" s="3"/>
      <c r="T11" s="3"/>
      <c r="U11" s="3"/>
      <c r="V11" s="3"/>
      <c r="W11" s="3"/>
      <c r="X11" s="3"/>
      <c r="Y11" s="3"/>
      <c r="Z11" s="109">
        <f t="shared" si="0"/>
        <v>43166</v>
      </c>
      <c r="AA11" s="109"/>
      <c r="AB11" s="4">
        <v>2.0833333333333332E-2</v>
      </c>
      <c r="AC11" s="30" t="str">
        <f t="shared" si="2"/>
        <v>mai</v>
      </c>
      <c r="AD11" s="25">
        <v>43221</v>
      </c>
    </row>
    <row r="12" spans="1:702" ht="14.25" customHeight="1" x14ac:dyDescent="0.25">
      <c r="A12" s="3"/>
      <c r="B12" s="3"/>
      <c r="C12" s="12">
        <f t="shared" si="1"/>
        <v>43165</v>
      </c>
      <c r="D12" s="18"/>
      <c r="E12" s="19"/>
      <c r="F12" s="20"/>
      <c r="G12" s="19"/>
      <c r="H12" s="21"/>
      <c r="I12" s="11">
        <f>SUM(Table14[[#This Row],[D]]-Table14[[#This Row],[A]],Table14[[#This Row],[DD]]-Table14[[#This Row],[AA]],-(Table14[[#This Row],[NR]]*AB12))</f>
        <v>0</v>
      </c>
      <c r="J12" s="3"/>
      <c r="K12" s="40"/>
      <c r="L12" s="3"/>
      <c r="M12" s="9"/>
      <c r="N12" s="10"/>
      <c r="O12" s="10"/>
      <c r="P12" s="10"/>
      <c r="Q12" s="10"/>
      <c r="R12" s="10"/>
      <c r="S12" s="3"/>
      <c r="T12" s="3"/>
      <c r="U12" s="3"/>
      <c r="V12" s="3"/>
      <c r="W12" s="3"/>
      <c r="X12" s="3"/>
      <c r="Y12" s="3"/>
      <c r="Z12" s="109">
        <f t="shared" si="0"/>
        <v>43167</v>
      </c>
      <c r="AA12" s="109"/>
      <c r="AB12" s="4">
        <v>2.0833333333333332E-2</v>
      </c>
      <c r="AC12" s="30" t="str">
        <f t="shared" si="2"/>
        <v>juin</v>
      </c>
      <c r="AD12" s="25">
        <v>43252</v>
      </c>
    </row>
    <row r="13" spans="1:702" ht="14.25" customHeight="1" x14ac:dyDescent="0.25">
      <c r="A13" s="3"/>
      <c r="B13" s="3"/>
      <c r="C13" s="12">
        <f t="shared" si="1"/>
        <v>43166</v>
      </c>
      <c r="D13" s="18"/>
      <c r="E13" s="19"/>
      <c r="F13" s="20"/>
      <c r="G13" s="19"/>
      <c r="H13" s="21"/>
      <c r="I13" s="11">
        <f>SUM(Table14[[#This Row],[D]]-Table14[[#This Row],[A]],Table14[[#This Row],[DD]]-Table14[[#This Row],[AA]],-(Table14[[#This Row],[NR]]*AB13))</f>
        <v>0</v>
      </c>
      <c r="J13" s="17"/>
      <c r="K13" s="40"/>
      <c r="L13" s="3"/>
      <c r="M13" s="9"/>
      <c r="N13" s="10"/>
      <c r="O13" s="10"/>
      <c r="P13" s="10"/>
      <c r="Q13" s="10"/>
      <c r="R13" s="10"/>
      <c r="S13" s="3"/>
      <c r="T13" s="3"/>
      <c r="U13" s="3"/>
      <c r="V13" s="3"/>
      <c r="W13" s="3"/>
      <c r="X13" s="3"/>
      <c r="Y13" s="3"/>
      <c r="Z13" s="109">
        <f t="shared" si="0"/>
        <v>43168</v>
      </c>
      <c r="AA13" s="109"/>
      <c r="AB13" s="4">
        <v>2.0833333333333332E-2</v>
      </c>
      <c r="AC13" s="30" t="str">
        <f t="shared" si="2"/>
        <v>juil</v>
      </c>
      <c r="AD13" s="25">
        <v>43282</v>
      </c>
    </row>
    <row r="14" spans="1:702" ht="14.25" customHeight="1" x14ac:dyDescent="0.25">
      <c r="A14" s="3"/>
      <c r="B14" s="3"/>
      <c r="C14" s="12">
        <f t="shared" si="1"/>
        <v>43167</v>
      </c>
      <c r="D14" s="18"/>
      <c r="E14" s="19"/>
      <c r="F14" s="20"/>
      <c r="G14" s="19"/>
      <c r="H14" s="21"/>
      <c r="I14" s="11">
        <f>SUM(Table14[[#This Row],[D]]-Table14[[#This Row],[A]],Table14[[#This Row],[DD]]-Table14[[#This Row],[AA]],-(Table14[[#This Row],[NR]]*AB14))</f>
        <v>0</v>
      </c>
      <c r="J14" s="3"/>
      <c r="K14" s="40"/>
      <c r="L14" s="3"/>
      <c r="M14" s="9"/>
      <c r="N14" s="9"/>
      <c r="O14" s="9"/>
      <c r="P14" s="9"/>
      <c r="Q14" s="9"/>
      <c r="R14" s="9"/>
      <c r="S14" s="3"/>
      <c r="T14" s="3"/>
      <c r="U14" s="3"/>
      <c r="V14" s="3"/>
      <c r="W14" s="3"/>
      <c r="X14" s="3"/>
      <c r="Y14" s="3"/>
      <c r="Z14" s="109">
        <f t="shared" si="0"/>
        <v>43169</v>
      </c>
      <c r="AA14" s="109"/>
      <c r="AB14" s="4">
        <v>2.0833333333333332E-2</v>
      </c>
      <c r="AC14" s="30" t="str">
        <f t="shared" si="2"/>
        <v>août</v>
      </c>
      <c r="AD14" s="25">
        <v>43313</v>
      </c>
    </row>
    <row r="15" spans="1:702" ht="14.25" customHeight="1" x14ac:dyDescent="0.25">
      <c r="A15" s="3"/>
      <c r="B15" s="3"/>
      <c r="C15" s="12">
        <f t="shared" si="1"/>
        <v>43168</v>
      </c>
      <c r="D15" s="18"/>
      <c r="E15" s="19"/>
      <c r="F15" s="20"/>
      <c r="G15" s="19"/>
      <c r="H15" s="21"/>
      <c r="I15" s="11">
        <f>SUM(Table14[[#This Row],[D]]-Table14[[#This Row],[A]],Table14[[#This Row],[DD]]-Table14[[#This Row],[AA]],-(Table14[[#This Row],[NR]]*AB15))</f>
        <v>0</v>
      </c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109">
        <f t="shared" si="0"/>
        <v>43170</v>
      </c>
      <c r="AA15" s="109"/>
      <c r="AB15" s="4">
        <v>2.0833333333333332E-2</v>
      </c>
      <c r="AC15" s="30" t="str">
        <f t="shared" si="2"/>
        <v>sept</v>
      </c>
      <c r="AD15" s="25">
        <v>43344</v>
      </c>
    </row>
    <row r="16" spans="1:702" ht="14.25" customHeight="1" x14ac:dyDescent="0.25">
      <c r="A16" s="3"/>
      <c r="B16" s="3"/>
      <c r="C16" s="12">
        <f t="shared" si="1"/>
        <v>43169</v>
      </c>
      <c r="D16" s="18"/>
      <c r="E16" s="19"/>
      <c r="F16" s="20"/>
      <c r="G16" s="19"/>
      <c r="H16" s="21"/>
      <c r="I16" s="11">
        <f>SUM(Table14[[#This Row],[D]]-Table14[[#This Row],[A]],Table14[[#This Row],[DD]]-Table14[[#This Row],[AA]],-(Table14[[#This Row],[NR]]*AB16))</f>
        <v>0</v>
      </c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109">
        <f t="shared" si="0"/>
        <v>43171</v>
      </c>
      <c r="AA16" s="109"/>
      <c r="AB16" s="4">
        <v>2.0833333333333332E-2</v>
      </c>
      <c r="AC16" s="30" t="str">
        <f t="shared" si="2"/>
        <v>oct</v>
      </c>
      <c r="AD16" s="25">
        <v>43374</v>
      </c>
    </row>
    <row r="17" spans="1:30" ht="14.25" customHeight="1" x14ac:dyDescent="0.25">
      <c r="A17" s="3"/>
      <c r="B17" s="3"/>
      <c r="C17" s="12">
        <f t="shared" si="1"/>
        <v>43170</v>
      </c>
      <c r="D17" s="18"/>
      <c r="E17" s="19"/>
      <c r="F17" s="20"/>
      <c r="G17" s="19"/>
      <c r="H17" s="21"/>
      <c r="I17" s="11">
        <f>SUM(Table14[[#This Row],[D]]-Table14[[#This Row],[A]],Table14[[#This Row],[DD]]-Table14[[#This Row],[AA]],-(Table14[[#This Row],[NR]]*AB17))</f>
        <v>0</v>
      </c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109">
        <f t="shared" si="0"/>
        <v>43172</v>
      </c>
      <c r="AA17" s="109"/>
      <c r="AB17" s="4">
        <v>2.0833333333333332E-2</v>
      </c>
      <c r="AC17" s="30" t="str">
        <f t="shared" si="2"/>
        <v>nov</v>
      </c>
      <c r="AD17" s="25">
        <v>43405</v>
      </c>
    </row>
    <row r="18" spans="1:30" ht="14.25" customHeight="1" x14ac:dyDescent="0.25">
      <c r="A18" s="3"/>
      <c r="B18" s="3"/>
      <c r="C18" s="12">
        <f t="shared" si="1"/>
        <v>43171</v>
      </c>
      <c r="D18" s="18"/>
      <c r="E18" s="19"/>
      <c r="F18" s="20"/>
      <c r="G18" s="19"/>
      <c r="H18" s="21"/>
      <c r="I18" s="11">
        <f>SUM(Table14[[#This Row],[D]]-Table14[[#This Row],[A]],Table14[[#This Row],[DD]]-Table14[[#This Row],[AA]],-(Table14[[#This Row],[NR]]*AB18))</f>
        <v>0</v>
      </c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109">
        <f t="shared" si="0"/>
        <v>43173</v>
      </c>
      <c r="AA18" s="109"/>
      <c r="AB18" s="4">
        <v>2.0833333333333332E-2</v>
      </c>
      <c r="AC18" s="30" t="str">
        <f t="shared" si="2"/>
        <v>déc</v>
      </c>
      <c r="AD18" s="25">
        <v>43435</v>
      </c>
    </row>
    <row r="19" spans="1:30" ht="14.25" customHeight="1" x14ac:dyDescent="0.25">
      <c r="A19" s="3"/>
      <c r="B19" s="3"/>
      <c r="C19" s="12">
        <f t="shared" si="1"/>
        <v>43172</v>
      </c>
      <c r="D19" s="18"/>
      <c r="E19" s="19"/>
      <c r="F19" s="20"/>
      <c r="G19" s="19"/>
      <c r="H19" s="21"/>
      <c r="I19" s="11">
        <f>SUM(Table14[[#This Row],[D]]-Table14[[#This Row],[A]],Table14[[#This Row],[DD]]-Table14[[#This Row],[AA]],-(Table14[[#This Row],[NR]]*AB19))</f>
        <v>0</v>
      </c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109">
        <f t="shared" si="0"/>
        <v>43174</v>
      </c>
      <c r="AA19" s="109"/>
      <c r="AB19" s="4">
        <v>2.0833333333333332E-2</v>
      </c>
      <c r="AC19" s="31"/>
      <c r="AD19" s="26"/>
    </row>
    <row r="20" spans="1:30" ht="14.25" customHeight="1" x14ac:dyDescent="0.25">
      <c r="A20" s="3"/>
      <c r="B20" s="3"/>
      <c r="C20" s="12">
        <f t="shared" si="1"/>
        <v>43173</v>
      </c>
      <c r="D20" s="18"/>
      <c r="E20" s="19"/>
      <c r="F20" s="20"/>
      <c r="G20" s="19"/>
      <c r="H20" s="21"/>
      <c r="I20" s="11">
        <f>SUM(Table14[[#This Row],[D]]-Table14[[#This Row],[A]],Table14[[#This Row],[DD]]-Table14[[#This Row],[AA]],-(Table14[[#This Row],[NR]]*AB20))</f>
        <v>0</v>
      </c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109">
        <f t="shared" si="0"/>
        <v>43175</v>
      </c>
      <c r="AA20" s="109"/>
      <c r="AB20" s="4">
        <v>2.0833333333333332E-2</v>
      </c>
    </row>
    <row r="21" spans="1:30" ht="14.25" customHeight="1" x14ac:dyDescent="0.25">
      <c r="A21" s="3"/>
      <c r="B21" s="3"/>
      <c r="C21" s="12">
        <f t="shared" si="1"/>
        <v>43174</v>
      </c>
      <c r="D21" s="18"/>
      <c r="E21" s="19"/>
      <c r="F21" s="20"/>
      <c r="G21" s="19"/>
      <c r="H21" s="21"/>
      <c r="I21" s="11">
        <f>SUM(Table14[[#This Row],[D]]-Table14[[#This Row],[A]],Table14[[#This Row],[DD]]-Table14[[#This Row],[AA]],-(Table14[[#This Row],[NR]]*AB21))</f>
        <v>0</v>
      </c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109">
        <f t="shared" si="0"/>
        <v>43176</v>
      </c>
      <c r="AA21" s="109"/>
      <c r="AB21" s="4">
        <v>2.0833333333333332E-2</v>
      </c>
    </row>
    <row r="22" spans="1:30" ht="14.25" customHeight="1" x14ac:dyDescent="0.25">
      <c r="A22" s="3"/>
      <c r="B22" s="3"/>
      <c r="C22" s="12">
        <f t="shared" si="1"/>
        <v>43175</v>
      </c>
      <c r="D22" s="18"/>
      <c r="E22" s="19"/>
      <c r="F22" s="20"/>
      <c r="G22" s="19"/>
      <c r="H22" s="21"/>
      <c r="I22" s="11">
        <f>SUM(Table14[[#This Row],[D]]-Table14[[#This Row],[A]],Table14[[#This Row],[DD]]-Table14[[#This Row],[AA]],-(Table14[[#This Row],[NR]]*AB22))</f>
        <v>0</v>
      </c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109">
        <f t="shared" si="0"/>
        <v>43177</v>
      </c>
      <c r="AA22" s="109"/>
      <c r="AB22" s="4">
        <v>2.0833333333333332E-2</v>
      </c>
    </row>
    <row r="23" spans="1:30" ht="14.25" customHeight="1" x14ac:dyDescent="0.25">
      <c r="A23" s="3"/>
      <c r="B23" s="3"/>
      <c r="C23" s="12">
        <f t="shared" si="1"/>
        <v>43176</v>
      </c>
      <c r="D23" s="18"/>
      <c r="E23" s="19"/>
      <c r="F23" s="20"/>
      <c r="G23" s="19"/>
      <c r="H23" s="21"/>
      <c r="I23" s="11">
        <f>SUM(Table14[[#This Row],[D]]-Table14[[#This Row],[A]],Table14[[#This Row],[DD]]-Table14[[#This Row],[AA]],-(Table14[[#This Row],[NR]]*AB23))</f>
        <v>0</v>
      </c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109">
        <f t="shared" si="0"/>
        <v>43178</v>
      </c>
      <c r="AA23" s="109"/>
      <c r="AB23" s="4">
        <v>2.0833333333333332E-2</v>
      </c>
    </row>
    <row r="24" spans="1:30" ht="14.25" customHeight="1" x14ac:dyDescent="0.25">
      <c r="A24" s="3"/>
      <c r="B24" s="3"/>
      <c r="C24" s="12">
        <f t="shared" si="1"/>
        <v>43177</v>
      </c>
      <c r="D24" s="18"/>
      <c r="E24" s="19"/>
      <c r="F24" s="20"/>
      <c r="G24" s="19"/>
      <c r="H24" s="21"/>
      <c r="I24" s="11">
        <f>SUM(Table14[[#This Row],[D]]-Table14[[#This Row],[A]],Table14[[#This Row],[DD]]-Table14[[#This Row],[AA]],-(Table14[[#This Row],[NR]]*AB24))</f>
        <v>0</v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109">
        <f t="shared" si="0"/>
        <v>43179</v>
      </c>
      <c r="AA24" s="109"/>
      <c r="AB24" s="4">
        <v>2.0833333333333332E-2</v>
      </c>
    </row>
    <row r="25" spans="1:30" ht="14.25" customHeight="1" x14ac:dyDescent="0.25">
      <c r="A25" s="3"/>
      <c r="B25" s="3"/>
      <c r="C25" s="12">
        <f t="shared" si="1"/>
        <v>43178</v>
      </c>
      <c r="D25" s="18"/>
      <c r="E25" s="19"/>
      <c r="F25" s="20"/>
      <c r="G25" s="19"/>
      <c r="H25" s="21"/>
      <c r="I25" s="11">
        <f>SUM(Table14[[#This Row],[D]]-Table14[[#This Row],[A]],Table14[[#This Row],[DD]]-Table14[[#This Row],[AA]],-(Table14[[#This Row],[NR]]*AB25))</f>
        <v>0</v>
      </c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109">
        <f t="shared" si="0"/>
        <v>43180</v>
      </c>
      <c r="AA25" s="109"/>
      <c r="AB25" s="4">
        <v>2.0833333333333332E-2</v>
      </c>
    </row>
    <row r="26" spans="1:30" ht="14.25" customHeight="1" x14ac:dyDescent="0.25">
      <c r="A26" s="3"/>
      <c r="B26" s="3"/>
      <c r="C26" s="12">
        <f t="shared" si="1"/>
        <v>43179</v>
      </c>
      <c r="D26" s="18"/>
      <c r="E26" s="19"/>
      <c r="F26" s="20"/>
      <c r="G26" s="19"/>
      <c r="H26" s="21"/>
      <c r="I26" s="11">
        <f>SUM(Table14[[#This Row],[D]]-Table14[[#This Row],[A]],Table14[[#This Row],[DD]]-Table14[[#This Row],[AA]],-(Table14[[#This Row],[NR]]*AB26))</f>
        <v>0</v>
      </c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109">
        <f t="shared" si="0"/>
        <v>43181</v>
      </c>
      <c r="AA26" s="109"/>
      <c r="AB26" s="4">
        <v>2.0833333333333332E-2</v>
      </c>
    </row>
    <row r="27" spans="1:30" ht="14.25" customHeight="1" x14ac:dyDescent="0.25">
      <c r="A27" s="3"/>
      <c r="B27" s="3"/>
      <c r="C27" s="12">
        <f t="shared" si="1"/>
        <v>43180</v>
      </c>
      <c r="D27" s="18"/>
      <c r="E27" s="19"/>
      <c r="F27" s="20"/>
      <c r="G27" s="19"/>
      <c r="H27" s="21"/>
      <c r="I27" s="11">
        <f>SUM(Table14[[#This Row],[D]]-Table14[[#This Row],[A]],Table14[[#This Row],[DD]]-Table14[[#This Row],[AA]],-(Table14[[#This Row],[NR]]*AB27))</f>
        <v>0</v>
      </c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109">
        <f t="shared" si="0"/>
        <v>43182</v>
      </c>
      <c r="AA27" s="109"/>
      <c r="AB27" s="4">
        <v>2.0833333333333332E-2</v>
      </c>
    </row>
    <row r="28" spans="1:30" ht="14.25" customHeight="1" x14ac:dyDescent="0.25">
      <c r="A28" s="3"/>
      <c r="B28" s="3"/>
      <c r="C28" s="12">
        <f t="shared" si="1"/>
        <v>43181</v>
      </c>
      <c r="D28" s="18"/>
      <c r="E28" s="19"/>
      <c r="F28" s="20"/>
      <c r="G28" s="19"/>
      <c r="H28" s="21"/>
      <c r="I28" s="11">
        <f>SUM(Table14[[#This Row],[D]]-Table14[[#This Row],[A]],Table14[[#This Row],[DD]]-Table14[[#This Row],[AA]],-(Table14[[#This Row],[NR]]*AB28))</f>
        <v>0</v>
      </c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109">
        <f t="shared" si="0"/>
        <v>43183</v>
      </c>
      <c r="AA28" s="109"/>
      <c r="AB28" s="4">
        <v>2.0833333333333332E-2</v>
      </c>
    </row>
    <row r="29" spans="1:30" ht="14.25" customHeight="1" x14ac:dyDescent="0.25">
      <c r="A29" s="3"/>
      <c r="B29" s="3"/>
      <c r="C29" s="12">
        <f t="shared" si="1"/>
        <v>43182</v>
      </c>
      <c r="D29" s="18"/>
      <c r="E29" s="19"/>
      <c r="F29" s="20"/>
      <c r="G29" s="19"/>
      <c r="H29" s="21"/>
      <c r="I29" s="11">
        <f>SUM(Table14[[#This Row],[D]]-Table14[[#This Row],[A]],Table14[[#This Row],[DD]]-Table14[[#This Row],[AA]],-(Table14[[#This Row],[NR]]*AB29))</f>
        <v>0</v>
      </c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109">
        <f t="shared" si="0"/>
        <v>43184</v>
      </c>
      <c r="AA29" s="109"/>
      <c r="AB29" s="4">
        <v>2.0833333333333332E-2</v>
      </c>
    </row>
    <row r="30" spans="1:30" ht="14.25" customHeight="1" x14ac:dyDescent="0.25">
      <c r="A30" s="3"/>
      <c r="B30" s="3"/>
      <c r="C30" s="12">
        <f t="shared" si="1"/>
        <v>43183</v>
      </c>
      <c r="D30" s="18"/>
      <c r="E30" s="19"/>
      <c r="F30" s="20"/>
      <c r="G30" s="19"/>
      <c r="H30" s="21"/>
      <c r="I30" s="11">
        <f>SUM(Table14[[#This Row],[D]]-Table14[[#This Row],[A]],Table14[[#This Row],[DD]]-Table14[[#This Row],[AA]],-(Table14[[#This Row],[NR]]*AB30))</f>
        <v>0</v>
      </c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109">
        <f t="shared" si="0"/>
        <v>43185</v>
      </c>
      <c r="AA30" s="109"/>
      <c r="AB30" s="4">
        <v>2.0833333333333332E-2</v>
      </c>
    </row>
    <row r="31" spans="1:30" ht="14.25" customHeight="1" x14ac:dyDescent="0.25">
      <c r="A31" s="3"/>
      <c r="B31" s="3"/>
      <c r="C31" s="12">
        <f t="shared" si="1"/>
        <v>43184</v>
      </c>
      <c r="D31" s="18"/>
      <c r="E31" s="19"/>
      <c r="F31" s="20"/>
      <c r="G31" s="19"/>
      <c r="H31" s="21"/>
      <c r="I31" s="11">
        <f>SUM(Table14[[#This Row],[D]]-Table14[[#This Row],[A]],Table14[[#This Row],[DD]]-Table14[[#This Row],[AA]],-(Table14[[#This Row],[NR]]*AB31))</f>
        <v>0</v>
      </c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109">
        <f t="shared" si="0"/>
        <v>43186</v>
      </c>
      <c r="AA31" s="109"/>
      <c r="AB31" s="4">
        <v>2.0833333333333332E-2</v>
      </c>
    </row>
    <row r="32" spans="1:30" ht="14.25" customHeight="1" x14ac:dyDescent="0.25">
      <c r="A32" s="3"/>
      <c r="B32" s="3"/>
      <c r="C32" s="12">
        <f t="shared" si="1"/>
        <v>43185</v>
      </c>
      <c r="D32" s="18"/>
      <c r="E32" s="19"/>
      <c r="F32" s="20"/>
      <c r="G32" s="19"/>
      <c r="H32" s="21"/>
      <c r="I32" s="11">
        <f>SUM(Table14[[#This Row],[D]]-Table14[[#This Row],[A]],Table14[[#This Row],[DD]]-Table14[[#This Row],[AA]],-(Table14[[#This Row],[NR]]*AB32))</f>
        <v>0</v>
      </c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109">
        <f t="shared" si="0"/>
        <v>43187</v>
      </c>
      <c r="AA32" s="109"/>
      <c r="AB32" s="4">
        <v>2.0833333333333332E-2</v>
      </c>
    </row>
    <row r="33" spans="1:28" ht="14.25" customHeight="1" x14ac:dyDescent="0.25">
      <c r="A33" s="3"/>
      <c r="B33" s="3"/>
      <c r="C33" s="12">
        <f t="shared" si="1"/>
        <v>43186</v>
      </c>
      <c r="D33" s="18"/>
      <c r="E33" s="19"/>
      <c r="F33" s="20"/>
      <c r="G33" s="19"/>
      <c r="H33" s="21"/>
      <c r="I33" s="11">
        <f>SUM(Table14[[#This Row],[D]]-Table14[[#This Row],[A]],Table14[[#This Row],[DD]]-Table14[[#This Row],[AA]],-(Table14[[#This Row],[NR]]*AB33))</f>
        <v>0</v>
      </c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109">
        <f t="shared" si="0"/>
        <v>43188</v>
      </c>
      <c r="AA33" s="109"/>
      <c r="AB33" s="4">
        <v>2.0833333333333332E-2</v>
      </c>
    </row>
    <row r="34" spans="1:28" ht="14.25" customHeight="1" x14ac:dyDescent="0.25">
      <c r="A34" s="3"/>
      <c r="B34" s="3"/>
      <c r="C34" s="12">
        <f t="shared" si="1"/>
        <v>43187</v>
      </c>
      <c r="D34" s="18"/>
      <c r="E34" s="19"/>
      <c r="F34" s="20"/>
      <c r="G34" s="19"/>
      <c r="H34" s="21"/>
      <c r="I34" s="11">
        <f>SUM(Table14[[#This Row],[D]]-Table14[[#This Row],[A]],Table14[[#This Row],[DD]]-Table14[[#This Row],[AA]],-(Table14[[#This Row],[NR]]*AB34))</f>
        <v>0</v>
      </c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109">
        <f t="shared" si="0"/>
        <v>43189</v>
      </c>
      <c r="AA34" s="109"/>
      <c r="AB34" s="4">
        <v>2.0833333333333332E-2</v>
      </c>
    </row>
    <row r="35" spans="1:28" ht="14.25" customHeight="1" x14ac:dyDescent="0.25">
      <c r="A35" s="3"/>
      <c r="B35" s="3"/>
      <c r="C35" s="12">
        <f t="shared" si="1"/>
        <v>43188</v>
      </c>
      <c r="D35" s="18"/>
      <c r="E35" s="19"/>
      <c r="F35" s="20"/>
      <c r="G35" s="19"/>
      <c r="H35" s="21"/>
      <c r="I35" s="11">
        <f>SUM(Table14[[#This Row],[D]]-Table14[[#This Row],[A]],Table14[[#This Row],[DD]]-Table14[[#This Row],[AA]],-(Table14[[#This Row],[NR]]*AB35))</f>
        <v>0</v>
      </c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109">
        <f t="shared" si="0"/>
        <v>43190</v>
      </c>
      <c r="AA35" s="109"/>
      <c r="AB35" s="4">
        <v>2.0833333333333332E-2</v>
      </c>
    </row>
    <row r="36" spans="1:28" ht="14.25" customHeight="1" x14ac:dyDescent="0.25">
      <c r="A36" s="3"/>
      <c r="B36" s="3"/>
      <c r="C36" s="12">
        <f t="shared" si="1"/>
        <v>43189</v>
      </c>
      <c r="D36" s="18"/>
      <c r="E36" s="19"/>
      <c r="F36" s="20"/>
      <c r="G36" s="19"/>
      <c r="H36" s="21"/>
      <c r="I36" s="11">
        <f>SUM(Table14[[#This Row],[D]]-Table14[[#This Row],[A]],Table14[[#This Row],[DD]]-Table14[[#This Row],[AA]],-(Table14[[#This Row],[NR]]*AB36))</f>
        <v>0</v>
      </c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109">
        <f t="shared" si="0"/>
        <v>43191</v>
      </c>
      <c r="AA36" s="109"/>
      <c r="AB36" s="4">
        <v>2.0833333333333332E-2</v>
      </c>
    </row>
    <row r="37" spans="1:28" ht="14.25" customHeight="1" x14ac:dyDescent="0.25">
      <c r="A37" s="3"/>
      <c r="B37" s="3"/>
      <c r="C37" s="12">
        <f t="shared" si="1"/>
        <v>43190</v>
      </c>
      <c r="D37" s="18"/>
      <c r="E37" s="19"/>
      <c r="F37" s="20"/>
      <c r="G37" s="19"/>
      <c r="H37" s="21"/>
      <c r="I37" s="11">
        <f>SUM(Table14[[#This Row],[D]]-Table14[[#This Row],[A]],Table14[[#This Row],[DD]]-Table14[[#This Row],[AA]],-(Table14[[#This Row],[NR]]*AB37))</f>
        <v>0</v>
      </c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109">
        <f t="shared" si="0"/>
        <v>43192</v>
      </c>
      <c r="AA37" s="109"/>
      <c r="AB37" s="4">
        <v>2.0833333333333332E-2</v>
      </c>
    </row>
    <row r="38" spans="1:28" ht="14.25" customHeight="1" x14ac:dyDescent="0.25">
      <c r="A38" s="3"/>
      <c r="B38" s="3"/>
      <c r="C38" s="12">
        <f t="shared" si="1"/>
        <v>43191</v>
      </c>
      <c r="D38" s="22"/>
      <c r="E38" s="19"/>
      <c r="F38" s="20"/>
      <c r="G38" s="19"/>
      <c r="H38" s="21"/>
      <c r="I38" s="11">
        <f>SUM(Table14[[#This Row],[D]]-Table14[[#This Row],[A]],Table14[[#This Row],[DD]]-Table14[[#This Row],[AA]],-(Table14[[#This Row],[NR]]*AB38))</f>
        <v>0</v>
      </c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109">
        <f t="shared" si="0"/>
        <v>43193</v>
      </c>
      <c r="AA38" s="109"/>
      <c r="AB38" s="4">
        <v>2.0833333333333332E-2</v>
      </c>
    </row>
    <row r="39" spans="1:28" ht="14.25" customHeight="1" x14ac:dyDescent="0.25">
      <c r="A39" s="3"/>
      <c r="B39" s="3"/>
      <c r="C39" s="12">
        <f t="shared" si="1"/>
        <v>43192</v>
      </c>
      <c r="D39" s="22"/>
      <c r="E39" s="19"/>
      <c r="F39" s="20"/>
      <c r="G39" s="19"/>
      <c r="H39" s="21"/>
      <c r="I39" s="11">
        <f>SUM(Table14[[#This Row],[D]]-Table14[[#This Row],[A]],Table14[[#This Row],[DD]]-Table14[[#This Row],[AA]],-(Table14[[#This Row],[NR]]*AB39))</f>
        <v>0</v>
      </c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109">
        <f t="shared" si="0"/>
        <v>43194</v>
      </c>
      <c r="AA39" s="109"/>
      <c r="AB39" s="4">
        <v>2.0833333333333332E-2</v>
      </c>
    </row>
    <row r="40" spans="1:28" ht="14.25" customHeight="1" x14ac:dyDescent="0.25">
      <c r="A40" s="3"/>
      <c r="B40" s="3"/>
      <c r="C40" s="12">
        <f t="shared" si="1"/>
        <v>43193</v>
      </c>
      <c r="D40" s="22"/>
      <c r="E40" s="19"/>
      <c r="F40" s="20"/>
      <c r="G40" s="19"/>
      <c r="H40" s="21"/>
      <c r="I40" s="11">
        <f>SUM(Table14[[#This Row],[D]]-Table14[[#This Row],[A]],Table14[[#This Row],[DD]]-Table14[[#This Row],[AA]],-(Table14[[#This Row],[NR]]*AB40))</f>
        <v>0</v>
      </c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109">
        <f t="shared" si="0"/>
        <v>43195</v>
      </c>
      <c r="AA40" s="109"/>
      <c r="AB40" s="4">
        <v>2.0833333333333332E-2</v>
      </c>
    </row>
    <row r="41" spans="1:28" ht="14.25" customHeight="1" x14ac:dyDescent="0.25">
      <c r="A41" s="3"/>
      <c r="B41" s="3"/>
      <c r="C41" s="12">
        <f t="shared" si="1"/>
        <v>43194</v>
      </c>
      <c r="D41" s="22"/>
      <c r="E41" s="19"/>
      <c r="F41" s="20"/>
      <c r="G41" s="19"/>
      <c r="H41" s="21"/>
      <c r="I41" s="11">
        <f>SUM(Table14[[#This Row],[D]]-Table14[[#This Row],[A]],Table14[[#This Row],[DD]]-Table14[[#This Row],[AA]],-(Table14[[#This Row],[NR]]*AB41))</f>
        <v>0</v>
      </c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109">
        <f t="shared" si="0"/>
        <v>43196</v>
      </c>
      <c r="AA41" s="109"/>
      <c r="AB41" s="4">
        <v>2.0833333333333332E-2</v>
      </c>
    </row>
    <row r="42" spans="1:28" ht="14.25" customHeight="1" x14ac:dyDescent="0.25">
      <c r="A42" s="3"/>
      <c r="B42" s="3"/>
      <c r="C42" s="12">
        <f t="shared" si="1"/>
        <v>43195</v>
      </c>
      <c r="D42" s="22"/>
      <c r="E42" s="19"/>
      <c r="F42" s="20"/>
      <c r="G42" s="19"/>
      <c r="H42" s="21"/>
      <c r="I42" s="11">
        <f>SUM(Table14[[#This Row],[D]]-Table14[[#This Row],[A]],Table14[[#This Row],[DD]]-Table14[[#This Row],[AA]],-(Table14[[#This Row],[NR]]*AB42))</f>
        <v>0</v>
      </c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109">
        <f t="shared" si="0"/>
        <v>43197</v>
      </c>
      <c r="AA42" s="109"/>
      <c r="AB42" s="4">
        <v>2.0833333333333332E-2</v>
      </c>
    </row>
    <row r="43" spans="1:28" ht="14.25" customHeight="1" x14ac:dyDescent="0.25">
      <c r="A43" s="3"/>
      <c r="B43" s="3"/>
      <c r="C43" s="12">
        <f t="shared" si="1"/>
        <v>43196</v>
      </c>
      <c r="D43" s="22"/>
      <c r="E43" s="19"/>
      <c r="F43" s="20"/>
      <c r="G43" s="19"/>
      <c r="H43" s="21"/>
      <c r="I43" s="11">
        <f>SUM(Table14[[#This Row],[D]]-Table14[[#This Row],[A]],Table14[[#This Row],[DD]]-Table14[[#This Row],[AA]],-(Table14[[#This Row],[NR]]*AB43))</f>
        <v>0</v>
      </c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109">
        <f t="shared" si="0"/>
        <v>43198</v>
      </c>
      <c r="AA43" s="109"/>
      <c r="AB43" s="4">
        <v>2.0833333333333332E-2</v>
      </c>
    </row>
    <row r="44" spans="1:28" ht="14.25" customHeight="1" x14ac:dyDescent="0.25">
      <c r="A44" s="3"/>
      <c r="B44" s="3"/>
      <c r="C44" s="12">
        <f t="shared" si="1"/>
        <v>43197</v>
      </c>
      <c r="D44" s="22"/>
      <c r="E44" s="19"/>
      <c r="F44" s="20"/>
      <c r="G44" s="19"/>
      <c r="H44" s="21"/>
      <c r="I44" s="11">
        <f>SUM(Table14[[#This Row],[D]]-Table14[[#This Row],[A]],Table14[[#This Row],[DD]]-Table14[[#This Row],[AA]],-(Table14[[#This Row],[NR]]*AB44))</f>
        <v>0</v>
      </c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109">
        <f t="shared" si="0"/>
        <v>43199</v>
      </c>
      <c r="AA44" s="109"/>
      <c r="AB44" s="4">
        <v>2.0833333333333332E-2</v>
      </c>
    </row>
    <row r="45" spans="1:28" ht="14.25" customHeight="1" x14ac:dyDescent="0.25">
      <c r="A45" s="3"/>
      <c r="B45" s="3"/>
      <c r="C45" s="12">
        <f t="shared" si="1"/>
        <v>43198</v>
      </c>
      <c r="D45" s="22"/>
      <c r="E45" s="19"/>
      <c r="F45" s="20"/>
      <c r="G45" s="19"/>
      <c r="H45" s="21"/>
      <c r="I45" s="11">
        <f>SUM(Table14[[#This Row],[D]]-Table14[[#This Row],[A]],Table14[[#This Row],[DD]]-Table14[[#This Row],[AA]],-(Table14[[#This Row],[NR]]*AB45))</f>
        <v>0</v>
      </c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109">
        <f t="shared" si="0"/>
        <v>43200</v>
      </c>
      <c r="AA45" s="109"/>
      <c r="AB45" s="4">
        <v>2.0833333333333332E-2</v>
      </c>
    </row>
    <row r="46" spans="1:28" ht="14.25" customHeight="1" x14ac:dyDescent="0.25">
      <c r="A46" s="3"/>
      <c r="B46" s="3"/>
      <c r="C46" s="12">
        <f t="shared" si="1"/>
        <v>43199</v>
      </c>
      <c r="D46" s="22"/>
      <c r="E46" s="19"/>
      <c r="F46" s="20"/>
      <c r="G46" s="19"/>
      <c r="H46" s="21"/>
      <c r="I46" s="11">
        <f>SUM(Table14[[#This Row],[D]]-Table14[[#This Row],[A]],Table14[[#This Row],[DD]]-Table14[[#This Row],[AA]],-(Table14[[#This Row],[NR]]*AB46))</f>
        <v>0</v>
      </c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109">
        <f t="shared" si="0"/>
        <v>43201</v>
      </c>
      <c r="AA46" s="109"/>
      <c r="AB46" s="4">
        <v>2.0833333333333332E-2</v>
      </c>
    </row>
    <row r="47" spans="1:28" ht="14.25" customHeight="1" x14ac:dyDescent="0.25">
      <c r="A47" s="3"/>
      <c r="B47" s="3"/>
      <c r="C47" s="12">
        <f t="shared" si="1"/>
        <v>43200</v>
      </c>
      <c r="D47" s="22"/>
      <c r="E47" s="19"/>
      <c r="F47" s="20"/>
      <c r="G47" s="19"/>
      <c r="H47" s="21"/>
      <c r="I47" s="11">
        <f>SUM(Table14[[#This Row],[D]]-Table14[[#This Row],[A]],Table14[[#This Row],[DD]]-Table14[[#This Row],[AA]],-(Table14[[#This Row],[NR]]*AB47))</f>
        <v>0</v>
      </c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109">
        <f t="shared" si="0"/>
        <v>43202</v>
      </c>
      <c r="AA47" s="109"/>
      <c r="AB47" s="4">
        <v>2.0833333333333332E-2</v>
      </c>
    </row>
    <row r="48" spans="1:28" ht="14.25" customHeight="1" x14ac:dyDescent="0.25">
      <c r="A48" s="3"/>
      <c r="B48" s="3"/>
      <c r="C48" s="12">
        <f t="shared" si="1"/>
        <v>43201</v>
      </c>
      <c r="D48" s="22"/>
      <c r="E48" s="19"/>
      <c r="F48" s="20"/>
      <c r="G48" s="19"/>
      <c r="H48" s="21"/>
      <c r="I48" s="11">
        <f>SUM(Table14[[#This Row],[D]]-Table14[[#This Row],[A]],Table14[[#This Row],[DD]]-Table14[[#This Row],[AA]],-(Table14[[#This Row],[NR]]*AB48))</f>
        <v>0</v>
      </c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109">
        <f t="shared" si="0"/>
        <v>43203</v>
      </c>
      <c r="AA48" s="109"/>
      <c r="AB48" s="4">
        <v>2.0833333333333332E-2</v>
      </c>
    </row>
    <row r="49" spans="1:28" ht="14.25" customHeight="1" x14ac:dyDescent="0.25">
      <c r="A49" s="3"/>
      <c r="B49" s="3"/>
      <c r="C49" s="12">
        <f t="shared" si="1"/>
        <v>43202</v>
      </c>
      <c r="D49" s="22"/>
      <c r="E49" s="19"/>
      <c r="F49" s="20"/>
      <c r="G49" s="19"/>
      <c r="H49" s="21"/>
      <c r="I49" s="11">
        <f>SUM(Table14[[#This Row],[D]]-Table14[[#This Row],[A]],Table14[[#This Row],[DD]]-Table14[[#This Row],[AA]],-(Table14[[#This Row],[NR]]*AB49))</f>
        <v>0</v>
      </c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109">
        <f t="shared" si="0"/>
        <v>43204</v>
      </c>
      <c r="AA49" s="109"/>
      <c r="AB49" s="4">
        <v>2.0833333333333332E-2</v>
      </c>
    </row>
    <row r="50" spans="1:28" ht="14.25" customHeight="1" x14ac:dyDescent="0.25">
      <c r="A50" s="3"/>
      <c r="B50" s="3"/>
      <c r="C50" s="12">
        <f t="shared" si="1"/>
        <v>43203</v>
      </c>
      <c r="D50" s="22"/>
      <c r="E50" s="19"/>
      <c r="F50" s="20"/>
      <c r="G50" s="19"/>
      <c r="H50" s="21"/>
      <c r="I50" s="11">
        <f>SUM(Table14[[#This Row],[D]]-Table14[[#This Row],[A]],Table14[[#This Row],[DD]]-Table14[[#This Row],[AA]],-(Table14[[#This Row],[NR]]*AB50))</f>
        <v>0</v>
      </c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109">
        <f t="shared" si="0"/>
        <v>43205</v>
      </c>
      <c r="AA50" s="109"/>
      <c r="AB50" s="4">
        <v>2.0833333333333332E-2</v>
      </c>
    </row>
    <row r="51" spans="1:28" ht="14.25" customHeight="1" x14ac:dyDescent="0.25">
      <c r="A51" s="3"/>
      <c r="B51" s="3"/>
      <c r="C51" s="12">
        <f t="shared" si="1"/>
        <v>43204</v>
      </c>
      <c r="D51" s="22"/>
      <c r="E51" s="19"/>
      <c r="F51" s="20"/>
      <c r="G51" s="19"/>
      <c r="H51" s="21"/>
      <c r="I51" s="11">
        <f>SUM(Table14[[#This Row],[D]]-Table14[[#This Row],[A]],Table14[[#This Row],[DD]]-Table14[[#This Row],[AA]],-(Table14[[#This Row],[NR]]*AB51))</f>
        <v>0</v>
      </c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109">
        <f t="shared" si="0"/>
        <v>43206</v>
      </c>
      <c r="AA51" s="109"/>
      <c r="AB51" s="4">
        <v>2.0833333333333332E-2</v>
      </c>
    </row>
    <row r="52" spans="1:28" ht="14.25" customHeight="1" x14ac:dyDescent="0.25">
      <c r="A52" s="3"/>
      <c r="B52" s="3"/>
      <c r="C52" s="12">
        <f t="shared" si="1"/>
        <v>43205</v>
      </c>
      <c r="D52" s="22"/>
      <c r="E52" s="19"/>
      <c r="F52" s="20"/>
      <c r="G52" s="19"/>
      <c r="H52" s="21"/>
      <c r="I52" s="11">
        <f>SUM(Table14[[#This Row],[D]]-Table14[[#This Row],[A]],Table14[[#This Row],[DD]]-Table14[[#This Row],[AA]],-(Table14[[#This Row],[NR]]*AB52))</f>
        <v>0</v>
      </c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109">
        <f t="shared" si="0"/>
        <v>43207</v>
      </c>
      <c r="AA52" s="109"/>
      <c r="AB52" s="4">
        <v>2.0833333333333332E-2</v>
      </c>
    </row>
    <row r="53" spans="1:28" ht="14.25" customHeight="1" x14ac:dyDescent="0.25">
      <c r="A53" s="3"/>
      <c r="B53" s="3"/>
      <c r="C53" s="12">
        <f t="shared" si="1"/>
        <v>43206</v>
      </c>
      <c r="D53" s="22"/>
      <c r="E53" s="19"/>
      <c r="F53" s="20"/>
      <c r="G53" s="19"/>
      <c r="H53" s="21"/>
      <c r="I53" s="11">
        <f>SUM(Table14[[#This Row],[D]]-Table14[[#This Row],[A]],Table14[[#This Row],[DD]]-Table14[[#This Row],[AA]],-(Table14[[#This Row],[NR]]*AB53))</f>
        <v>0</v>
      </c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109">
        <f t="shared" si="0"/>
        <v>43208</v>
      </c>
      <c r="AA53" s="109"/>
      <c r="AB53" s="4">
        <v>2.0833333333333332E-2</v>
      </c>
    </row>
    <row r="54" spans="1:28" ht="14.25" customHeight="1" x14ac:dyDescent="0.25">
      <c r="A54" s="3"/>
      <c r="B54" s="3"/>
      <c r="C54" s="12">
        <f t="shared" si="1"/>
        <v>43207</v>
      </c>
      <c r="D54" s="22"/>
      <c r="E54" s="19"/>
      <c r="F54" s="20"/>
      <c r="G54" s="19"/>
      <c r="H54" s="21"/>
      <c r="I54" s="11">
        <f>SUM(Table14[[#This Row],[D]]-Table14[[#This Row],[A]],Table14[[#This Row],[DD]]-Table14[[#This Row],[AA]],-(Table14[[#This Row],[NR]]*AB54))</f>
        <v>0</v>
      </c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109">
        <f t="shared" si="0"/>
        <v>43209</v>
      </c>
      <c r="AA54" s="109"/>
      <c r="AB54" s="4">
        <v>2.0833333333333332E-2</v>
      </c>
    </row>
    <row r="55" spans="1:28" ht="14.25" customHeight="1" x14ac:dyDescent="0.25">
      <c r="A55" s="3"/>
      <c r="B55" s="3"/>
      <c r="C55" s="12">
        <f t="shared" si="1"/>
        <v>43208</v>
      </c>
      <c r="D55" s="22"/>
      <c r="E55" s="19"/>
      <c r="F55" s="20"/>
      <c r="G55" s="19"/>
      <c r="H55" s="21"/>
      <c r="I55" s="11">
        <f>SUM(Table14[[#This Row],[D]]-Table14[[#This Row],[A]],Table14[[#This Row],[DD]]-Table14[[#This Row],[AA]],-(Table14[[#This Row],[NR]]*AB55))</f>
        <v>0</v>
      </c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109">
        <f t="shared" si="0"/>
        <v>43210</v>
      </c>
      <c r="AA55" s="109"/>
      <c r="AB55" s="4">
        <v>2.0833333333333332E-2</v>
      </c>
    </row>
    <row r="56" spans="1:28" ht="14.25" customHeight="1" x14ac:dyDescent="0.25">
      <c r="A56" s="3"/>
      <c r="B56" s="3"/>
      <c r="C56" s="12">
        <f t="shared" si="1"/>
        <v>43209</v>
      </c>
      <c r="D56" s="22"/>
      <c r="E56" s="19"/>
      <c r="F56" s="20"/>
      <c r="G56" s="19"/>
      <c r="H56" s="21"/>
      <c r="I56" s="11">
        <f>SUM(Table14[[#This Row],[D]]-Table14[[#This Row],[A]],Table14[[#This Row],[DD]]-Table14[[#This Row],[AA]],-(Table14[[#This Row],[NR]]*AB56))</f>
        <v>0</v>
      </c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109">
        <f t="shared" si="0"/>
        <v>43211</v>
      </c>
      <c r="AA56" s="109"/>
      <c r="AB56" s="4">
        <v>2.0833333333333332E-2</v>
      </c>
    </row>
    <row r="57" spans="1:28" ht="14.25" customHeight="1" x14ac:dyDescent="0.25">
      <c r="A57" s="3"/>
      <c r="B57" s="3"/>
      <c r="C57" s="12">
        <f t="shared" si="1"/>
        <v>43210</v>
      </c>
      <c r="D57" s="22"/>
      <c r="E57" s="19"/>
      <c r="F57" s="20"/>
      <c r="G57" s="19"/>
      <c r="H57" s="21"/>
      <c r="I57" s="11">
        <f>SUM(Table14[[#This Row],[D]]-Table14[[#This Row],[A]],Table14[[#This Row],[DD]]-Table14[[#This Row],[AA]],-(Table14[[#This Row],[NR]]*AB57))</f>
        <v>0</v>
      </c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109">
        <f t="shared" si="0"/>
        <v>43212</v>
      </c>
      <c r="AA57" s="109"/>
      <c r="AB57" s="4">
        <v>2.0833333333333332E-2</v>
      </c>
    </row>
    <row r="58" spans="1:28" ht="14.25" customHeight="1" x14ac:dyDescent="0.25">
      <c r="A58" s="3"/>
      <c r="B58" s="3"/>
      <c r="C58" s="12">
        <f t="shared" si="1"/>
        <v>43211</v>
      </c>
      <c r="D58" s="22"/>
      <c r="E58" s="19"/>
      <c r="F58" s="20"/>
      <c r="G58" s="19"/>
      <c r="H58" s="21"/>
      <c r="I58" s="11">
        <f>SUM(Table14[[#This Row],[D]]-Table14[[#This Row],[A]],Table14[[#This Row],[DD]]-Table14[[#This Row],[AA]],-(Table14[[#This Row],[NR]]*AB58))</f>
        <v>0</v>
      </c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109">
        <f t="shared" si="0"/>
        <v>43213</v>
      </c>
      <c r="AA58" s="109"/>
      <c r="AB58" s="4">
        <v>2.0833333333333332E-2</v>
      </c>
    </row>
    <row r="59" spans="1:28" ht="14.25" customHeight="1" x14ac:dyDescent="0.25">
      <c r="A59" s="3"/>
      <c r="B59" s="3"/>
      <c r="C59" s="12">
        <f t="shared" si="1"/>
        <v>43212</v>
      </c>
      <c r="D59" s="22"/>
      <c r="E59" s="19"/>
      <c r="F59" s="20"/>
      <c r="G59" s="19"/>
      <c r="H59" s="21"/>
      <c r="I59" s="11">
        <f>SUM(Table14[[#This Row],[D]]-Table14[[#This Row],[A]],Table14[[#This Row],[DD]]-Table14[[#This Row],[AA]],-(Table14[[#This Row],[NR]]*AB59))</f>
        <v>0</v>
      </c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109">
        <f t="shared" si="0"/>
        <v>43214</v>
      </c>
      <c r="AA59" s="109"/>
      <c r="AB59" s="4">
        <v>2.0833333333333332E-2</v>
      </c>
    </row>
    <row r="60" spans="1:28" ht="14.25" customHeight="1" x14ac:dyDescent="0.25">
      <c r="A60" s="3"/>
      <c r="B60" s="3"/>
      <c r="C60" s="12">
        <f t="shared" si="1"/>
        <v>43213</v>
      </c>
      <c r="D60" s="22"/>
      <c r="E60" s="19"/>
      <c r="F60" s="20"/>
      <c r="G60" s="19"/>
      <c r="H60" s="21"/>
      <c r="I60" s="11">
        <f>SUM(Table14[[#This Row],[D]]-Table14[[#This Row],[A]],Table14[[#This Row],[DD]]-Table14[[#This Row],[AA]],-(Table14[[#This Row],[NR]]*AB60))</f>
        <v>0</v>
      </c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109">
        <f t="shared" si="0"/>
        <v>43215</v>
      </c>
      <c r="AA60" s="109"/>
      <c r="AB60" s="4">
        <v>2.0833333333333332E-2</v>
      </c>
    </row>
    <row r="61" spans="1:28" ht="14.25" customHeight="1" x14ac:dyDescent="0.25">
      <c r="A61" s="3"/>
      <c r="B61" s="3"/>
      <c r="C61" s="12">
        <f t="shared" si="1"/>
        <v>43214</v>
      </c>
      <c r="D61" s="22"/>
      <c r="E61" s="19"/>
      <c r="F61" s="20"/>
      <c r="G61" s="19"/>
      <c r="H61" s="21"/>
      <c r="I61" s="11">
        <f>SUM(Table14[[#This Row],[D]]-Table14[[#This Row],[A]],Table14[[#This Row],[DD]]-Table14[[#This Row],[AA]],-(Table14[[#This Row],[NR]]*AB61))</f>
        <v>0</v>
      </c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109">
        <f t="shared" si="0"/>
        <v>43216</v>
      </c>
      <c r="AA61" s="109"/>
      <c r="AB61" s="4">
        <v>2.0833333333333332E-2</v>
      </c>
    </row>
    <row r="62" spans="1:28" ht="14.25" customHeight="1" x14ac:dyDescent="0.25">
      <c r="A62" s="3"/>
      <c r="B62" s="3"/>
      <c r="C62" s="12">
        <f t="shared" si="1"/>
        <v>43215</v>
      </c>
      <c r="D62" s="22"/>
      <c r="E62" s="19"/>
      <c r="F62" s="20"/>
      <c r="G62" s="19"/>
      <c r="H62" s="21"/>
      <c r="I62" s="11">
        <f>SUM(Table14[[#This Row],[D]]-Table14[[#This Row],[A]],Table14[[#This Row],[DD]]-Table14[[#This Row],[AA]],-(Table14[[#This Row],[NR]]*AB62))</f>
        <v>0</v>
      </c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109">
        <f t="shared" si="0"/>
        <v>43217</v>
      </c>
      <c r="AA62" s="109"/>
      <c r="AB62" s="4">
        <v>2.0833333333333332E-2</v>
      </c>
    </row>
    <row r="63" spans="1:28" ht="14.25" customHeight="1" x14ac:dyDescent="0.25">
      <c r="A63" s="3"/>
      <c r="B63" s="3"/>
      <c r="C63" s="12">
        <f t="shared" si="1"/>
        <v>43216</v>
      </c>
      <c r="D63" s="22"/>
      <c r="E63" s="19"/>
      <c r="F63" s="20"/>
      <c r="G63" s="19"/>
      <c r="H63" s="21"/>
      <c r="I63" s="11">
        <f>SUM(Table14[[#This Row],[D]]-Table14[[#This Row],[A]],Table14[[#This Row],[DD]]-Table14[[#This Row],[AA]],-(Table14[[#This Row],[NR]]*AB63))</f>
        <v>0</v>
      </c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109">
        <f t="shared" si="0"/>
        <v>43218</v>
      </c>
      <c r="AA63" s="109"/>
      <c r="AB63" s="4">
        <v>2.0833333333333332E-2</v>
      </c>
    </row>
    <row r="64" spans="1:28" ht="14.25" customHeight="1" x14ac:dyDescent="0.25">
      <c r="A64" s="3"/>
      <c r="B64" s="3"/>
      <c r="C64" s="12">
        <f t="shared" si="1"/>
        <v>43217</v>
      </c>
      <c r="D64" s="22"/>
      <c r="E64" s="19"/>
      <c r="F64" s="20"/>
      <c r="G64" s="19"/>
      <c r="H64" s="21"/>
      <c r="I64" s="11">
        <f>SUM(Table14[[#This Row],[D]]-Table14[[#This Row],[A]],Table14[[#This Row],[DD]]-Table14[[#This Row],[AA]],-(Table14[[#This Row],[NR]]*AB64))</f>
        <v>0</v>
      </c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109">
        <f t="shared" si="0"/>
        <v>43219</v>
      </c>
      <c r="AA64" s="109"/>
      <c r="AB64" s="4">
        <v>2.0833333333333332E-2</v>
      </c>
    </row>
    <row r="65" spans="1:28" ht="14.25" customHeight="1" x14ac:dyDescent="0.25">
      <c r="A65" s="3"/>
      <c r="B65" s="3"/>
      <c r="C65" s="12">
        <f t="shared" si="1"/>
        <v>43218</v>
      </c>
      <c r="D65" s="22"/>
      <c r="E65" s="19"/>
      <c r="F65" s="20"/>
      <c r="G65" s="19"/>
      <c r="H65" s="21"/>
      <c r="I65" s="11">
        <f>SUM(Table14[[#This Row],[D]]-Table14[[#This Row],[A]],Table14[[#This Row],[DD]]-Table14[[#This Row],[AA]],-(Table14[[#This Row],[NR]]*AB65))</f>
        <v>0</v>
      </c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109">
        <f t="shared" si="0"/>
        <v>43220</v>
      </c>
      <c r="AA65" s="109"/>
      <c r="AB65" s="4">
        <v>2.0833333333333332E-2</v>
      </c>
    </row>
    <row r="66" spans="1:28" ht="14.25" customHeight="1" x14ac:dyDescent="0.25">
      <c r="A66" s="3"/>
      <c r="B66" s="3"/>
      <c r="C66" s="12">
        <f t="shared" si="1"/>
        <v>43219</v>
      </c>
      <c r="D66" s="22"/>
      <c r="E66" s="19"/>
      <c r="F66" s="20"/>
      <c r="G66" s="19"/>
      <c r="H66" s="21"/>
      <c r="I66" s="11">
        <f>SUM(Table14[[#This Row],[D]]-Table14[[#This Row],[A]],Table14[[#This Row],[DD]]-Table14[[#This Row],[AA]],-(Table14[[#This Row],[NR]]*AB66))</f>
        <v>0</v>
      </c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109">
        <f t="shared" si="0"/>
        <v>43221</v>
      </c>
      <c r="AA66" s="109"/>
      <c r="AB66" s="4">
        <v>2.0833333333333332E-2</v>
      </c>
    </row>
    <row r="67" spans="1:28" ht="14.25" customHeight="1" x14ac:dyDescent="0.25">
      <c r="A67" s="3"/>
      <c r="B67" s="3"/>
      <c r="C67" s="12">
        <f t="shared" si="1"/>
        <v>43220</v>
      </c>
      <c r="D67" s="22"/>
      <c r="E67" s="19"/>
      <c r="F67" s="20"/>
      <c r="G67" s="19"/>
      <c r="H67" s="21"/>
      <c r="I67" s="11">
        <f>SUM(Table14[[#This Row],[D]]-Table14[[#This Row],[A]],Table14[[#This Row],[DD]]-Table14[[#This Row],[AA]],-(Table14[[#This Row],[NR]]*AB67))</f>
        <v>0</v>
      </c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109">
        <f t="shared" si="0"/>
        <v>43222</v>
      </c>
      <c r="AA67" s="109"/>
      <c r="AB67" s="4">
        <v>2.0833333333333332E-2</v>
      </c>
    </row>
    <row r="68" spans="1:28" ht="14.25" customHeight="1" x14ac:dyDescent="0.25">
      <c r="A68" s="3"/>
      <c r="B68" s="3"/>
      <c r="C68" s="12">
        <f t="shared" si="1"/>
        <v>43221</v>
      </c>
      <c r="D68" s="22"/>
      <c r="E68" s="19"/>
      <c r="F68" s="20"/>
      <c r="G68" s="19"/>
      <c r="H68" s="21"/>
      <c r="I68" s="11">
        <f>SUM(Table14[[#This Row],[D]]-Table14[[#This Row],[A]],Table14[[#This Row],[DD]]-Table14[[#This Row],[AA]],-(Table14[[#This Row],[NR]]*AB68))</f>
        <v>0</v>
      </c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109">
        <f t="shared" si="0"/>
        <v>43223</v>
      </c>
      <c r="AA68" s="109"/>
      <c r="AB68" s="4">
        <v>2.0833333333333332E-2</v>
      </c>
    </row>
    <row r="69" spans="1:28" ht="14.25" customHeight="1" x14ac:dyDescent="0.25">
      <c r="A69" s="3"/>
      <c r="B69" s="3"/>
      <c r="C69" s="12">
        <f t="shared" si="1"/>
        <v>43222</v>
      </c>
      <c r="D69" s="22"/>
      <c r="E69" s="19"/>
      <c r="F69" s="20"/>
      <c r="G69" s="19"/>
      <c r="H69" s="21"/>
      <c r="I69" s="11">
        <f>SUM(Table14[[#This Row],[D]]-Table14[[#This Row],[A]],Table14[[#This Row],[DD]]-Table14[[#This Row],[AA]],-(Table14[[#This Row],[NR]]*AB69))</f>
        <v>0</v>
      </c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109">
        <f t="shared" si="0"/>
        <v>43224</v>
      </c>
      <c r="AA69" s="109"/>
      <c r="AB69" s="4">
        <v>2.0833333333333332E-2</v>
      </c>
    </row>
    <row r="70" spans="1:28" ht="14.25" customHeight="1" x14ac:dyDescent="0.25">
      <c r="A70" s="3"/>
      <c r="B70" s="3"/>
      <c r="C70" s="12">
        <f t="shared" si="1"/>
        <v>43223</v>
      </c>
      <c r="D70" s="22"/>
      <c r="E70" s="19"/>
      <c r="F70" s="20"/>
      <c r="G70" s="19"/>
      <c r="H70" s="21"/>
      <c r="I70" s="11">
        <f>SUM(Table14[[#This Row],[D]]-Table14[[#This Row],[A]],Table14[[#This Row],[DD]]-Table14[[#This Row],[AA]],-(Table14[[#This Row],[NR]]*AB70))</f>
        <v>0</v>
      </c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109">
        <f t="shared" ref="Z70:Z133" si="3">C71+1</f>
        <v>43225</v>
      </c>
      <c r="AA70" s="109"/>
      <c r="AB70" s="4">
        <v>2.0833333333333332E-2</v>
      </c>
    </row>
    <row r="71" spans="1:28" ht="14.25" customHeight="1" x14ac:dyDescent="0.25">
      <c r="A71" s="3"/>
      <c r="B71" s="3"/>
      <c r="C71" s="12">
        <f t="shared" si="1"/>
        <v>43224</v>
      </c>
      <c r="D71" s="22"/>
      <c r="E71" s="19"/>
      <c r="F71" s="20"/>
      <c r="G71" s="19"/>
      <c r="H71" s="21"/>
      <c r="I71" s="11">
        <f>SUM(Table14[[#This Row],[D]]-Table14[[#This Row],[A]],Table14[[#This Row],[DD]]-Table14[[#This Row],[AA]],-(Table14[[#This Row],[NR]]*AB71))</f>
        <v>0</v>
      </c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109">
        <f t="shared" si="3"/>
        <v>43226</v>
      </c>
      <c r="AA71" s="109"/>
      <c r="AB71" s="4">
        <v>2.0833333333333332E-2</v>
      </c>
    </row>
    <row r="72" spans="1:28" ht="14.25" customHeight="1" x14ac:dyDescent="0.25">
      <c r="A72" s="3"/>
      <c r="B72" s="3"/>
      <c r="C72" s="12">
        <f t="shared" ref="C72:C135" si="4">Z70</f>
        <v>43225</v>
      </c>
      <c r="D72" s="22"/>
      <c r="E72" s="19"/>
      <c r="F72" s="20"/>
      <c r="G72" s="19"/>
      <c r="H72" s="21"/>
      <c r="I72" s="11">
        <f>SUM(Table14[[#This Row],[D]]-Table14[[#This Row],[A]],Table14[[#This Row],[DD]]-Table14[[#This Row],[AA]],-(Table14[[#This Row],[NR]]*AB72))</f>
        <v>0</v>
      </c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109">
        <f t="shared" si="3"/>
        <v>43227</v>
      </c>
      <c r="AA72" s="109"/>
      <c r="AB72" s="4">
        <v>2.0833333333333332E-2</v>
      </c>
    </row>
    <row r="73" spans="1:28" ht="14.25" customHeight="1" x14ac:dyDescent="0.25">
      <c r="A73" s="3"/>
      <c r="B73" s="3"/>
      <c r="C73" s="12">
        <f t="shared" si="4"/>
        <v>43226</v>
      </c>
      <c r="D73" s="22"/>
      <c r="E73" s="19"/>
      <c r="F73" s="20"/>
      <c r="G73" s="19"/>
      <c r="H73" s="21"/>
      <c r="I73" s="11">
        <f>SUM(Table14[[#This Row],[D]]-Table14[[#This Row],[A]],Table14[[#This Row],[DD]]-Table14[[#This Row],[AA]],-(Table14[[#This Row],[NR]]*AB73))</f>
        <v>0</v>
      </c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109">
        <f t="shared" si="3"/>
        <v>43228</v>
      </c>
      <c r="AA73" s="109"/>
      <c r="AB73" s="4">
        <v>2.0833333333333332E-2</v>
      </c>
    </row>
    <row r="74" spans="1:28" ht="14.25" customHeight="1" x14ac:dyDescent="0.25">
      <c r="A74" s="3"/>
      <c r="B74" s="3"/>
      <c r="C74" s="12">
        <f t="shared" si="4"/>
        <v>43227</v>
      </c>
      <c r="D74" s="22"/>
      <c r="E74" s="19"/>
      <c r="F74" s="20"/>
      <c r="G74" s="19"/>
      <c r="H74" s="21"/>
      <c r="I74" s="11">
        <f>SUM(Table14[[#This Row],[D]]-Table14[[#This Row],[A]],Table14[[#This Row],[DD]]-Table14[[#This Row],[AA]],-(Table14[[#This Row],[NR]]*AB74))</f>
        <v>0</v>
      </c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109">
        <f t="shared" si="3"/>
        <v>43229</v>
      </c>
      <c r="AA74" s="109"/>
      <c r="AB74" s="4">
        <v>2.0833333333333332E-2</v>
      </c>
    </row>
    <row r="75" spans="1:28" ht="14.25" customHeight="1" x14ac:dyDescent="0.25">
      <c r="A75" s="3"/>
      <c r="B75" s="3"/>
      <c r="C75" s="12">
        <f t="shared" si="4"/>
        <v>43228</v>
      </c>
      <c r="D75" s="22"/>
      <c r="E75" s="19"/>
      <c r="F75" s="20"/>
      <c r="G75" s="19"/>
      <c r="H75" s="21"/>
      <c r="I75" s="11">
        <f>SUM(Table14[[#This Row],[D]]-Table14[[#This Row],[A]],Table14[[#This Row],[DD]]-Table14[[#This Row],[AA]],-(Table14[[#This Row],[NR]]*AB75))</f>
        <v>0</v>
      </c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109">
        <f t="shared" si="3"/>
        <v>43230</v>
      </c>
      <c r="AA75" s="109"/>
      <c r="AB75" s="4">
        <v>2.0833333333333332E-2</v>
      </c>
    </row>
    <row r="76" spans="1:28" ht="14.25" customHeight="1" x14ac:dyDescent="0.25">
      <c r="A76" s="3"/>
      <c r="B76" s="3"/>
      <c r="C76" s="12">
        <f t="shared" si="4"/>
        <v>43229</v>
      </c>
      <c r="D76" s="22"/>
      <c r="E76" s="19"/>
      <c r="F76" s="20"/>
      <c r="G76" s="19"/>
      <c r="H76" s="21"/>
      <c r="I76" s="11">
        <f>SUM(Table14[[#This Row],[D]]-Table14[[#This Row],[A]],Table14[[#This Row],[DD]]-Table14[[#This Row],[AA]],-(Table14[[#This Row],[NR]]*AB76))</f>
        <v>0</v>
      </c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109">
        <f t="shared" si="3"/>
        <v>43231</v>
      </c>
      <c r="AA76" s="109"/>
      <c r="AB76" s="4">
        <v>2.0833333333333332E-2</v>
      </c>
    </row>
    <row r="77" spans="1:28" ht="14.25" customHeight="1" x14ac:dyDescent="0.25">
      <c r="A77" s="3"/>
      <c r="B77" s="3"/>
      <c r="C77" s="12">
        <f t="shared" si="4"/>
        <v>43230</v>
      </c>
      <c r="D77" s="22"/>
      <c r="E77" s="19"/>
      <c r="F77" s="20"/>
      <c r="G77" s="19"/>
      <c r="H77" s="21"/>
      <c r="I77" s="11">
        <f>SUM(Table14[[#This Row],[D]]-Table14[[#This Row],[A]],Table14[[#This Row],[DD]]-Table14[[#This Row],[AA]],-(Table14[[#This Row],[NR]]*AB77))</f>
        <v>0</v>
      </c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109">
        <f t="shared" si="3"/>
        <v>43232</v>
      </c>
      <c r="AA77" s="109"/>
      <c r="AB77" s="4">
        <v>2.0833333333333332E-2</v>
      </c>
    </row>
    <row r="78" spans="1:28" ht="14.25" customHeight="1" x14ac:dyDescent="0.25">
      <c r="A78" s="3"/>
      <c r="B78" s="3"/>
      <c r="C78" s="12">
        <f t="shared" si="4"/>
        <v>43231</v>
      </c>
      <c r="D78" s="22"/>
      <c r="E78" s="19"/>
      <c r="F78" s="20"/>
      <c r="G78" s="19"/>
      <c r="H78" s="21"/>
      <c r="I78" s="11">
        <f>SUM(Table14[[#This Row],[D]]-Table14[[#This Row],[A]],Table14[[#This Row],[DD]]-Table14[[#This Row],[AA]],-(Table14[[#This Row],[NR]]*AB78))</f>
        <v>0</v>
      </c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109">
        <f t="shared" si="3"/>
        <v>43233</v>
      </c>
      <c r="AA78" s="109"/>
      <c r="AB78" s="4">
        <v>2.0833333333333332E-2</v>
      </c>
    </row>
    <row r="79" spans="1:28" ht="14.25" customHeight="1" x14ac:dyDescent="0.25">
      <c r="A79" s="3"/>
      <c r="B79" s="3"/>
      <c r="C79" s="12">
        <f t="shared" si="4"/>
        <v>43232</v>
      </c>
      <c r="D79" s="22"/>
      <c r="E79" s="19"/>
      <c r="F79" s="20"/>
      <c r="G79" s="19"/>
      <c r="H79" s="21"/>
      <c r="I79" s="11">
        <f>SUM(Table14[[#This Row],[D]]-Table14[[#This Row],[A]],Table14[[#This Row],[DD]]-Table14[[#This Row],[AA]],-(Table14[[#This Row],[NR]]*AB79))</f>
        <v>0</v>
      </c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109">
        <f t="shared" si="3"/>
        <v>43234</v>
      </c>
      <c r="AA79" s="109"/>
      <c r="AB79" s="4">
        <v>2.0833333333333332E-2</v>
      </c>
    </row>
    <row r="80" spans="1:28" ht="14.25" customHeight="1" x14ac:dyDescent="0.25">
      <c r="A80" s="3"/>
      <c r="B80" s="3"/>
      <c r="C80" s="12">
        <f t="shared" si="4"/>
        <v>43233</v>
      </c>
      <c r="D80" s="22"/>
      <c r="E80" s="19"/>
      <c r="F80" s="20"/>
      <c r="G80" s="19"/>
      <c r="H80" s="21"/>
      <c r="I80" s="11">
        <f>SUM(Table14[[#This Row],[D]]-Table14[[#This Row],[A]],Table14[[#This Row],[DD]]-Table14[[#This Row],[AA]],-(Table14[[#This Row],[NR]]*AB80))</f>
        <v>0</v>
      </c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109">
        <f t="shared" si="3"/>
        <v>43235</v>
      </c>
      <c r="AA80" s="109"/>
      <c r="AB80" s="4">
        <v>2.0833333333333332E-2</v>
      </c>
    </row>
    <row r="81" spans="1:28" ht="14.25" customHeight="1" x14ac:dyDescent="0.25">
      <c r="A81" s="3"/>
      <c r="B81" s="3"/>
      <c r="C81" s="12">
        <f t="shared" si="4"/>
        <v>43234</v>
      </c>
      <c r="D81" s="22"/>
      <c r="E81" s="19"/>
      <c r="F81" s="20"/>
      <c r="G81" s="19"/>
      <c r="H81" s="21"/>
      <c r="I81" s="11">
        <f>SUM(Table14[[#This Row],[D]]-Table14[[#This Row],[A]],Table14[[#This Row],[DD]]-Table14[[#This Row],[AA]],-(Table14[[#This Row],[NR]]*AB81))</f>
        <v>0</v>
      </c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109">
        <f t="shared" si="3"/>
        <v>43236</v>
      </c>
      <c r="AA81" s="109"/>
      <c r="AB81" s="4">
        <v>2.0833333333333332E-2</v>
      </c>
    </row>
    <row r="82" spans="1:28" ht="14.25" customHeight="1" x14ac:dyDescent="0.25">
      <c r="A82" s="3"/>
      <c r="B82" s="3"/>
      <c r="C82" s="12">
        <f t="shared" si="4"/>
        <v>43235</v>
      </c>
      <c r="D82" s="22"/>
      <c r="E82" s="19"/>
      <c r="F82" s="20"/>
      <c r="G82" s="19"/>
      <c r="H82" s="21"/>
      <c r="I82" s="11">
        <f>SUM(Table14[[#This Row],[D]]-Table14[[#This Row],[A]],Table14[[#This Row],[DD]]-Table14[[#This Row],[AA]],-(Table14[[#This Row],[NR]]*AB82))</f>
        <v>0</v>
      </c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109">
        <f t="shared" si="3"/>
        <v>43237</v>
      </c>
      <c r="AA82" s="109"/>
      <c r="AB82" s="4">
        <v>2.0833333333333332E-2</v>
      </c>
    </row>
    <row r="83" spans="1:28" ht="14.25" customHeight="1" x14ac:dyDescent="0.25">
      <c r="A83" s="3"/>
      <c r="B83" s="3"/>
      <c r="C83" s="12">
        <f t="shared" si="4"/>
        <v>43236</v>
      </c>
      <c r="D83" s="22"/>
      <c r="E83" s="19"/>
      <c r="F83" s="20"/>
      <c r="G83" s="19"/>
      <c r="H83" s="21"/>
      <c r="I83" s="11">
        <f>SUM(Table14[[#This Row],[D]]-Table14[[#This Row],[A]],Table14[[#This Row],[DD]]-Table14[[#This Row],[AA]],-(Table14[[#This Row],[NR]]*AB83))</f>
        <v>0</v>
      </c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109">
        <f t="shared" si="3"/>
        <v>43238</v>
      </c>
      <c r="AA83" s="109"/>
      <c r="AB83" s="4">
        <v>2.0833333333333332E-2</v>
      </c>
    </row>
    <row r="84" spans="1:28" ht="14.25" customHeight="1" x14ac:dyDescent="0.25">
      <c r="A84" s="3"/>
      <c r="B84" s="3"/>
      <c r="C84" s="12">
        <f t="shared" si="4"/>
        <v>43237</v>
      </c>
      <c r="D84" s="22"/>
      <c r="E84" s="19"/>
      <c r="F84" s="20"/>
      <c r="G84" s="19"/>
      <c r="H84" s="21"/>
      <c r="I84" s="11">
        <f>SUM(Table14[[#This Row],[D]]-Table14[[#This Row],[A]],Table14[[#This Row],[DD]]-Table14[[#This Row],[AA]],-(Table14[[#This Row],[NR]]*AB84))</f>
        <v>0</v>
      </c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109">
        <f t="shared" si="3"/>
        <v>43239</v>
      </c>
      <c r="AA84" s="109"/>
      <c r="AB84" s="4">
        <v>2.0833333333333332E-2</v>
      </c>
    </row>
    <row r="85" spans="1:28" ht="14.25" customHeight="1" x14ac:dyDescent="0.25">
      <c r="A85" s="3"/>
      <c r="B85" s="3"/>
      <c r="C85" s="12">
        <f t="shared" si="4"/>
        <v>43238</v>
      </c>
      <c r="D85" s="22"/>
      <c r="E85" s="19"/>
      <c r="F85" s="20"/>
      <c r="G85" s="19"/>
      <c r="H85" s="21"/>
      <c r="I85" s="11">
        <f>SUM(Table14[[#This Row],[D]]-Table14[[#This Row],[A]],Table14[[#This Row],[DD]]-Table14[[#This Row],[AA]],-(Table14[[#This Row],[NR]]*AB85))</f>
        <v>0</v>
      </c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109">
        <f t="shared" si="3"/>
        <v>43240</v>
      </c>
      <c r="AA85" s="109"/>
      <c r="AB85" s="4">
        <v>2.0833333333333332E-2</v>
      </c>
    </row>
    <row r="86" spans="1:28" ht="14.25" customHeight="1" x14ac:dyDescent="0.25">
      <c r="A86" s="3"/>
      <c r="B86" s="3"/>
      <c r="C86" s="12">
        <f t="shared" si="4"/>
        <v>43239</v>
      </c>
      <c r="D86" s="22"/>
      <c r="E86" s="19"/>
      <c r="F86" s="20"/>
      <c r="G86" s="19"/>
      <c r="H86" s="21"/>
      <c r="I86" s="11">
        <f>SUM(Table14[[#This Row],[D]]-Table14[[#This Row],[A]],Table14[[#This Row],[DD]]-Table14[[#This Row],[AA]],-(Table14[[#This Row],[NR]]*AB86))</f>
        <v>0</v>
      </c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109">
        <f t="shared" si="3"/>
        <v>43241</v>
      </c>
      <c r="AA86" s="109"/>
      <c r="AB86" s="4">
        <v>2.0833333333333332E-2</v>
      </c>
    </row>
    <row r="87" spans="1:28" ht="14.25" customHeight="1" x14ac:dyDescent="0.25">
      <c r="A87" s="3"/>
      <c r="B87" s="3"/>
      <c r="C87" s="12">
        <f t="shared" si="4"/>
        <v>43240</v>
      </c>
      <c r="D87" s="22"/>
      <c r="E87" s="19"/>
      <c r="F87" s="20"/>
      <c r="G87" s="19"/>
      <c r="H87" s="21"/>
      <c r="I87" s="11">
        <f>SUM(Table14[[#This Row],[D]]-Table14[[#This Row],[A]],Table14[[#This Row],[DD]]-Table14[[#This Row],[AA]],-(Table14[[#This Row],[NR]]*AB87))</f>
        <v>0</v>
      </c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109">
        <f t="shared" si="3"/>
        <v>43242</v>
      </c>
      <c r="AA87" s="109"/>
      <c r="AB87" s="4">
        <v>2.0833333333333332E-2</v>
      </c>
    </row>
    <row r="88" spans="1:28" ht="14.25" customHeight="1" x14ac:dyDescent="0.25">
      <c r="A88" s="3"/>
      <c r="B88" s="3"/>
      <c r="C88" s="12">
        <f t="shared" si="4"/>
        <v>43241</v>
      </c>
      <c r="D88" s="22"/>
      <c r="E88" s="19"/>
      <c r="F88" s="20"/>
      <c r="G88" s="19"/>
      <c r="H88" s="21"/>
      <c r="I88" s="11">
        <f>SUM(Table14[[#This Row],[D]]-Table14[[#This Row],[A]],Table14[[#This Row],[DD]]-Table14[[#This Row],[AA]],-(Table14[[#This Row],[NR]]*AB88))</f>
        <v>0</v>
      </c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109">
        <f t="shared" si="3"/>
        <v>43243</v>
      </c>
      <c r="AA88" s="109"/>
      <c r="AB88" s="4">
        <v>2.0833333333333332E-2</v>
      </c>
    </row>
    <row r="89" spans="1:28" ht="14.25" customHeight="1" x14ac:dyDescent="0.25">
      <c r="A89" s="3"/>
      <c r="B89" s="3"/>
      <c r="C89" s="12">
        <f t="shared" si="4"/>
        <v>43242</v>
      </c>
      <c r="D89" s="22"/>
      <c r="E89" s="19"/>
      <c r="F89" s="20"/>
      <c r="G89" s="19"/>
      <c r="H89" s="21"/>
      <c r="I89" s="11">
        <f>SUM(Table14[[#This Row],[D]]-Table14[[#This Row],[A]],Table14[[#This Row],[DD]]-Table14[[#This Row],[AA]],-(Table14[[#This Row],[NR]]*AB89))</f>
        <v>0</v>
      </c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109">
        <f t="shared" si="3"/>
        <v>43244</v>
      </c>
      <c r="AA89" s="109"/>
      <c r="AB89" s="4">
        <v>2.0833333333333332E-2</v>
      </c>
    </row>
    <row r="90" spans="1:28" ht="14.25" customHeight="1" x14ac:dyDescent="0.25">
      <c r="A90" s="3"/>
      <c r="B90" s="3"/>
      <c r="C90" s="12">
        <f t="shared" si="4"/>
        <v>43243</v>
      </c>
      <c r="D90" s="22"/>
      <c r="E90" s="19"/>
      <c r="F90" s="20"/>
      <c r="G90" s="19"/>
      <c r="H90" s="21"/>
      <c r="I90" s="11">
        <f>SUM(Table14[[#This Row],[D]]-Table14[[#This Row],[A]],Table14[[#This Row],[DD]]-Table14[[#This Row],[AA]],-(Table14[[#This Row],[NR]]*AB90))</f>
        <v>0</v>
      </c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109">
        <f t="shared" si="3"/>
        <v>43245</v>
      </c>
      <c r="AA90" s="109"/>
      <c r="AB90" s="4">
        <v>2.0833333333333332E-2</v>
      </c>
    </row>
    <row r="91" spans="1:28" ht="14.25" customHeight="1" x14ac:dyDescent="0.25">
      <c r="A91" s="3"/>
      <c r="B91" s="3"/>
      <c r="C91" s="12">
        <f t="shared" si="4"/>
        <v>43244</v>
      </c>
      <c r="D91" s="22"/>
      <c r="E91" s="19"/>
      <c r="F91" s="20"/>
      <c r="G91" s="19"/>
      <c r="H91" s="21"/>
      <c r="I91" s="11">
        <f>SUM(Table14[[#This Row],[D]]-Table14[[#This Row],[A]],Table14[[#This Row],[DD]]-Table14[[#This Row],[AA]],-(Table14[[#This Row],[NR]]*AB91))</f>
        <v>0</v>
      </c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109">
        <f t="shared" si="3"/>
        <v>43246</v>
      </c>
      <c r="AA91" s="109"/>
      <c r="AB91" s="4">
        <v>2.0833333333333332E-2</v>
      </c>
    </row>
    <row r="92" spans="1:28" ht="14.25" customHeight="1" x14ac:dyDescent="0.25">
      <c r="A92" s="3"/>
      <c r="B92" s="3"/>
      <c r="C92" s="12">
        <f t="shared" si="4"/>
        <v>43245</v>
      </c>
      <c r="D92" s="22"/>
      <c r="E92" s="19"/>
      <c r="F92" s="20"/>
      <c r="G92" s="19"/>
      <c r="H92" s="21"/>
      <c r="I92" s="11">
        <f>SUM(Table14[[#This Row],[D]]-Table14[[#This Row],[A]],Table14[[#This Row],[DD]]-Table14[[#This Row],[AA]],-(Table14[[#This Row],[NR]]*AB92))</f>
        <v>0</v>
      </c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109">
        <f t="shared" si="3"/>
        <v>43247</v>
      </c>
      <c r="AA92" s="109"/>
      <c r="AB92" s="4">
        <v>2.0833333333333332E-2</v>
      </c>
    </row>
    <row r="93" spans="1:28" ht="14.25" customHeight="1" x14ac:dyDescent="0.25">
      <c r="A93" s="3"/>
      <c r="B93" s="3"/>
      <c r="C93" s="12">
        <f t="shared" si="4"/>
        <v>43246</v>
      </c>
      <c r="D93" s="22"/>
      <c r="E93" s="19"/>
      <c r="F93" s="20"/>
      <c r="G93" s="19"/>
      <c r="H93" s="21"/>
      <c r="I93" s="11">
        <f>SUM(Table14[[#This Row],[D]]-Table14[[#This Row],[A]],Table14[[#This Row],[DD]]-Table14[[#This Row],[AA]],-(Table14[[#This Row],[NR]]*AB93))</f>
        <v>0</v>
      </c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109">
        <f t="shared" si="3"/>
        <v>43248</v>
      </c>
      <c r="AA93" s="109"/>
      <c r="AB93" s="4">
        <v>2.0833333333333332E-2</v>
      </c>
    </row>
    <row r="94" spans="1:28" ht="14.25" customHeight="1" x14ac:dyDescent="0.25">
      <c r="A94" s="3"/>
      <c r="B94" s="3"/>
      <c r="C94" s="12">
        <f t="shared" si="4"/>
        <v>43247</v>
      </c>
      <c r="D94" s="22"/>
      <c r="E94" s="19"/>
      <c r="F94" s="20"/>
      <c r="G94" s="19"/>
      <c r="H94" s="21"/>
      <c r="I94" s="11">
        <f>SUM(Table14[[#This Row],[D]]-Table14[[#This Row],[A]],Table14[[#This Row],[DD]]-Table14[[#This Row],[AA]],-(Table14[[#This Row],[NR]]*AB94))</f>
        <v>0</v>
      </c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109">
        <f t="shared" si="3"/>
        <v>43249</v>
      </c>
      <c r="AA94" s="109"/>
      <c r="AB94" s="4">
        <v>2.0833333333333332E-2</v>
      </c>
    </row>
    <row r="95" spans="1:28" ht="14.25" customHeight="1" x14ac:dyDescent="0.25">
      <c r="A95" s="3"/>
      <c r="B95" s="3"/>
      <c r="C95" s="12">
        <f t="shared" si="4"/>
        <v>43248</v>
      </c>
      <c r="D95" s="22"/>
      <c r="E95" s="19"/>
      <c r="F95" s="20"/>
      <c r="G95" s="19"/>
      <c r="H95" s="21"/>
      <c r="I95" s="11">
        <f>SUM(Table14[[#This Row],[D]]-Table14[[#This Row],[A]],Table14[[#This Row],[DD]]-Table14[[#This Row],[AA]],-(Table14[[#This Row],[NR]]*AB95))</f>
        <v>0</v>
      </c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109">
        <f t="shared" si="3"/>
        <v>43250</v>
      </c>
      <c r="AA95" s="109"/>
      <c r="AB95" s="4">
        <v>2.0833333333333332E-2</v>
      </c>
    </row>
    <row r="96" spans="1:28" ht="14.25" customHeight="1" x14ac:dyDescent="0.25">
      <c r="A96" s="3"/>
      <c r="B96" s="3"/>
      <c r="C96" s="12">
        <f t="shared" si="4"/>
        <v>43249</v>
      </c>
      <c r="D96" s="22"/>
      <c r="E96" s="19"/>
      <c r="F96" s="20"/>
      <c r="G96" s="19"/>
      <c r="H96" s="21"/>
      <c r="I96" s="11">
        <f>SUM(Table14[[#This Row],[D]]-Table14[[#This Row],[A]],Table14[[#This Row],[DD]]-Table14[[#This Row],[AA]],-(Table14[[#This Row],[NR]]*AB96))</f>
        <v>0</v>
      </c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109">
        <f t="shared" si="3"/>
        <v>43251</v>
      </c>
      <c r="AA96" s="109"/>
      <c r="AB96" s="4">
        <v>2.0833333333333332E-2</v>
      </c>
    </row>
    <row r="97" spans="1:28" ht="14.25" customHeight="1" x14ac:dyDescent="0.25">
      <c r="A97" s="3"/>
      <c r="B97" s="3"/>
      <c r="C97" s="12">
        <f t="shared" si="4"/>
        <v>43250</v>
      </c>
      <c r="D97" s="22"/>
      <c r="E97" s="19"/>
      <c r="F97" s="20"/>
      <c r="G97" s="19"/>
      <c r="H97" s="21"/>
      <c r="I97" s="11">
        <f>SUM(Table14[[#This Row],[D]]-Table14[[#This Row],[A]],Table14[[#This Row],[DD]]-Table14[[#This Row],[AA]],-(Table14[[#This Row],[NR]]*AB97))</f>
        <v>0</v>
      </c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109">
        <f t="shared" si="3"/>
        <v>43252</v>
      </c>
      <c r="AA97" s="109"/>
      <c r="AB97" s="4">
        <v>2.0833333333333332E-2</v>
      </c>
    </row>
    <row r="98" spans="1:28" ht="14.25" customHeight="1" x14ac:dyDescent="0.25">
      <c r="A98" s="3"/>
      <c r="B98" s="3"/>
      <c r="C98" s="12">
        <f t="shared" si="4"/>
        <v>43251</v>
      </c>
      <c r="D98" s="22"/>
      <c r="E98" s="19"/>
      <c r="F98" s="20"/>
      <c r="G98" s="19"/>
      <c r="H98" s="21"/>
      <c r="I98" s="11">
        <f>SUM(Table14[[#This Row],[D]]-Table14[[#This Row],[A]],Table14[[#This Row],[DD]]-Table14[[#This Row],[AA]],-(Table14[[#This Row],[NR]]*AB98))</f>
        <v>0</v>
      </c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109">
        <f t="shared" si="3"/>
        <v>43253</v>
      </c>
      <c r="AA98" s="109"/>
      <c r="AB98" s="4">
        <v>2.0833333333333332E-2</v>
      </c>
    </row>
    <row r="99" spans="1:28" ht="14.25" customHeight="1" x14ac:dyDescent="0.25">
      <c r="A99" s="3"/>
      <c r="B99" s="3"/>
      <c r="C99" s="12">
        <f t="shared" si="4"/>
        <v>43252</v>
      </c>
      <c r="D99" s="22"/>
      <c r="E99" s="19"/>
      <c r="F99" s="20"/>
      <c r="G99" s="19"/>
      <c r="H99" s="21"/>
      <c r="I99" s="11">
        <f>SUM(Table14[[#This Row],[D]]-Table14[[#This Row],[A]],Table14[[#This Row],[DD]]-Table14[[#This Row],[AA]],-(Table14[[#This Row],[NR]]*AB99))</f>
        <v>0</v>
      </c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109">
        <f t="shared" si="3"/>
        <v>43254</v>
      </c>
      <c r="AA99" s="109"/>
      <c r="AB99" s="4">
        <v>2.0833333333333332E-2</v>
      </c>
    </row>
    <row r="100" spans="1:28" ht="14.25" customHeight="1" x14ac:dyDescent="0.25">
      <c r="A100" s="3"/>
      <c r="B100" s="3"/>
      <c r="C100" s="12">
        <f t="shared" si="4"/>
        <v>43253</v>
      </c>
      <c r="D100" s="22"/>
      <c r="E100" s="19"/>
      <c r="F100" s="20"/>
      <c r="G100" s="19"/>
      <c r="H100" s="21"/>
      <c r="I100" s="11">
        <f>SUM(Table14[[#This Row],[D]]-Table14[[#This Row],[A]],Table14[[#This Row],[DD]]-Table14[[#This Row],[AA]],-(Table14[[#This Row],[NR]]*AB100))</f>
        <v>0</v>
      </c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109">
        <f t="shared" si="3"/>
        <v>43255</v>
      </c>
      <c r="AA100" s="109"/>
      <c r="AB100" s="4">
        <v>2.0833333333333332E-2</v>
      </c>
    </row>
    <row r="101" spans="1:28" ht="14.25" customHeight="1" x14ac:dyDescent="0.25">
      <c r="A101" s="3"/>
      <c r="B101" s="3"/>
      <c r="C101" s="12">
        <f t="shared" si="4"/>
        <v>43254</v>
      </c>
      <c r="D101" s="22"/>
      <c r="E101" s="19"/>
      <c r="F101" s="20"/>
      <c r="G101" s="19"/>
      <c r="H101" s="21"/>
      <c r="I101" s="11">
        <f>SUM(Table14[[#This Row],[D]]-Table14[[#This Row],[A]],Table14[[#This Row],[DD]]-Table14[[#This Row],[AA]],-(Table14[[#This Row],[NR]]*AB101))</f>
        <v>0</v>
      </c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109">
        <f t="shared" si="3"/>
        <v>43256</v>
      </c>
      <c r="AA101" s="109"/>
      <c r="AB101" s="4">
        <v>2.0833333333333332E-2</v>
      </c>
    </row>
    <row r="102" spans="1:28" ht="14.25" customHeight="1" x14ac:dyDescent="0.25">
      <c r="A102" s="3"/>
      <c r="B102" s="3"/>
      <c r="C102" s="12">
        <f t="shared" si="4"/>
        <v>43255</v>
      </c>
      <c r="D102" s="22"/>
      <c r="E102" s="19"/>
      <c r="F102" s="20"/>
      <c r="G102" s="19"/>
      <c r="H102" s="21"/>
      <c r="I102" s="11">
        <f>SUM(Table14[[#This Row],[D]]-Table14[[#This Row],[A]],Table14[[#This Row],[DD]]-Table14[[#This Row],[AA]],-(Table14[[#This Row],[NR]]*AB102))</f>
        <v>0</v>
      </c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109">
        <f t="shared" si="3"/>
        <v>43257</v>
      </c>
      <c r="AA102" s="109"/>
      <c r="AB102" s="4">
        <v>2.0833333333333332E-2</v>
      </c>
    </row>
    <row r="103" spans="1:28" ht="14.25" customHeight="1" x14ac:dyDescent="0.25">
      <c r="A103" s="3"/>
      <c r="B103" s="3"/>
      <c r="C103" s="12">
        <f t="shared" si="4"/>
        <v>43256</v>
      </c>
      <c r="D103" s="22"/>
      <c r="E103" s="19"/>
      <c r="F103" s="20"/>
      <c r="G103" s="19"/>
      <c r="H103" s="21"/>
      <c r="I103" s="11">
        <f>SUM(Table14[[#This Row],[D]]-Table14[[#This Row],[A]],Table14[[#This Row],[DD]]-Table14[[#This Row],[AA]],-(Table14[[#This Row],[NR]]*AB103))</f>
        <v>0</v>
      </c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109">
        <f t="shared" si="3"/>
        <v>43258</v>
      </c>
      <c r="AA103" s="109"/>
      <c r="AB103" s="4">
        <v>2.0833333333333332E-2</v>
      </c>
    </row>
    <row r="104" spans="1:28" ht="14.25" customHeight="1" x14ac:dyDescent="0.25">
      <c r="A104" s="3"/>
      <c r="B104" s="3"/>
      <c r="C104" s="12">
        <f t="shared" si="4"/>
        <v>43257</v>
      </c>
      <c r="D104" s="22"/>
      <c r="E104" s="19"/>
      <c r="F104" s="20"/>
      <c r="G104" s="19"/>
      <c r="H104" s="21"/>
      <c r="I104" s="11">
        <f>SUM(Table14[[#This Row],[D]]-Table14[[#This Row],[A]],Table14[[#This Row],[DD]]-Table14[[#This Row],[AA]],-(Table14[[#This Row],[NR]]*AB104))</f>
        <v>0</v>
      </c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109">
        <f t="shared" si="3"/>
        <v>43259</v>
      </c>
      <c r="AA104" s="109"/>
      <c r="AB104" s="4">
        <v>2.0833333333333332E-2</v>
      </c>
    </row>
    <row r="105" spans="1:28" ht="14.25" customHeight="1" x14ac:dyDescent="0.25">
      <c r="A105" s="3"/>
      <c r="B105" s="3"/>
      <c r="C105" s="12">
        <f t="shared" si="4"/>
        <v>43258</v>
      </c>
      <c r="D105" s="22"/>
      <c r="E105" s="19"/>
      <c r="F105" s="20"/>
      <c r="G105" s="19"/>
      <c r="H105" s="21"/>
      <c r="I105" s="11">
        <f>SUM(Table14[[#This Row],[D]]-Table14[[#This Row],[A]],Table14[[#This Row],[DD]]-Table14[[#This Row],[AA]],-(Table14[[#This Row],[NR]]*AB105))</f>
        <v>0</v>
      </c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109">
        <f t="shared" si="3"/>
        <v>43260</v>
      </c>
      <c r="AA105" s="109"/>
      <c r="AB105" s="4">
        <v>2.0833333333333332E-2</v>
      </c>
    </row>
    <row r="106" spans="1:28" ht="14.25" customHeight="1" x14ac:dyDescent="0.25">
      <c r="A106" s="3"/>
      <c r="B106" s="3"/>
      <c r="C106" s="12">
        <f t="shared" si="4"/>
        <v>43259</v>
      </c>
      <c r="D106" s="22"/>
      <c r="E106" s="19"/>
      <c r="F106" s="20"/>
      <c r="G106" s="19"/>
      <c r="H106" s="21"/>
      <c r="I106" s="11">
        <f>SUM(Table14[[#This Row],[D]]-Table14[[#This Row],[A]],Table14[[#This Row],[DD]]-Table14[[#This Row],[AA]],-(Table14[[#This Row],[NR]]*AB106))</f>
        <v>0</v>
      </c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109">
        <f t="shared" si="3"/>
        <v>43261</v>
      </c>
      <c r="AA106" s="109"/>
      <c r="AB106" s="4">
        <v>2.0833333333333332E-2</v>
      </c>
    </row>
    <row r="107" spans="1:28" ht="14.25" customHeight="1" x14ac:dyDescent="0.25">
      <c r="A107" s="3"/>
      <c r="B107" s="3"/>
      <c r="C107" s="12">
        <f t="shared" si="4"/>
        <v>43260</v>
      </c>
      <c r="D107" s="22"/>
      <c r="E107" s="19"/>
      <c r="F107" s="20"/>
      <c r="G107" s="19"/>
      <c r="H107" s="21"/>
      <c r="I107" s="11">
        <f>SUM(Table14[[#This Row],[D]]-Table14[[#This Row],[A]],Table14[[#This Row],[DD]]-Table14[[#This Row],[AA]],-(Table14[[#This Row],[NR]]*AB107))</f>
        <v>0</v>
      </c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109">
        <f t="shared" si="3"/>
        <v>43262</v>
      </c>
      <c r="AA107" s="109"/>
      <c r="AB107" s="4">
        <v>2.0833333333333332E-2</v>
      </c>
    </row>
    <row r="108" spans="1:28" ht="14.25" customHeight="1" x14ac:dyDescent="0.25">
      <c r="A108" s="3"/>
      <c r="B108" s="3"/>
      <c r="C108" s="12">
        <f t="shared" si="4"/>
        <v>43261</v>
      </c>
      <c r="D108" s="22"/>
      <c r="E108" s="19"/>
      <c r="F108" s="20"/>
      <c r="G108" s="19"/>
      <c r="H108" s="21"/>
      <c r="I108" s="11">
        <f>SUM(Table14[[#This Row],[D]]-Table14[[#This Row],[A]],Table14[[#This Row],[DD]]-Table14[[#This Row],[AA]],-(Table14[[#This Row],[NR]]*AB108))</f>
        <v>0</v>
      </c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109">
        <f t="shared" si="3"/>
        <v>43263</v>
      </c>
      <c r="AA108" s="109"/>
      <c r="AB108" s="4">
        <v>2.0833333333333332E-2</v>
      </c>
    </row>
    <row r="109" spans="1:28" ht="14.25" customHeight="1" x14ac:dyDescent="0.25">
      <c r="A109" s="3"/>
      <c r="B109" s="3"/>
      <c r="C109" s="12">
        <f t="shared" si="4"/>
        <v>43262</v>
      </c>
      <c r="D109" s="22"/>
      <c r="E109" s="19"/>
      <c r="F109" s="20"/>
      <c r="G109" s="19"/>
      <c r="H109" s="21"/>
      <c r="I109" s="11">
        <f>SUM(Table14[[#This Row],[D]]-Table14[[#This Row],[A]],Table14[[#This Row],[DD]]-Table14[[#This Row],[AA]],-(Table14[[#This Row],[NR]]*AB109))</f>
        <v>0</v>
      </c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109">
        <f t="shared" si="3"/>
        <v>43264</v>
      </c>
      <c r="AA109" s="109"/>
      <c r="AB109" s="4">
        <v>2.0833333333333332E-2</v>
      </c>
    </row>
    <row r="110" spans="1:28" ht="14.25" customHeight="1" x14ac:dyDescent="0.25">
      <c r="A110" s="3"/>
      <c r="B110" s="3"/>
      <c r="C110" s="12">
        <f t="shared" si="4"/>
        <v>43263</v>
      </c>
      <c r="D110" s="22"/>
      <c r="E110" s="19"/>
      <c r="F110" s="20"/>
      <c r="G110" s="19"/>
      <c r="H110" s="21"/>
      <c r="I110" s="11">
        <f>SUM(Table14[[#This Row],[D]]-Table14[[#This Row],[A]],Table14[[#This Row],[DD]]-Table14[[#This Row],[AA]],-(Table14[[#This Row],[NR]]*AB110))</f>
        <v>0</v>
      </c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109">
        <f t="shared" si="3"/>
        <v>43265</v>
      </c>
      <c r="AA110" s="109"/>
      <c r="AB110" s="4">
        <v>2.0833333333333332E-2</v>
      </c>
    </row>
    <row r="111" spans="1:28" ht="14.25" customHeight="1" x14ac:dyDescent="0.25">
      <c r="A111" s="3"/>
      <c r="B111" s="3"/>
      <c r="C111" s="12">
        <f t="shared" si="4"/>
        <v>43264</v>
      </c>
      <c r="D111" s="22"/>
      <c r="E111" s="19"/>
      <c r="F111" s="20"/>
      <c r="G111" s="19"/>
      <c r="H111" s="21"/>
      <c r="I111" s="11">
        <f>SUM(Table14[[#This Row],[D]]-Table14[[#This Row],[A]],Table14[[#This Row],[DD]]-Table14[[#This Row],[AA]],-(Table14[[#This Row],[NR]]*AB111))</f>
        <v>0</v>
      </c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109">
        <f t="shared" si="3"/>
        <v>43266</v>
      </c>
      <c r="AA111" s="109"/>
      <c r="AB111" s="4">
        <v>2.0833333333333332E-2</v>
      </c>
    </row>
    <row r="112" spans="1:28" ht="14.25" customHeight="1" x14ac:dyDescent="0.25">
      <c r="A112" s="3"/>
      <c r="B112" s="3"/>
      <c r="C112" s="12">
        <f t="shared" si="4"/>
        <v>43265</v>
      </c>
      <c r="D112" s="22"/>
      <c r="E112" s="19"/>
      <c r="F112" s="20"/>
      <c r="G112" s="19"/>
      <c r="H112" s="21"/>
      <c r="I112" s="11">
        <f>SUM(Table14[[#This Row],[D]]-Table14[[#This Row],[A]],Table14[[#This Row],[DD]]-Table14[[#This Row],[AA]],-(Table14[[#This Row],[NR]]*AB112))</f>
        <v>0</v>
      </c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109">
        <f t="shared" si="3"/>
        <v>43267</v>
      </c>
      <c r="AA112" s="109"/>
      <c r="AB112" s="4">
        <v>2.0833333333333332E-2</v>
      </c>
    </row>
    <row r="113" spans="1:28" ht="14.25" customHeight="1" x14ac:dyDescent="0.25">
      <c r="A113" s="3"/>
      <c r="B113" s="3"/>
      <c r="C113" s="12">
        <f t="shared" si="4"/>
        <v>43266</v>
      </c>
      <c r="D113" s="22"/>
      <c r="E113" s="19"/>
      <c r="F113" s="20"/>
      <c r="G113" s="19"/>
      <c r="H113" s="21"/>
      <c r="I113" s="11">
        <f>SUM(Table14[[#This Row],[D]]-Table14[[#This Row],[A]],Table14[[#This Row],[DD]]-Table14[[#This Row],[AA]],-(Table14[[#This Row],[NR]]*AB113))</f>
        <v>0</v>
      </c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109">
        <f t="shared" si="3"/>
        <v>43268</v>
      </c>
      <c r="AA113" s="109"/>
      <c r="AB113" s="4">
        <v>2.0833333333333332E-2</v>
      </c>
    </row>
    <row r="114" spans="1:28" ht="14.25" customHeight="1" x14ac:dyDescent="0.25">
      <c r="A114" s="3"/>
      <c r="B114" s="3"/>
      <c r="C114" s="12">
        <f t="shared" si="4"/>
        <v>43267</v>
      </c>
      <c r="D114" s="22"/>
      <c r="E114" s="19"/>
      <c r="F114" s="20"/>
      <c r="G114" s="19"/>
      <c r="H114" s="21"/>
      <c r="I114" s="11">
        <f>SUM(Table14[[#This Row],[D]]-Table14[[#This Row],[A]],Table14[[#This Row],[DD]]-Table14[[#This Row],[AA]],-(Table14[[#This Row],[NR]]*AB114))</f>
        <v>0</v>
      </c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109">
        <f t="shared" si="3"/>
        <v>43269</v>
      </c>
      <c r="AA114" s="109"/>
      <c r="AB114" s="4">
        <v>2.0833333333333332E-2</v>
      </c>
    </row>
    <row r="115" spans="1:28" ht="14.25" customHeight="1" x14ac:dyDescent="0.25">
      <c r="A115" s="3"/>
      <c r="B115" s="3"/>
      <c r="C115" s="12">
        <f t="shared" si="4"/>
        <v>43268</v>
      </c>
      <c r="D115" s="22"/>
      <c r="E115" s="19"/>
      <c r="F115" s="20"/>
      <c r="G115" s="19"/>
      <c r="H115" s="21"/>
      <c r="I115" s="11">
        <f>SUM(Table14[[#This Row],[D]]-Table14[[#This Row],[A]],Table14[[#This Row],[DD]]-Table14[[#This Row],[AA]],-(Table14[[#This Row],[NR]]*AB115))</f>
        <v>0</v>
      </c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109">
        <f t="shared" si="3"/>
        <v>43270</v>
      </c>
      <c r="AA115" s="109"/>
      <c r="AB115" s="4">
        <v>2.0833333333333332E-2</v>
      </c>
    </row>
    <row r="116" spans="1:28" ht="14.25" customHeight="1" x14ac:dyDescent="0.25">
      <c r="A116" s="3"/>
      <c r="B116" s="3"/>
      <c r="C116" s="12">
        <f t="shared" si="4"/>
        <v>43269</v>
      </c>
      <c r="D116" s="22"/>
      <c r="E116" s="19"/>
      <c r="F116" s="20"/>
      <c r="G116" s="19"/>
      <c r="H116" s="21"/>
      <c r="I116" s="11">
        <f>SUM(Table14[[#This Row],[D]]-Table14[[#This Row],[A]],Table14[[#This Row],[DD]]-Table14[[#This Row],[AA]],-(Table14[[#This Row],[NR]]*AB116))</f>
        <v>0</v>
      </c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109">
        <f t="shared" si="3"/>
        <v>43271</v>
      </c>
      <c r="AA116" s="109"/>
      <c r="AB116" s="4">
        <v>2.0833333333333332E-2</v>
      </c>
    </row>
    <row r="117" spans="1:28" ht="14.25" customHeight="1" x14ac:dyDescent="0.25">
      <c r="A117" s="3"/>
      <c r="B117" s="3"/>
      <c r="C117" s="12">
        <f t="shared" si="4"/>
        <v>43270</v>
      </c>
      <c r="D117" s="22"/>
      <c r="E117" s="19"/>
      <c r="F117" s="20"/>
      <c r="G117" s="19"/>
      <c r="H117" s="21"/>
      <c r="I117" s="11">
        <f>SUM(Table14[[#This Row],[D]]-Table14[[#This Row],[A]],Table14[[#This Row],[DD]]-Table14[[#This Row],[AA]],-(Table14[[#This Row],[NR]]*AB117))</f>
        <v>0</v>
      </c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109">
        <f t="shared" si="3"/>
        <v>43272</v>
      </c>
      <c r="AA117" s="109"/>
      <c r="AB117" s="4">
        <v>2.0833333333333332E-2</v>
      </c>
    </row>
    <row r="118" spans="1:28" ht="14.25" customHeight="1" x14ac:dyDescent="0.25">
      <c r="A118" s="3"/>
      <c r="B118" s="3"/>
      <c r="C118" s="12">
        <f t="shared" si="4"/>
        <v>43271</v>
      </c>
      <c r="D118" s="22"/>
      <c r="E118" s="19"/>
      <c r="F118" s="20"/>
      <c r="G118" s="19"/>
      <c r="H118" s="21"/>
      <c r="I118" s="11">
        <f>SUM(Table14[[#This Row],[D]]-Table14[[#This Row],[A]],Table14[[#This Row],[DD]]-Table14[[#This Row],[AA]],-(Table14[[#This Row],[NR]]*AB118))</f>
        <v>0</v>
      </c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109">
        <f t="shared" si="3"/>
        <v>43273</v>
      </c>
      <c r="AA118" s="109"/>
      <c r="AB118" s="4">
        <v>2.0833333333333332E-2</v>
      </c>
    </row>
    <row r="119" spans="1:28" ht="14.25" customHeight="1" x14ac:dyDescent="0.25">
      <c r="A119" s="3"/>
      <c r="B119" s="3"/>
      <c r="C119" s="12">
        <f t="shared" si="4"/>
        <v>43272</v>
      </c>
      <c r="D119" s="22"/>
      <c r="E119" s="19"/>
      <c r="F119" s="20"/>
      <c r="G119" s="19"/>
      <c r="H119" s="21"/>
      <c r="I119" s="11">
        <f>SUM(Table14[[#This Row],[D]]-Table14[[#This Row],[A]],Table14[[#This Row],[DD]]-Table14[[#This Row],[AA]],-(Table14[[#This Row],[NR]]*AB119))</f>
        <v>0</v>
      </c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109">
        <f t="shared" si="3"/>
        <v>43274</v>
      </c>
      <c r="AA119" s="109"/>
      <c r="AB119" s="4">
        <v>2.0833333333333332E-2</v>
      </c>
    </row>
    <row r="120" spans="1:28" ht="14.25" customHeight="1" x14ac:dyDescent="0.25">
      <c r="A120" s="3"/>
      <c r="B120" s="3"/>
      <c r="C120" s="12">
        <f t="shared" si="4"/>
        <v>43273</v>
      </c>
      <c r="D120" s="22"/>
      <c r="E120" s="19"/>
      <c r="F120" s="20"/>
      <c r="G120" s="19"/>
      <c r="H120" s="21"/>
      <c r="I120" s="11">
        <f>SUM(Table14[[#This Row],[D]]-Table14[[#This Row],[A]],Table14[[#This Row],[DD]]-Table14[[#This Row],[AA]],-(Table14[[#This Row],[NR]]*AB120))</f>
        <v>0</v>
      </c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109">
        <f t="shared" si="3"/>
        <v>43275</v>
      </c>
      <c r="AA120" s="109"/>
      <c r="AB120" s="4">
        <v>2.0833333333333332E-2</v>
      </c>
    </row>
    <row r="121" spans="1:28" ht="14.25" customHeight="1" x14ac:dyDescent="0.25">
      <c r="A121" s="3"/>
      <c r="B121" s="3"/>
      <c r="C121" s="12">
        <f t="shared" si="4"/>
        <v>43274</v>
      </c>
      <c r="D121" s="22"/>
      <c r="E121" s="19"/>
      <c r="F121" s="20"/>
      <c r="G121" s="19"/>
      <c r="H121" s="21"/>
      <c r="I121" s="11">
        <f>SUM(Table14[[#This Row],[D]]-Table14[[#This Row],[A]],Table14[[#This Row],[DD]]-Table14[[#This Row],[AA]],-(Table14[[#This Row],[NR]]*AB121))</f>
        <v>0</v>
      </c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109">
        <f t="shared" si="3"/>
        <v>43276</v>
      </c>
      <c r="AA121" s="109"/>
      <c r="AB121" s="4">
        <v>2.0833333333333332E-2</v>
      </c>
    </row>
    <row r="122" spans="1:28" ht="14.25" customHeight="1" x14ac:dyDescent="0.25">
      <c r="A122" s="3"/>
      <c r="B122" s="3"/>
      <c r="C122" s="12">
        <f t="shared" si="4"/>
        <v>43275</v>
      </c>
      <c r="D122" s="22"/>
      <c r="E122" s="19"/>
      <c r="F122" s="20"/>
      <c r="G122" s="19"/>
      <c r="H122" s="21"/>
      <c r="I122" s="11">
        <f>SUM(Table14[[#This Row],[D]]-Table14[[#This Row],[A]],Table14[[#This Row],[DD]]-Table14[[#This Row],[AA]],-(Table14[[#This Row],[NR]]*AB122))</f>
        <v>0</v>
      </c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109">
        <f t="shared" si="3"/>
        <v>43277</v>
      </c>
      <c r="AA122" s="109"/>
      <c r="AB122" s="4">
        <v>2.0833333333333332E-2</v>
      </c>
    </row>
    <row r="123" spans="1:28" ht="14.25" customHeight="1" x14ac:dyDescent="0.25">
      <c r="A123" s="3"/>
      <c r="B123" s="3"/>
      <c r="C123" s="12">
        <f t="shared" si="4"/>
        <v>43276</v>
      </c>
      <c r="D123" s="22"/>
      <c r="E123" s="19"/>
      <c r="F123" s="20"/>
      <c r="G123" s="19"/>
      <c r="H123" s="21"/>
      <c r="I123" s="11">
        <f>SUM(Table14[[#This Row],[D]]-Table14[[#This Row],[A]],Table14[[#This Row],[DD]]-Table14[[#This Row],[AA]],-(Table14[[#This Row],[NR]]*AB123))</f>
        <v>0</v>
      </c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109">
        <f t="shared" si="3"/>
        <v>43278</v>
      </c>
      <c r="AA123" s="109"/>
      <c r="AB123" s="4">
        <v>2.0833333333333332E-2</v>
      </c>
    </row>
    <row r="124" spans="1:28" ht="14.25" customHeight="1" x14ac:dyDescent="0.25">
      <c r="A124" s="3"/>
      <c r="B124" s="3"/>
      <c r="C124" s="12">
        <f t="shared" si="4"/>
        <v>43277</v>
      </c>
      <c r="D124" s="22"/>
      <c r="E124" s="19"/>
      <c r="F124" s="20"/>
      <c r="G124" s="19"/>
      <c r="H124" s="21"/>
      <c r="I124" s="11">
        <f>SUM(Table14[[#This Row],[D]]-Table14[[#This Row],[A]],Table14[[#This Row],[DD]]-Table14[[#This Row],[AA]],-(Table14[[#This Row],[NR]]*AB124))</f>
        <v>0</v>
      </c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109">
        <f t="shared" si="3"/>
        <v>43279</v>
      </c>
      <c r="AA124" s="109"/>
      <c r="AB124" s="4">
        <v>2.0833333333333332E-2</v>
      </c>
    </row>
    <row r="125" spans="1:28" ht="14.25" customHeight="1" x14ac:dyDescent="0.25">
      <c r="A125" s="3"/>
      <c r="B125" s="3"/>
      <c r="C125" s="12">
        <f t="shared" si="4"/>
        <v>43278</v>
      </c>
      <c r="D125" s="22"/>
      <c r="E125" s="19"/>
      <c r="F125" s="20"/>
      <c r="G125" s="19"/>
      <c r="H125" s="21"/>
      <c r="I125" s="11">
        <f>SUM(Table14[[#This Row],[D]]-Table14[[#This Row],[A]],Table14[[#This Row],[DD]]-Table14[[#This Row],[AA]],-(Table14[[#This Row],[NR]]*AB125))</f>
        <v>0</v>
      </c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109">
        <f t="shared" si="3"/>
        <v>43280</v>
      </c>
      <c r="AA125" s="109"/>
      <c r="AB125" s="4">
        <v>2.0833333333333332E-2</v>
      </c>
    </row>
    <row r="126" spans="1:28" ht="14.25" customHeight="1" x14ac:dyDescent="0.25">
      <c r="A126" s="3"/>
      <c r="B126" s="3"/>
      <c r="C126" s="12">
        <f t="shared" si="4"/>
        <v>43279</v>
      </c>
      <c r="D126" s="22"/>
      <c r="E126" s="19"/>
      <c r="F126" s="20"/>
      <c r="G126" s="19"/>
      <c r="H126" s="21"/>
      <c r="I126" s="11">
        <f>SUM(Table14[[#This Row],[D]]-Table14[[#This Row],[A]],Table14[[#This Row],[DD]]-Table14[[#This Row],[AA]],-(Table14[[#This Row],[NR]]*AB126))</f>
        <v>0</v>
      </c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109">
        <f t="shared" si="3"/>
        <v>43281</v>
      </c>
      <c r="AA126" s="109"/>
      <c r="AB126" s="4">
        <v>2.0833333333333332E-2</v>
      </c>
    </row>
    <row r="127" spans="1:28" ht="14.25" customHeight="1" x14ac:dyDescent="0.25">
      <c r="A127" s="3"/>
      <c r="B127" s="3"/>
      <c r="C127" s="12">
        <f t="shared" si="4"/>
        <v>43280</v>
      </c>
      <c r="D127" s="22"/>
      <c r="E127" s="19"/>
      <c r="F127" s="20"/>
      <c r="G127" s="19"/>
      <c r="H127" s="21"/>
      <c r="I127" s="11">
        <f>SUM(Table14[[#This Row],[D]]-Table14[[#This Row],[A]],Table14[[#This Row],[DD]]-Table14[[#This Row],[AA]],-(Table14[[#This Row],[NR]]*AB127))</f>
        <v>0</v>
      </c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109">
        <f t="shared" si="3"/>
        <v>43282</v>
      </c>
      <c r="AA127" s="109"/>
      <c r="AB127" s="4">
        <v>2.0833333333333332E-2</v>
      </c>
    </row>
    <row r="128" spans="1:28" ht="14.25" customHeight="1" x14ac:dyDescent="0.25">
      <c r="A128" s="3"/>
      <c r="B128" s="3"/>
      <c r="C128" s="12">
        <f t="shared" si="4"/>
        <v>43281</v>
      </c>
      <c r="D128" s="22"/>
      <c r="E128" s="19"/>
      <c r="F128" s="20"/>
      <c r="G128" s="19"/>
      <c r="H128" s="21"/>
      <c r="I128" s="11">
        <f>SUM(Table14[[#This Row],[D]]-Table14[[#This Row],[A]],Table14[[#This Row],[DD]]-Table14[[#This Row],[AA]],-(Table14[[#This Row],[NR]]*AB128))</f>
        <v>0</v>
      </c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109">
        <f t="shared" si="3"/>
        <v>43283</v>
      </c>
      <c r="AA128" s="109"/>
      <c r="AB128" s="4">
        <v>2.0833333333333332E-2</v>
      </c>
    </row>
    <row r="129" spans="1:28" ht="14.25" customHeight="1" x14ac:dyDescent="0.25">
      <c r="A129" s="3"/>
      <c r="B129" s="3"/>
      <c r="C129" s="12">
        <f t="shared" si="4"/>
        <v>43282</v>
      </c>
      <c r="D129" s="22"/>
      <c r="E129" s="19"/>
      <c r="F129" s="20"/>
      <c r="G129" s="19"/>
      <c r="H129" s="21"/>
      <c r="I129" s="11">
        <f>SUM(Table14[[#This Row],[D]]-Table14[[#This Row],[A]],Table14[[#This Row],[DD]]-Table14[[#This Row],[AA]],-(Table14[[#This Row],[NR]]*AB129))</f>
        <v>0</v>
      </c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109">
        <f t="shared" si="3"/>
        <v>43284</v>
      </c>
      <c r="AA129" s="109"/>
      <c r="AB129" s="4">
        <v>2.0833333333333332E-2</v>
      </c>
    </row>
    <row r="130" spans="1:28" ht="14.25" customHeight="1" x14ac:dyDescent="0.25">
      <c r="A130" s="3"/>
      <c r="B130" s="3"/>
      <c r="C130" s="12">
        <f t="shared" si="4"/>
        <v>43283</v>
      </c>
      <c r="D130" s="22"/>
      <c r="E130" s="19"/>
      <c r="F130" s="20"/>
      <c r="G130" s="19"/>
      <c r="H130" s="21"/>
      <c r="I130" s="11">
        <f>SUM(Table14[[#This Row],[D]]-Table14[[#This Row],[A]],Table14[[#This Row],[DD]]-Table14[[#This Row],[AA]],-(Table14[[#This Row],[NR]]*AB130))</f>
        <v>0</v>
      </c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109">
        <f t="shared" si="3"/>
        <v>43285</v>
      </c>
      <c r="AA130" s="109"/>
      <c r="AB130" s="4">
        <v>2.0833333333333332E-2</v>
      </c>
    </row>
    <row r="131" spans="1:28" ht="14.25" customHeight="1" x14ac:dyDescent="0.25">
      <c r="A131" s="3"/>
      <c r="B131" s="3"/>
      <c r="C131" s="12">
        <f t="shared" si="4"/>
        <v>43284</v>
      </c>
      <c r="D131" s="22"/>
      <c r="E131" s="19"/>
      <c r="F131" s="20"/>
      <c r="G131" s="19"/>
      <c r="H131" s="21"/>
      <c r="I131" s="11">
        <f>SUM(Table14[[#This Row],[D]]-Table14[[#This Row],[A]],Table14[[#This Row],[DD]]-Table14[[#This Row],[AA]],-(Table14[[#This Row],[NR]]*AB131))</f>
        <v>0</v>
      </c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109">
        <f t="shared" si="3"/>
        <v>43286</v>
      </c>
      <c r="AA131" s="109"/>
      <c r="AB131" s="4">
        <v>2.0833333333333332E-2</v>
      </c>
    </row>
    <row r="132" spans="1:28" ht="14.25" customHeight="1" x14ac:dyDescent="0.25">
      <c r="A132" s="3"/>
      <c r="B132" s="3"/>
      <c r="C132" s="12">
        <f t="shared" si="4"/>
        <v>43285</v>
      </c>
      <c r="D132" s="22"/>
      <c r="E132" s="19"/>
      <c r="F132" s="20"/>
      <c r="G132" s="19"/>
      <c r="H132" s="21"/>
      <c r="I132" s="11">
        <f>SUM(Table14[[#This Row],[D]]-Table14[[#This Row],[A]],Table14[[#This Row],[DD]]-Table14[[#This Row],[AA]],-(Table14[[#This Row],[NR]]*AB132))</f>
        <v>0</v>
      </c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109">
        <f t="shared" si="3"/>
        <v>43287</v>
      </c>
      <c r="AA132" s="109"/>
      <c r="AB132" s="4">
        <v>2.0833333333333332E-2</v>
      </c>
    </row>
    <row r="133" spans="1:28" ht="14.25" customHeight="1" x14ac:dyDescent="0.25">
      <c r="A133" s="3"/>
      <c r="B133" s="3"/>
      <c r="C133" s="12">
        <f t="shared" si="4"/>
        <v>43286</v>
      </c>
      <c r="D133" s="22"/>
      <c r="E133" s="19"/>
      <c r="F133" s="20"/>
      <c r="G133" s="19"/>
      <c r="H133" s="21"/>
      <c r="I133" s="11">
        <f>SUM(Table14[[#This Row],[D]]-Table14[[#This Row],[A]],Table14[[#This Row],[DD]]-Table14[[#This Row],[AA]],-(Table14[[#This Row],[NR]]*AB133))</f>
        <v>0</v>
      </c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109">
        <f t="shared" si="3"/>
        <v>43288</v>
      </c>
      <c r="AA133" s="109"/>
      <c r="AB133" s="4">
        <v>2.0833333333333332E-2</v>
      </c>
    </row>
    <row r="134" spans="1:28" ht="14.25" customHeight="1" x14ac:dyDescent="0.25">
      <c r="A134" s="3"/>
      <c r="B134" s="3"/>
      <c r="C134" s="12">
        <f t="shared" si="4"/>
        <v>43287</v>
      </c>
      <c r="D134" s="22"/>
      <c r="E134" s="19"/>
      <c r="F134" s="20"/>
      <c r="G134" s="19"/>
      <c r="H134" s="21"/>
      <c r="I134" s="11">
        <f>SUM(Table14[[#This Row],[D]]-Table14[[#This Row],[A]],Table14[[#This Row],[DD]]-Table14[[#This Row],[AA]],-(Table14[[#This Row],[NR]]*AB134))</f>
        <v>0</v>
      </c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109">
        <f t="shared" ref="Z134:Z197" si="5">C135+1</f>
        <v>43289</v>
      </c>
      <c r="AA134" s="109"/>
      <c r="AB134" s="4">
        <v>2.0833333333333332E-2</v>
      </c>
    </row>
    <row r="135" spans="1:28" ht="14.25" customHeight="1" x14ac:dyDescent="0.25">
      <c r="A135" s="3"/>
      <c r="B135" s="3"/>
      <c r="C135" s="12">
        <f t="shared" si="4"/>
        <v>43288</v>
      </c>
      <c r="D135" s="22"/>
      <c r="E135" s="19"/>
      <c r="F135" s="20"/>
      <c r="G135" s="19"/>
      <c r="H135" s="21"/>
      <c r="I135" s="11">
        <f>SUM(Table14[[#This Row],[D]]-Table14[[#This Row],[A]],Table14[[#This Row],[DD]]-Table14[[#This Row],[AA]],-(Table14[[#This Row],[NR]]*AB135))</f>
        <v>0</v>
      </c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109">
        <f t="shared" si="5"/>
        <v>43290</v>
      </c>
      <c r="AA135" s="109"/>
      <c r="AB135" s="4">
        <v>2.0833333333333332E-2</v>
      </c>
    </row>
    <row r="136" spans="1:28" ht="14.25" customHeight="1" x14ac:dyDescent="0.25">
      <c r="A136" s="3"/>
      <c r="B136" s="3"/>
      <c r="C136" s="12">
        <f t="shared" ref="C136:C199" si="6">Z134</f>
        <v>43289</v>
      </c>
      <c r="D136" s="22"/>
      <c r="E136" s="19"/>
      <c r="F136" s="20"/>
      <c r="G136" s="19"/>
      <c r="H136" s="21"/>
      <c r="I136" s="11">
        <f>SUM(Table14[[#This Row],[D]]-Table14[[#This Row],[A]],Table14[[#This Row],[DD]]-Table14[[#This Row],[AA]],-(Table14[[#This Row],[NR]]*AB136))</f>
        <v>0</v>
      </c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109">
        <f t="shared" si="5"/>
        <v>43291</v>
      </c>
      <c r="AA136" s="109"/>
      <c r="AB136" s="4">
        <v>2.0833333333333332E-2</v>
      </c>
    </row>
    <row r="137" spans="1:28" ht="14.25" customHeight="1" x14ac:dyDescent="0.25">
      <c r="A137" s="3"/>
      <c r="B137" s="3"/>
      <c r="C137" s="12">
        <f t="shared" si="6"/>
        <v>43290</v>
      </c>
      <c r="D137" s="22"/>
      <c r="E137" s="19"/>
      <c r="F137" s="20"/>
      <c r="G137" s="19"/>
      <c r="H137" s="21"/>
      <c r="I137" s="11">
        <f>SUM(Table14[[#This Row],[D]]-Table14[[#This Row],[A]],Table14[[#This Row],[DD]]-Table14[[#This Row],[AA]],-(Table14[[#This Row],[NR]]*AB137))</f>
        <v>0</v>
      </c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109">
        <f t="shared" si="5"/>
        <v>43292</v>
      </c>
      <c r="AA137" s="109"/>
      <c r="AB137" s="4">
        <v>2.0833333333333332E-2</v>
      </c>
    </row>
    <row r="138" spans="1:28" ht="14.25" customHeight="1" x14ac:dyDescent="0.25">
      <c r="A138" s="3"/>
      <c r="B138" s="3"/>
      <c r="C138" s="12">
        <f t="shared" si="6"/>
        <v>43291</v>
      </c>
      <c r="D138" s="22"/>
      <c r="E138" s="19"/>
      <c r="F138" s="20"/>
      <c r="G138" s="19"/>
      <c r="H138" s="21"/>
      <c r="I138" s="11">
        <f>SUM(Table14[[#This Row],[D]]-Table14[[#This Row],[A]],Table14[[#This Row],[DD]]-Table14[[#This Row],[AA]],-(Table14[[#This Row],[NR]]*AB138))</f>
        <v>0</v>
      </c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109">
        <f t="shared" si="5"/>
        <v>43293</v>
      </c>
      <c r="AA138" s="109"/>
      <c r="AB138" s="4">
        <v>2.0833333333333332E-2</v>
      </c>
    </row>
    <row r="139" spans="1:28" ht="14.25" customHeight="1" x14ac:dyDescent="0.25">
      <c r="A139" s="3"/>
      <c r="B139" s="3"/>
      <c r="C139" s="12">
        <f t="shared" si="6"/>
        <v>43292</v>
      </c>
      <c r="D139" s="22"/>
      <c r="E139" s="19"/>
      <c r="F139" s="20"/>
      <c r="G139" s="19"/>
      <c r="H139" s="21"/>
      <c r="I139" s="11">
        <f>SUM(Table14[[#This Row],[D]]-Table14[[#This Row],[A]],Table14[[#This Row],[DD]]-Table14[[#This Row],[AA]],-(Table14[[#This Row],[NR]]*AB139))</f>
        <v>0</v>
      </c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109">
        <f t="shared" si="5"/>
        <v>43294</v>
      </c>
      <c r="AA139" s="109"/>
      <c r="AB139" s="4">
        <v>2.0833333333333332E-2</v>
      </c>
    </row>
    <row r="140" spans="1:28" ht="14.25" customHeight="1" x14ac:dyDescent="0.25">
      <c r="A140" s="3"/>
      <c r="B140" s="3"/>
      <c r="C140" s="12">
        <f t="shared" si="6"/>
        <v>43293</v>
      </c>
      <c r="D140" s="22"/>
      <c r="E140" s="19"/>
      <c r="F140" s="20"/>
      <c r="G140" s="19"/>
      <c r="H140" s="21"/>
      <c r="I140" s="11">
        <f>SUM(Table14[[#This Row],[D]]-Table14[[#This Row],[A]],Table14[[#This Row],[DD]]-Table14[[#This Row],[AA]],-(Table14[[#This Row],[NR]]*AB140))</f>
        <v>0</v>
      </c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109">
        <f t="shared" si="5"/>
        <v>43295</v>
      </c>
      <c r="AA140" s="109"/>
      <c r="AB140" s="4">
        <v>2.0833333333333332E-2</v>
      </c>
    </row>
    <row r="141" spans="1:28" ht="14.25" customHeight="1" x14ac:dyDescent="0.25">
      <c r="A141" s="3"/>
      <c r="B141" s="3"/>
      <c r="C141" s="12">
        <f t="shared" si="6"/>
        <v>43294</v>
      </c>
      <c r="D141" s="22"/>
      <c r="E141" s="19"/>
      <c r="F141" s="20"/>
      <c r="G141" s="19"/>
      <c r="H141" s="21"/>
      <c r="I141" s="11">
        <f>SUM(Table14[[#This Row],[D]]-Table14[[#This Row],[A]],Table14[[#This Row],[DD]]-Table14[[#This Row],[AA]],-(Table14[[#This Row],[NR]]*AB141))</f>
        <v>0</v>
      </c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109">
        <f t="shared" si="5"/>
        <v>43296</v>
      </c>
      <c r="AA141" s="109"/>
      <c r="AB141" s="4">
        <v>2.0833333333333332E-2</v>
      </c>
    </row>
    <row r="142" spans="1:28" ht="14.25" customHeight="1" x14ac:dyDescent="0.25">
      <c r="A142" s="3"/>
      <c r="B142" s="3"/>
      <c r="C142" s="12">
        <f t="shared" si="6"/>
        <v>43295</v>
      </c>
      <c r="D142" s="22"/>
      <c r="E142" s="19"/>
      <c r="F142" s="20"/>
      <c r="G142" s="19"/>
      <c r="H142" s="21"/>
      <c r="I142" s="11">
        <f>SUM(Table14[[#This Row],[D]]-Table14[[#This Row],[A]],Table14[[#This Row],[DD]]-Table14[[#This Row],[AA]],-(Table14[[#This Row],[NR]]*AB142))</f>
        <v>0</v>
      </c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109">
        <f t="shared" si="5"/>
        <v>43297</v>
      </c>
      <c r="AA142" s="109"/>
      <c r="AB142" s="4">
        <v>2.0833333333333332E-2</v>
      </c>
    </row>
    <row r="143" spans="1:28" ht="14.25" customHeight="1" x14ac:dyDescent="0.25">
      <c r="A143" s="3"/>
      <c r="B143" s="3"/>
      <c r="C143" s="12">
        <f t="shared" si="6"/>
        <v>43296</v>
      </c>
      <c r="D143" s="22"/>
      <c r="E143" s="19"/>
      <c r="F143" s="20"/>
      <c r="G143" s="19"/>
      <c r="H143" s="21"/>
      <c r="I143" s="11">
        <f>SUM(Table14[[#This Row],[D]]-Table14[[#This Row],[A]],Table14[[#This Row],[DD]]-Table14[[#This Row],[AA]],-(Table14[[#This Row],[NR]]*AB143))</f>
        <v>0</v>
      </c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109">
        <f t="shared" si="5"/>
        <v>43298</v>
      </c>
      <c r="AA143" s="109"/>
      <c r="AB143" s="4">
        <v>2.0833333333333332E-2</v>
      </c>
    </row>
    <row r="144" spans="1:28" ht="14.25" customHeight="1" x14ac:dyDescent="0.25">
      <c r="A144" s="3"/>
      <c r="B144" s="3"/>
      <c r="C144" s="12">
        <f t="shared" si="6"/>
        <v>43297</v>
      </c>
      <c r="D144" s="22"/>
      <c r="E144" s="19"/>
      <c r="F144" s="20"/>
      <c r="G144" s="19"/>
      <c r="H144" s="21"/>
      <c r="I144" s="11">
        <f>SUM(Table14[[#This Row],[D]]-Table14[[#This Row],[A]],Table14[[#This Row],[DD]]-Table14[[#This Row],[AA]],-(Table14[[#This Row],[NR]]*AB144))</f>
        <v>0</v>
      </c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109">
        <f t="shared" si="5"/>
        <v>43299</v>
      </c>
      <c r="AA144" s="109"/>
      <c r="AB144" s="4">
        <v>2.0833333333333332E-2</v>
      </c>
    </row>
    <row r="145" spans="1:28" ht="14.25" customHeight="1" x14ac:dyDescent="0.25">
      <c r="A145" s="3"/>
      <c r="B145" s="3"/>
      <c r="C145" s="12">
        <f t="shared" si="6"/>
        <v>43298</v>
      </c>
      <c r="D145" s="22"/>
      <c r="E145" s="19"/>
      <c r="F145" s="20"/>
      <c r="G145" s="19"/>
      <c r="H145" s="21"/>
      <c r="I145" s="11">
        <f>SUM(Table14[[#This Row],[D]]-Table14[[#This Row],[A]],Table14[[#This Row],[DD]]-Table14[[#This Row],[AA]],-(Table14[[#This Row],[NR]]*AB145))</f>
        <v>0</v>
      </c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109">
        <f t="shared" si="5"/>
        <v>43300</v>
      </c>
      <c r="AA145" s="109"/>
      <c r="AB145" s="4">
        <v>2.0833333333333332E-2</v>
      </c>
    </row>
    <row r="146" spans="1:28" ht="14.25" customHeight="1" x14ac:dyDescent="0.25">
      <c r="A146" s="3"/>
      <c r="B146" s="3"/>
      <c r="C146" s="12">
        <f t="shared" si="6"/>
        <v>43299</v>
      </c>
      <c r="D146" s="22"/>
      <c r="E146" s="19"/>
      <c r="F146" s="20"/>
      <c r="G146" s="19"/>
      <c r="H146" s="21"/>
      <c r="I146" s="11">
        <f>SUM(Table14[[#This Row],[D]]-Table14[[#This Row],[A]],Table14[[#This Row],[DD]]-Table14[[#This Row],[AA]],-(Table14[[#This Row],[NR]]*AB146))</f>
        <v>0</v>
      </c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109">
        <f t="shared" si="5"/>
        <v>43301</v>
      </c>
      <c r="AA146" s="109"/>
      <c r="AB146" s="4">
        <v>2.0833333333333332E-2</v>
      </c>
    </row>
    <row r="147" spans="1:28" ht="14.25" customHeight="1" x14ac:dyDescent="0.25">
      <c r="A147" s="3"/>
      <c r="B147" s="3"/>
      <c r="C147" s="12">
        <f t="shared" si="6"/>
        <v>43300</v>
      </c>
      <c r="D147" s="22"/>
      <c r="E147" s="19"/>
      <c r="F147" s="20"/>
      <c r="G147" s="19"/>
      <c r="H147" s="21"/>
      <c r="I147" s="11">
        <f>SUM(Table14[[#This Row],[D]]-Table14[[#This Row],[A]],Table14[[#This Row],[DD]]-Table14[[#This Row],[AA]],-(Table14[[#This Row],[NR]]*AB147))</f>
        <v>0</v>
      </c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109">
        <f t="shared" si="5"/>
        <v>43302</v>
      </c>
      <c r="AA147" s="109"/>
      <c r="AB147" s="4">
        <v>2.0833333333333332E-2</v>
      </c>
    </row>
    <row r="148" spans="1:28" ht="14.25" customHeight="1" x14ac:dyDescent="0.25">
      <c r="A148" s="3"/>
      <c r="B148" s="3"/>
      <c r="C148" s="12">
        <f t="shared" si="6"/>
        <v>43301</v>
      </c>
      <c r="D148" s="22"/>
      <c r="E148" s="19"/>
      <c r="F148" s="20"/>
      <c r="G148" s="19"/>
      <c r="H148" s="21"/>
      <c r="I148" s="11">
        <f>SUM(Table14[[#This Row],[D]]-Table14[[#This Row],[A]],Table14[[#This Row],[DD]]-Table14[[#This Row],[AA]],-(Table14[[#This Row],[NR]]*AB148))</f>
        <v>0</v>
      </c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109">
        <f t="shared" si="5"/>
        <v>43303</v>
      </c>
      <c r="AA148" s="109"/>
      <c r="AB148" s="4">
        <v>2.0833333333333332E-2</v>
      </c>
    </row>
    <row r="149" spans="1:28" ht="14.25" customHeight="1" x14ac:dyDescent="0.25">
      <c r="A149" s="3"/>
      <c r="B149" s="3"/>
      <c r="C149" s="12">
        <f t="shared" si="6"/>
        <v>43302</v>
      </c>
      <c r="D149" s="22"/>
      <c r="E149" s="19"/>
      <c r="F149" s="20"/>
      <c r="G149" s="19"/>
      <c r="H149" s="21"/>
      <c r="I149" s="11">
        <f>SUM(Table14[[#This Row],[D]]-Table14[[#This Row],[A]],Table14[[#This Row],[DD]]-Table14[[#This Row],[AA]],-(Table14[[#This Row],[NR]]*AB149))</f>
        <v>0</v>
      </c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109">
        <f t="shared" si="5"/>
        <v>43304</v>
      </c>
      <c r="AA149" s="109"/>
      <c r="AB149" s="4">
        <v>2.0833333333333332E-2</v>
      </c>
    </row>
    <row r="150" spans="1:28" ht="14.25" customHeight="1" x14ac:dyDescent="0.25">
      <c r="A150" s="3"/>
      <c r="B150" s="3"/>
      <c r="C150" s="12">
        <f t="shared" si="6"/>
        <v>43303</v>
      </c>
      <c r="D150" s="22"/>
      <c r="E150" s="19"/>
      <c r="F150" s="20"/>
      <c r="G150" s="19"/>
      <c r="H150" s="21"/>
      <c r="I150" s="11">
        <f>SUM(Table14[[#This Row],[D]]-Table14[[#This Row],[A]],Table14[[#This Row],[DD]]-Table14[[#This Row],[AA]],-(Table14[[#This Row],[NR]]*AB150))</f>
        <v>0</v>
      </c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109">
        <f t="shared" si="5"/>
        <v>43305</v>
      </c>
      <c r="AA150" s="109"/>
      <c r="AB150" s="4">
        <v>2.0833333333333332E-2</v>
      </c>
    </row>
    <row r="151" spans="1:28" ht="14.25" customHeight="1" x14ac:dyDescent="0.25">
      <c r="A151" s="3"/>
      <c r="B151" s="3"/>
      <c r="C151" s="12">
        <f t="shared" si="6"/>
        <v>43304</v>
      </c>
      <c r="D151" s="22"/>
      <c r="E151" s="19"/>
      <c r="F151" s="20"/>
      <c r="G151" s="19"/>
      <c r="H151" s="21"/>
      <c r="I151" s="11">
        <f>SUM(Table14[[#This Row],[D]]-Table14[[#This Row],[A]],Table14[[#This Row],[DD]]-Table14[[#This Row],[AA]],-(Table14[[#This Row],[NR]]*AB151))</f>
        <v>0</v>
      </c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109">
        <f t="shared" si="5"/>
        <v>43306</v>
      </c>
      <c r="AA151" s="109"/>
      <c r="AB151" s="4">
        <v>2.0833333333333332E-2</v>
      </c>
    </row>
    <row r="152" spans="1:28" ht="14.25" customHeight="1" x14ac:dyDescent="0.25">
      <c r="A152" s="3"/>
      <c r="B152" s="3"/>
      <c r="C152" s="12">
        <f t="shared" si="6"/>
        <v>43305</v>
      </c>
      <c r="D152" s="22"/>
      <c r="E152" s="19"/>
      <c r="F152" s="20"/>
      <c r="G152" s="19"/>
      <c r="H152" s="21"/>
      <c r="I152" s="11">
        <f>SUM(Table14[[#This Row],[D]]-Table14[[#This Row],[A]],Table14[[#This Row],[DD]]-Table14[[#This Row],[AA]],-(Table14[[#This Row],[NR]]*AB152))</f>
        <v>0</v>
      </c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109">
        <f t="shared" si="5"/>
        <v>43307</v>
      </c>
      <c r="AA152" s="109"/>
      <c r="AB152" s="4">
        <v>2.0833333333333332E-2</v>
      </c>
    </row>
    <row r="153" spans="1:28" ht="14.25" customHeight="1" x14ac:dyDescent="0.25">
      <c r="A153" s="3"/>
      <c r="B153" s="3"/>
      <c r="C153" s="12">
        <f t="shared" si="6"/>
        <v>43306</v>
      </c>
      <c r="D153" s="22"/>
      <c r="E153" s="19"/>
      <c r="F153" s="20"/>
      <c r="G153" s="19"/>
      <c r="H153" s="21"/>
      <c r="I153" s="11">
        <f>SUM(Table14[[#This Row],[D]]-Table14[[#This Row],[A]],Table14[[#This Row],[DD]]-Table14[[#This Row],[AA]],-(Table14[[#This Row],[NR]]*AB153))</f>
        <v>0</v>
      </c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109">
        <f t="shared" si="5"/>
        <v>43308</v>
      </c>
      <c r="AA153" s="109"/>
      <c r="AB153" s="4">
        <v>2.0833333333333332E-2</v>
      </c>
    </row>
    <row r="154" spans="1:28" ht="14.25" customHeight="1" x14ac:dyDescent="0.25">
      <c r="A154" s="3"/>
      <c r="B154" s="3"/>
      <c r="C154" s="12">
        <f t="shared" si="6"/>
        <v>43307</v>
      </c>
      <c r="D154" s="22"/>
      <c r="E154" s="19"/>
      <c r="F154" s="20"/>
      <c r="G154" s="19"/>
      <c r="H154" s="21"/>
      <c r="I154" s="11">
        <f>SUM(Table14[[#This Row],[D]]-Table14[[#This Row],[A]],Table14[[#This Row],[DD]]-Table14[[#This Row],[AA]],-(Table14[[#This Row],[NR]]*AB154))</f>
        <v>0</v>
      </c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109">
        <f t="shared" si="5"/>
        <v>43309</v>
      </c>
      <c r="AA154" s="109"/>
      <c r="AB154" s="4">
        <v>2.0833333333333332E-2</v>
      </c>
    </row>
    <row r="155" spans="1:28" ht="14.25" customHeight="1" x14ac:dyDescent="0.25">
      <c r="A155" s="3"/>
      <c r="B155" s="3"/>
      <c r="C155" s="12">
        <f t="shared" si="6"/>
        <v>43308</v>
      </c>
      <c r="D155" s="22"/>
      <c r="E155" s="19"/>
      <c r="F155" s="20"/>
      <c r="G155" s="19"/>
      <c r="H155" s="21"/>
      <c r="I155" s="11">
        <f>SUM(Table14[[#This Row],[D]]-Table14[[#This Row],[A]],Table14[[#This Row],[DD]]-Table14[[#This Row],[AA]],-(Table14[[#This Row],[NR]]*AB155))</f>
        <v>0</v>
      </c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109">
        <f t="shared" si="5"/>
        <v>43310</v>
      </c>
      <c r="AA155" s="109"/>
      <c r="AB155" s="4">
        <v>2.0833333333333332E-2</v>
      </c>
    </row>
    <row r="156" spans="1:28" ht="14.25" customHeight="1" x14ac:dyDescent="0.25">
      <c r="A156" s="3"/>
      <c r="B156" s="3"/>
      <c r="C156" s="12">
        <f t="shared" si="6"/>
        <v>43309</v>
      </c>
      <c r="D156" s="22"/>
      <c r="E156" s="19"/>
      <c r="F156" s="20"/>
      <c r="G156" s="19"/>
      <c r="H156" s="21"/>
      <c r="I156" s="11">
        <f>SUM(Table14[[#This Row],[D]]-Table14[[#This Row],[A]],Table14[[#This Row],[DD]]-Table14[[#This Row],[AA]],-(Table14[[#This Row],[NR]]*AB156))</f>
        <v>0</v>
      </c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109">
        <f t="shared" si="5"/>
        <v>43311</v>
      </c>
      <c r="AA156" s="109"/>
      <c r="AB156" s="4">
        <v>2.0833333333333332E-2</v>
      </c>
    </row>
    <row r="157" spans="1:28" ht="14.25" customHeight="1" x14ac:dyDescent="0.25">
      <c r="A157" s="3"/>
      <c r="B157" s="3"/>
      <c r="C157" s="12">
        <f t="shared" si="6"/>
        <v>43310</v>
      </c>
      <c r="D157" s="22"/>
      <c r="E157" s="19"/>
      <c r="F157" s="20"/>
      <c r="G157" s="19"/>
      <c r="H157" s="21"/>
      <c r="I157" s="11">
        <f>SUM(Table14[[#This Row],[D]]-Table14[[#This Row],[A]],Table14[[#This Row],[DD]]-Table14[[#This Row],[AA]],-(Table14[[#This Row],[NR]]*AB157))</f>
        <v>0</v>
      </c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109">
        <f t="shared" si="5"/>
        <v>43312</v>
      </c>
      <c r="AA157" s="109"/>
      <c r="AB157" s="4">
        <v>2.0833333333333332E-2</v>
      </c>
    </row>
    <row r="158" spans="1:28" ht="14.25" customHeight="1" x14ac:dyDescent="0.25">
      <c r="A158" s="3"/>
      <c r="B158" s="3"/>
      <c r="C158" s="12">
        <f t="shared" si="6"/>
        <v>43311</v>
      </c>
      <c r="D158" s="22"/>
      <c r="E158" s="19"/>
      <c r="F158" s="20"/>
      <c r="G158" s="19"/>
      <c r="H158" s="21"/>
      <c r="I158" s="11">
        <f>SUM(Table14[[#This Row],[D]]-Table14[[#This Row],[A]],Table14[[#This Row],[DD]]-Table14[[#This Row],[AA]],-(Table14[[#This Row],[NR]]*AB158))</f>
        <v>0</v>
      </c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109">
        <f t="shared" si="5"/>
        <v>43313</v>
      </c>
      <c r="AA158" s="109"/>
      <c r="AB158" s="4">
        <v>2.0833333333333332E-2</v>
      </c>
    </row>
    <row r="159" spans="1:28" ht="14.25" customHeight="1" x14ac:dyDescent="0.25">
      <c r="A159" s="3"/>
      <c r="B159" s="3"/>
      <c r="C159" s="12">
        <f t="shared" si="6"/>
        <v>43312</v>
      </c>
      <c r="D159" s="22"/>
      <c r="E159" s="19"/>
      <c r="F159" s="20"/>
      <c r="G159" s="19"/>
      <c r="H159" s="21"/>
      <c r="I159" s="11">
        <f>SUM(Table14[[#This Row],[D]]-Table14[[#This Row],[A]],Table14[[#This Row],[DD]]-Table14[[#This Row],[AA]],-(Table14[[#This Row],[NR]]*AB159))</f>
        <v>0</v>
      </c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109">
        <f t="shared" si="5"/>
        <v>43314</v>
      </c>
      <c r="AA159" s="109"/>
      <c r="AB159" s="4">
        <v>2.0833333333333332E-2</v>
      </c>
    </row>
    <row r="160" spans="1:28" ht="14.25" customHeight="1" x14ac:dyDescent="0.25">
      <c r="A160" s="3"/>
      <c r="B160" s="3"/>
      <c r="C160" s="12">
        <f t="shared" si="6"/>
        <v>43313</v>
      </c>
      <c r="D160" s="22"/>
      <c r="E160" s="19"/>
      <c r="F160" s="20"/>
      <c r="G160" s="19"/>
      <c r="H160" s="21"/>
      <c r="I160" s="11">
        <f>SUM(Table14[[#This Row],[D]]-Table14[[#This Row],[A]],Table14[[#This Row],[DD]]-Table14[[#This Row],[AA]],-(Table14[[#This Row],[NR]]*AB160))</f>
        <v>0</v>
      </c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109">
        <f t="shared" si="5"/>
        <v>43315</v>
      </c>
      <c r="AA160" s="109"/>
      <c r="AB160" s="4">
        <v>2.0833333333333332E-2</v>
      </c>
    </row>
    <row r="161" spans="1:28" ht="14.25" customHeight="1" x14ac:dyDescent="0.25">
      <c r="A161" s="3"/>
      <c r="B161" s="3"/>
      <c r="C161" s="12">
        <f t="shared" si="6"/>
        <v>43314</v>
      </c>
      <c r="D161" s="22"/>
      <c r="E161" s="19"/>
      <c r="F161" s="20"/>
      <c r="G161" s="19"/>
      <c r="H161" s="21"/>
      <c r="I161" s="11">
        <f>SUM(Table14[[#This Row],[D]]-Table14[[#This Row],[A]],Table14[[#This Row],[DD]]-Table14[[#This Row],[AA]],-(Table14[[#This Row],[NR]]*AB161))</f>
        <v>0</v>
      </c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109">
        <f t="shared" si="5"/>
        <v>43316</v>
      </c>
      <c r="AA161" s="109"/>
      <c r="AB161" s="4">
        <v>2.0833333333333332E-2</v>
      </c>
    </row>
    <row r="162" spans="1:28" ht="14.25" customHeight="1" x14ac:dyDescent="0.25">
      <c r="A162" s="3"/>
      <c r="B162" s="3"/>
      <c r="C162" s="12">
        <f t="shared" si="6"/>
        <v>43315</v>
      </c>
      <c r="D162" s="22"/>
      <c r="E162" s="19"/>
      <c r="F162" s="20"/>
      <c r="G162" s="19"/>
      <c r="H162" s="21"/>
      <c r="I162" s="11">
        <f>SUM(Table14[[#This Row],[D]]-Table14[[#This Row],[A]],Table14[[#This Row],[DD]]-Table14[[#This Row],[AA]],-(Table14[[#This Row],[NR]]*AB162))</f>
        <v>0</v>
      </c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109">
        <f t="shared" si="5"/>
        <v>43317</v>
      </c>
      <c r="AA162" s="109"/>
      <c r="AB162" s="4">
        <v>2.0833333333333332E-2</v>
      </c>
    </row>
    <row r="163" spans="1:28" ht="14.25" customHeight="1" x14ac:dyDescent="0.25">
      <c r="A163" s="3"/>
      <c r="B163" s="3"/>
      <c r="C163" s="12">
        <f t="shared" si="6"/>
        <v>43316</v>
      </c>
      <c r="D163" s="22"/>
      <c r="E163" s="19"/>
      <c r="F163" s="20"/>
      <c r="G163" s="19"/>
      <c r="H163" s="21"/>
      <c r="I163" s="11">
        <f>SUM(Table14[[#This Row],[D]]-Table14[[#This Row],[A]],Table14[[#This Row],[DD]]-Table14[[#This Row],[AA]],-(Table14[[#This Row],[NR]]*AB163))</f>
        <v>0</v>
      </c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109">
        <f t="shared" si="5"/>
        <v>43318</v>
      </c>
      <c r="AA163" s="109"/>
      <c r="AB163" s="4">
        <v>2.0833333333333332E-2</v>
      </c>
    </row>
    <row r="164" spans="1:28" ht="14.25" customHeight="1" x14ac:dyDescent="0.25">
      <c r="A164" s="3"/>
      <c r="B164" s="3"/>
      <c r="C164" s="12">
        <f t="shared" si="6"/>
        <v>43317</v>
      </c>
      <c r="D164" s="22"/>
      <c r="E164" s="19"/>
      <c r="F164" s="20"/>
      <c r="G164" s="19"/>
      <c r="H164" s="21"/>
      <c r="I164" s="11">
        <f>SUM(Table14[[#This Row],[D]]-Table14[[#This Row],[A]],Table14[[#This Row],[DD]]-Table14[[#This Row],[AA]],-(Table14[[#This Row],[NR]]*AB164))</f>
        <v>0</v>
      </c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109">
        <f t="shared" si="5"/>
        <v>43319</v>
      </c>
      <c r="AA164" s="109"/>
      <c r="AB164" s="4">
        <v>2.0833333333333332E-2</v>
      </c>
    </row>
    <row r="165" spans="1:28" ht="14.25" customHeight="1" x14ac:dyDescent="0.25">
      <c r="A165" s="3"/>
      <c r="B165" s="3"/>
      <c r="C165" s="12">
        <f t="shared" si="6"/>
        <v>43318</v>
      </c>
      <c r="D165" s="22"/>
      <c r="E165" s="19"/>
      <c r="F165" s="20"/>
      <c r="G165" s="19"/>
      <c r="H165" s="21"/>
      <c r="I165" s="11">
        <f>SUM(Table14[[#This Row],[D]]-Table14[[#This Row],[A]],Table14[[#This Row],[DD]]-Table14[[#This Row],[AA]],-(Table14[[#This Row],[NR]]*AB165))</f>
        <v>0</v>
      </c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109">
        <f t="shared" si="5"/>
        <v>43320</v>
      </c>
      <c r="AA165" s="109"/>
      <c r="AB165" s="4">
        <v>2.0833333333333332E-2</v>
      </c>
    </row>
    <row r="166" spans="1:28" ht="14.25" customHeight="1" x14ac:dyDescent="0.25">
      <c r="A166" s="3"/>
      <c r="B166" s="3"/>
      <c r="C166" s="12">
        <f t="shared" si="6"/>
        <v>43319</v>
      </c>
      <c r="D166" s="22"/>
      <c r="E166" s="19"/>
      <c r="F166" s="20"/>
      <c r="G166" s="19"/>
      <c r="H166" s="21"/>
      <c r="I166" s="11">
        <f>SUM(Table14[[#This Row],[D]]-Table14[[#This Row],[A]],Table14[[#This Row],[DD]]-Table14[[#This Row],[AA]],-(Table14[[#This Row],[NR]]*AB166))</f>
        <v>0</v>
      </c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109">
        <f t="shared" si="5"/>
        <v>43321</v>
      </c>
      <c r="AA166" s="109"/>
      <c r="AB166" s="4">
        <v>2.0833333333333332E-2</v>
      </c>
    </row>
    <row r="167" spans="1:28" ht="14.25" customHeight="1" x14ac:dyDescent="0.25">
      <c r="A167" s="3"/>
      <c r="B167" s="3"/>
      <c r="C167" s="12">
        <f t="shared" si="6"/>
        <v>43320</v>
      </c>
      <c r="D167" s="22"/>
      <c r="E167" s="19"/>
      <c r="F167" s="20"/>
      <c r="G167" s="19"/>
      <c r="H167" s="21"/>
      <c r="I167" s="11">
        <f>SUM(Table14[[#This Row],[D]]-Table14[[#This Row],[A]],Table14[[#This Row],[DD]]-Table14[[#This Row],[AA]],-(Table14[[#This Row],[NR]]*AB167))</f>
        <v>0</v>
      </c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109">
        <f t="shared" si="5"/>
        <v>43322</v>
      </c>
      <c r="AA167" s="109"/>
      <c r="AB167" s="4">
        <v>2.0833333333333332E-2</v>
      </c>
    </row>
    <row r="168" spans="1:28" ht="14.25" customHeight="1" x14ac:dyDescent="0.25">
      <c r="A168" s="3"/>
      <c r="B168" s="3"/>
      <c r="C168" s="12">
        <f t="shared" si="6"/>
        <v>43321</v>
      </c>
      <c r="D168" s="22"/>
      <c r="E168" s="19"/>
      <c r="F168" s="20"/>
      <c r="G168" s="19"/>
      <c r="H168" s="21"/>
      <c r="I168" s="11">
        <f>SUM(Table14[[#This Row],[D]]-Table14[[#This Row],[A]],Table14[[#This Row],[DD]]-Table14[[#This Row],[AA]],-(Table14[[#This Row],[NR]]*AB168))</f>
        <v>0</v>
      </c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109">
        <f t="shared" si="5"/>
        <v>43323</v>
      </c>
      <c r="AA168" s="109"/>
      <c r="AB168" s="4">
        <v>2.0833333333333332E-2</v>
      </c>
    </row>
    <row r="169" spans="1:28" ht="14.25" customHeight="1" x14ac:dyDescent="0.25">
      <c r="A169" s="3"/>
      <c r="B169" s="3"/>
      <c r="C169" s="12">
        <f t="shared" si="6"/>
        <v>43322</v>
      </c>
      <c r="D169" s="22"/>
      <c r="E169" s="19"/>
      <c r="F169" s="20"/>
      <c r="G169" s="19"/>
      <c r="H169" s="21"/>
      <c r="I169" s="11">
        <f>SUM(Table14[[#This Row],[D]]-Table14[[#This Row],[A]],Table14[[#This Row],[DD]]-Table14[[#This Row],[AA]],-(Table14[[#This Row],[NR]]*AB169))</f>
        <v>0</v>
      </c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109">
        <f t="shared" si="5"/>
        <v>43324</v>
      </c>
      <c r="AA169" s="109"/>
      <c r="AB169" s="4">
        <v>2.0833333333333332E-2</v>
      </c>
    </row>
    <row r="170" spans="1:28" ht="14.25" customHeight="1" x14ac:dyDescent="0.25">
      <c r="A170" s="3"/>
      <c r="B170" s="3"/>
      <c r="C170" s="12">
        <f t="shared" si="6"/>
        <v>43323</v>
      </c>
      <c r="D170" s="22"/>
      <c r="E170" s="19"/>
      <c r="F170" s="20"/>
      <c r="G170" s="19"/>
      <c r="H170" s="21"/>
      <c r="I170" s="11">
        <f>SUM(Table14[[#This Row],[D]]-Table14[[#This Row],[A]],Table14[[#This Row],[DD]]-Table14[[#This Row],[AA]],-(Table14[[#This Row],[NR]]*AB170))</f>
        <v>0</v>
      </c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109">
        <f t="shared" si="5"/>
        <v>43325</v>
      </c>
      <c r="AA170" s="109"/>
      <c r="AB170" s="4">
        <v>2.0833333333333332E-2</v>
      </c>
    </row>
    <row r="171" spans="1:28" ht="14.25" customHeight="1" x14ac:dyDescent="0.25">
      <c r="A171" s="3"/>
      <c r="B171" s="3"/>
      <c r="C171" s="12">
        <f t="shared" si="6"/>
        <v>43324</v>
      </c>
      <c r="D171" s="22"/>
      <c r="E171" s="19"/>
      <c r="F171" s="20"/>
      <c r="G171" s="19"/>
      <c r="H171" s="21"/>
      <c r="I171" s="11">
        <f>SUM(Table14[[#This Row],[D]]-Table14[[#This Row],[A]],Table14[[#This Row],[DD]]-Table14[[#This Row],[AA]],-(Table14[[#This Row],[NR]]*AB171))</f>
        <v>0</v>
      </c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109">
        <f t="shared" si="5"/>
        <v>43326</v>
      </c>
      <c r="AA171" s="109"/>
      <c r="AB171" s="4">
        <v>2.0833333333333332E-2</v>
      </c>
    </row>
    <row r="172" spans="1:28" ht="14.25" customHeight="1" x14ac:dyDescent="0.25">
      <c r="A172" s="3"/>
      <c r="B172" s="3"/>
      <c r="C172" s="12">
        <f t="shared" si="6"/>
        <v>43325</v>
      </c>
      <c r="D172" s="22"/>
      <c r="E172" s="19"/>
      <c r="F172" s="20"/>
      <c r="G172" s="19"/>
      <c r="H172" s="21"/>
      <c r="I172" s="11">
        <f>SUM(Table14[[#This Row],[D]]-Table14[[#This Row],[A]],Table14[[#This Row],[DD]]-Table14[[#This Row],[AA]],-(Table14[[#This Row],[NR]]*AB172))</f>
        <v>0</v>
      </c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109">
        <f t="shared" si="5"/>
        <v>43327</v>
      </c>
      <c r="AA172" s="109"/>
      <c r="AB172" s="4">
        <v>2.0833333333333332E-2</v>
      </c>
    </row>
    <row r="173" spans="1:28" ht="14.25" customHeight="1" x14ac:dyDescent="0.25">
      <c r="A173" s="3"/>
      <c r="B173" s="3"/>
      <c r="C173" s="12">
        <f t="shared" si="6"/>
        <v>43326</v>
      </c>
      <c r="D173" s="22"/>
      <c r="E173" s="19"/>
      <c r="F173" s="20"/>
      <c r="G173" s="19"/>
      <c r="H173" s="21"/>
      <c r="I173" s="11">
        <f>SUM(Table14[[#This Row],[D]]-Table14[[#This Row],[A]],Table14[[#This Row],[DD]]-Table14[[#This Row],[AA]],-(Table14[[#This Row],[NR]]*AB173))</f>
        <v>0</v>
      </c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109">
        <f t="shared" si="5"/>
        <v>43328</v>
      </c>
      <c r="AA173" s="109"/>
      <c r="AB173" s="4">
        <v>2.0833333333333332E-2</v>
      </c>
    </row>
    <row r="174" spans="1:28" ht="14.25" customHeight="1" x14ac:dyDescent="0.25">
      <c r="A174" s="3"/>
      <c r="B174" s="3"/>
      <c r="C174" s="12">
        <f t="shared" si="6"/>
        <v>43327</v>
      </c>
      <c r="D174" s="22"/>
      <c r="E174" s="19"/>
      <c r="F174" s="20"/>
      <c r="G174" s="19"/>
      <c r="H174" s="21"/>
      <c r="I174" s="11">
        <f>SUM(Table14[[#This Row],[D]]-Table14[[#This Row],[A]],Table14[[#This Row],[DD]]-Table14[[#This Row],[AA]],-(Table14[[#This Row],[NR]]*AB174))</f>
        <v>0</v>
      </c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109">
        <f t="shared" si="5"/>
        <v>43329</v>
      </c>
      <c r="AA174" s="109"/>
      <c r="AB174" s="4">
        <v>2.0833333333333332E-2</v>
      </c>
    </row>
    <row r="175" spans="1:28" ht="14.25" customHeight="1" x14ac:dyDescent="0.25">
      <c r="A175" s="3"/>
      <c r="B175" s="3"/>
      <c r="C175" s="12">
        <f t="shared" si="6"/>
        <v>43328</v>
      </c>
      <c r="D175" s="22"/>
      <c r="E175" s="19"/>
      <c r="F175" s="20"/>
      <c r="G175" s="19"/>
      <c r="H175" s="21"/>
      <c r="I175" s="11">
        <f>SUM(Table14[[#This Row],[D]]-Table14[[#This Row],[A]],Table14[[#This Row],[DD]]-Table14[[#This Row],[AA]],-(Table14[[#This Row],[NR]]*AB175))</f>
        <v>0</v>
      </c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109">
        <f t="shared" si="5"/>
        <v>43330</v>
      </c>
      <c r="AA175" s="109"/>
      <c r="AB175" s="4">
        <v>2.0833333333333332E-2</v>
      </c>
    </row>
    <row r="176" spans="1:28" ht="14.25" customHeight="1" x14ac:dyDescent="0.25">
      <c r="A176" s="3"/>
      <c r="B176" s="3"/>
      <c r="C176" s="12">
        <f t="shared" si="6"/>
        <v>43329</v>
      </c>
      <c r="D176" s="22"/>
      <c r="E176" s="19"/>
      <c r="F176" s="20"/>
      <c r="G176" s="19"/>
      <c r="H176" s="21"/>
      <c r="I176" s="11">
        <f>SUM(Table14[[#This Row],[D]]-Table14[[#This Row],[A]],Table14[[#This Row],[DD]]-Table14[[#This Row],[AA]],-(Table14[[#This Row],[NR]]*AB176))</f>
        <v>0</v>
      </c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109">
        <f t="shared" si="5"/>
        <v>43331</v>
      </c>
      <c r="AA176" s="109"/>
      <c r="AB176" s="4">
        <v>2.0833333333333332E-2</v>
      </c>
    </row>
    <row r="177" spans="1:28" ht="14.25" customHeight="1" x14ac:dyDescent="0.25">
      <c r="A177" s="3"/>
      <c r="B177" s="3"/>
      <c r="C177" s="12">
        <f t="shared" si="6"/>
        <v>43330</v>
      </c>
      <c r="D177" s="22"/>
      <c r="E177" s="19"/>
      <c r="F177" s="20"/>
      <c r="G177" s="19"/>
      <c r="H177" s="21"/>
      <c r="I177" s="11">
        <f>SUM(Table14[[#This Row],[D]]-Table14[[#This Row],[A]],Table14[[#This Row],[DD]]-Table14[[#This Row],[AA]],-(Table14[[#This Row],[NR]]*AB177))</f>
        <v>0</v>
      </c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109">
        <f t="shared" si="5"/>
        <v>43332</v>
      </c>
      <c r="AA177" s="109"/>
      <c r="AB177" s="4">
        <v>2.0833333333333332E-2</v>
      </c>
    </row>
    <row r="178" spans="1:28" ht="14.25" customHeight="1" x14ac:dyDescent="0.25">
      <c r="A178" s="3"/>
      <c r="B178" s="3"/>
      <c r="C178" s="12">
        <f t="shared" si="6"/>
        <v>43331</v>
      </c>
      <c r="D178" s="22"/>
      <c r="E178" s="19"/>
      <c r="F178" s="20"/>
      <c r="G178" s="19"/>
      <c r="H178" s="21"/>
      <c r="I178" s="11">
        <f>SUM(Table14[[#This Row],[D]]-Table14[[#This Row],[A]],Table14[[#This Row],[DD]]-Table14[[#This Row],[AA]],-(Table14[[#This Row],[NR]]*AB178))</f>
        <v>0</v>
      </c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109">
        <f t="shared" si="5"/>
        <v>43333</v>
      </c>
      <c r="AA178" s="109"/>
      <c r="AB178" s="4">
        <v>2.0833333333333332E-2</v>
      </c>
    </row>
    <row r="179" spans="1:28" ht="14.25" customHeight="1" x14ac:dyDescent="0.25">
      <c r="A179" s="3"/>
      <c r="B179" s="3"/>
      <c r="C179" s="12">
        <f t="shared" si="6"/>
        <v>43332</v>
      </c>
      <c r="D179" s="22"/>
      <c r="E179" s="19"/>
      <c r="F179" s="20"/>
      <c r="G179" s="19"/>
      <c r="H179" s="21"/>
      <c r="I179" s="11">
        <f>SUM(Table14[[#This Row],[D]]-Table14[[#This Row],[A]],Table14[[#This Row],[DD]]-Table14[[#This Row],[AA]],-(Table14[[#This Row],[NR]]*AB179))</f>
        <v>0</v>
      </c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109">
        <f t="shared" si="5"/>
        <v>43334</v>
      </c>
      <c r="AA179" s="109"/>
      <c r="AB179" s="4">
        <v>2.0833333333333332E-2</v>
      </c>
    </row>
    <row r="180" spans="1:28" ht="14.25" customHeight="1" x14ac:dyDescent="0.25">
      <c r="A180" s="3"/>
      <c r="B180" s="3"/>
      <c r="C180" s="12">
        <f t="shared" si="6"/>
        <v>43333</v>
      </c>
      <c r="D180" s="22"/>
      <c r="E180" s="19"/>
      <c r="F180" s="20"/>
      <c r="G180" s="19"/>
      <c r="H180" s="21"/>
      <c r="I180" s="11">
        <f>SUM(Table14[[#This Row],[D]]-Table14[[#This Row],[A]],Table14[[#This Row],[DD]]-Table14[[#This Row],[AA]],-(Table14[[#This Row],[NR]]*AB180))</f>
        <v>0</v>
      </c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109">
        <f t="shared" si="5"/>
        <v>43335</v>
      </c>
      <c r="AA180" s="109"/>
      <c r="AB180" s="4">
        <v>2.0833333333333332E-2</v>
      </c>
    </row>
    <row r="181" spans="1:28" ht="14.25" customHeight="1" x14ac:dyDescent="0.25">
      <c r="A181" s="3"/>
      <c r="B181" s="3"/>
      <c r="C181" s="12">
        <f t="shared" si="6"/>
        <v>43334</v>
      </c>
      <c r="D181" s="22"/>
      <c r="E181" s="19"/>
      <c r="F181" s="20"/>
      <c r="G181" s="19"/>
      <c r="H181" s="21"/>
      <c r="I181" s="11">
        <f>SUM(Table14[[#This Row],[D]]-Table14[[#This Row],[A]],Table14[[#This Row],[DD]]-Table14[[#This Row],[AA]],-(Table14[[#This Row],[NR]]*AB181))</f>
        <v>0</v>
      </c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109">
        <f t="shared" si="5"/>
        <v>43336</v>
      </c>
      <c r="AA181" s="109"/>
      <c r="AB181" s="4">
        <v>2.0833333333333332E-2</v>
      </c>
    </row>
    <row r="182" spans="1:28" ht="14.25" customHeight="1" x14ac:dyDescent="0.25">
      <c r="A182" s="3"/>
      <c r="B182" s="3"/>
      <c r="C182" s="12">
        <f t="shared" si="6"/>
        <v>43335</v>
      </c>
      <c r="D182" s="22"/>
      <c r="E182" s="19"/>
      <c r="F182" s="20"/>
      <c r="G182" s="19"/>
      <c r="H182" s="21"/>
      <c r="I182" s="11">
        <f>SUM(Table14[[#This Row],[D]]-Table14[[#This Row],[A]],Table14[[#This Row],[DD]]-Table14[[#This Row],[AA]],-(Table14[[#This Row],[NR]]*AB182))</f>
        <v>0</v>
      </c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109">
        <f t="shared" si="5"/>
        <v>43337</v>
      </c>
      <c r="AA182" s="109"/>
      <c r="AB182" s="4">
        <v>2.0833333333333332E-2</v>
      </c>
    </row>
    <row r="183" spans="1:28" ht="14.25" customHeight="1" x14ac:dyDescent="0.25">
      <c r="A183" s="3"/>
      <c r="B183" s="3"/>
      <c r="C183" s="12">
        <f t="shared" si="6"/>
        <v>43336</v>
      </c>
      <c r="D183" s="22"/>
      <c r="E183" s="19"/>
      <c r="F183" s="20"/>
      <c r="G183" s="19"/>
      <c r="H183" s="21"/>
      <c r="I183" s="11">
        <f>SUM(Table14[[#This Row],[D]]-Table14[[#This Row],[A]],Table14[[#This Row],[DD]]-Table14[[#This Row],[AA]],-(Table14[[#This Row],[NR]]*AB183))</f>
        <v>0</v>
      </c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109">
        <f t="shared" si="5"/>
        <v>43338</v>
      </c>
      <c r="AA183" s="109"/>
      <c r="AB183" s="4">
        <v>2.0833333333333332E-2</v>
      </c>
    </row>
    <row r="184" spans="1:28" ht="14.25" customHeight="1" x14ac:dyDescent="0.25">
      <c r="A184" s="3"/>
      <c r="B184" s="3"/>
      <c r="C184" s="12">
        <f t="shared" si="6"/>
        <v>43337</v>
      </c>
      <c r="D184" s="22"/>
      <c r="E184" s="19"/>
      <c r="F184" s="20"/>
      <c r="G184" s="19"/>
      <c r="H184" s="21"/>
      <c r="I184" s="11">
        <f>SUM(Table14[[#This Row],[D]]-Table14[[#This Row],[A]],Table14[[#This Row],[DD]]-Table14[[#This Row],[AA]],-(Table14[[#This Row],[NR]]*AB184))</f>
        <v>0</v>
      </c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109">
        <f t="shared" si="5"/>
        <v>43339</v>
      </c>
      <c r="AA184" s="109"/>
      <c r="AB184" s="4">
        <v>2.0833333333333332E-2</v>
      </c>
    </row>
    <row r="185" spans="1:28" ht="14.25" customHeight="1" x14ac:dyDescent="0.25">
      <c r="A185" s="3"/>
      <c r="B185" s="3"/>
      <c r="C185" s="12">
        <f t="shared" si="6"/>
        <v>43338</v>
      </c>
      <c r="D185" s="22"/>
      <c r="E185" s="19"/>
      <c r="F185" s="20"/>
      <c r="G185" s="19"/>
      <c r="H185" s="21"/>
      <c r="I185" s="11">
        <f>SUM(Table14[[#This Row],[D]]-Table14[[#This Row],[A]],Table14[[#This Row],[DD]]-Table14[[#This Row],[AA]],-(Table14[[#This Row],[NR]]*AB185))</f>
        <v>0</v>
      </c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109">
        <f t="shared" si="5"/>
        <v>43340</v>
      </c>
      <c r="AA185" s="109"/>
      <c r="AB185" s="4">
        <v>2.0833333333333332E-2</v>
      </c>
    </row>
    <row r="186" spans="1:28" ht="14.25" customHeight="1" x14ac:dyDescent="0.25">
      <c r="A186" s="3"/>
      <c r="B186" s="3"/>
      <c r="C186" s="12">
        <f t="shared" si="6"/>
        <v>43339</v>
      </c>
      <c r="D186" s="22"/>
      <c r="E186" s="19"/>
      <c r="F186" s="20"/>
      <c r="G186" s="19"/>
      <c r="H186" s="21"/>
      <c r="I186" s="11">
        <f>SUM(Table14[[#This Row],[D]]-Table14[[#This Row],[A]],Table14[[#This Row],[DD]]-Table14[[#This Row],[AA]],-(Table14[[#This Row],[NR]]*AB186))</f>
        <v>0</v>
      </c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109">
        <f t="shared" si="5"/>
        <v>43341</v>
      </c>
      <c r="AA186" s="109"/>
      <c r="AB186" s="4">
        <v>2.0833333333333332E-2</v>
      </c>
    </row>
    <row r="187" spans="1:28" ht="14.25" customHeight="1" x14ac:dyDescent="0.25">
      <c r="A187" s="3"/>
      <c r="B187" s="3"/>
      <c r="C187" s="12">
        <f t="shared" si="6"/>
        <v>43340</v>
      </c>
      <c r="D187" s="22"/>
      <c r="E187" s="19"/>
      <c r="F187" s="20"/>
      <c r="G187" s="19"/>
      <c r="H187" s="21"/>
      <c r="I187" s="11">
        <f>SUM(Table14[[#This Row],[D]]-Table14[[#This Row],[A]],Table14[[#This Row],[DD]]-Table14[[#This Row],[AA]],-(Table14[[#This Row],[NR]]*AB187))</f>
        <v>0</v>
      </c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109">
        <f t="shared" si="5"/>
        <v>43342</v>
      </c>
      <c r="AA187" s="109"/>
      <c r="AB187" s="4">
        <v>2.0833333333333332E-2</v>
      </c>
    </row>
    <row r="188" spans="1:28" ht="14.25" customHeight="1" x14ac:dyDescent="0.25">
      <c r="A188" s="3"/>
      <c r="B188" s="3"/>
      <c r="C188" s="12">
        <f t="shared" si="6"/>
        <v>43341</v>
      </c>
      <c r="D188" s="22"/>
      <c r="E188" s="19"/>
      <c r="F188" s="20"/>
      <c r="G188" s="19"/>
      <c r="H188" s="21"/>
      <c r="I188" s="11">
        <f>SUM(Table14[[#This Row],[D]]-Table14[[#This Row],[A]],Table14[[#This Row],[DD]]-Table14[[#This Row],[AA]],-(Table14[[#This Row],[NR]]*AB188))</f>
        <v>0</v>
      </c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109">
        <f t="shared" si="5"/>
        <v>43343</v>
      </c>
      <c r="AA188" s="109"/>
      <c r="AB188" s="4">
        <v>2.0833333333333332E-2</v>
      </c>
    </row>
    <row r="189" spans="1:28" ht="14.25" customHeight="1" x14ac:dyDescent="0.25">
      <c r="A189" s="3"/>
      <c r="B189" s="3"/>
      <c r="C189" s="12">
        <f t="shared" si="6"/>
        <v>43342</v>
      </c>
      <c r="D189" s="22"/>
      <c r="E189" s="19"/>
      <c r="F189" s="20"/>
      <c r="G189" s="19"/>
      <c r="H189" s="21"/>
      <c r="I189" s="11">
        <f>SUM(Table14[[#This Row],[D]]-Table14[[#This Row],[A]],Table14[[#This Row],[DD]]-Table14[[#This Row],[AA]],-(Table14[[#This Row],[NR]]*AB189))</f>
        <v>0</v>
      </c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109">
        <f t="shared" si="5"/>
        <v>43344</v>
      </c>
      <c r="AA189" s="109"/>
      <c r="AB189" s="4">
        <v>2.0833333333333332E-2</v>
      </c>
    </row>
    <row r="190" spans="1:28" ht="14.25" customHeight="1" x14ac:dyDescent="0.25">
      <c r="A190" s="3"/>
      <c r="B190" s="3"/>
      <c r="C190" s="12">
        <f t="shared" si="6"/>
        <v>43343</v>
      </c>
      <c r="D190" s="22"/>
      <c r="E190" s="19"/>
      <c r="F190" s="20"/>
      <c r="G190" s="19"/>
      <c r="H190" s="21"/>
      <c r="I190" s="11">
        <f>SUM(Table14[[#This Row],[D]]-Table14[[#This Row],[A]],Table14[[#This Row],[DD]]-Table14[[#This Row],[AA]],-(Table14[[#This Row],[NR]]*AB190))</f>
        <v>0</v>
      </c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109">
        <f t="shared" si="5"/>
        <v>43345</v>
      </c>
      <c r="AA190" s="109"/>
      <c r="AB190" s="4">
        <v>2.0833333333333332E-2</v>
      </c>
    </row>
    <row r="191" spans="1:28" ht="14.25" customHeight="1" x14ac:dyDescent="0.25">
      <c r="A191" s="3"/>
      <c r="B191" s="3"/>
      <c r="C191" s="12">
        <f t="shared" si="6"/>
        <v>43344</v>
      </c>
      <c r="D191" s="22"/>
      <c r="E191" s="19"/>
      <c r="F191" s="20"/>
      <c r="G191" s="19"/>
      <c r="H191" s="21"/>
      <c r="I191" s="11">
        <f>SUM(Table14[[#This Row],[D]]-Table14[[#This Row],[A]],Table14[[#This Row],[DD]]-Table14[[#This Row],[AA]],-(Table14[[#This Row],[NR]]*AB191))</f>
        <v>0</v>
      </c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109">
        <f t="shared" si="5"/>
        <v>43346</v>
      </c>
      <c r="AA191" s="109"/>
      <c r="AB191" s="4">
        <v>2.0833333333333332E-2</v>
      </c>
    </row>
    <row r="192" spans="1:28" ht="14.25" customHeight="1" x14ac:dyDescent="0.25">
      <c r="A192" s="3"/>
      <c r="B192" s="3"/>
      <c r="C192" s="12">
        <f t="shared" si="6"/>
        <v>43345</v>
      </c>
      <c r="D192" s="22"/>
      <c r="E192" s="19"/>
      <c r="F192" s="20"/>
      <c r="G192" s="19"/>
      <c r="H192" s="21"/>
      <c r="I192" s="11">
        <f>SUM(Table14[[#This Row],[D]]-Table14[[#This Row],[A]],Table14[[#This Row],[DD]]-Table14[[#This Row],[AA]],-(Table14[[#This Row],[NR]]*AB192))</f>
        <v>0</v>
      </c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109">
        <f t="shared" si="5"/>
        <v>43347</v>
      </c>
      <c r="AA192" s="109"/>
      <c r="AB192" s="4">
        <v>2.0833333333333332E-2</v>
      </c>
    </row>
    <row r="193" spans="1:28" ht="14.25" customHeight="1" x14ac:dyDescent="0.25">
      <c r="A193" s="3"/>
      <c r="B193" s="3"/>
      <c r="C193" s="12">
        <f t="shared" si="6"/>
        <v>43346</v>
      </c>
      <c r="D193" s="22"/>
      <c r="E193" s="19"/>
      <c r="F193" s="20"/>
      <c r="G193" s="19"/>
      <c r="H193" s="21"/>
      <c r="I193" s="11">
        <f>SUM(Table14[[#This Row],[D]]-Table14[[#This Row],[A]],Table14[[#This Row],[DD]]-Table14[[#This Row],[AA]],-(Table14[[#This Row],[NR]]*AB193))</f>
        <v>0</v>
      </c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109">
        <f t="shared" si="5"/>
        <v>43348</v>
      </c>
      <c r="AA193" s="109"/>
      <c r="AB193" s="4">
        <v>2.0833333333333332E-2</v>
      </c>
    </row>
    <row r="194" spans="1:28" ht="14.25" customHeight="1" x14ac:dyDescent="0.25">
      <c r="A194" s="3"/>
      <c r="B194" s="3"/>
      <c r="C194" s="12">
        <f t="shared" si="6"/>
        <v>43347</v>
      </c>
      <c r="D194" s="22"/>
      <c r="E194" s="19"/>
      <c r="F194" s="20"/>
      <c r="G194" s="19"/>
      <c r="H194" s="21"/>
      <c r="I194" s="11">
        <f>SUM(Table14[[#This Row],[D]]-Table14[[#This Row],[A]],Table14[[#This Row],[DD]]-Table14[[#This Row],[AA]],-(Table14[[#This Row],[NR]]*AB194))</f>
        <v>0</v>
      </c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109">
        <f t="shared" si="5"/>
        <v>43349</v>
      </c>
      <c r="AA194" s="109"/>
      <c r="AB194" s="4">
        <v>2.0833333333333332E-2</v>
      </c>
    </row>
    <row r="195" spans="1:28" ht="14.25" customHeight="1" x14ac:dyDescent="0.25">
      <c r="A195" s="3"/>
      <c r="B195" s="3"/>
      <c r="C195" s="12">
        <f t="shared" si="6"/>
        <v>43348</v>
      </c>
      <c r="D195" s="22"/>
      <c r="E195" s="19"/>
      <c r="F195" s="20"/>
      <c r="G195" s="19"/>
      <c r="H195" s="21"/>
      <c r="I195" s="11">
        <f>SUM(Table14[[#This Row],[D]]-Table14[[#This Row],[A]],Table14[[#This Row],[DD]]-Table14[[#This Row],[AA]],-(Table14[[#This Row],[NR]]*AB195))</f>
        <v>0</v>
      </c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109">
        <f t="shared" si="5"/>
        <v>43350</v>
      </c>
      <c r="AA195" s="109"/>
      <c r="AB195" s="4">
        <v>2.0833333333333332E-2</v>
      </c>
    </row>
    <row r="196" spans="1:28" ht="14.25" customHeight="1" x14ac:dyDescent="0.25">
      <c r="A196" s="3"/>
      <c r="B196" s="3"/>
      <c r="C196" s="12">
        <f t="shared" si="6"/>
        <v>43349</v>
      </c>
      <c r="D196" s="22"/>
      <c r="E196" s="19"/>
      <c r="F196" s="20"/>
      <c r="G196" s="19"/>
      <c r="H196" s="21"/>
      <c r="I196" s="11">
        <f>SUM(Table14[[#This Row],[D]]-Table14[[#This Row],[A]],Table14[[#This Row],[DD]]-Table14[[#This Row],[AA]],-(Table14[[#This Row],[NR]]*AB196))</f>
        <v>0</v>
      </c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109">
        <f t="shared" si="5"/>
        <v>43351</v>
      </c>
      <c r="AA196" s="109"/>
      <c r="AB196" s="4">
        <v>2.0833333333333332E-2</v>
      </c>
    </row>
    <row r="197" spans="1:28" ht="14.25" customHeight="1" x14ac:dyDescent="0.25">
      <c r="A197" s="3"/>
      <c r="B197" s="3"/>
      <c r="C197" s="12">
        <f t="shared" si="6"/>
        <v>43350</v>
      </c>
      <c r="D197" s="22"/>
      <c r="E197" s="19"/>
      <c r="F197" s="20"/>
      <c r="G197" s="19"/>
      <c r="H197" s="21"/>
      <c r="I197" s="11">
        <f>SUM(Table14[[#This Row],[D]]-Table14[[#This Row],[A]],Table14[[#This Row],[DD]]-Table14[[#This Row],[AA]],-(Table14[[#This Row],[NR]]*AB197))</f>
        <v>0</v>
      </c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109">
        <f t="shared" si="5"/>
        <v>43352</v>
      </c>
      <c r="AA197" s="109"/>
      <c r="AB197" s="4">
        <v>2.0833333333333332E-2</v>
      </c>
    </row>
    <row r="198" spans="1:28" ht="14.25" customHeight="1" x14ac:dyDescent="0.25">
      <c r="A198" s="3"/>
      <c r="B198" s="3"/>
      <c r="C198" s="12">
        <f t="shared" si="6"/>
        <v>43351</v>
      </c>
      <c r="D198" s="22"/>
      <c r="E198" s="19"/>
      <c r="F198" s="20"/>
      <c r="G198" s="19"/>
      <c r="H198" s="21"/>
      <c r="I198" s="11">
        <f>SUM(Table14[[#This Row],[D]]-Table14[[#This Row],[A]],Table14[[#This Row],[DD]]-Table14[[#This Row],[AA]],-(Table14[[#This Row],[NR]]*AB198))</f>
        <v>0</v>
      </c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109">
        <f t="shared" ref="Z198:Z261" si="7">C199+1</f>
        <v>43353</v>
      </c>
      <c r="AA198" s="109"/>
      <c r="AB198" s="4">
        <v>2.0833333333333332E-2</v>
      </c>
    </row>
    <row r="199" spans="1:28" ht="14.25" customHeight="1" x14ac:dyDescent="0.25">
      <c r="A199" s="3"/>
      <c r="B199" s="3"/>
      <c r="C199" s="12">
        <f t="shared" si="6"/>
        <v>43352</v>
      </c>
      <c r="D199" s="22"/>
      <c r="E199" s="19"/>
      <c r="F199" s="20"/>
      <c r="G199" s="19"/>
      <c r="H199" s="21"/>
      <c r="I199" s="11">
        <f>SUM(Table14[[#This Row],[D]]-Table14[[#This Row],[A]],Table14[[#This Row],[DD]]-Table14[[#This Row],[AA]],-(Table14[[#This Row],[NR]]*AB199))</f>
        <v>0</v>
      </c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109">
        <f t="shared" si="7"/>
        <v>43354</v>
      </c>
      <c r="AA199" s="109"/>
      <c r="AB199" s="4">
        <v>2.0833333333333332E-2</v>
      </c>
    </row>
    <row r="200" spans="1:28" ht="14.25" customHeight="1" x14ac:dyDescent="0.25">
      <c r="A200" s="3"/>
      <c r="B200" s="3"/>
      <c r="C200" s="12">
        <f t="shared" ref="C200:C263" si="8">Z198</f>
        <v>43353</v>
      </c>
      <c r="D200" s="22"/>
      <c r="E200" s="19"/>
      <c r="F200" s="20"/>
      <c r="G200" s="19"/>
      <c r="H200" s="21"/>
      <c r="I200" s="11">
        <f>SUM(Table14[[#This Row],[D]]-Table14[[#This Row],[A]],Table14[[#This Row],[DD]]-Table14[[#This Row],[AA]],-(Table14[[#This Row],[NR]]*AB200))</f>
        <v>0</v>
      </c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109">
        <f t="shared" si="7"/>
        <v>43355</v>
      </c>
      <c r="AA200" s="109"/>
      <c r="AB200" s="4">
        <v>2.0833333333333332E-2</v>
      </c>
    </row>
    <row r="201" spans="1:28" ht="14.25" customHeight="1" x14ac:dyDescent="0.25">
      <c r="A201" s="3"/>
      <c r="B201" s="3"/>
      <c r="C201" s="12">
        <f t="shared" si="8"/>
        <v>43354</v>
      </c>
      <c r="D201" s="22"/>
      <c r="E201" s="19"/>
      <c r="F201" s="20"/>
      <c r="G201" s="19"/>
      <c r="H201" s="21"/>
      <c r="I201" s="11">
        <f>SUM(Table14[[#This Row],[D]]-Table14[[#This Row],[A]],Table14[[#This Row],[DD]]-Table14[[#This Row],[AA]],-(Table14[[#This Row],[NR]]*AB201))</f>
        <v>0</v>
      </c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109">
        <f t="shared" si="7"/>
        <v>43356</v>
      </c>
      <c r="AA201" s="109"/>
      <c r="AB201" s="4">
        <v>2.0833333333333332E-2</v>
      </c>
    </row>
    <row r="202" spans="1:28" ht="14.25" customHeight="1" x14ac:dyDescent="0.25">
      <c r="A202" s="3"/>
      <c r="B202" s="3"/>
      <c r="C202" s="12">
        <f t="shared" si="8"/>
        <v>43355</v>
      </c>
      <c r="D202" s="22"/>
      <c r="E202" s="19"/>
      <c r="F202" s="20"/>
      <c r="G202" s="19"/>
      <c r="H202" s="21"/>
      <c r="I202" s="11">
        <f>SUM(Table14[[#This Row],[D]]-Table14[[#This Row],[A]],Table14[[#This Row],[DD]]-Table14[[#This Row],[AA]],-(Table14[[#This Row],[NR]]*AB202))</f>
        <v>0</v>
      </c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109">
        <f t="shared" si="7"/>
        <v>43357</v>
      </c>
      <c r="AA202" s="109"/>
      <c r="AB202" s="4">
        <v>2.0833333333333332E-2</v>
      </c>
    </row>
    <row r="203" spans="1:28" ht="14.25" customHeight="1" x14ac:dyDescent="0.25">
      <c r="A203" s="3"/>
      <c r="B203" s="3"/>
      <c r="C203" s="12">
        <f t="shared" si="8"/>
        <v>43356</v>
      </c>
      <c r="D203" s="22"/>
      <c r="E203" s="19"/>
      <c r="F203" s="20"/>
      <c r="G203" s="19"/>
      <c r="H203" s="21"/>
      <c r="I203" s="11">
        <f>SUM(Table14[[#This Row],[D]]-Table14[[#This Row],[A]],Table14[[#This Row],[DD]]-Table14[[#This Row],[AA]],-(Table14[[#This Row],[NR]]*AB203))</f>
        <v>0</v>
      </c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109">
        <f t="shared" si="7"/>
        <v>43358</v>
      </c>
      <c r="AA203" s="109"/>
      <c r="AB203" s="4">
        <v>2.0833333333333332E-2</v>
      </c>
    </row>
    <row r="204" spans="1:28" ht="14.25" customHeight="1" x14ac:dyDescent="0.25">
      <c r="A204" s="3"/>
      <c r="B204" s="3"/>
      <c r="C204" s="12">
        <f t="shared" si="8"/>
        <v>43357</v>
      </c>
      <c r="D204" s="22"/>
      <c r="E204" s="19"/>
      <c r="F204" s="20"/>
      <c r="G204" s="19"/>
      <c r="H204" s="21"/>
      <c r="I204" s="11">
        <f>SUM(Table14[[#This Row],[D]]-Table14[[#This Row],[A]],Table14[[#This Row],[DD]]-Table14[[#This Row],[AA]],-(Table14[[#This Row],[NR]]*AB204))</f>
        <v>0</v>
      </c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109">
        <f t="shared" si="7"/>
        <v>43359</v>
      </c>
      <c r="AA204" s="109"/>
      <c r="AB204" s="4">
        <v>2.0833333333333332E-2</v>
      </c>
    </row>
    <row r="205" spans="1:28" ht="14.25" customHeight="1" x14ac:dyDescent="0.25">
      <c r="A205" s="3"/>
      <c r="B205" s="3"/>
      <c r="C205" s="12">
        <f t="shared" si="8"/>
        <v>43358</v>
      </c>
      <c r="D205" s="22"/>
      <c r="E205" s="19"/>
      <c r="F205" s="20"/>
      <c r="G205" s="19"/>
      <c r="H205" s="21"/>
      <c r="I205" s="11">
        <f>SUM(Table14[[#This Row],[D]]-Table14[[#This Row],[A]],Table14[[#This Row],[DD]]-Table14[[#This Row],[AA]],-(Table14[[#This Row],[NR]]*AB205))</f>
        <v>0</v>
      </c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109">
        <f t="shared" si="7"/>
        <v>43360</v>
      </c>
      <c r="AA205" s="109"/>
      <c r="AB205" s="4">
        <v>2.0833333333333332E-2</v>
      </c>
    </row>
    <row r="206" spans="1:28" ht="14.25" customHeight="1" x14ac:dyDescent="0.25">
      <c r="A206" s="3"/>
      <c r="B206" s="3"/>
      <c r="C206" s="12">
        <f t="shared" si="8"/>
        <v>43359</v>
      </c>
      <c r="D206" s="22"/>
      <c r="E206" s="19"/>
      <c r="F206" s="20"/>
      <c r="G206" s="19"/>
      <c r="H206" s="21"/>
      <c r="I206" s="11">
        <f>SUM(Table14[[#This Row],[D]]-Table14[[#This Row],[A]],Table14[[#This Row],[DD]]-Table14[[#This Row],[AA]],-(Table14[[#This Row],[NR]]*AB206))</f>
        <v>0</v>
      </c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109">
        <f t="shared" si="7"/>
        <v>43361</v>
      </c>
      <c r="AA206" s="109"/>
      <c r="AB206" s="4">
        <v>2.0833333333333332E-2</v>
      </c>
    </row>
    <row r="207" spans="1:28" ht="14.25" customHeight="1" x14ac:dyDescent="0.25">
      <c r="A207" s="3"/>
      <c r="B207" s="3"/>
      <c r="C207" s="12">
        <f t="shared" si="8"/>
        <v>43360</v>
      </c>
      <c r="D207" s="22"/>
      <c r="E207" s="19"/>
      <c r="F207" s="20"/>
      <c r="G207" s="19"/>
      <c r="H207" s="21"/>
      <c r="I207" s="11">
        <f>SUM(Table14[[#This Row],[D]]-Table14[[#This Row],[A]],Table14[[#This Row],[DD]]-Table14[[#This Row],[AA]],-(Table14[[#This Row],[NR]]*AB207))</f>
        <v>0</v>
      </c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109">
        <f t="shared" si="7"/>
        <v>43362</v>
      </c>
      <c r="AA207" s="109"/>
      <c r="AB207" s="4">
        <v>2.0833333333333332E-2</v>
      </c>
    </row>
    <row r="208" spans="1:28" ht="14.25" customHeight="1" x14ac:dyDescent="0.25">
      <c r="A208" s="3"/>
      <c r="B208" s="3"/>
      <c r="C208" s="12">
        <f t="shared" si="8"/>
        <v>43361</v>
      </c>
      <c r="D208" s="22"/>
      <c r="E208" s="19"/>
      <c r="F208" s="20"/>
      <c r="G208" s="19"/>
      <c r="H208" s="21"/>
      <c r="I208" s="11">
        <f>SUM(Table14[[#This Row],[D]]-Table14[[#This Row],[A]],Table14[[#This Row],[DD]]-Table14[[#This Row],[AA]],-(Table14[[#This Row],[NR]]*AB208))</f>
        <v>0</v>
      </c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109">
        <f t="shared" si="7"/>
        <v>43363</v>
      </c>
      <c r="AA208" s="109"/>
      <c r="AB208" s="4">
        <v>2.0833333333333332E-2</v>
      </c>
    </row>
    <row r="209" spans="1:28" ht="14.25" customHeight="1" x14ac:dyDescent="0.25">
      <c r="A209" s="3"/>
      <c r="B209" s="3"/>
      <c r="C209" s="12">
        <f t="shared" si="8"/>
        <v>43362</v>
      </c>
      <c r="D209" s="22"/>
      <c r="E209" s="19"/>
      <c r="F209" s="20"/>
      <c r="G209" s="19"/>
      <c r="H209" s="21"/>
      <c r="I209" s="11">
        <f>SUM(Table14[[#This Row],[D]]-Table14[[#This Row],[A]],Table14[[#This Row],[DD]]-Table14[[#This Row],[AA]],-(Table14[[#This Row],[NR]]*AB209))</f>
        <v>0</v>
      </c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109">
        <f t="shared" si="7"/>
        <v>43364</v>
      </c>
      <c r="AA209" s="109"/>
      <c r="AB209" s="4">
        <v>2.0833333333333332E-2</v>
      </c>
    </row>
    <row r="210" spans="1:28" ht="14.25" customHeight="1" x14ac:dyDescent="0.25">
      <c r="A210" s="3"/>
      <c r="B210" s="3"/>
      <c r="C210" s="12">
        <f t="shared" si="8"/>
        <v>43363</v>
      </c>
      <c r="D210" s="22"/>
      <c r="E210" s="19"/>
      <c r="F210" s="20"/>
      <c r="G210" s="19"/>
      <c r="H210" s="21"/>
      <c r="I210" s="11">
        <f>SUM(Table14[[#This Row],[D]]-Table14[[#This Row],[A]],Table14[[#This Row],[DD]]-Table14[[#This Row],[AA]],-(Table14[[#This Row],[NR]]*AB210))</f>
        <v>0</v>
      </c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109">
        <f t="shared" si="7"/>
        <v>43365</v>
      </c>
      <c r="AA210" s="109"/>
      <c r="AB210" s="4">
        <v>2.0833333333333332E-2</v>
      </c>
    </row>
    <row r="211" spans="1:28" ht="14.25" customHeight="1" x14ac:dyDescent="0.25">
      <c r="A211" s="3"/>
      <c r="B211" s="3"/>
      <c r="C211" s="12">
        <f t="shared" si="8"/>
        <v>43364</v>
      </c>
      <c r="D211" s="22"/>
      <c r="E211" s="19"/>
      <c r="F211" s="20"/>
      <c r="G211" s="19"/>
      <c r="H211" s="21"/>
      <c r="I211" s="11">
        <f>SUM(Table14[[#This Row],[D]]-Table14[[#This Row],[A]],Table14[[#This Row],[DD]]-Table14[[#This Row],[AA]],-(Table14[[#This Row],[NR]]*AB211))</f>
        <v>0</v>
      </c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109">
        <f t="shared" si="7"/>
        <v>43366</v>
      </c>
      <c r="AA211" s="109"/>
      <c r="AB211" s="4">
        <v>2.0833333333333332E-2</v>
      </c>
    </row>
    <row r="212" spans="1:28" ht="14.25" customHeight="1" x14ac:dyDescent="0.25">
      <c r="A212" s="3"/>
      <c r="B212" s="3"/>
      <c r="C212" s="12">
        <f t="shared" si="8"/>
        <v>43365</v>
      </c>
      <c r="D212" s="22"/>
      <c r="E212" s="19"/>
      <c r="F212" s="20"/>
      <c r="G212" s="19"/>
      <c r="H212" s="21"/>
      <c r="I212" s="11">
        <f>SUM(Table14[[#This Row],[D]]-Table14[[#This Row],[A]],Table14[[#This Row],[DD]]-Table14[[#This Row],[AA]],-(Table14[[#This Row],[NR]]*AB212))</f>
        <v>0</v>
      </c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109">
        <f t="shared" si="7"/>
        <v>43367</v>
      </c>
      <c r="AA212" s="109"/>
      <c r="AB212" s="4">
        <v>2.0833333333333332E-2</v>
      </c>
    </row>
    <row r="213" spans="1:28" ht="14.25" customHeight="1" x14ac:dyDescent="0.25">
      <c r="A213" s="3"/>
      <c r="B213" s="3"/>
      <c r="C213" s="12">
        <f t="shared" si="8"/>
        <v>43366</v>
      </c>
      <c r="D213" s="22"/>
      <c r="E213" s="19"/>
      <c r="F213" s="20"/>
      <c r="G213" s="19"/>
      <c r="H213" s="21"/>
      <c r="I213" s="11">
        <f>SUM(Table14[[#This Row],[D]]-Table14[[#This Row],[A]],Table14[[#This Row],[DD]]-Table14[[#This Row],[AA]],-(Table14[[#This Row],[NR]]*AB213))</f>
        <v>0</v>
      </c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109">
        <f t="shared" si="7"/>
        <v>43368</v>
      </c>
      <c r="AA213" s="109"/>
      <c r="AB213" s="4">
        <v>2.0833333333333332E-2</v>
      </c>
    </row>
    <row r="214" spans="1:28" ht="14.25" customHeight="1" x14ac:dyDescent="0.25">
      <c r="A214" s="3"/>
      <c r="B214" s="3"/>
      <c r="C214" s="12">
        <f t="shared" si="8"/>
        <v>43367</v>
      </c>
      <c r="D214" s="22"/>
      <c r="E214" s="19"/>
      <c r="F214" s="20"/>
      <c r="G214" s="19"/>
      <c r="H214" s="21"/>
      <c r="I214" s="11">
        <f>SUM(Table14[[#This Row],[D]]-Table14[[#This Row],[A]],Table14[[#This Row],[DD]]-Table14[[#This Row],[AA]],-(Table14[[#This Row],[NR]]*AB214))</f>
        <v>0</v>
      </c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109">
        <f t="shared" si="7"/>
        <v>43369</v>
      </c>
      <c r="AA214" s="109"/>
      <c r="AB214" s="4">
        <v>2.0833333333333332E-2</v>
      </c>
    </row>
    <row r="215" spans="1:28" ht="14.25" customHeight="1" x14ac:dyDescent="0.25">
      <c r="A215" s="3"/>
      <c r="B215" s="3"/>
      <c r="C215" s="12">
        <f t="shared" si="8"/>
        <v>43368</v>
      </c>
      <c r="D215" s="22"/>
      <c r="E215" s="19"/>
      <c r="F215" s="20"/>
      <c r="G215" s="19"/>
      <c r="H215" s="21"/>
      <c r="I215" s="11">
        <f>SUM(Table14[[#This Row],[D]]-Table14[[#This Row],[A]],Table14[[#This Row],[DD]]-Table14[[#This Row],[AA]],-(Table14[[#This Row],[NR]]*AB215))</f>
        <v>0</v>
      </c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109">
        <f t="shared" si="7"/>
        <v>43370</v>
      </c>
      <c r="AA215" s="109"/>
      <c r="AB215" s="4">
        <v>2.0833333333333332E-2</v>
      </c>
    </row>
    <row r="216" spans="1:28" ht="14.25" customHeight="1" x14ac:dyDescent="0.25">
      <c r="A216" s="3"/>
      <c r="B216" s="3"/>
      <c r="C216" s="12">
        <f t="shared" si="8"/>
        <v>43369</v>
      </c>
      <c r="D216" s="22"/>
      <c r="E216" s="19"/>
      <c r="F216" s="20"/>
      <c r="G216" s="19"/>
      <c r="H216" s="21"/>
      <c r="I216" s="11">
        <f>SUM(Table14[[#This Row],[D]]-Table14[[#This Row],[A]],Table14[[#This Row],[DD]]-Table14[[#This Row],[AA]],-(Table14[[#This Row],[NR]]*AB216))</f>
        <v>0</v>
      </c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109">
        <f t="shared" si="7"/>
        <v>43371</v>
      </c>
      <c r="AA216" s="109"/>
      <c r="AB216" s="4">
        <v>2.0833333333333332E-2</v>
      </c>
    </row>
    <row r="217" spans="1:28" ht="14.25" customHeight="1" x14ac:dyDescent="0.25">
      <c r="A217" s="3"/>
      <c r="B217" s="3"/>
      <c r="C217" s="12">
        <f t="shared" si="8"/>
        <v>43370</v>
      </c>
      <c r="D217" s="22"/>
      <c r="E217" s="19"/>
      <c r="F217" s="20"/>
      <c r="G217" s="19"/>
      <c r="H217" s="21"/>
      <c r="I217" s="11">
        <f>SUM(Table14[[#This Row],[D]]-Table14[[#This Row],[A]],Table14[[#This Row],[DD]]-Table14[[#This Row],[AA]],-(Table14[[#This Row],[NR]]*AB217))</f>
        <v>0</v>
      </c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109">
        <f t="shared" si="7"/>
        <v>43372</v>
      </c>
      <c r="AA217" s="109"/>
      <c r="AB217" s="4">
        <v>2.0833333333333332E-2</v>
      </c>
    </row>
    <row r="218" spans="1:28" ht="14.25" customHeight="1" x14ac:dyDescent="0.25">
      <c r="A218" s="3"/>
      <c r="B218" s="3"/>
      <c r="C218" s="12">
        <f t="shared" si="8"/>
        <v>43371</v>
      </c>
      <c r="D218" s="22"/>
      <c r="E218" s="19"/>
      <c r="F218" s="20"/>
      <c r="G218" s="19"/>
      <c r="H218" s="21"/>
      <c r="I218" s="11">
        <f>SUM(Table14[[#This Row],[D]]-Table14[[#This Row],[A]],Table14[[#This Row],[DD]]-Table14[[#This Row],[AA]],-(Table14[[#This Row],[NR]]*AB218))</f>
        <v>0</v>
      </c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109">
        <f t="shared" si="7"/>
        <v>43373</v>
      </c>
      <c r="AA218" s="109"/>
      <c r="AB218" s="4">
        <v>2.0833333333333332E-2</v>
      </c>
    </row>
    <row r="219" spans="1:28" ht="14.25" customHeight="1" x14ac:dyDescent="0.25">
      <c r="A219" s="3"/>
      <c r="B219" s="3"/>
      <c r="C219" s="12">
        <f t="shared" si="8"/>
        <v>43372</v>
      </c>
      <c r="D219" s="22"/>
      <c r="E219" s="19"/>
      <c r="F219" s="20"/>
      <c r="G219" s="19"/>
      <c r="H219" s="21"/>
      <c r="I219" s="11">
        <f>SUM(Table14[[#This Row],[D]]-Table14[[#This Row],[A]],Table14[[#This Row],[DD]]-Table14[[#This Row],[AA]],-(Table14[[#This Row],[NR]]*AB219))</f>
        <v>0</v>
      </c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109">
        <f t="shared" si="7"/>
        <v>43374</v>
      </c>
      <c r="AA219" s="109"/>
      <c r="AB219" s="4">
        <v>2.0833333333333332E-2</v>
      </c>
    </row>
    <row r="220" spans="1:28" ht="14.25" customHeight="1" x14ac:dyDescent="0.25">
      <c r="A220" s="3"/>
      <c r="B220" s="3"/>
      <c r="C220" s="12">
        <f t="shared" si="8"/>
        <v>43373</v>
      </c>
      <c r="D220" s="22"/>
      <c r="E220" s="19"/>
      <c r="F220" s="20"/>
      <c r="G220" s="19"/>
      <c r="H220" s="21"/>
      <c r="I220" s="11">
        <f>SUM(Table14[[#This Row],[D]]-Table14[[#This Row],[A]],Table14[[#This Row],[DD]]-Table14[[#This Row],[AA]],-(Table14[[#This Row],[NR]]*AB220))</f>
        <v>0</v>
      </c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109">
        <f t="shared" si="7"/>
        <v>43375</v>
      </c>
      <c r="AA220" s="109"/>
      <c r="AB220" s="4">
        <v>2.0833333333333332E-2</v>
      </c>
    </row>
    <row r="221" spans="1:28" ht="14.25" customHeight="1" x14ac:dyDescent="0.25">
      <c r="A221" s="3"/>
      <c r="B221" s="3"/>
      <c r="C221" s="12">
        <f t="shared" si="8"/>
        <v>43374</v>
      </c>
      <c r="D221" s="22"/>
      <c r="E221" s="19"/>
      <c r="F221" s="20"/>
      <c r="G221" s="19"/>
      <c r="H221" s="21"/>
      <c r="I221" s="11">
        <f>SUM(Table14[[#This Row],[D]]-Table14[[#This Row],[A]],Table14[[#This Row],[DD]]-Table14[[#This Row],[AA]],-(Table14[[#This Row],[NR]]*AB221))</f>
        <v>0</v>
      </c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109">
        <f t="shared" si="7"/>
        <v>43376</v>
      </c>
      <c r="AA221" s="109"/>
      <c r="AB221" s="4">
        <v>2.0833333333333332E-2</v>
      </c>
    </row>
    <row r="222" spans="1:28" ht="14.25" customHeight="1" x14ac:dyDescent="0.25">
      <c r="A222" s="3"/>
      <c r="B222" s="3"/>
      <c r="C222" s="12">
        <f t="shared" si="8"/>
        <v>43375</v>
      </c>
      <c r="D222" s="22"/>
      <c r="E222" s="19"/>
      <c r="F222" s="20"/>
      <c r="G222" s="19"/>
      <c r="H222" s="21"/>
      <c r="I222" s="11">
        <f>SUM(Table14[[#This Row],[D]]-Table14[[#This Row],[A]],Table14[[#This Row],[DD]]-Table14[[#This Row],[AA]],-(Table14[[#This Row],[NR]]*AB222))</f>
        <v>0</v>
      </c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109">
        <f t="shared" si="7"/>
        <v>43377</v>
      </c>
      <c r="AA222" s="109"/>
      <c r="AB222" s="4">
        <v>2.0833333333333332E-2</v>
      </c>
    </row>
    <row r="223" spans="1:28" ht="14.25" customHeight="1" x14ac:dyDescent="0.25">
      <c r="A223" s="3"/>
      <c r="B223" s="3"/>
      <c r="C223" s="12">
        <f t="shared" si="8"/>
        <v>43376</v>
      </c>
      <c r="D223" s="22"/>
      <c r="E223" s="19"/>
      <c r="F223" s="20"/>
      <c r="G223" s="19"/>
      <c r="H223" s="21"/>
      <c r="I223" s="11">
        <f>SUM(Table14[[#This Row],[D]]-Table14[[#This Row],[A]],Table14[[#This Row],[DD]]-Table14[[#This Row],[AA]],-(Table14[[#This Row],[NR]]*AB223))</f>
        <v>0</v>
      </c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109">
        <f t="shared" si="7"/>
        <v>43378</v>
      </c>
      <c r="AA223" s="109"/>
      <c r="AB223" s="4">
        <v>2.0833333333333332E-2</v>
      </c>
    </row>
    <row r="224" spans="1:28" ht="14.25" customHeight="1" x14ac:dyDescent="0.25">
      <c r="A224" s="3"/>
      <c r="B224" s="3"/>
      <c r="C224" s="12">
        <f t="shared" si="8"/>
        <v>43377</v>
      </c>
      <c r="D224" s="22"/>
      <c r="E224" s="19"/>
      <c r="F224" s="20"/>
      <c r="G224" s="19"/>
      <c r="H224" s="21"/>
      <c r="I224" s="11">
        <f>SUM(Table14[[#This Row],[D]]-Table14[[#This Row],[A]],Table14[[#This Row],[DD]]-Table14[[#This Row],[AA]],-(Table14[[#This Row],[NR]]*AB224))</f>
        <v>0</v>
      </c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109">
        <f t="shared" si="7"/>
        <v>43379</v>
      </c>
      <c r="AA224" s="109"/>
      <c r="AB224" s="4">
        <v>2.0833333333333332E-2</v>
      </c>
    </row>
    <row r="225" spans="1:28" ht="14.25" customHeight="1" x14ac:dyDescent="0.25">
      <c r="A225" s="3"/>
      <c r="B225" s="3"/>
      <c r="C225" s="12">
        <f t="shared" si="8"/>
        <v>43378</v>
      </c>
      <c r="D225" s="22"/>
      <c r="E225" s="19"/>
      <c r="F225" s="20"/>
      <c r="G225" s="19"/>
      <c r="H225" s="21"/>
      <c r="I225" s="11">
        <f>SUM(Table14[[#This Row],[D]]-Table14[[#This Row],[A]],Table14[[#This Row],[DD]]-Table14[[#This Row],[AA]],-(Table14[[#This Row],[NR]]*AB225))</f>
        <v>0</v>
      </c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109">
        <f t="shared" si="7"/>
        <v>43380</v>
      </c>
      <c r="AA225" s="109"/>
      <c r="AB225" s="4">
        <v>2.0833333333333332E-2</v>
      </c>
    </row>
    <row r="226" spans="1:28" ht="14.25" customHeight="1" x14ac:dyDescent="0.25">
      <c r="A226" s="3"/>
      <c r="B226" s="3"/>
      <c r="C226" s="12">
        <f t="shared" si="8"/>
        <v>43379</v>
      </c>
      <c r="D226" s="22"/>
      <c r="E226" s="19"/>
      <c r="F226" s="20"/>
      <c r="G226" s="19"/>
      <c r="H226" s="21"/>
      <c r="I226" s="11">
        <f>SUM(Table14[[#This Row],[D]]-Table14[[#This Row],[A]],Table14[[#This Row],[DD]]-Table14[[#This Row],[AA]],-(Table14[[#This Row],[NR]]*AB226))</f>
        <v>0</v>
      </c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109">
        <f t="shared" si="7"/>
        <v>43381</v>
      </c>
      <c r="AA226" s="109"/>
      <c r="AB226" s="4">
        <v>2.0833333333333332E-2</v>
      </c>
    </row>
    <row r="227" spans="1:28" ht="14.25" customHeight="1" x14ac:dyDescent="0.25">
      <c r="A227" s="3"/>
      <c r="B227" s="3"/>
      <c r="C227" s="12">
        <f t="shared" si="8"/>
        <v>43380</v>
      </c>
      <c r="D227" s="22"/>
      <c r="E227" s="19"/>
      <c r="F227" s="20"/>
      <c r="G227" s="19"/>
      <c r="H227" s="21"/>
      <c r="I227" s="11">
        <f>SUM(Table14[[#This Row],[D]]-Table14[[#This Row],[A]],Table14[[#This Row],[DD]]-Table14[[#This Row],[AA]],-(Table14[[#This Row],[NR]]*AB227))</f>
        <v>0</v>
      </c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109">
        <f t="shared" si="7"/>
        <v>43382</v>
      </c>
      <c r="AA227" s="109"/>
      <c r="AB227" s="4">
        <v>2.0833333333333332E-2</v>
      </c>
    </row>
    <row r="228" spans="1:28" ht="14.25" customHeight="1" x14ac:dyDescent="0.25">
      <c r="A228" s="3"/>
      <c r="B228" s="3"/>
      <c r="C228" s="12">
        <f t="shared" si="8"/>
        <v>43381</v>
      </c>
      <c r="D228" s="22"/>
      <c r="E228" s="19"/>
      <c r="F228" s="20"/>
      <c r="G228" s="19"/>
      <c r="H228" s="21"/>
      <c r="I228" s="11">
        <f>SUM(Table14[[#This Row],[D]]-Table14[[#This Row],[A]],Table14[[#This Row],[DD]]-Table14[[#This Row],[AA]],-(Table14[[#This Row],[NR]]*AB228))</f>
        <v>0</v>
      </c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109">
        <f t="shared" si="7"/>
        <v>43383</v>
      </c>
      <c r="AA228" s="109"/>
      <c r="AB228" s="4">
        <v>2.0833333333333332E-2</v>
      </c>
    </row>
    <row r="229" spans="1:28" ht="14.25" customHeight="1" x14ac:dyDescent="0.25">
      <c r="A229" s="3"/>
      <c r="B229" s="3"/>
      <c r="C229" s="12">
        <f t="shared" si="8"/>
        <v>43382</v>
      </c>
      <c r="D229" s="22"/>
      <c r="E229" s="19"/>
      <c r="F229" s="20"/>
      <c r="G229" s="19"/>
      <c r="H229" s="21"/>
      <c r="I229" s="11">
        <f>SUM(Table14[[#This Row],[D]]-Table14[[#This Row],[A]],Table14[[#This Row],[DD]]-Table14[[#This Row],[AA]],-(Table14[[#This Row],[NR]]*AB229))</f>
        <v>0</v>
      </c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109">
        <f t="shared" si="7"/>
        <v>43384</v>
      </c>
      <c r="AA229" s="109"/>
      <c r="AB229" s="4">
        <v>2.0833333333333332E-2</v>
      </c>
    </row>
    <row r="230" spans="1:28" ht="14.25" customHeight="1" x14ac:dyDescent="0.25">
      <c r="A230" s="3"/>
      <c r="B230" s="3"/>
      <c r="C230" s="12">
        <f t="shared" si="8"/>
        <v>43383</v>
      </c>
      <c r="D230" s="22"/>
      <c r="E230" s="19"/>
      <c r="F230" s="20"/>
      <c r="G230" s="19"/>
      <c r="H230" s="21"/>
      <c r="I230" s="11">
        <f>SUM(Table14[[#This Row],[D]]-Table14[[#This Row],[A]],Table14[[#This Row],[DD]]-Table14[[#This Row],[AA]],-(Table14[[#This Row],[NR]]*AB230))</f>
        <v>0</v>
      </c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109">
        <f t="shared" si="7"/>
        <v>43385</v>
      </c>
      <c r="AA230" s="109"/>
      <c r="AB230" s="4">
        <v>2.0833333333333332E-2</v>
      </c>
    </row>
    <row r="231" spans="1:28" ht="14.25" customHeight="1" x14ac:dyDescent="0.25">
      <c r="A231" s="3"/>
      <c r="B231" s="3"/>
      <c r="C231" s="12">
        <f t="shared" si="8"/>
        <v>43384</v>
      </c>
      <c r="D231" s="22"/>
      <c r="E231" s="19"/>
      <c r="F231" s="20"/>
      <c r="G231" s="19"/>
      <c r="H231" s="21"/>
      <c r="I231" s="11">
        <f>SUM(Table14[[#This Row],[D]]-Table14[[#This Row],[A]],Table14[[#This Row],[DD]]-Table14[[#This Row],[AA]],-(Table14[[#This Row],[NR]]*AB231))</f>
        <v>0</v>
      </c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109">
        <f t="shared" si="7"/>
        <v>43386</v>
      </c>
      <c r="AA231" s="109"/>
      <c r="AB231" s="4">
        <v>2.0833333333333332E-2</v>
      </c>
    </row>
    <row r="232" spans="1:28" ht="14.25" customHeight="1" x14ac:dyDescent="0.25">
      <c r="A232" s="3"/>
      <c r="B232" s="3"/>
      <c r="C232" s="12">
        <f t="shared" si="8"/>
        <v>43385</v>
      </c>
      <c r="D232" s="22"/>
      <c r="E232" s="19"/>
      <c r="F232" s="20"/>
      <c r="G232" s="19"/>
      <c r="H232" s="21"/>
      <c r="I232" s="11">
        <f>SUM(Table14[[#This Row],[D]]-Table14[[#This Row],[A]],Table14[[#This Row],[DD]]-Table14[[#This Row],[AA]],-(Table14[[#This Row],[NR]]*AB232))</f>
        <v>0</v>
      </c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109">
        <f t="shared" si="7"/>
        <v>43387</v>
      </c>
      <c r="AA232" s="109"/>
      <c r="AB232" s="4">
        <v>2.0833333333333332E-2</v>
      </c>
    </row>
    <row r="233" spans="1:28" ht="14.25" customHeight="1" x14ac:dyDescent="0.25">
      <c r="A233" s="3"/>
      <c r="B233" s="3"/>
      <c r="C233" s="12">
        <f t="shared" si="8"/>
        <v>43386</v>
      </c>
      <c r="D233" s="22"/>
      <c r="E233" s="19"/>
      <c r="F233" s="20"/>
      <c r="G233" s="19"/>
      <c r="H233" s="21"/>
      <c r="I233" s="11">
        <f>SUM(Table14[[#This Row],[D]]-Table14[[#This Row],[A]],Table14[[#This Row],[DD]]-Table14[[#This Row],[AA]],-(Table14[[#This Row],[NR]]*AB233))</f>
        <v>0</v>
      </c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109">
        <f t="shared" si="7"/>
        <v>43388</v>
      </c>
      <c r="AA233" s="109"/>
      <c r="AB233" s="4">
        <v>2.0833333333333332E-2</v>
      </c>
    </row>
    <row r="234" spans="1:28" ht="14.25" customHeight="1" x14ac:dyDescent="0.25">
      <c r="A234" s="3"/>
      <c r="B234" s="3"/>
      <c r="C234" s="12">
        <f t="shared" si="8"/>
        <v>43387</v>
      </c>
      <c r="D234" s="22"/>
      <c r="E234" s="19"/>
      <c r="F234" s="20"/>
      <c r="G234" s="19"/>
      <c r="H234" s="21"/>
      <c r="I234" s="11">
        <f>SUM(Table14[[#This Row],[D]]-Table14[[#This Row],[A]],Table14[[#This Row],[DD]]-Table14[[#This Row],[AA]],-(Table14[[#This Row],[NR]]*AB234))</f>
        <v>0</v>
      </c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109">
        <f t="shared" si="7"/>
        <v>43389</v>
      </c>
      <c r="AA234" s="109"/>
      <c r="AB234" s="4">
        <v>2.0833333333333332E-2</v>
      </c>
    </row>
    <row r="235" spans="1:28" ht="14.25" customHeight="1" x14ac:dyDescent="0.25">
      <c r="A235" s="3"/>
      <c r="B235" s="3"/>
      <c r="C235" s="12">
        <f t="shared" si="8"/>
        <v>43388</v>
      </c>
      <c r="D235" s="22"/>
      <c r="E235" s="19"/>
      <c r="F235" s="20"/>
      <c r="G235" s="19"/>
      <c r="H235" s="21"/>
      <c r="I235" s="11">
        <f>SUM(Table14[[#This Row],[D]]-Table14[[#This Row],[A]],Table14[[#This Row],[DD]]-Table14[[#This Row],[AA]],-(Table14[[#This Row],[NR]]*AB235))</f>
        <v>0</v>
      </c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109">
        <f t="shared" si="7"/>
        <v>43390</v>
      </c>
      <c r="AA235" s="109"/>
      <c r="AB235" s="4">
        <v>2.0833333333333332E-2</v>
      </c>
    </row>
    <row r="236" spans="1:28" ht="14.25" customHeight="1" x14ac:dyDescent="0.25">
      <c r="A236" s="3"/>
      <c r="B236" s="3"/>
      <c r="C236" s="12">
        <f t="shared" si="8"/>
        <v>43389</v>
      </c>
      <c r="D236" s="22"/>
      <c r="E236" s="19"/>
      <c r="F236" s="20"/>
      <c r="G236" s="19"/>
      <c r="H236" s="21"/>
      <c r="I236" s="11">
        <f>SUM(Table14[[#This Row],[D]]-Table14[[#This Row],[A]],Table14[[#This Row],[DD]]-Table14[[#This Row],[AA]],-(Table14[[#This Row],[NR]]*AB236))</f>
        <v>0</v>
      </c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109">
        <f t="shared" si="7"/>
        <v>43391</v>
      </c>
      <c r="AA236" s="109"/>
      <c r="AB236" s="4">
        <v>2.0833333333333332E-2</v>
      </c>
    </row>
    <row r="237" spans="1:28" ht="14.25" customHeight="1" x14ac:dyDescent="0.25">
      <c r="A237" s="3"/>
      <c r="B237" s="3"/>
      <c r="C237" s="12">
        <f t="shared" si="8"/>
        <v>43390</v>
      </c>
      <c r="D237" s="22"/>
      <c r="E237" s="19"/>
      <c r="F237" s="20"/>
      <c r="G237" s="19"/>
      <c r="H237" s="21"/>
      <c r="I237" s="11">
        <f>SUM(Table14[[#This Row],[D]]-Table14[[#This Row],[A]],Table14[[#This Row],[DD]]-Table14[[#This Row],[AA]],-(Table14[[#This Row],[NR]]*AB237))</f>
        <v>0</v>
      </c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109">
        <f t="shared" si="7"/>
        <v>43392</v>
      </c>
      <c r="AA237" s="109"/>
      <c r="AB237" s="4">
        <v>2.0833333333333332E-2</v>
      </c>
    </row>
    <row r="238" spans="1:28" ht="14.25" customHeight="1" x14ac:dyDescent="0.25">
      <c r="A238" s="3"/>
      <c r="B238" s="3"/>
      <c r="C238" s="12">
        <f t="shared" si="8"/>
        <v>43391</v>
      </c>
      <c r="D238" s="22"/>
      <c r="E238" s="19"/>
      <c r="F238" s="20"/>
      <c r="G238" s="19"/>
      <c r="H238" s="21"/>
      <c r="I238" s="11">
        <f>SUM(Table14[[#This Row],[D]]-Table14[[#This Row],[A]],Table14[[#This Row],[DD]]-Table14[[#This Row],[AA]],-(Table14[[#This Row],[NR]]*AB238))</f>
        <v>0</v>
      </c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109">
        <f t="shared" si="7"/>
        <v>43393</v>
      </c>
      <c r="AA238" s="109"/>
      <c r="AB238" s="4">
        <v>2.0833333333333332E-2</v>
      </c>
    </row>
    <row r="239" spans="1:28" ht="14.25" customHeight="1" x14ac:dyDescent="0.25">
      <c r="A239" s="3"/>
      <c r="B239" s="3"/>
      <c r="C239" s="12">
        <f t="shared" si="8"/>
        <v>43392</v>
      </c>
      <c r="D239" s="22"/>
      <c r="E239" s="19"/>
      <c r="F239" s="20"/>
      <c r="G239" s="19"/>
      <c r="H239" s="21"/>
      <c r="I239" s="11">
        <f>SUM(Table14[[#This Row],[D]]-Table14[[#This Row],[A]],Table14[[#This Row],[DD]]-Table14[[#This Row],[AA]],-(Table14[[#This Row],[NR]]*AB239))</f>
        <v>0</v>
      </c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109">
        <f t="shared" si="7"/>
        <v>43394</v>
      </c>
      <c r="AA239" s="109"/>
      <c r="AB239" s="4">
        <v>2.0833333333333332E-2</v>
      </c>
    </row>
    <row r="240" spans="1:28" ht="14.25" customHeight="1" x14ac:dyDescent="0.25">
      <c r="A240" s="3"/>
      <c r="B240" s="3"/>
      <c r="C240" s="12">
        <f t="shared" si="8"/>
        <v>43393</v>
      </c>
      <c r="D240" s="22"/>
      <c r="E240" s="19"/>
      <c r="F240" s="20"/>
      <c r="G240" s="19"/>
      <c r="H240" s="21"/>
      <c r="I240" s="11">
        <f>SUM(Table14[[#This Row],[D]]-Table14[[#This Row],[A]],Table14[[#This Row],[DD]]-Table14[[#This Row],[AA]],-(Table14[[#This Row],[NR]]*AB240))</f>
        <v>0</v>
      </c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109">
        <f t="shared" si="7"/>
        <v>43395</v>
      </c>
      <c r="AA240" s="109"/>
      <c r="AB240" s="4">
        <v>2.0833333333333332E-2</v>
      </c>
    </row>
    <row r="241" spans="1:28" ht="14.25" customHeight="1" x14ac:dyDescent="0.25">
      <c r="A241" s="3"/>
      <c r="B241" s="3"/>
      <c r="C241" s="12">
        <f t="shared" si="8"/>
        <v>43394</v>
      </c>
      <c r="D241" s="22"/>
      <c r="E241" s="19"/>
      <c r="F241" s="20"/>
      <c r="G241" s="19"/>
      <c r="H241" s="21"/>
      <c r="I241" s="11">
        <f>SUM(Table14[[#This Row],[D]]-Table14[[#This Row],[A]],Table14[[#This Row],[DD]]-Table14[[#This Row],[AA]],-(Table14[[#This Row],[NR]]*AB241))</f>
        <v>0</v>
      </c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109">
        <f t="shared" si="7"/>
        <v>43396</v>
      </c>
      <c r="AA241" s="109"/>
      <c r="AB241" s="4">
        <v>2.0833333333333332E-2</v>
      </c>
    </row>
    <row r="242" spans="1:28" ht="14.25" customHeight="1" x14ac:dyDescent="0.25">
      <c r="A242" s="3"/>
      <c r="B242" s="3"/>
      <c r="C242" s="12">
        <f t="shared" si="8"/>
        <v>43395</v>
      </c>
      <c r="D242" s="22"/>
      <c r="E242" s="19"/>
      <c r="F242" s="20"/>
      <c r="G242" s="19"/>
      <c r="H242" s="21"/>
      <c r="I242" s="11">
        <f>SUM(Table14[[#This Row],[D]]-Table14[[#This Row],[A]],Table14[[#This Row],[DD]]-Table14[[#This Row],[AA]],-(Table14[[#This Row],[NR]]*AB242))</f>
        <v>0</v>
      </c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109">
        <f t="shared" si="7"/>
        <v>43397</v>
      </c>
      <c r="AA242" s="109"/>
      <c r="AB242" s="4">
        <v>2.0833333333333332E-2</v>
      </c>
    </row>
    <row r="243" spans="1:28" ht="14.25" customHeight="1" x14ac:dyDescent="0.25">
      <c r="A243" s="3"/>
      <c r="B243" s="3"/>
      <c r="C243" s="12">
        <f t="shared" si="8"/>
        <v>43396</v>
      </c>
      <c r="D243" s="22"/>
      <c r="E243" s="19"/>
      <c r="F243" s="20"/>
      <c r="G243" s="19"/>
      <c r="H243" s="21"/>
      <c r="I243" s="11">
        <f>SUM(Table14[[#This Row],[D]]-Table14[[#This Row],[A]],Table14[[#This Row],[DD]]-Table14[[#This Row],[AA]],-(Table14[[#This Row],[NR]]*AB243))</f>
        <v>0</v>
      </c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109">
        <f t="shared" si="7"/>
        <v>43398</v>
      </c>
      <c r="AA243" s="109"/>
      <c r="AB243" s="4">
        <v>2.0833333333333332E-2</v>
      </c>
    </row>
    <row r="244" spans="1:28" ht="14.25" customHeight="1" x14ac:dyDescent="0.25">
      <c r="A244" s="3"/>
      <c r="B244" s="3"/>
      <c r="C244" s="12">
        <f t="shared" si="8"/>
        <v>43397</v>
      </c>
      <c r="D244" s="22"/>
      <c r="E244" s="19"/>
      <c r="F244" s="20"/>
      <c r="G244" s="19"/>
      <c r="H244" s="21"/>
      <c r="I244" s="11">
        <f>SUM(Table14[[#This Row],[D]]-Table14[[#This Row],[A]],Table14[[#This Row],[DD]]-Table14[[#This Row],[AA]],-(Table14[[#This Row],[NR]]*AB244))</f>
        <v>0</v>
      </c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109">
        <f t="shared" si="7"/>
        <v>43399</v>
      </c>
      <c r="AA244" s="109"/>
      <c r="AB244" s="4">
        <v>2.0833333333333332E-2</v>
      </c>
    </row>
    <row r="245" spans="1:28" ht="14.25" customHeight="1" x14ac:dyDescent="0.25">
      <c r="A245" s="3"/>
      <c r="B245" s="3"/>
      <c r="C245" s="12">
        <f t="shared" si="8"/>
        <v>43398</v>
      </c>
      <c r="D245" s="22"/>
      <c r="E245" s="19"/>
      <c r="F245" s="20"/>
      <c r="G245" s="19"/>
      <c r="H245" s="21"/>
      <c r="I245" s="11">
        <f>SUM(Table14[[#This Row],[D]]-Table14[[#This Row],[A]],Table14[[#This Row],[DD]]-Table14[[#This Row],[AA]],-(Table14[[#This Row],[NR]]*AB245))</f>
        <v>0</v>
      </c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109">
        <f t="shared" si="7"/>
        <v>43400</v>
      </c>
      <c r="AA245" s="109"/>
      <c r="AB245" s="4">
        <v>2.0833333333333332E-2</v>
      </c>
    </row>
    <row r="246" spans="1:28" ht="14.25" customHeight="1" x14ac:dyDescent="0.25">
      <c r="A246" s="3"/>
      <c r="B246" s="3"/>
      <c r="C246" s="12">
        <f t="shared" si="8"/>
        <v>43399</v>
      </c>
      <c r="D246" s="22"/>
      <c r="E246" s="19"/>
      <c r="F246" s="20"/>
      <c r="G246" s="19"/>
      <c r="H246" s="21"/>
      <c r="I246" s="11">
        <f>SUM(Table14[[#This Row],[D]]-Table14[[#This Row],[A]],Table14[[#This Row],[DD]]-Table14[[#This Row],[AA]],-(Table14[[#This Row],[NR]]*AB246))</f>
        <v>0</v>
      </c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109">
        <f t="shared" si="7"/>
        <v>43401</v>
      </c>
      <c r="AA246" s="109"/>
      <c r="AB246" s="4">
        <v>2.0833333333333332E-2</v>
      </c>
    </row>
    <row r="247" spans="1:28" ht="14.25" customHeight="1" x14ac:dyDescent="0.25">
      <c r="A247" s="3"/>
      <c r="B247" s="3"/>
      <c r="C247" s="12">
        <f t="shared" si="8"/>
        <v>43400</v>
      </c>
      <c r="D247" s="22"/>
      <c r="E247" s="19"/>
      <c r="F247" s="20"/>
      <c r="G247" s="19"/>
      <c r="H247" s="21"/>
      <c r="I247" s="11">
        <f>SUM(Table14[[#This Row],[D]]-Table14[[#This Row],[A]],Table14[[#This Row],[DD]]-Table14[[#This Row],[AA]],-(Table14[[#This Row],[NR]]*AB247))</f>
        <v>0</v>
      </c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109">
        <f t="shared" si="7"/>
        <v>43402</v>
      </c>
      <c r="AA247" s="109"/>
      <c r="AB247" s="4">
        <v>2.0833333333333332E-2</v>
      </c>
    </row>
    <row r="248" spans="1:28" ht="14.25" customHeight="1" x14ac:dyDescent="0.25">
      <c r="A248" s="3"/>
      <c r="B248" s="3"/>
      <c r="C248" s="12">
        <f t="shared" si="8"/>
        <v>43401</v>
      </c>
      <c r="D248" s="22"/>
      <c r="E248" s="19"/>
      <c r="F248" s="20"/>
      <c r="G248" s="19"/>
      <c r="H248" s="21"/>
      <c r="I248" s="11">
        <f>SUM(Table14[[#This Row],[D]]-Table14[[#This Row],[A]],Table14[[#This Row],[DD]]-Table14[[#This Row],[AA]],-(Table14[[#This Row],[NR]]*AB248))</f>
        <v>0</v>
      </c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109">
        <f t="shared" si="7"/>
        <v>43403</v>
      </c>
      <c r="AA248" s="109"/>
      <c r="AB248" s="4">
        <v>2.0833333333333332E-2</v>
      </c>
    </row>
    <row r="249" spans="1:28" ht="14.25" customHeight="1" x14ac:dyDescent="0.25">
      <c r="A249" s="3"/>
      <c r="B249" s="3"/>
      <c r="C249" s="12">
        <f t="shared" si="8"/>
        <v>43402</v>
      </c>
      <c r="D249" s="22"/>
      <c r="E249" s="19"/>
      <c r="F249" s="20"/>
      <c r="G249" s="19"/>
      <c r="H249" s="21"/>
      <c r="I249" s="11">
        <f>SUM(Table14[[#This Row],[D]]-Table14[[#This Row],[A]],Table14[[#This Row],[DD]]-Table14[[#This Row],[AA]],-(Table14[[#This Row],[NR]]*AB249))</f>
        <v>0</v>
      </c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109">
        <f t="shared" si="7"/>
        <v>43404</v>
      </c>
      <c r="AA249" s="109"/>
      <c r="AB249" s="4">
        <v>2.0833333333333332E-2</v>
      </c>
    </row>
    <row r="250" spans="1:28" ht="14.25" customHeight="1" x14ac:dyDescent="0.25">
      <c r="A250" s="3"/>
      <c r="B250" s="3"/>
      <c r="C250" s="12">
        <f t="shared" si="8"/>
        <v>43403</v>
      </c>
      <c r="D250" s="22"/>
      <c r="E250" s="19"/>
      <c r="F250" s="20"/>
      <c r="G250" s="19"/>
      <c r="H250" s="21"/>
      <c r="I250" s="11">
        <f>SUM(Table14[[#This Row],[D]]-Table14[[#This Row],[A]],Table14[[#This Row],[DD]]-Table14[[#This Row],[AA]],-(Table14[[#This Row],[NR]]*AB250))</f>
        <v>0</v>
      </c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109">
        <f t="shared" si="7"/>
        <v>43405</v>
      </c>
      <c r="AA250" s="109"/>
      <c r="AB250" s="4">
        <v>2.0833333333333332E-2</v>
      </c>
    </row>
    <row r="251" spans="1:28" ht="14.25" customHeight="1" x14ac:dyDescent="0.25">
      <c r="A251" s="3"/>
      <c r="B251" s="3"/>
      <c r="C251" s="12">
        <f t="shared" si="8"/>
        <v>43404</v>
      </c>
      <c r="D251" s="22"/>
      <c r="E251" s="19"/>
      <c r="F251" s="20"/>
      <c r="G251" s="19"/>
      <c r="H251" s="21"/>
      <c r="I251" s="11">
        <f>SUM(Table14[[#This Row],[D]]-Table14[[#This Row],[A]],Table14[[#This Row],[DD]]-Table14[[#This Row],[AA]],-(Table14[[#This Row],[NR]]*AB251))</f>
        <v>0</v>
      </c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109">
        <f t="shared" si="7"/>
        <v>43406</v>
      </c>
      <c r="AA251" s="109"/>
      <c r="AB251" s="4">
        <v>2.0833333333333332E-2</v>
      </c>
    </row>
    <row r="252" spans="1:28" ht="14.25" customHeight="1" x14ac:dyDescent="0.25">
      <c r="A252" s="3"/>
      <c r="B252" s="3"/>
      <c r="C252" s="12">
        <f t="shared" si="8"/>
        <v>43405</v>
      </c>
      <c r="D252" s="22"/>
      <c r="E252" s="19"/>
      <c r="F252" s="20"/>
      <c r="G252" s="19"/>
      <c r="H252" s="21"/>
      <c r="I252" s="11">
        <f>SUM(Table14[[#This Row],[D]]-Table14[[#This Row],[A]],Table14[[#This Row],[DD]]-Table14[[#This Row],[AA]],-(Table14[[#This Row],[NR]]*AB252))</f>
        <v>0</v>
      </c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109">
        <f t="shared" si="7"/>
        <v>43407</v>
      </c>
      <c r="AA252" s="109"/>
      <c r="AB252" s="4">
        <v>2.0833333333333332E-2</v>
      </c>
    </row>
    <row r="253" spans="1:28" ht="14.25" customHeight="1" x14ac:dyDescent="0.25">
      <c r="A253" s="3"/>
      <c r="B253" s="3"/>
      <c r="C253" s="12">
        <f t="shared" si="8"/>
        <v>43406</v>
      </c>
      <c r="D253" s="22"/>
      <c r="E253" s="19"/>
      <c r="F253" s="20"/>
      <c r="G253" s="19"/>
      <c r="H253" s="21"/>
      <c r="I253" s="11">
        <f>SUM(Table14[[#This Row],[D]]-Table14[[#This Row],[A]],Table14[[#This Row],[DD]]-Table14[[#This Row],[AA]],-(Table14[[#This Row],[NR]]*AB253))</f>
        <v>0</v>
      </c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109">
        <f t="shared" si="7"/>
        <v>43408</v>
      </c>
      <c r="AA253" s="109"/>
      <c r="AB253" s="4">
        <v>2.0833333333333332E-2</v>
      </c>
    </row>
    <row r="254" spans="1:28" ht="14.25" customHeight="1" x14ac:dyDescent="0.25">
      <c r="A254" s="3"/>
      <c r="B254" s="3"/>
      <c r="C254" s="12">
        <f t="shared" si="8"/>
        <v>43407</v>
      </c>
      <c r="D254" s="22"/>
      <c r="E254" s="19"/>
      <c r="F254" s="20"/>
      <c r="G254" s="19"/>
      <c r="H254" s="21"/>
      <c r="I254" s="11">
        <f>SUM(Table14[[#This Row],[D]]-Table14[[#This Row],[A]],Table14[[#This Row],[DD]]-Table14[[#This Row],[AA]],-(Table14[[#This Row],[NR]]*AB254))</f>
        <v>0</v>
      </c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109">
        <f t="shared" si="7"/>
        <v>43409</v>
      </c>
      <c r="AA254" s="109"/>
      <c r="AB254" s="4">
        <v>2.0833333333333332E-2</v>
      </c>
    </row>
    <row r="255" spans="1:28" ht="14.25" customHeight="1" x14ac:dyDescent="0.25">
      <c r="A255" s="3"/>
      <c r="B255" s="3"/>
      <c r="C255" s="12">
        <f t="shared" si="8"/>
        <v>43408</v>
      </c>
      <c r="D255" s="22"/>
      <c r="E255" s="19"/>
      <c r="F255" s="20"/>
      <c r="G255" s="19"/>
      <c r="H255" s="21"/>
      <c r="I255" s="11">
        <f>SUM(Table14[[#This Row],[D]]-Table14[[#This Row],[A]],Table14[[#This Row],[DD]]-Table14[[#This Row],[AA]],-(Table14[[#This Row],[NR]]*AB255))</f>
        <v>0</v>
      </c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109">
        <f t="shared" si="7"/>
        <v>43410</v>
      </c>
      <c r="AA255" s="109"/>
      <c r="AB255" s="4">
        <v>2.0833333333333332E-2</v>
      </c>
    </row>
    <row r="256" spans="1:28" ht="14.25" customHeight="1" x14ac:dyDescent="0.25">
      <c r="A256" s="3"/>
      <c r="B256" s="3"/>
      <c r="C256" s="12">
        <f t="shared" si="8"/>
        <v>43409</v>
      </c>
      <c r="D256" s="22"/>
      <c r="E256" s="19"/>
      <c r="F256" s="20"/>
      <c r="G256" s="19"/>
      <c r="H256" s="21"/>
      <c r="I256" s="11">
        <f>SUM(Table14[[#This Row],[D]]-Table14[[#This Row],[A]],Table14[[#This Row],[DD]]-Table14[[#This Row],[AA]],-(Table14[[#This Row],[NR]]*AB256))</f>
        <v>0</v>
      </c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109">
        <f t="shared" si="7"/>
        <v>43411</v>
      </c>
      <c r="AA256" s="109"/>
      <c r="AB256" s="4">
        <v>2.0833333333333332E-2</v>
      </c>
    </row>
    <row r="257" spans="1:28" ht="14.25" customHeight="1" x14ac:dyDescent="0.25">
      <c r="A257" s="3"/>
      <c r="B257" s="3"/>
      <c r="C257" s="12">
        <f t="shared" si="8"/>
        <v>43410</v>
      </c>
      <c r="D257" s="22"/>
      <c r="E257" s="19"/>
      <c r="F257" s="20"/>
      <c r="G257" s="19"/>
      <c r="H257" s="21"/>
      <c r="I257" s="11">
        <f>SUM(Table14[[#This Row],[D]]-Table14[[#This Row],[A]],Table14[[#This Row],[DD]]-Table14[[#This Row],[AA]],-(Table14[[#This Row],[NR]]*AB257))</f>
        <v>0</v>
      </c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109">
        <f t="shared" si="7"/>
        <v>43412</v>
      </c>
      <c r="AA257" s="109"/>
      <c r="AB257" s="4">
        <v>2.0833333333333332E-2</v>
      </c>
    </row>
    <row r="258" spans="1:28" ht="14.25" customHeight="1" x14ac:dyDescent="0.25">
      <c r="A258" s="3"/>
      <c r="B258" s="3"/>
      <c r="C258" s="12">
        <f t="shared" si="8"/>
        <v>43411</v>
      </c>
      <c r="D258" s="22"/>
      <c r="E258" s="19"/>
      <c r="F258" s="20"/>
      <c r="G258" s="19"/>
      <c r="H258" s="21"/>
      <c r="I258" s="11">
        <f>SUM(Table14[[#This Row],[D]]-Table14[[#This Row],[A]],Table14[[#This Row],[DD]]-Table14[[#This Row],[AA]],-(Table14[[#This Row],[NR]]*AB258))</f>
        <v>0</v>
      </c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109">
        <f t="shared" si="7"/>
        <v>43413</v>
      </c>
      <c r="AA258" s="109"/>
      <c r="AB258" s="4">
        <v>2.0833333333333332E-2</v>
      </c>
    </row>
    <row r="259" spans="1:28" ht="14.25" customHeight="1" x14ac:dyDescent="0.25">
      <c r="A259" s="3"/>
      <c r="B259" s="3"/>
      <c r="C259" s="12">
        <f t="shared" si="8"/>
        <v>43412</v>
      </c>
      <c r="D259" s="22"/>
      <c r="E259" s="19"/>
      <c r="F259" s="20"/>
      <c r="G259" s="19"/>
      <c r="H259" s="21"/>
      <c r="I259" s="11">
        <f>SUM(Table14[[#This Row],[D]]-Table14[[#This Row],[A]],Table14[[#This Row],[DD]]-Table14[[#This Row],[AA]],-(Table14[[#This Row],[NR]]*AB259))</f>
        <v>0</v>
      </c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109">
        <f t="shared" si="7"/>
        <v>43414</v>
      </c>
      <c r="AA259" s="109"/>
      <c r="AB259" s="4">
        <v>2.0833333333333332E-2</v>
      </c>
    </row>
    <row r="260" spans="1:28" ht="14.25" customHeight="1" x14ac:dyDescent="0.25">
      <c r="A260" s="3"/>
      <c r="B260" s="3"/>
      <c r="C260" s="12">
        <f t="shared" si="8"/>
        <v>43413</v>
      </c>
      <c r="D260" s="22"/>
      <c r="E260" s="19"/>
      <c r="F260" s="20"/>
      <c r="G260" s="19"/>
      <c r="H260" s="21"/>
      <c r="I260" s="11">
        <f>SUM(Table14[[#This Row],[D]]-Table14[[#This Row],[A]],Table14[[#This Row],[DD]]-Table14[[#This Row],[AA]],-(Table14[[#This Row],[NR]]*AB260))</f>
        <v>0</v>
      </c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109">
        <f t="shared" si="7"/>
        <v>43415</v>
      </c>
      <c r="AA260" s="109"/>
      <c r="AB260" s="4">
        <v>2.0833333333333332E-2</v>
      </c>
    </row>
    <row r="261" spans="1:28" ht="14.25" customHeight="1" x14ac:dyDescent="0.25">
      <c r="A261" s="3"/>
      <c r="B261" s="3"/>
      <c r="C261" s="12">
        <f t="shared" si="8"/>
        <v>43414</v>
      </c>
      <c r="D261" s="22"/>
      <c r="E261" s="19"/>
      <c r="F261" s="20"/>
      <c r="G261" s="19"/>
      <c r="H261" s="21"/>
      <c r="I261" s="11">
        <f>SUM(Table14[[#This Row],[D]]-Table14[[#This Row],[A]],Table14[[#This Row],[DD]]-Table14[[#This Row],[AA]],-(Table14[[#This Row],[NR]]*AB261))</f>
        <v>0</v>
      </c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109">
        <f t="shared" si="7"/>
        <v>43416</v>
      </c>
      <c r="AA261" s="109"/>
      <c r="AB261" s="4">
        <v>2.0833333333333332E-2</v>
      </c>
    </row>
    <row r="262" spans="1:28" ht="14.25" customHeight="1" x14ac:dyDescent="0.25">
      <c r="A262" s="3"/>
      <c r="B262" s="3"/>
      <c r="C262" s="12">
        <f t="shared" si="8"/>
        <v>43415</v>
      </c>
      <c r="D262" s="22"/>
      <c r="E262" s="19"/>
      <c r="F262" s="20"/>
      <c r="G262" s="19"/>
      <c r="H262" s="21"/>
      <c r="I262" s="11">
        <f>SUM(Table14[[#This Row],[D]]-Table14[[#This Row],[A]],Table14[[#This Row],[DD]]-Table14[[#This Row],[AA]],-(Table14[[#This Row],[NR]]*AB262))</f>
        <v>0</v>
      </c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109">
        <f t="shared" ref="Z262:Z268" si="9">C263+1</f>
        <v>43417</v>
      </c>
      <c r="AA262" s="109"/>
      <c r="AB262" s="4">
        <v>2.0833333333333332E-2</v>
      </c>
    </row>
    <row r="263" spans="1:28" ht="14.25" customHeight="1" x14ac:dyDescent="0.25">
      <c r="A263" s="3"/>
      <c r="B263" s="3"/>
      <c r="C263" s="12">
        <f t="shared" si="8"/>
        <v>43416</v>
      </c>
      <c r="D263" s="22"/>
      <c r="E263" s="19"/>
      <c r="F263" s="20"/>
      <c r="G263" s="19"/>
      <c r="H263" s="21"/>
      <c r="I263" s="11">
        <f>SUM(Table14[[#This Row],[D]]-Table14[[#This Row],[A]],Table14[[#This Row],[DD]]-Table14[[#This Row],[AA]],-(Table14[[#This Row],[NR]]*AB263))</f>
        <v>0</v>
      </c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109">
        <f t="shared" si="9"/>
        <v>43418</v>
      </c>
      <c r="AA263" s="109"/>
      <c r="AB263" s="4">
        <v>2.0833333333333332E-2</v>
      </c>
    </row>
    <row r="264" spans="1:28" ht="14.25" customHeight="1" x14ac:dyDescent="0.25">
      <c r="A264" s="3"/>
      <c r="B264" s="3"/>
      <c r="C264" s="12">
        <f t="shared" ref="C264:C271" si="10">Z262</f>
        <v>43417</v>
      </c>
      <c r="D264" s="22"/>
      <c r="E264" s="19"/>
      <c r="F264" s="20"/>
      <c r="G264" s="19"/>
      <c r="H264" s="21"/>
      <c r="I264" s="11">
        <f>SUM(Table14[[#This Row],[D]]-Table14[[#This Row],[A]],Table14[[#This Row],[DD]]-Table14[[#This Row],[AA]],-(Table14[[#This Row],[NR]]*AB264))</f>
        <v>0</v>
      </c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109">
        <f t="shared" si="9"/>
        <v>43419</v>
      </c>
      <c r="AA264" s="109"/>
      <c r="AB264" s="4">
        <v>2.0833333333333332E-2</v>
      </c>
    </row>
    <row r="265" spans="1:28" ht="14.25" customHeight="1" x14ac:dyDescent="0.25">
      <c r="A265" s="3"/>
      <c r="B265" s="3"/>
      <c r="C265" s="12">
        <f t="shared" si="10"/>
        <v>43418</v>
      </c>
      <c r="D265" s="22"/>
      <c r="E265" s="19"/>
      <c r="F265" s="20"/>
      <c r="G265" s="19"/>
      <c r="H265" s="21"/>
      <c r="I265" s="11">
        <f>SUM(Table14[[#This Row],[D]]-Table14[[#This Row],[A]],Table14[[#This Row],[DD]]-Table14[[#This Row],[AA]],-(Table14[[#This Row],[NR]]*AB265))</f>
        <v>0</v>
      </c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109">
        <f t="shared" si="9"/>
        <v>43420</v>
      </c>
      <c r="AA265" s="109"/>
      <c r="AB265" s="4">
        <v>2.0833333333333332E-2</v>
      </c>
    </row>
    <row r="266" spans="1:28" ht="14.25" customHeight="1" x14ac:dyDescent="0.25">
      <c r="A266" s="3"/>
      <c r="B266" s="3"/>
      <c r="C266" s="12">
        <f t="shared" si="10"/>
        <v>43419</v>
      </c>
      <c r="D266" s="22"/>
      <c r="E266" s="19"/>
      <c r="F266" s="20"/>
      <c r="G266" s="19"/>
      <c r="H266" s="21"/>
      <c r="I266" s="11">
        <f>SUM(Table14[[#This Row],[D]]-Table14[[#This Row],[A]],Table14[[#This Row],[DD]]-Table14[[#This Row],[AA]],-(Table14[[#This Row],[NR]]*AB266))</f>
        <v>0</v>
      </c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109">
        <f t="shared" si="9"/>
        <v>43421</v>
      </c>
      <c r="AA266" s="109"/>
      <c r="AB266" s="4">
        <v>2.0833333333333332E-2</v>
      </c>
    </row>
    <row r="267" spans="1:28" ht="14.25" customHeight="1" x14ac:dyDescent="0.25">
      <c r="A267" s="3"/>
      <c r="B267" s="3"/>
      <c r="C267" s="12">
        <f t="shared" si="10"/>
        <v>43420</v>
      </c>
      <c r="D267" s="22"/>
      <c r="E267" s="19"/>
      <c r="F267" s="20"/>
      <c r="G267" s="19"/>
      <c r="H267" s="21"/>
      <c r="I267" s="11">
        <f>SUM(Table14[[#This Row],[D]]-Table14[[#This Row],[A]],Table14[[#This Row],[DD]]-Table14[[#This Row],[AA]],-(Table14[[#This Row],[NR]]*AB267))</f>
        <v>0</v>
      </c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109">
        <f t="shared" si="9"/>
        <v>43422</v>
      </c>
      <c r="AA267" s="109"/>
      <c r="AB267" s="4">
        <v>2.0833333333333332E-2</v>
      </c>
    </row>
    <row r="268" spans="1:28" ht="14.25" customHeight="1" x14ac:dyDescent="0.25">
      <c r="A268" s="3"/>
      <c r="B268" s="3"/>
      <c r="C268" s="12">
        <f t="shared" si="10"/>
        <v>43421</v>
      </c>
      <c r="D268" s="22"/>
      <c r="E268" s="19"/>
      <c r="F268" s="20"/>
      <c r="G268" s="19"/>
      <c r="H268" s="21"/>
      <c r="I268" s="11">
        <f>SUM(Table14[[#This Row],[D]]-Table14[[#This Row],[A]],Table14[[#This Row],[DD]]-Table14[[#This Row],[AA]],-(Table14[[#This Row],[NR]]*AB268))</f>
        <v>0</v>
      </c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Z268" s="109">
        <f t="shared" si="9"/>
        <v>43423</v>
      </c>
      <c r="AA268" s="109"/>
      <c r="AB268" s="4">
        <v>2.0833333333333332E-2</v>
      </c>
    </row>
    <row r="269" spans="1:28" ht="14.25" customHeight="1" x14ac:dyDescent="0.25">
      <c r="A269" s="3"/>
      <c r="B269" s="3"/>
      <c r="C269" s="12">
        <f t="shared" si="10"/>
        <v>43422</v>
      </c>
      <c r="D269" s="22"/>
      <c r="E269" s="19"/>
      <c r="F269" s="20"/>
      <c r="G269" s="19"/>
      <c r="H269" s="21"/>
      <c r="I269" s="11">
        <f>SUM(Table14[[#This Row],[D]]-Table14[[#This Row],[A]],Table14[[#This Row],[DD]]-Table14[[#This Row],[AA]],-(Table14[[#This Row],[NR]]*AB269))</f>
        <v>0</v>
      </c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Z269" s="13"/>
      <c r="AA269" s="13"/>
      <c r="AB269" s="4">
        <v>2.0833333333333332E-2</v>
      </c>
    </row>
    <row r="270" spans="1:28" ht="14.25" customHeight="1" x14ac:dyDescent="0.25">
      <c r="A270" s="3"/>
      <c r="B270" s="3"/>
      <c r="C270" s="12">
        <f t="shared" si="10"/>
        <v>43423</v>
      </c>
      <c r="D270" s="22"/>
      <c r="E270" s="19"/>
      <c r="F270" s="20"/>
      <c r="G270" s="19"/>
      <c r="H270" s="21"/>
      <c r="I270" s="11">
        <f>SUM(Table14[[#This Row],[D]]-Table14[[#This Row],[A]],Table14[[#This Row],[DD]]-Table14[[#This Row],[AA]],-(Table14[[#This Row],[NR]]*AB270))</f>
        <v>0</v>
      </c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Z270" s="13"/>
      <c r="AA270" s="13"/>
      <c r="AB270" s="4">
        <v>2.0833333333333332E-2</v>
      </c>
    </row>
    <row r="271" spans="1:28" ht="14.25" customHeight="1" x14ac:dyDescent="0.25">
      <c r="A271" s="3"/>
      <c r="B271" s="3"/>
      <c r="C271" s="12">
        <f t="shared" si="10"/>
        <v>0</v>
      </c>
      <c r="D271" s="22"/>
      <c r="E271" s="19"/>
      <c r="F271" s="20"/>
      <c r="G271" s="19"/>
      <c r="H271" s="21"/>
      <c r="I271" s="11">
        <f>SUM(Table14[[#This Row],[D]]-Table14[[#This Row],[A]],Table14[[#This Row],[DD]]-Table14[[#This Row],[AA]],-(Table14[[#This Row],[NR]]*AB271))</f>
        <v>0</v>
      </c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Z271" s="13"/>
      <c r="AA271" s="13"/>
      <c r="AB271" s="4">
        <v>2.0833333333333332E-2</v>
      </c>
    </row>
    <row r="272" spans="1:28" ht="14.25" customHeight="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Z272" s="13"/>
      <c r="AA272" s="13"/>
    </row>
    <row r="273" spans="1:27" ht="14.25" customHeight="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Z273" s="13"/>
      <c r="AA273" s="13"/>
    </row>
    <row r="274" spans="1:27" ht="14.25" customHeight="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Z274" s="13"/>
      <c r="AA274" s="13"/>
    </row>
    <row r="275" spans="1:27" ht="14.25" customHeight="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Z275" s="13"/>
      <c r="AA275" s="13"/>
    </row>
    <row r="276" spans="1:27" ht="14.25" customHeight="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Z276" s="13"/>
      <c r="AA276" s="13"/>
    </row>
    <row r="277" spans="1:27" ht="14.25" customHeight="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Z277" s="13"/>
      <c r="AA277" s="13"/>
    </row>
    <row r="278" spans="1:27" ht="14.25" customHeight="1" x14ac:dyDescent="0.25">
      <c r="A278" s="3"/>
      <c r="B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Z278" s="13"/>
      <c r="AA278" s="13"/>
    </row>
    <row r="279" spans="1:27" ht="14.25" customHeight="1" x14ac:dyDescent="0.25">
      <c r="Z279" s="13"/>
      <c r="AA279" s="13"/>
    </row>
  </sheetData>
  <mergeCells count="285">
    <mergeCell ref="Z264:AA264"/>
    <mergeCell ref="Z265:AA265"/>
    <mergeCell ref="Z266:AA266"/>
    <mergeCell ref="Z267:AA267"/>
    <mergeCell ref="Z268:AA268"/>
    <mergeCell ref="Z258:AA258"/>
    <mergeCell ref="Z259:AA259"/>
    <mergeCell ref="Z260:AA260"/>
    <mergeCell ref="Z261:AA261"/>
    <mergeCell ref="Z262:AA262"/>
    <mergeCell ref="Z263:AA263"/>
    <mergeCell ref="Z252:AA252"/>
    <mergeCell ref="Z253:AA253"/>
    <mergeCell ref="Z254:AA254"/>
    <mergeCell ref="Z255:AA255"/>
    <mergeCell ref="Z256:AA256"/>
    <mergeCell ref="Z257:AA257"/>
    <mergeCell ref="Z246:AA246"/>
    <mergeCell ref="Z247:AA247"/>
    <mergeCell ref="Z248:AA248"/>
    <mergeCell ref="Z249:AA249"/>
    <mergeCell ref="Z250:AA250"/>
    <mergeCell ref="Z251:AA251"/>
    <mergeCell ref="Z240:AA240"/>
    <mergeCell ref="Z241:AA241"/>
    <mergeCell ref="Z242:AA242"/>
    <mergeCell ref="Z243:AA243"/>
    <mergeCell ref="Z244:AA244"/>
    <mergeCell ref="Z245:AA245"/>
    <mergeCell ref="Z234:AA234"/>
    <mergeCell ref="Z235:AA235"/>
    <mergeCell ref="Z236:AA236"/>
    <mergeCell ref="Z237:AA237"/>
    <mergeCell ref="Z238:AA238"/>
    <mergeCell ref="Z239:AA239"/>
    <mergeCell ref="Z228:AA228"/>
    <mergeCell ref="Z229:AA229"/>
    <mergeCell ref="Z230:AA230"/>
    <mergeCell ref="Z231:AA231"/>
    <mergeCell ref="Z232:AA232"/>
    <mergeCell ref="Z233:AA233"/>
    <mergeCell ref="Z222:AA222"/>
    <mergeCell ref="Z223:AA223"/>
    <mergeCell ref="Z224:AA224"/>
    <mergeCell ref="Z225:AA225"/>
    <mergeCell ref="Z226:AA226"/>
    <mergeCell ref="Z227:AA227"/>
    <mergeCell ref="Z216:AA216"/>
    <mergeCell ref="Z217:AA217"/>
    <mergeCell ref="Z218:AA218"/>
    <mergeCell ref="Z219:AA219"/>
    <mergeCell ref="Z220:AA220"/>
    <mergeCell ref="Z221:AA221"/>
    <mergeCell ref="Z210:AA210"/>
    <mergeCell ref="Z211:AA211"/>
    <mergeCell ref="Z212:AA212"/>
    <mergeCell ref="Z213:AA213"/>
    <mergeCell ref="Z214:AA214"/>
    <mergeCell ref="Z215:AA215"/>
    <mergeCell ref="Z204:AA204"/>
    <mergeCell ref="Z205:AA205"/>
    <mergeCell ref="Z206:AA206"/>
    <mergeCell ref="Z207:AA207"/>
    <mergeCell ref="Z208:AA208"/>
    <mergeCell ref="Z209:AA209"/>
    <mergeCell ref="Z198:AA198"/>
    <mergeCell ref="Z199:AA199"/>
    <mergeCell ref="Z200:AA200"/>
    <mergeCell ref="Z201:AA201"/>
    <mergeCell ref="Z202:AA202"/>
    <mergeCell ref="Z203:AA203"/>
    <mergeCell ref="Z192:AA192"/>
    <mergeCell ref="Z193:AA193"/>
    <mergeCell ref="Z194:AA194"/>
    <mergeCell ref="Z195:AA195"/>
    <mergeCell ref="Z196:AA196"/>
    <mergeCell ref="Z197:AA197"/>
    <mergeCell ref="Z186:AA186"/>
    <mergeCell ref="Z187:AA187"/>
    <mergeCell ref="Z188:AA188"/>
    <mergeCell ref="Z189:AA189"/>
    <mergeCell ref="Z190:AA190"/>
    <mergeCell ref="Z191:AA191"/>
    <mergeCell ref="Z180:AA180"/>
    <mergeCell ref="Z181:AA181"/>
    <mergeCell ref="Z182:AA182"/>
    <mergeCell ref="Z183:AA183"/>
    <mergeCell ref="Z184:AA184"/>
    <mergeCell ref="Z185:AA185"/>
    <mergeCell ref="Z174:AA174"/>
    <mergeCell ref="Z175:AA175"/>
    <mergeCell ref="Z176:AA176"/>
    <mergeCell ref="Z177:AA177"/>
    <mergeCell ref="Z178:AA178"/>
    <mergeCell ref="Z179:AA179"/>
    <mergeCell ref="Z168:AA168"/>
    <mergeCell ref="Z169:AA169"/>
    <mergeCell ref="Z170:AA170"/>
    <mergeCell ref="Z171:AA171"/>
    <mergeCell ref="Z172:AA172"/>
    <mergeCell ref="Z173:AA173"/>
    <mergeCell ref="Z162:AA162"/>
    <mergeCell ref="Z163:AA163"/>
    <mergeCell ref="Z164:AA164"/>
    <mergeCell ref="Z165:AA165"/>
    <mergeCell ref="Z166:AA166"/>
    <mergeCell ref="Z167:AA167"/>
    <mergeCell ref="Z156:AA156"/>
    <mergeCell ref="Z157:AA157"/>
    <mergeCell ref="Z158:AA158"/>
    <mergeCell ref="Z159:AA159"/>
    <mergeCell ref="Z160:AA160"/>
    <mergeCell ref="Z161:AA161"/>
    <mergeCell ref="Z150:AA150"/>
    <mergeCell ref="Z151:AA151"/>
    <mergeCell ref="Z152:AA152"/>
    <mergeCell ref="Z153:AA153"/>
    <mergeCell ref="Z154:AA154"/>
    <mergeCell ref="Z155:AA155"/>
    <mergeCell ref="Z144:AA144"/>
    <mergeCell ref="Z145:AA145"/>
    <mergeCell ref="Z146:AA146"/>
    <mergeCell ref="Z147:AA147"/>
    <mergeCell ref="Z148:AA148"/>
    <mergeCell ref="Z149:AA149"/>
    <mergeCell ref="Z138:AA138"/>
    <mergeCell ref="Z139:AA139"/>
    <mergeCell ref="Z140:AA140"/>
    <mergeCell ref="Z141:AA141"/>
    <mergeCell ref="Z142:AA142"/>
    <mergeCell ref="Z143:AA143"/>
    <mergeCell ref="Z132:AA132"/>
    <mergeCell ref="Z133:AA133"/>
    <mergeCell ref="Z134:AA134"/>
    <mergeCell ref="Z135:AA135"/>
    <mergeCell ref="Z136:AA136"/>
    <mergeCell ref="Z137:AA137"/>
    <mergeCell ref="Z126:AA126"/>
    <mergeCell ref="Z127:AA127"/>
    <mergeCell ref="Z128:AA128"/>
    <mergeCell ref="Z129:AA129"/>
    <mergeCell ref="Z130:AA130"/>
    <mergeCell ref="Z131:AA131"/>
    <mergeCell ref="Z120:AA120"/>
    <mergeCell ref="Z121:AA121"/>
    <mergeCell ref="Z122:AA122"/>
    <mergeCell ref="Z123:AA123"/>
    <mergeCell ref="Z124:AA124"/>
    <mergeCell ref="Z125:AA125"/>
    <mergeCell ref="Z114:AA114"/>
    <mergeCell ref="Z115:AA115"/>
    <mergeCell ref="Z116:AA116"/>
    <mergeCell ref="Z117:AA117"/>
    <mergeCell ref="Z118:AA118"/>
    <mergeCell ref="Z119:AA119"/>
    <mergeCell ref="Z108:AA108"/>
    <mergeCell ref="Z109:AA109"/>
    <mergeCell ref="Z110:AA110"/>
    <mergeCell ref="Z111:AA111"/>
    <mergeCell ref="Z112:AA112"/>
    <mergeCell ref="Z113:AA113"/>
    <mergeCell ref="Z102:AA102"/>
    <mergeCell ref="Z103:AA103"/>
    <mergeCell ref="Z104:AA104"/>
    <mergeCell ref="Z105:AA105"/>
    <mergeCell ref="Z106:AA106"/>
    <mergeCell ref="Z107:AA107"/>
    <mergeCell ref="Z96:AA96"/>
    <mergeCell ref="Z97:AA97"/>
    <mergeCell ref="Z98:AA98"/>
    <mergeCell ref="Z99:AA99"/>
    <mergeCell ref="Z100:AA100"/>
    <mergeCell ref="Z101:AA101"/>
    <mergeCell ref="Z90:AA90"/>
    <mergeCell ref="Z91:AA91"/>
    <mergeCell ref="Z92:AA92"/>
    <mergeCell ref="Z93:AA93"/>
    <mergeCell ref="Z94:AA94"/>
    <mergeCell ref="Z95:AA95"/>
    <mergeCell ref="Z84:AA84"/>
    <mergeCell ref="Z85:AA85"/>
    <mergeCell ref="Z86:AA86"/>
    <mergeCell ref="Z87:AA87"/>
    <mergeCell ref="Z88:AA88"/>
    <mergeCell ref="Z89:AA89"/>
    <mergeCell ref="Z78:AA78"/>
    <mergeCell ref="Z79:AA79"/>
    <mergeCell ref="Z80:AA80"/>
    <mergeCell ref="Z81:AA81"/>
    <mergeCell ref="Z82:AA82"/>
    <mergeCell ref="Z83:AA83"/>
    <mergeCell ref="Z72:AA72"/>
    <mergeCell ref="Z73:AA73"/>
    <mergeCell ref="Z74:AA74"/>
    <mergeCell ref="Z75:AA75"/>
    <mergeCell ref="Z76:AA76"/>
    <mergeCell ref="Z77:AA77"/>
    <mergeCell ref="Z66:AA66"/>
    <mergeCell ref="Z67:AA67"/>
    <mergeCell ref="Z68:AA68"/>
    <mergeCell ref="Z69:AA69"/>
    <mergeCell ref="Z70:AA70"/>
    <mergeCell ref="Z71:AA71"/>
    <mergeCell ref="Z60:AA60"/>
    <mergeCell ref="Z61:AA61"/>
    <mergeCell ref="Z62:AA62"/>
    <mergeCell ref="Z63:AA63"/>
    <mergeCell ref="Z64:AA64"/>
    <mergeCell ref="Z65:AA65"/>
    <mergeCell ref="Z54:AA54"/>
    <mergeCell ref="Z55:AA55"/>
    <mergeCell ref="Z56:AA56"/>
    <mergeCell ref="Z57:AA57"/>
    <mergeCell ref="Z58:AA58"/>
    <mergeCell ref="Z59:AA59"/>
    <mergeCell ref="Z48:AA48"/>
    <mergeCell ref="Z49:AA49"/>
    <mergeCell ref="Z50:AA50"/>
    <mergeCell ref="Z51:AA51"/>
    <mergeCell ref="Z52:AA52"/>
    <mergeCell ref="Z53:AA53"/>
    <mergeCell ref="Z42:AA42"/>
    <mergeCell ref="Z43:AA43"/>
    <mergeCell ref="Z44:AA44"/>
    <mergeCell ref="Z45:AA45"/>
    <mergeCell ref="Z46:AA46"/>
    <mergeCell ref="Z47:AA47"/>
    <mergeCell ref="Z36:AA36"/>
    <mergeCell ref="Z37:AA37"/>
    <mergeCell ref="Z38:AA38"/>
    <mergeCell ref="Z39:AA39"/>
    <mergeCell ref="Z40:AA40"/>
    <mergeCell ref="Z41:AA41"/>
    <mergeCell ref="Z30:AA30"/>
    <mergeCell ref="Z31:AA31"/>
    <mergeCell ref="Z32:AA32"/>
    <mergeCell ref="Z33:AA33"/>
    <mergeCell ref="Z34:AA34"/>
    <mergeCell ref="Z35:AA35"/>
    <mergeCell ref="Z24:AA24"/>
    <mergeCell ref="Z25:AA25"/>
    <mergeCell ref="Z26:AA26"/>
    <mergeCell ref="Z27:AA27"/>
    <mergeCell ref="Z28:AA28"/>
    <mergeCell ref="Z29:AA29"/>
    <mergeCell ref="Z18:AA18"/>
    <mergeCell ref="Z19:AA19"/>
    <mergeCell ref="Z20:AA20"/>
    <mergeCell ref="Z21:AA21"/>
    <mergeCell ref="Z22:AA22"/>
    <mergeCell ref="Z23:AA23"/>
    <mergeCell ref="Z12:AA12"/>
    <mergeCell ref="Z13:AA13"/>
    <mergeCell ref="Z14:AA14"/>
    <mergeCell ref="Z15:AA15"/>
    <mergeCell ref="Z16:AA16"/>
    <mergeCell ref="Z17:AA17"/>
    <mergeCell ref="K7:K8"/>
    <mergeCell ref="Z7:AA7"/>
    <mergeCell ref="Z8:AA8"/>
    <mergeCell ref="Z9:AA9"/>
    <mergeCell ref="Z10:AA10"/>
    <mergeCell ref="Z11:AA11"/>
    <mergeCell ref="P2:Q2"/>
    <mergeCell ref="R2:S2"/>
    <mergeCell ref="T2:U2"/>
    <mergeCell ref="V2:W2"/>
    <mergeCell ref="L4:M4"/>
    <mergeCell ref="Z6:AA6"/>
    <mergeCell ref="P1:Q1"/>
    <mergeCell ref="R1:S1"/>
    <mergeCell ref="T1:U1"/>
    <mergeCell ref="V1:W1"/>
    <mergeCell ref="D2:E2"/>
    <mergeCell ref="F2:G2"/>
    <mergeCell ref="H2:I2"/>
    <mergeCell ref="J2:K2"/>
    <mergeCell ref="L2:M2"/>
    <mergeCell ref="N2:O2"/>
    <mergeCell ref="D1:E1"/>
    <mergeCell ref="F1:G1"/>
    <mergeCell ref="H1:I1"/>
    <mergeCell ref="J1:K1"/>
    <mergeCell ref="L1:M1"/>
    <mergeCell ref="N1:O1"/>
  </mergeCells>
  <dataValidations count="1">
    <dataValidation type="list" allowBlank="1" showInputMessage="1" showErrorMessage="1" sqref="K4">
      <formula1>$AC$7:$AC$18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4338" r:id="rId4" name="LISTCOMMANDE">
          <controlPr locked="0" defaultSize="0" autoLine="0" r:id="rId5">
            <anchor moveWithCells="1">
              <from>
                <xdr:col>13</xdr:col>
                <xdr:colOff>95250</xdr:colOff>
                <xdr:row>2</xdr:row>
                <xdr:rowOff>85725</xdr:rowOff>
              </from>
              <to>
                <xdr:col>19</xdr:col>
                <xdr:colOff>219075</xdr:colOff>
                <xdr:row>32</xdr:row>
                <xdr:rowOff>57150</xdr:rowOff>
              </to>
            </anchor>
          </controlPr>
        </control>
      </mc:Choice>
      <mc:Fallback>
        <control shapeId="14338" r:id="rId4" name="LISTCOMMANDE"/>
      </mc:Fallback>
    </mc:AlternateContent>
    <mc:AlternateContent xmlns:mc="http://schemas.openxmlformats.org/markup-compatibility/2006">
      <mc:Choice Requires="x14">
        <control shapeId="14337" r:id="rId6" name="boutonafficher">
          <controlPr defaultSize="0" autoLine="0" r:id="rId7">
            <anchor moveWithCells="1">
              <from>
                <xdr:col>11</xdr:col>
                <xdr:colOff>104775</xdr:colOff>
                <xdr:row>5</xdr:row>
                <xdr:rowOff>9525</xdr:rowOff>
              </from>
              <to>
                <xdr:col>12</xdr:col>
                <xdr:colOff>676275</xdr:colOff>
                <xdr:row>7</xdr:row>
                <xdr:rowOff>95250</xdr:rowOff>
              </to>
            </anchor>
          </controlPr>
        </control>
      </mc:Choice>
      <mc:Fallback>
        <control shapeId="14337" r:id="rId6" name="boutonafficher"/>
      </mc:Fallback>
    </mc:AlternateContent>
    <mc:AlternateContent xmlns:mc="http://schemas.openxmlformats.org/markup-compatibility/2006">
      <mc:Choice Requires="x14">
        <control shapeId="14339" r:id="rId8" name="Option Button 3">
          <controlPr defaultSize="0" autoFill="0" autoLine="0" autoPict="0" macro="[0]!tst">
            <anchor moveWithCells="1">
              <from>
                <xdr:col>10</xdr:col>
                <xdr:colOff>47625</xdr:colOff>
                <xdr:row>6</xdr:row>
                <xdr:rowOff>57150</xdr:rowOff>
              </from>
              <to>
                <xdr:col>10</xdr:col>
                <xdr:colOff>285750</xdr:colOff>
                <xdr:row>7</xdr:row>
                <xdr:rowOff>66675</xdr:rowOff>
              </to>
            </anchor>
          </controlPr>
        </control>
      </mc:Choice>
    </mc:AlternateContent>
  </controls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'REGISTRE DU PERSONEL'!$A$4:$A$25</xm:f>
          </x14:formula1>
          <xm:sqref>C2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LE4">
    <tabColor rgb="FF002060"/>
  </sheetPr>
  <dimension ref="A1:ZZ279"/>
  <sheetViews>
    <sheetView workbookViewId="0">
      <selection activeCell="H15" sqref="H15"/>
    </sheetView>
  </sheetViews>
  <sheetFormatPr defaultColWidth="7.5703125" defaultRowHeight="14.25" customHeight="1" x14ac:dyDescent="0.25"/>
  <cols>
    <col min="1" max="1" width="2.42578125" style="1" customWidth="1"/>
    <col min="2" max="2" width="1.7109375" style="1" customWidth="1"/>
    <col min="3" max="3" width="11.7109375" style="1" customWidth="1"/>
    <col min="4" max="4" width="6.140625" style="1" customWidth="1"/>
    <col min="5" max="5" width="5.7109375" style="1" customWidth="1"/>
    <col min="6" max="7" width="6.28515625" style="1" customWidth="1"/>
    <col min="8" max="8" width="7.85546875" style="1" customWidth="1"/>
    <col min="9" max="9" width="12.42578125" style="1" customWidth="1"/>
    <col min="10" max="10" width="7.85546875" style="1" customWidth="1"/>
    <col min="11" max="11" width="25" style="1" customWidth="1"/>
    <col min="12" max="12" width="7.5703125" style="1"/>
    <col min="13" max="13" width="10.7109375" style="1" customWidth="1"/>
    <col min="14" max="14" width="10.42578125" style="1" bestFit="1" customWidth="1"/>
    <col min="15" max="16" width="7.5703125" style="1"/>
    <col min="17" max="17" width="6.5703125" style="1" customWidth="1"/>
    <col min="18" max="18" width="7.5703125" style="1"/>
    <col min="19" max="19" width="12.28515625" style="1" customWidth="1"/>
    <col min="20" max="20" width="7.28515625" style="1" customWidth="1"/>
    <col min="21" max="21" width="3.28515625" style="1" customWidth="1"/>
    <col min="22" max="23" width="5.42578125" style="1" customWidth="1"/>
    <col min="24" max="25" width="7.5703125" style="1"/>
    <col min="26" max="26" width="7.5703125" style="1" hidden="1" customWidth="1"/>
    <col min="27" max="27" width="12.5703125" style="1" hidden="1" customWidth="1"/>
    <col min="28" max="28" width="7.5703125" style="1" hidden="1" customWidth="1"/>
    <col min="29" max="29" width="8.85546875" style="1" customWidth="1"/>
    <col min="30" max="30" width="10.42578125" style="1" customWidth="1"/>
    <col min="31" max="701" width="7.5703125" style="1"/>
    <col min="702" max="702" width="10.42578125" style="1" customWidth="1"/>
    <col min="703" max="16384" width="7.5703125" style="1"/>
  </cols>
  <sheetData>
    <row r="1" spans="1:702" ht="14.25" customHeight="1" thickBot="1" x14ac:dyDescent="0.3">
      <c r="A1" s="3"/>
      <c r="B1" s="3"/>
      <c r="C1" s="14" t="s">
        <v>23</v>
      </c>
      <c r="D1" s="102" t="s">
        <v>0</v>
      </c>
      <c r="E1" s="103"/>
      <c r="F1" s="102" t="s">
        <v>19</v>
      </c>
      <c r="G1" s="103"/>
      <c r="H1" s="102" t="s">
        <v>2</v>
      </c>
      <c r="I1" s="103"/>
      <c r="J1" s="102" t="s">
        <v>9</v>
      </c>
      <c r="K1" s="103"/>
      <c r="L1" s="102" t="s">
        <v>3</v>
      </c>
      <c r="M1" s="103"/>
      <c r="N1" s="102" t="s">
        <v>4</v>
      </c>
      <c r="O1" s="103"/>
      <c r="P1" s="102" t="s">
        <v>5</v>
      </c>
      <c r="Q1" s="103"/>
      <c r="R1" s="102" t="s">
        <v>6</v>
      </c>
      <c r="S1" s="103"/>
      <c r="T1" s="102" t="s">
        <v>7</v>
      </c>
      <c r="U1" s="103"/>
      <c r="V1" s="102" t="s">
        <v>20</v>
      </c>
      <c r="W1" s="110"/>
      <c r="X1" s="3"/>
      <c r="Y1" s="3"/>
      <c r="AC1" s="15"/>
      <c r="ZZ1" s="32"/>
    </row>
    <row r="2" spans="1:702" ht="14.25" customHeight="1" thickTop="1" thickBot="1" x14ac:dyDescent="0.3">
      <c r="A2" s="3"/>
      <c r="B2" s="3"/>
      <c r="C2" s="23">
        <v>1</v>
      </c>
      <c r="D2" s="98" t="str">
        <f>IF(C2="","",VLOOKUP(C2,total,2,0))</f>
        <v>Fardeau</v>
      </c>
      <c r="E2" s="99"/>
      <c r="F2" s="98" t="str">
        <f>IF(C2="","",VLOOKUP(C2,total,3,0))</f>
        <v>jean marc</v>
      </c>
      <c r="G2" s="99"/>
      <c r="H2" s="100">
        <f>IF(C2="","",VLOOKUP(C2,total,4,0))</f>
        <v>24961</v>
      </c>
      <c r="I2" s="101"/>
      <c r="J2" s="98">
        <f>IF(C2="","",VLOOKUP(C2,total,5,0))</f>
        <v>0</v>
      </c>
      <c r="K2" s="99"/>
      <c r="L2" s="98" t="str">
        <f>IF(C2="","",VLOOKUP(C2,total,6,0))</f>
        <v>ville neuve st georges</v>
      </c>
      <c r="M2" s="99"/>
      <c r="N2" s="98">
        <f>IF(C2="","",VLOOKUP(C2,total,7,0))</f>
        <v>56000</v>
      </c>
      <c r="O2" s="99"/>
      <c r="P2" s="104">
        <f>IF(C2="","",VLOOKUP(C2,total,8,0))</f>
        <v>623405089</v>
      </c>
      <c r="Q2" s="105"/>
      <c r="R2" s="106">
        <f>IF(C2="","",VLOOKUP(C2,total,9,0))</f>
        <v>0</v>
      </c>
      <c r="S2" s="107"/>
      <c r="T2" s="100">
        <f>IF(C2="","",VLOOKUP(C2,total,10,0))</f>
        <v>43160</v>
      </c>
      <c r="U2" s="101"/>
      <c r="V2" s="98">
        <f>IF(C2="","",VLOOKUP(C2,total,11,0))</f>
        <v>0</v>
      </c>
      <c r="W2" s="108"/>
      <c r="X2" s="3"/>
      <c r="Y2" s="3"/>
    </row>
    <row r="3" spans="1:702" ht="14.25" customHeight="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</row>
    <row r="4" spans="1:702" ht="24" customHeight="1" thickBot="1" x14ac:dyDescent="0.3">
      <c r="A4" s="3"/>
      <c r="B4" s="3"/>
      <c r="C4" s="3"/>
      <c r="D4" s="3"/>
      <c r="E4" s="3"/>
      <c r="F4" s="3"/>
      <c r="G4" s="3"/>
      <c r="H4" s="3"/>
      <c r="I4" s="3"/>
      <c r="J4" s="3"/>
      <c r="K4" s="27" t="s">
        <v>24</v>
      </c>
      <c r="L4" s="96">
        <v>0</v>
      </c>
      <c r="M4" s="97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</row>
    <row r="5" spans="1:702" ht="9.75" customHeight="1" thickTop="1" x14ac:dyDescent="0.25">
      <c r="A5" s="3"/>
      <c r="B5" s="3"/>
      <c r="C5" s="9"/>
      <c r="D5" s="9"/>
      <c r="E5" s="9"/>
      <c r="F5" s="9"/>
      <c r="G5" s="9"/>
      <c r="H5" s="9"/>
      <c r="I5" s="9"/>
      <c r="J5" s="3"/>
      <c r="K5" s="28" t="s">
        <v>25</v>
      </c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702" ht="12" customHeight="1" x14ac:dyDescent="0.25">
      <c r="A6" s="3"/>
      <c r="B6" s="3"/>
      <c r="C6" s="5" t="s">
        <v>21</v>
      </c>
      <c r="D6" s="6" t="s">
        <v>13</v>
      </c>
      <c r="E6" s="7" t="s">
        <v>14</v>
      </c>
      <c r="F6" s="6" t="s">
        <v>15</v>
      </c>
      <c r="G6" s="7" t="s">
        <v>16</v>
      </c>
      <c r="H6" s="8" t="s">
        <v>17</v>
      </c>
      <c r="I6" s="2" t="s">
        <v>18</v>
      </c>
      <c r="J6" s="3"/>
      <c r="K6" s="3"/>
      <c r="L6" s="3"/>
      <c r="M6" s="9"/>
      <c r="N6" s="16"/>
      <c r="O6" s="9"/>
      <c r="P6" s="9"/>
      <c r="Q6" s="9"/>
      <c r="R6" s="9"/>
      <c r="S6" s="3"/>
      <c r="T6" s="3"/>
      <c r="U6" s="3"/>
      <c r="V6" s="3"/>
      <c r="W6" s="3"/>
      <c r="X6" s="3"/>
      <c r="Y6" s="3"/>
      <c r="Z6" s="109">
        <f t="shared" ref="Z6:Z69" si="0">C7+1</f>
        <v>43161</v>
      </c>
      <c r="AA6" s="109"/>
    </row>
    <row r="7" spans="1:702" ht="14.25" customHeight="1" x14ac:dyDescent="0.25">
      <c r="A7" s="3"/>
      <c r="B7" s="3"/>
      <c r="C7" s="12">
        <f>T2</f>
        <v>43160</v>
      </c>
      <c r="D7" s="18"/>
      <c r="E7" s="19"/>
      <c r="F7" s="20"/>
      <c r="G7" s="19"/>
      <c r="H7" s="21"/>
      <c r="I7" s="11">
        <f>SUM(Table16[[#This Row],[D]]-Table16[[#This Row],[A]],Table16[[#This Row],[DD]]-Table16[[#This Row],[AA]],-(Table16[[#This Row],[NR]]*AB7))</f>
        <v>0</v>
      </c>
      <c r="J7" s="3"/>
      <c r="K7" s="111">
        <f>'horloge '!B9</f>
        <v>43145.829664351855</v>
      </c>
      <c r="L7" s="3"/>
      <c r="M7" s="9"/>
      <c r="N7" s="10"/>
      <c r="O7" s="10"/>
      <c r="P7" s="10"/>
      <c r="Q7" s="10"/>
      <c r="R7" s="10"/>
      <c r="S7" s="3"/>
      <c r="T7" s="3"/>
      <c r="U7" s="3"/>
      <c r="V7" s="3"/>
      <c r="W7" s="3"/>
      <c r="X7" s="3"/>
      <c r="Y7" s="3"/>
      <c r="Z7" s="109">
        <f t="shared" si="0"/>
        <v>43162</v>
      </c>
      <c r="AA7" s="109"/>
      <c r="AB7" s="4">
        <v>2.0833333333333332E-2</v>
      </c>
      <c r="AC7" s="29" t="str">
        <f>TEXT(AD7,"mmm")</f>
        <v>janv</v>
      </c>
      <c r="AD7" s="24">
        <v>43101</v>
      </c>
    </row>
    <row r="8" spans="1:702" ht="14.25" customHeight="1" x14ac:dyDescent="0.25">
      <c r="A8" s="3"/>
      <c r="B8" s="3"/>
      <c r="C8" s="12">
        <f t="shared" ref="C8:C71" si="1">Z6</f>
        <v>43161</v>
      </c>
      <c r="D8" s="18"/>
      <c r="E8" s="19"/>
      <c r="F8" s="20"/>
      <c r="G8" s="19"/>
      <c r="H8" s="21"/>
      <c r="I8" s="11">
        <f>SUM(Table16[[#This Row],[D]]-Table16[[#This Row],[A]],Table16[[#This Row],[DD]]-Table16[[#This Row],[AA]],-(Table16[[#This Row],[NR]]*AB8))</f>
        <v>0</v>
      </c>
      <c r="J8" s="3"/>
      <c r="K8" s="111"/>
      <c r="L8" s="3"/>
      <c r="M8" s="9"/>
      <c r="N8" s="10"/>
      <c r="O8" s="10"/>
      <c r="P8" s="10"/>
      <c r="Q8" s="10"/>
      <c r="R8" s="10"/>
      <c r="S8" s="3"/>
      <c r="T8" s="3"/>
      <c r="U8" s="3"/>
      <c r="V8" s="3"/>
      <c r="W8" s="3"/>
      <c r="X8" s="3"/>
      <c r="Y8" s="3"/>
      <c r="Z8" s="109">
        <f t="shared" si="0"/>
        <v>43163</v>
      </c>
      <c r="AA8" s="109"/>
      <c r="AB8" s="4">
        <v>2.0833333333333332E-2</v>
      </c>
      <c r="AC8" s="30" t="str">
        <f>TEXT(AD8,"mmm")</f>
        <v>févr</v>
      </c>
      <c r="AD8" s="25">
        <v>43132</v>
      </c>
    </row>
    <row r="9" spans="1:702" ht="18" customHeight="1" x14ac:dyDescent="0.25">
      <c r="A9" s="3"/>
      <c r="B9" s="3"/>
      <c r="C9" s="12">
        <f>Z7</f>
        <v>43162</v>
      </c>
      <c r="D9" s="18"/>
      <c r="E9" s="19"/>
      <c r="F9" s="20"/>
      <c r="G9" s="19"/>
      <c r="H9" s="21"/>
      <c r="I9" s="11">
        <f>SUM(Table16[[#This Row],[D]]-Table16[[#This Row],[A]],Table16[[#This Row],[DD]]-Table16[[#This Row],[AA]],-(Table16[[#This Row],[NR]]*AB9))</f>
        <v>0</v>
      </c>
      <c r="J9" s="3"/>
      <c r="K9" s="40"/>
      <c r="L9" s="3"/>
      <c r="M9" s="9"/>
      <c r="N9" s="10"/>
      <c r="O9" s="10"/>
      <c r="P9" s="10"/>
      <c r="Q9" s="10"/>
      <c r="R9" s="10"/>
      <c r="S9" s="3"/>
      <c r="T9" s="3"/>
      <c r="U9" s="3"/>
      <c r="V9" s="3"/>
      <c r="W9" s="3"/>
      <c r="X9" s="3"/>
      <c r="Y9" s="3"/>
      <c r="Z9" s="109">
        <f t="shared" si="0"/>
        <v>43164</v>
      </c>
      <c r="AA9" s="109"/>
      <c r="AB9" s="4">
        <v>2.0833333333333332E-2</v>
      </c>
      <c r="AC9" s="30" t="str">
        <f>TEXT(AD9,"mmm")</f>
        <v>mars</v>
      </c>
      <c r="AD9" s="25">
        <v>43160</v>
      </c>
    </row>
    <row r="10" spans="1:702" ht="14.25" customHeight="1" x14ac:dyDescent="0.25">
      <c r="A10" s="3"/>
      <c r="B10" s="3"/>
      <c r="C10" s="12">
        <f t="shared" si="1"/>
        <v>43163</v>
      </c>
      <c r="D10" s="18"/>
      <c r="E10" s="19"/>
      <c r="F10" s="20"/>
      <c r="G10" s="19"/>
      <c r="H10" s="21"/>
      <c r="I10" s="11">
        <f>SUM(Table16[[#This Row],[D]]-Table16[[#This Row],[A]],Table16[[#This Row],[DD]]-Table16[[#This Row],[AA]],-(Table16[[#This Row],[NR]]*AB10))</f>
        <v>0</v>
      </c>
      <c r="J10" s="3"/>
      <c r="K10" s="40"/>
      <c r="L10" s="3"/>
      <c r="M10" s="9"/>
      <c r="N10" s="10"/>
      <c r="O10" s="10"/>
      <c r="P10" s="10"/>
      <c r="Q10" s="10"/>
      <c r="R10" s="10"/>
      <c r="S10" s="3"/>
      <c r="T10" s="3"/>
      <c r="U10" s="3"/>
      <c r="V10" s="3"/>
      <c r="W10" s="3"/>
      <c r="X10" s="3"/>
      <c r="Y10" s="3"/>
      <c r="Z10" s="109">
        <f t="shared" si="0"/>
        <v>43165</v>
      </c>
      <c r="AA10" s="109"/>
      <c r="AB10" s="4">
        <v>2.0833333333333332E-2</v>
      </c>
      <c r="AC10" s="30" t="str">
        <f t="shared" ref="AC10:AC18" si="2">TEXT(AD10,"mmm")</f>
        <v>avr</v>
      </c>
      <c r="AD10" s="25">
        <v>43191</v>
      </c>
    </row>
    <row r="11" spans="1:702" ht="14.25" customHeight="1" x14ac:dyDescent="0.25">
      <c r="A11" s="3"/>
      <c r="B11" s="3"/>
      <c r="C11" s="12">
        <f t="shared" si="1"/>
        <v>43164</v>
      </c>
      <c r="D11" s="18"/>
      <c r="E11" s="19"/>
      <c r="F11" s="20"/>
      <c r="G11" s="19"/>
      <c r="H11" s="21"/>
      <c r="I11" s="11">
        <f>SUM(Table16[[#This Row],[D]]-Table16[[#This Row],[A]],Table16[[#This Row],[DD]]-Table16[[#This Row],[AA]],-(Table16[[#This Row],[NR]]*AB11))</f>
        <v>0</v>
      </c>
      <c r="J11" s="3"/>
      <c r="K11" s="40"/>
      <c r="L11" s="3"/>
      <c r="M11" s="9"/>
      <c r="N11" s="10"/>
      <c r="O11" s="10"/>
      <c r="P11" s="10"/>
      <c r="Q11" s="10"/>
      <c r="R11" s="10"/>
      <c r="S11" s="3"/>
      <c r="T11" s="3"/>
      <c r="U11" s="3"/>
      <c r="V11" s="3"/>
      <c r="W11" s="3"/>
      <c r="X11" s="3"/>
      <c r="Y11" s="3"/>
      <c r="Z11" s="109">
        <f t="shared" si="0"/>
        <v>43166</v>
      </c>
      <c r="AA11" s="109"/>
      <c r="AB11" s="4">
        <v>2.0833333333333332E-2</v>
      </c>
      <c r="AC11" s="30" t="str">
        <f t="shared" si="2"/>
        <v>mai</v>
      </c>
      <c r="AD11" s="25">
        <v>43221</v>
      </c>
    </row>
    <row r="12" spans="1:702" ht="14.25" customHeight="1" x14ac:dyDescent="0.25">
      <c r="A12" s="3"/>
      <c r="B12" s="3"/>
      <c r="C12" s="12">
        <f t="shared" si="1"/>
        <v>43165</v>
      </c>
      <c r="D12" s="18"/>
      <c r="E12" s="19"/>
      <c r="F12" s="20"/>
      <c r="G12" s="19"/>
      <c r="H12" s="21"/>
      <c r="I12" s="11">
        <f>SUM(Table16[[#This Row],[D]]-Table16[[#This Row],[A]],Table16[[#This Row],[DD]]-Table16[[#This Row],[AA]],-(Table16[[#This Row],[NR]]*AB12))</f>
        <v>0</v>
      </c>
      <c r="J12" s="3"/>
      <c r="K12" s="40"/>
      <c r="L12" s="3"/>
      <c r="M12" s="9"/>
      <c r="N12" s="10"/>
      <c r="O12" s="10"/>
      <c r="P12" s="10"/>
      <c r="Q12" s="10"/>
      <c r="R12" s="10"/>
      <c r="S12" s="3"/>
      <c r="T12" s="3"/>
      <c r="U12" s="3"/>
      <c r="V12" s="3"/>
      <c r="W12" s="3"/>
      <c r="X12" s="3"/>
      <c r="Y12" s="3"/>
      <c r="Z12" s="109">
        <f t="shared" si="0"/>
        <v>43167</v>
      </c>
      <c r="AA12" s="109"/>
      <c r="AB12" s="4">
        <v>2.0833333333333332E-2</v>
      </c>
      <c r="AC12" s="30" t="str">
        <f t="shared" si="2"/>
        <v>juin</v>
      </c>
      <c r="AD12" s="25">
        <v>43252</v>
      </c>
    </row>
    <row r="13" spans="1:702" ht="14.25" customHeight="1" x14ac:dyDescent="0.25">
      <c r="A13" s="3"/>
      <c r="B13" s="3"/>
      <c r="C13" s="12">
        <f t="shared" si="1"/>
        <v>43166</v>
      </c>
      <c r="D13" s="18"/>
      <c r="E13" s="19"/>
      <c r="F13" s="20"/>
      <c r="G13" s="19"/>
      <c r="H13" s="21"/>
      <c r="I13" s="11">
        <f>SUM(Table16[[#This Row],[D]]-Table16[[#This Row],[A]],Table16[[#This Row],[DD]]-Table16[[#This Row],[AA]],-(Table16[[#This Row],[NR]]*AB13))</f>
        <v>0</v>
      </c>
      <c r="J13" s="17"/>
      <c r="K13" s="40"/>
      <c r="L13" s="3"/>
      <c r="M13" s="9"/>
      <c r="N13" s="10"/>
      <c r="O13" s="10"/>
      <c r="P13" s="10"/>
      <c r="Q13" s="10"/>
      <c r="R13" s="10"/>
      <c r="S13" s="3"/>
      <c r="T13" s="3"/>
      <c r="U13" s="3"/>
      <c r="V13" s="3"/>
      <c r="W13" s="3"/>
      <c r="X13" s="3"/>
      <c r="Y13" s="3"/>
      <c r="Z13" s="109">
        <f t="shared" si="0"/>
        <v>43168</v>
      </c>
      <c r="AA13" s="109"/>
      <c r="AB13" s="4">
        <v>2.0833333333333332E-2</v>
      </c>
      <c r="AC13" s="30" t="str">
        <f t="shared" si="2"/>
        <v>juil</v>
      </c>
      <c r="AD13" s="25">
        <v>43282</v>
      </c>
    </row>
    <row r="14" spans="1:702" ht="14.25" customHeight="1" x14ac:dyDescent="0.25">
      <c r="A14" s="3"/>
      <c r="B14" s="3"/>
      <c r="C14" s="12">
        <f t="shared" si="1"/>
        <v>43167</v>
      </c>
      <c r="D14" s="18"/>
      <c r="E14" s="19"/>
      <c r="F14" s="20"/>
      <c r="G14" s="19"/>
      <c r="H14" s="21"/>
      <c r="I14" s="11">
        <f>SUM(Table16[[#This Row],[D]]-Table16[[#This Row],[A]],Table16[[#This Row],[DD]]-Table16[[#This Row],[AA]],-(Table16[[#This Row],[NR]]*AB14))</f>
        <v>0</v>
      </c>
      <c r="J14" s="3"/>
      <c r="K14" s="40"/>
      <c r="L14" s="3"/>
      <c r="M14" s="9"/>
      <c r="N14" s="9"/>
      <c r="O14" s="9"/>
      <c r="P14" s="9"/>
      <c r="Q14" s="9"/>
      <c r="R14" s="9"/>
      <c r="S14" s="3"/>
      <c r="T14" s="3"/>
      <c r="U14" s="3"/>
      <c r="V14" s="3"/>
      <c r="W14" s="3"/>
      <c r="X14" s="3"/>
      <c r="Y14" s="3"/>
      <c r="Z14" s="109">
        <f t="shared" si="0"/>
        <v>43169</v>
      </c>
      <c r="AA14" s="109"/>
      <c r="AB14" s="4">
        <v>2.0833333333333332E-2</v>
      </c>
      <c r="AC14" s="30" t="str">
        <f t="shared" si="2"/>
        <v>août</v>
      </c>
      <c r="AD14" s="25">
        <v>43313</v>
      </c>
    </row>
    <row r="15" spans="1:702" ht="14.25" customHeight="1" x14ac:dyDescent="0.25">
      <c r="A15" s="3"/>
      <c r="B15" s="3"/>
      <c r="C15" s="12">
        <f t="shared" si="1"/>
        <v>43168</v>
      </c>
      <c r="D15" s="18"/>
      <c r="E15" s="19"/>
      <c r="F15" s="20"/>
      <c r="G15" s="19"/>
      <c r="H15" s="21"/>
      <c r="I15" s="11">
        <f>SUM(Table16[[#This Row],[D]]-Table16[[#This Row],[A]],Table16[[#This Row],[DD]]-Table16[[#This Row],[AA]],-(Table16[[#This Row],[NR]]*AB15))</f>
        <v>0</v>
      </c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109">
        <f t="shared" si="0"/>
        <v>43170</v>
      </c>
      <c r="AA15" s="109"/>
      <c r="AB15" s="4">
        <v>2.0833333333333332E-2</v>
      </c>
      <c r="AC15" s="30" t="str">
        <f t="shared" si="2"/>
        <v>sept</v>
      </c>
      <c r="AD15" s="25">
        <v>43344</v>
      </c>
    </row>
    <row r="16" spans="1:702" ht="14.25" customHeight="1" x14ac:dyDescent="0.25">
      <c r="A16" s="3"/>
      <c r="B16" s="3"/>
      <c r="C16" s="12">
        <f t="shared" si="1"/>
        <v>43169</v>
      </c>
      <c r="D16" s="18"/>
      <c r="E16" s="19"/>
      <c r="F16" s="20"/>
      <c r="G16" s="19"/>
      <c r="H16" s="21"/>
      <c r="I16" s="11">
        <f>SUM(Table16[[#This Row],[D]]-Table16[[#This Row],[A]],Table16[[#This Row],[DD]]-Table16[[#This Row],[AA]],-(Table16[[#This Row],[NR]]*AB16))</f>
        <v>0</v>
      </c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109">
        <f t="shared" si="0"/>
        <v>43171</v>
      </c>
      <c r="AA16" s="109"/>
      <c r="AB16" s="4">
        <v>2.0833333333333332E-2</v>
      </c>
      <c r="AC16" s="30" t="str">
        <f t="shared" si="2"/>
        <v>oct</v>
      </c>
      <c r="AD16" s="25">
        <v>43374</v>
      </c>
    </row>
    <row r="17" spans="1:30" ht="14.25" customHeight="1" x14ac:dyDescent="0.25">
      <c r="A17" s="3"/>
      <c r="B17" s="3"/>
      <c r="C17" s="12">
        <f t="shared" si="1"/>
        <v>43170</v>
      </c>
      <c r="D17" s="18"/>
      <c r="E17" s="19"/>
      <c r="F17" s="20"/>
      <c r="G17" s="19"/>
      <c r="H17" s="21"/>
      <c r="I17" s="11">
        <f>SUM(Table16[[#This Row],[D]]-Table16[[#This Row],[A]],Table16[[#This Row],[DD]]-Table16[[#This Row],[AA]],-(Table16[[#This Row],[NR]]*AB17))</f>
        <v>0</v>
      </c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109">
        <f t="shared" si="0"/>
        <v>43172</v>
      </c>
      <c r="AA17" s="109"/>
      <c r="AB17" s="4">
        <v>2.0833333333333332E-2</v>
      </c>
      <c r="AC17" s="30" t="str">
        <f t="shared" si="2"/>
        <v>nov</v>
      </c>
      <c r="AD17" s="25">
        <v>43405</v>
      </c>
    </row>
    <row r="18" spans="1:30" ht="14.25" customHeight="1" x14ac:dyDescent="0.25">
      <c r="A18" s="3"/>
      <c r="B18" s="3"/>
      <c r="C18" s="12">
        <f t="shared" si="1"/>
        <v>43171</v>
      </c>
      <c r="D18" s="18"/>
      <c r="E18" s="19"/>
      <c r="F18" s="20"/>
      <c r="G18" s="19"/>
      <c r="H18" s="21"/>
      <c r="I18" s="11">
        <f>SUM(Table16[[#This Row],[D]]-Table16[[#This Row],[A]],Table16[[#This Row],[DD]]-Table16[[#This Row],[AA]],-(Table16[[#This Row],[NR]]*AB18))</f>
        <v>0</v>
      </c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109">
        <f t="shared" si="0"/>
        <v>43173</v>
      </c>
      <c r="AA18" s="109"/>
      <c r="AB18" s="4">
        <v>2.0833333333333332E-2</v>
      </c>
      <c r="AC18" s="30" t="str">
        <f t="shared" si="2"/>
        <v>déc</v>
      </c>
      <c r="AD18" s="25">
        <v>43435</v>
      </c>
    </row>
    <row r="19" spans="1:30" ht="14.25" customHeight="1" x14ac:dyDescent="0.25">
      <c r="A19" s="3"/>
      <c r="B19" s="3"/>
      <c r="C19" s="12">
        <f t="shared" si="1"/>
        <v>43172</v>
      </c>
      <c r="D19" s="18"/>
      <c r="E19" s="19"/>
      <c r="F19" s="20"/>
      <c r="G19" s="19"/>
      <c r="H19" s="21"/>
      <c r="I19" s="11">
        <f>SUM(Table16[[#This Row],[D]]-Table16[[#This Row],[A]],Table16[[#This Row],[DD]]-Table16[[#This Row],[AA]],-(Table16[[#This Row],[NR]]*AB19))</f>
        <v>0</v>
      </c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109">
        <f t="shared" si="0"/>
        <v>43174</v>
      </c>
      <c r="AA19" s="109"/>
      <c r="AB19" s="4">
        <v>2.0833333333333332E-2</v>
      </c>
      <c r="AC19" s="31"/>
      <c r="AD19" s="26"/>
    </row>
    <row r="20" spans="1:30" ht="14.25" customHeight="1" x14ac:dyDescent="0.25">
      <c r="A20" s="3"/>
      <c r="B20" s="3"/>
      <c r="C20" s="12">
        <f t="shared" si="1"/>
        <v>43173</v>
      </c>
      <c r="D20" s="18"/>
      <c r="E20" s="19"/>
      <c r="F20" s="20"/>
      <c r="G20" s="19"/>
      <c r="H20" s="21"/>
      <c r="I20" s="11">
        <f>SUM(Table16[[#This Row],[D]]-Table16[[#This Row],[A]],Table16[[#This Row],[DD]]-Table16[[#This Row],[AA]],-(Table16[[#This Row],[NR]]*AB20))</f>
        <v>0</v>
      </c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109">
        <f t="shared" si="0"/>
        <v>43175</v>
      </c>
      <c r="AA20" s="109"/>
      <c r="AB20" s="4">
        <v>2.0833333333333332E-2</v>
      </c>
    </row>
    <row r="21" spans="1:30" ht="14.25" customHeight="1" x14ac:dyDescent="0.25">
      <c r="A21" s="3"/>
      <c r="B21" s="3"/>
      <c r="C21" s="12">
        <f t="shared" si="1"/>
        <v>43174</v>
      </c>
      <c r="D21" s="18"/>
      <c r="E21" s="19"/>
      <c r="F21" s="20"/>
      <c r="G21" s="19"/>
      <c r="H21" s="21"/>
      <c r="I21" s="11">
        <f>SUM(Table16[[#This Row],[D]]-Table16[[#This Row],[A]],Table16[[#This Row],[DD]]-Table16[[#This Row],[AA]],-(Table16[[#This Row],[NR]]*AB21))</f>
        <v>0</v>
      </c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109">
        <f t="shared" si="0"/>
        <v>43176</v>
      </c>
      <c r="AA21" s="109"/>
      <c r="AB21" s="4">
        <v>2.0833333333333332E-2</v>
      </c>
    </row>
    <row r="22" spans="1:30" ht="14.25" customHeight="1" x14ac:dyDescent="0.25">
      <c r="A22" s="3"/>
      <c r="B22" s="3"/>
      <c r="C22" s="12">
        <f t="shared" si="1"/>
        <v>43175</v>
      </c>
      <c r="D22" s="18"/>
      <c r="E22" s="19"/>
      <c r="F22" s="20"/>
      <c r="G22" s="19"/>
      <c r="H22" s="21"/>
      <c r="I22" s="11">
        <f>SUM(Table16[[#This Row],[D]]-Table16[[#This Row],[A]],Table16[[#This Row],[DD]]-Table16[[#This Row],[AA]],-(Table16[[#This Row],[NR]]*AB22))</f>
        <v>0</v>
      </c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109">
        <f t="shared" si="0"/>
        <v>43177</v>
      </c>
      <c r="AA22" s="109"/>
      <c r="AB22" s="4">
        <v>2.0833333333333332E-2</v>
      </c>
    </row>
    <row r="23" spans="1:30" ht="14.25" customHeight="1" x14ac:dyDescent="0.25">
      <c r="A23" s="3"/>
      <c r="B23" s="3"/>
      <c r="C23" s="12">
        <f t="shared" si="1"/>
        <v>43176</v>
      </c>
      <c r="D23" s="18"/>
      <c r="E23" s="19"/>
      <c r="F23" s="20"/>
      <c r="G23" s="19"/>
      <c r="H23" s="21"/>
      <c r="I23" s="11">
        <f>SUM(Table16[[#This Row],[D]]-Table16[[#This Row],[A]],Table16[[#This Row],[DD]]-Table16[[#This Row],[AA]],-(Table16[[#This Row],[NR]]*AB23))</f>
        <v>0</v>
      </c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109">
        <f t="shared" si="0"/>
        <v>43178</v>
      </c>
      <c r="AA23" s="109"/>
      <c r="AB23" s="4">
        <v>2.0833333333333332E-2</v>
      </c>
    </row>
    <row r="24" spans="1:30" ht="14.25" customHeight="1" x14ac:dyDescent="0.25">
      <c r="A24" s="3"/>
      <c r="B24" s="3"/>
      <c r="C24" s="12">
        <f t="shared" si="1"/>
        <v>43177</v>
      </c>
      <c r="D24" s="18"/>
      <c r="E24" s="19"/>
      <c r="F24" s="20"/>
      <c r="G24" s="19"/>
      <c r="H24" s="21"/>
      <c r="I24" s="11">
        <f>SUM(Table16[[#This Row],[D]]-Table16[[#This Row],[A]],Table16[[#This Row],[DD]]-Table16[[#This Row],[AA]],-(Table16[[#This Row],[NR]]*AB24))</f>
        <v>0</v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109">
        <f t="shared" si="0"/>
        <v>43179</v>
      </c>
      <c r="AA24" s="109"/>
      <c r="AB24" s="4">
        <v>2.0833333333333332E-2</v>
      </c>
    </row>
    <row r="25" spans="1:30" ht="14.25" customHeight="1" x14ac:dyDescent="0.25">
      <c r="A25" s="3"/>
      <c r="B25" s="3"/>
      <c r="C25" s="12">
        <f t="shared" si="1"/>
        <v>43178</v>
      </c>
      <c r="D25" s="18"/>
      <c r="E25" s="19"/>
      <c r="F25" s="20"/>
      <c r="G25" s="19"/>
      <c r="H25" s="21"/>
      <c r="I25" s="11">
        <f>SUM(Table16[[#This Row],[D]]-Table16[[#This Row],[A]],Table16[[#This Row],[DD]]-Table16[[#This Row],[AA]],-(Table16[[#This Row],[NR]]*AB25))</f>
        <v>0</v>
      </c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109">
        <f t="shared" si="0"/>
        <v>43180</v>
      </c>
      <c r="AA25" s="109"/>
      <c r="AB25" s="4">
        <v>2.0833333333333332E-2</v>
      </c>
    </row>
    <row r="26" spans="1:30" ht="14.25" customHeight="1" x14ac:dyDescent="0.25">
      <c r="A26" s="3"/>
      <c r="B26" s="3"/>
      <c r="C26" s="12">
        <f t="shared" si="1"/>
        <v>43179</v>
      </c>
      <c r="D26" s="18"/>
      <c r="E26" s="19"/>
      <c r="F26" s="20"/>
      <c r="G26" s="19"/>
      <c r="H26" s="21"/>
      <c r="I26" s="11">
        <f>SUM(Table16[[#This Row],[D]]-Table16[[#This Row],[A]],Table16[[#This Row],[DD]]-Table16[[#This Row],[AA]],-(Table16[[#This Row],[NR]]*AB26))</f>
        <v>0</v>
      </c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109">
        <f t="shared" si="0"/>
        <v>43181</v>
      </c>
      <c r="AA26" s="109"/>
      <c r="AB26" s="4">
        <v>2.0833333333333332E-2</v>
      </c>
    </row>
    <row r="27" spans="1:30" ht="14.25" customHeight="1" x14ac:dyDescent="0.25">
      <c r="A27" s="3"/>
      <c r="B27" s="3"/>
      <c r="C27" s="12">
        <f t="shared" si="1"/>
        <v>43180</v>
      </c>
      <c r="D27" s="18"/>
      <c r="E27" s="19"/>
      <c r="F27" s="20"/>
      <c r="G27" s="19"/>
      <c r="H27" s="21"/>
      <c r="I27" s="11">
        <f>SUM(Table16[[#This Row],[D]]-Table16[[#This Row],[A]],Table16[[#This Row],[DD]]-Table16[[#This Row],[AA]],-(Table16[[#This Row],[NR]]*AB27))</f>
        <v>0</v>
      </c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109">
        <f t="shared" si="0"/>
        <v>43182</v>
      </c>
      <c r="AA27" s="109"/>
      <c r="AB27" s="4">
        <v>2.0833333333333332E-2</v>
      </c>
    </row>
    <row r="28" spans="1:30" ht="14.25" customHeight="1" x14ac:dyDescent="0.25">
      <c r="A28" s="3"/>
      <c r="B28" s="3"/>
      <c r="C28" s="12">
        <f t="shared" si="1"/>
        <v>43181</v>
      </c>
      <c r="D28" s="18"/>
      <c r="E28" s="19"/>
      <c r="F28" s="20"/>
      <c r="G28" s="19"/>
      <c r="H28" s="21"/>
      <c r="I28" s="11">
        <f>SUM(Table16[[#This Row],[D]]-Table16[[#This Row],[A]],Table16[[#This Row],[DD]]-Table16[[#This Row],[AA]],-(Table16[[#This Row],[NR]]*AB28))</f>
        <v>0</v>
      </c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109">
        <f t="shared" si="0"/>
        <v>43183</v>
      </c>
      <c r="AA28" s="109"/>
      <c r="AB28" s="4">
        <v>2.0833333333333332E-2</v>
      </c>
    </row>
    <row r="29" spans="1:30" ht="14.25" customHeight="1" x14ac:dyDescent="0.25">
      <c r="A29" s="3"/>
      <c r="B29" s="3"/>
      <c r="C29" s="12">
        <f t="shared" si="1"/>
        <v>43182</v>
      </c>
      <c r="D29" s="18"/>
      <c r="E29" s="19"/>
      <c r="F29" s="20"/>
      <c r="G29" s="19"/>
      <c r="H29" s="21"/>
      <c r="I29" s="11">
        <f>SUM(Table16[[#This Row],[D]]-Table16[[#This Row],[A]],Table16[[#This Row],[DD]]-Table16[[#This Row],[AA]],-(Table16[[#This Row],[NR]]*AB29))</f>
        <v>0</v>
      </c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109">
        <f t="shared" si="0"/>
        <v>43184</v>
      </c>
      <c r="AA29" s="109"/>
      <c r="AB29" s="4">
        <v>2.0833333333333332E-2</v>
      </c>
    </row>
    <row r="30" spans="1:30" ht="14.25" customHeight="1" x14ac:dyDescent="0.25">
      <c r="A30" s="3"/>
      <c r="B30" s="3"/>
      <c r="C30" s="12">
        <f t="shared" si="1"/>
        <v>43183</v>
      </c>
      <c r="D30" s="18"/>
      <c r="E30" s="19"/>
      <c r="F30" s="20"/>
      <c r="G30" s="19"/>
      <c r="H30" s="21"/>
      <c r="I30" s="11">
        <f>SUM(Table16[[#This Row],[D]]-Table16[[#This Row],[A]],Table16[[#This Row],[DD]]-Table16[[#This Row],[AA]],-(Table16[[#This Row],[NR]]*AB30))</f>
        <v>0</v>
      </c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109">
        <f t="shared" si="0"/>
        <v>43185</v>
      </c>
      <c r="AA30" s="109"/>
      <c r="AB30" s="4">
        <v>2.0833333333333332E-2</v>
      </c>
    </row>
    <row r="31" spans="1:30" ht="14.25" customHeight="1" x14ac:dyDescent="0.25">
      <c r="A31" s="3"/>
      <c r="B31" s="3"/>
      <c r="C31" s="12">
        <f t="shared" si="1"/>
        <v>43184</v>
      </c>
      <c r="D31" s="18"/>
      <c r="E31" s="19"/>
      <c r="F31" s="20"/>
      <c r="G31" s="19"/>
      <c r="H31" s="21"/>
      <c r="I31" s="11">
        <f>SUM(Table16[[#This Row],[D]]-Table16[[#This Row],[A]],Table16[[#This Row],[DD]]-Table16[[#This Row],[AA]],-(Table16[[#This Row],[NR]]*AB31))</f>
        <v>0</v>
      </c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109">
        <f t="shared" si="0"/>
        <v>43186</v>
      </c>
      <c r="AA31" s="109"/>
      <c r="AB31" s="4">
        <v>2.0833333333333332E-2</v>
      </c>
    </row>
    <row r="32" spans="1:30" ht="14.25" customHeight="1" x14ac:dyDescent="0.25">
      <c r="A32" s="3"/>
      <c r="B32" s="3"/>
      <c r="C32" s="12">
        <f t="shared" si="1"/>
        <v>43185</v>
      </c>
      <c r="D32" s="18"/>
      <c r="E32" s="19"/>
      <c r="F32" s="20"/>
      <c r="G32" s="19"/>
      <c r="H32" s="21"/>
      <c r="I32" s="11">
        <f>SUM(Table16[[#This Row],[D]]-Table16[[#This Row],[A]],Table16[[#This Row],[DD]]-Table16[[#This Row],[AA]],-(Table16[[#This Row],[NR]]*AB32))</f>
        <v>0</v>
      </c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109">
        <f t="shared" si="0"/>
        <v>43187</v>
      </c>
      <c r="AA32" s="109"/>
      <c r="AB32" s="4">
        <v>2.0833333333333332E-2</v>
      </c>
    </row>
    <row r="33" spans="1:28" ht="14.25" customHeight="1" x14ac:dyDescent="0.25">
      <c r="A33" s="3"/>
      <c r="B33" s="3"/>
      <c r="C33" s="12">
        <f t="shared" si="1"/>
        <v>43186</v>
      </c>
      <c r="D33" s="18"/>
      <c r="E33" s="19"/>
      <c r="F33" s="20"/>
      <c r="G33" s="19"/>
      <c r="H33" s="21"/>
      <c r="I33" s="11">
        <f>SUM(Table16[[#This Row],[D]]-Table16[[#This Row],[A]],Table16[[#This Row],[DD]]-Table16[[#This Row],[AA]],-(Table16[[#This Row],[NR]]*AB33))</f>
        <v>0</v>
      </c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109">
        <f t="shared" si="0"/>
        <v>43188</v>
      </c>
      <c r="AA33" s="109"/>
      <c r="AB33" s="4">
        <v>2.0833333333333332E-2</v>
      </c>
    </row>
    <row r="34" spans="1:28" ht="14.25" customHeight="1" x14ac:dyDescent="0.25">
      <c r="A34" s="3"/>
      <c r="B34" s="3"/>
      <c r="C34" s="12">
        <f t="shared" si="1"/>
        <v>43187</v>
      </c>
      <c r="D34" s="18"/>
      <c r="E34" s="19"/>
      <c r="F34" s="20"/>
      <c r="G34" s="19"/>
      <c r="H34" s="21"/>
      <c r="I34" s="11">
        <f>SUM(Table16[[#This Row],[D]]-Table16[[#This Row],[A]],Table16[[#This Row],[DD]]-Table16[[#This Row],[AA]],-(Table16[[#This Row],[NR]]*AB34))</f>
        <v>0</v>
      </c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109">
        <f t="shared" si="0"/>
        <v>43189</v>
      </c>
      <c r="AA34" s="109"/>
      <c r="AB34" s="4">
        <v>2.0833333333333332E-2</v>
      </c>
    </row>
    <row r="35" spans="1:28" ht="14.25" customHeight="1" x14ac:dyDescent="0.25">
      <c r="A35" s="3"/>
      <c r="B35" s="3"/>
      <c r="C35" s="12">
        <f t="shared" si="1"/>
        <v>43188</v>
      </c>
      <c r="D35" s="18"/>
      <c r="E35" s="19"/>
      <c r="F35" s="20"/>
      <c r="G35" s="19"/>
      <c r="H35" s="21"/>
      <c r="I35" s="11">
        <f>SUM(Table16[[#This Row],[D]]-Table16[[#This Row],[A]],Table16[[#This Row],[DD]]-Table16[[#This Row],[AA]],-(Table16[[#This Row],[NR]]*AB35))</f>
        <v>0</v>
      </c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109">
        <f t="shared" si="0"/>
        <v>43190</v>
      </c>
      <c r="AA35" s="109"/>
      <c r="AB35" s="4">
        <v>2.0833333333333332E-2</v>
      </c>
    </row>
    <row r="36" spans="1:28" ht="14.25" customHeight="1" x14ac:dyDescent="0.25">
      <c r="A36" s="3"/>
      <c r="B36" s="3"/>
      <c r="C36" s="12">
        <f t="shared" si="1"/>
        <v>43189</v>
      </c>
      <c r="D36" s="18"/>
      <c r="E36" s="19"/>
      <c r="F36" s="20"/>
      <c r="G36" s="19"/>
      <c r="H36" s="21"/>
      <c r="I36" s="11">
        <f>SUM(Table16[[#This Row],[D]]-Table16[[#This Row],[A]],Table16[[#This Row],[DD]]-Table16[[#This Row],[AA]],-(Table16[[#This Row],[NR]]*AB36))</f>
        <v>0</v>
      </c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109">
        <f t="shared" si="0"/>
        <v>43191</v>
      </c>
      <c r="AA36" s="109"/>
      <c r="AB36" s="4">
        <v>2.0833333333333332E-2</v>
      </c>
    </row>
    <row r="37" spans="1:28" ht="14.25" customHeight="1" x14ac:dyDescent="0.25">
      <c r="A37" s="3"/>
      <c r="B37" s="3"/>
      <c r="C37" s="12">
        <f t="shared" si="1"/>
        <v>43190</v>
      </c>
      <c r="D37" s="18"/>
      <c r="E37" s="19"/>
      <c r="F37" s="20"/>
      <c r="G37" s="19"/>
      <c r="H37" s="21"/>
      <c r="I37" s="11">
        <f>SUM(Table16[[#This Row],[D]]-Table16[[#This Row],[A]],Table16[[#This Row],[DD]]-Table16[[#This Row],[AA]],-(Table16[[#This Row],[NR]]*AB37))</f>
        <v>0</v>
      </c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109">
        <f t="shared" si="0"/>
        <v>43192</v>
      </c>
      <c r="AA37" s="109"/>
      <c r="AB37" s="4">
        <v>2.0833333333333332E-2</v>
      </c>
    </row>
    <row r="38" spans="1:28" ht="14.25" customHeight="1" x14ac:dyDescent="0.25">
      <c r="A38" s="3"/>
      <c r="B38" s="3"/>
      <c r="C38" s="12">
        <f t="shared" si="1"/>
        <v>43191</v>
      </c>
      <c r="D38" s="22"/>
      <c r="E38" s="19"/>
      <c r="F38" s="20"/>
      <c r="G38" s="19"/>
      <c r="H38" s="21"/>
      <c r="I38" s="11">
        <f>SUM(Table16[[#This Row],[D]]-Table16[[#This Row],[A]],Table16[[#This Row],[DD]]-Table16[[#This Row],[AA]],-(Table16[[#This Row],[NR]]*AB38))</f>
        <v>0</v>
      </c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109">
        <f t="shared" si="0"/>
        <v>43193</v>
      </c>
      <c r="AA38" s="109"/>
      <c r="AB38" s="4">
        <v>2.0833333333333332E-2</v>
      </c>
    </row>
    <row r="39" spans="1:28" ht="14.25" customHeight="1" x14ac:dyDescent="0.25">
      <c r="A39" s="3"/>
      <c r="B39" s="3"/>
      <c r="C39" s="12">
        <f t="shared" si="1"/>
        <v>43192</v>
      </c>
      <c r="D39" s="22"/>
      <c r="E39" s="19"/>
      <c r="F39" s="20"/>
      <c r="G39" s="19"/>
      <c r="H39" s="21"/>
      <c r="I39" s="11">
        <f>SUM(Table16[[#This Row],[D]]-Table16[[#This Row],[A]],Table16[[#This Row],[DD]]-Table16[[#This Row],[AA]],-(Table16[[#This Row],[NR]]*AB39))</f>
        <v>0</v>
      </c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109">
        <f t="shared" si="0"/>
        <v>43194</v>
      </c>
      <c r="AA39" s="109"/>
      <c r="AB39" s="4">
        <v>2.0833333333333332E-2</v>
      </c>
    </row>
    <row r="40" spans="1:28" ht="14.25" customHeight="1" x14ac:dyDescent="0.25">
      <c r="A40" s="3"/>
      <c r="B40" s="3"/>
      <c r="C40" s="12">
        <f t="shared" si="1"/>
        <v>43193</v>
      </c>
      <c r="D40" s="22"/>
      <c r="E40" s="19"/>
      <c r="F40" s="20"/>
      <c r="G40" s="19"/>
      <c r="H40" s="21"/>
      <c r="I40" s="11">
        <f>SUM(Table16[[#This Row],[D]]-Table16[[#This Row],[A]],Table16[[#This Row],[DD]]-Table16[[#This Row],[AA]],-(Table16[[#This Row],[NR]]*AB40))</f>
        <v>0</v>
      </c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109">
        <f t="shared" si="0"/>
        <v>43195</v>
      </c>
      <c r="AA40" s="109"/>
      <c r="AB40" s="4">
        <v>2.0833333333333332E-2</v>
      </c>
    </row>
    <row r="41" spans="1:28" ht="14.25" customHeight="1" x14ac:dyDescent="0.25">
      <c r="A41" s="3"/>
      <c r="B41" s="3"/>
      <c r="C41" s="12">
        <f t="shared" si="1"/>
        <v>43194</v>
      </c>
      <c r="D41" s="22"/>
      <c r="E41" s="19"/>
      <c r="F41" s="20"/>
      <c r="G41" s="19"/>
      <c r="H41" s="21"/>
      <c r="I41" s="11">
        <f>SUM(Table16[[#This Row],[D]]-Table16[[#This Row],[A]],Table16[[#This Row],[DD]]-Table16[[#This Row],[AA]],-(Table16[[#This Row],[NR]]*AB41))</f>
        <v>0</v>
      </c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109">
        <f t="shared" si="0"/>
        <v>43196</v>
      </c>
      <c r="AA41" s="109"/>
      <c r="AB41" s="4">
        <v>2.0833333333333332E-2</v>
      </c>
    </row>
    <row r="42" spans="1:28" ht="14.25" customHeight="1" x14ac:dyDescent="0.25">
      <c r="A42" s="3"/>
      <c r="B42" s="3"/>
      <c r="C42" s="12">
        <f t="shared" si="1"/>
        <v>43195</v>
      </c>
      <c r="D42" s="22"/>
      <c r="E42" s="19"/>
      <c r="F42" s="20"/>
      <c r="G42" s="19"/>
      <c r="H42" s="21"/>
      <c r="I42" s="11">
        <f>SUM(Table16[[#This Row],[D]]-Table16[[#This Row],[A]],Table16[[#This Row],[DD]]-Table16[[#This Row],[AA]],-(Table16[[#This Row],[NR]]*AB42))</f>
        <v>0</v>
      </c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109">
        <f t="shared" si="0"/>
        <v>43197</v>
      </c>
      <c r="AA42" s="109"/>
      <c r="AB42" s="4">
        <v>2.0833333333333332E-2</v>
      </c>
    </row>
    <row r="43" spans="1:28" ht="14.25" customHeight="1" x14ac:dyDescent="0.25">
      <c r="A43" s="3"/>
      <c r="B43" s="3"/>
      <c r="C43" s="12">
        <f t="shared" si="1"/>
        <v>43196</v>
      </c>
      <c r="D43" s="22"/>
      <c r="E43" s="19"/>
      <c r="F43" s="20"/>
      <c r="G43" s="19"/>
      <c r="H43" s="21"/>
      <c r="I43" s="11">
        <f>SUM(Table16[[#This Row],[D]]-Table16[[#This Row],[A]],Table16[[#This Row],[DD]]-Table16[[#This Row],[AA]],-(Table16[[#This Row],[NR]]*AB43))</f>
        <v>0</v>
      </c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109">
        <f t="shared" si="0"/>
        <v>43198</v>
      </c>
      <c r="AA43" s="109"/>
      <c r="AB43" s="4">
        <v>2.0833333333333332E-2</v>
      </c>
    </row>
    <row r="44" spans="1:28" ht="14.25" customHeight="1" x14ac:dyDescent="0.25">
      <c r="A44" s="3"/>
      <c r="B44" s="3"/>
      <c r="C44" s="12">
        <f t="shared" si="1"/>
        <v>43197</v>
      </c>
      <c r="D44" s="22"/>
      <c r="E44" s="19"/>
      <c r="F44" s="20"/>
      <c r="G44" s="19"/>
      <c r="H44" s="21"/>
      <c r="I44" s="11">
        <f>SUM(Table16[[#This Row],[D]]-Table16[[#This Row],[A]],Table16[[#This Row],[DD]]-Table16[[#This Row],[AA]],-(Table16[[#This Row],[NR]]*AB44))</f>
        <v>0</v>
      </c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109">
        <f t="shared" si="0"/>
        <v>43199</v>
      </c>
      <c r="AA44" s="109"/>
      <c r="AB44" s="4">
        <v>2.0833333333333332E-2</v>
      </c>
    </row>
    <row r="45" spans="1:28" ht="14.25" customHeight="1" x14ac:dyDescent="0.25">
      <c r="A45" s="3"/>
      <c r="B45" s="3"/>
      <c r="C45" s="12">
        <f t="shared" si="1"/>
        <v>43198</v>
      </c>
      <c r="D45" s="22"/>
      <c r="E45" s="19"/>
      <c r="F45" s="20"/>
      <c r="G45" s="19"/>
      <c r="H45" s="21"/>
      <c r="I45" s="11">
        <f>SUM(Table16[[#This Row],[D]]-Table16[[#This Row],[A]],Table16[[#This Row],[DD]]-Table16[[#This Row],[AA]],-(Table16[[#This Row],[NR]]*AB45))</f>
        <v>0</v>
      </c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109">
        <f t="shared" si="0"/>
        <v>43200</v>
      </c>
      <c r="AA45" s="109"/>
      <c r="AB45" s="4">
        <v>2.0833333333333332E-2</v>
      </c>
    </row>
    <row r="46" spans="1:28" ht="14.25" customHeight="1" x14ac:dyDescent="0.25">
      <c r="A46" s="3"/>
      <c r="B46" s="3"/>
      <c r="C46" s="12">
        <f t="shared" si="1"/>
        <v>43199</v>
      </c>
      <c r="D46" s="22"/>
      <c r="E46" s="19"/>
      <c r="F46" s="20"/>
      <c r="G46" s="19"/>
      <c r="H46" s="21"/>
      <c r="I46" s="11">
        <f>SUM(Table16[[#This Row],[D]]-Table16[[#This Row],[A]],Table16[[#This Row],[DD]]-Table16[[#This Row],[AA]],-(Table16[[#This Row],[NR]]*AB46))</f>
        <v>0</v>
      </c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109">
        <f t="shared" si="0"/>
        <v>43201</v>
      </c>
      <c r="AA46" s="109"/>
      <c r="AB46" s="4">
        <v>2.0833333333333332E-2</v>
      </c>
    </row>
    <row r="47" spans="1:28" ht="14.25" customHeight="1" x14ac:dyDescent="0.25">
      <c r="A47" s="3"/>
      <c r="B47" s="3"/>
      <c r="C47" s="12">
        <f t="shared" si="1"/>
        <v>43200</v>
      </c>
      <c r="D47" s="22"/>
      <c r="E47" s="19"/>
      <c r="F47" s="20"/>
      <c r="G47" s="19"/>
      <c r="H47" s="21"/>
      <c r="I47" s="11">
        <f>SUM(Table16[[#This Row],[D]]-Table16[[#This Row],[A]],Table16[[#This Row],[DD]]-Table16[[#This Row],[AA]],-(Table16[[#This Row],[NR]]*AB47))</f>
        <v>0</v>
      </c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109">
        <f t="shared" si="0"/>
        <v>43202</v>
      </c>
      <c r="AA47" s="109"/>
      <c r="AB47" s="4">
        <v>2.0833333333333332E-2</v>
      </c>
    </row>
    <row r="48" spans="1:28" ht="14.25" customHeight="1" x14ac:dyDescent="0.25">
      <c r="A48" s="3"/>
      <c r="B48" s="3"/>
      <c r="C48" s="12">
        <f t="shared" si="1"/>
        <v>43201</v>
      </c>
      <c r="D48" s="22"/>
      <c r="E48" s="19"/>
      <c r="F48" s="20"/>
      <c r="G48" s="19"/>
      <c r="H48" s="21"/>
      <c r="I48" s="11">
        <f>SUM(Table16[[#This Row],[D]]-Table16[[#This Row],[A]],Table16[[#This Row],[DD]]-Table16[[#This Row],[AA]],-(Table16[[#This Row],[NR]]*AB48))</f>
        <v>0</v>
      </c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109">
        <f t="shared" si="0"/>
        <v>43203</v>
      </c>
      <c r="AA48" s="109"/>
      <c r="AB48" s="4">
        <v>2.0833333333333332E-2</v>
      </c>
    </row>
    <row r="49" spans="1:28" ht="14.25" customHeight="1" x14ac:dyDescent="0.25">
      <c r="A49" s="3"/>
      <c r="B49" s="3"/>
      <c r="C49" s="12">
        <f t="shared" si="1"/>
        <v>43202</v>
      </c>
      <c r="D49" s="22"/>
      <c r="E49" s="19"/>
      <c r="F49" s="20"/>
      <c r="G49" s="19"/>
      <c r="H49" s="21"/>
      <c r="I49" s="11">
        <f>SUM(Table16[[#This Row],[D]]-Table16[[#This Row],[A]],Table16[[#This Row],[DD]]-Table16[[#This Row],[AA]],-(Table16[[#This Row],[NR]]*AB49))</f>
        <v>0</v>
      </c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109">
        <f t="shared" si="0"/>
        <v>43204</v>
      </c>
      <c r="AA49" s="109"/>
      <c r="AB49" s="4">
        <v>2.0833333333333332E-2</v>
      </c>
    </row>
    <row r="50" spans="1:28" ht="14.25" customHeight="1" x14ac:dyDescent="0.25">
      <c r="A50" s="3"/>
      <c r="B50" s="3"/>
      <c r="C50" s="12">
        <f t="shared" si="1"/>
        <v>43203</v>
      </c>
      <c r="D50" s="22"/>
      <c r="E50" s="19"/>
      <c r="F50" s="20"/>
      <c r="G50" s="19"/>
      <c r="H50" s="21"/>
      <c r="I50" s="11">
        <f>SUM(Table16[[#This Row],[D]]-Table16[[#This Row],[A]],Table16[[#This Row],[DD]]-Table16[[#This Row],[AA]],-(Table16[[#This Row],[NR]]*AB50))</f>
        <v>0</v>
      </c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109">
        <f t="shared" si="0"/>
        <v>43205</v>
      </c>
      <c r="AA50" s="109"/>
      <c r="AB50" s="4">
        <v>2.0833333333333332E-2</v>
      </c>
    </row>
    <row r="51" spans="1:28" ht="14.25" customHeight="1" x14ac:dyDescent="0.25">
      <c r="A51" s="3"/>
      <c r="B51" s="3"/>
      <c r="C51" s="12">
        <f t="shared" si="1"/>
        <v>43204</v>
      </c>
      <c r="D51" s="22"/>
      <c r="E51" s="19"/>
      <c r="F51" s="20"/>
      <c r="G51" s="19"/>
      <c r="H51" s="21"/>
      <c r="I51" s="11">
        <f>SUM(Table16[[#This Row],[D]]-Table16[[#This Row],[A]],Table16[[#This Row],[DD]]-Table16[[#This Row],[AA]],-(Table16[[#This Row],[NR]]*AB51))</f>
        <v>0</v>
      </c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109">
        <f t="shared" si="0"/>
        <v>43206</v>
      </c>
      <c r="AA51" s="109"/>
      <c r="AB51" s="4">
        <v>2.0833333333333332E-2</v>
      </c>
    </row>
    <row r="52" spans="1:28" ht="14.25" customHeight="1" x14ac:dyDescent="0.25">
      <c r="A52" s="3"/>
      <c r="B52" s="3"/>
      <c r="C52" s="12">
        <f t="shared" si="1"/>
        <v>43205</v>
      </c>
      <c r="D52" s="22"/>
      <c r="E52" s="19"/>
      <c r="F52" s="20"/>
      <c r="G52" s="19"/>
      <c r="H52" s="21"/>
      <c r="I52" s="11">
        <f>SUM(Table16[[#This Row],[D]]-Table16[[#This Row],[A]],Table16[[#This Row],[DD]]-Table16[[#This Row],[AA]],-(Table16[[#This Row],[NR]]*AB52))</f>
        <v>0</v>
      </c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109">
        <f t="shared" si="0"/>
        <v>43207</v>
      </c>
      <c r="AA52" s="109"/>
      <c r="AB52" s="4">
        <v>2.0833333333333332E-2</v>
      </c>
    </row>
    <row r="53" spans="1:28" ht="14.25" customHeight="1" x14ac:dyDescent="0.25">
      <c r="A53" s="3"/>
      <c r="B53" s="3"/>
      <c r="C53" s="12">
        <f t="shared" si="1"/>
        <v>43206</v>
      </c>
      <c r="D53" s="22"/>
      <c r="E53" s="19"/>
      <c r="F53" s="20"/>
      <c r="G53" s="19"/>
      <c r="H53" s="21"/>
      <c r="I53" s="11">
        <f>SUM(Table16[[#This Row],[D]]-Table16[[#This Row],[A]],Table16[[#This Row],[DD]]-Table16[[#This Row],[AA]],-(Table16[[#This Row],[NR]]*AB53))</f>
        <v>0</v>
      </c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109">
        <f t="shared" si="0"/>
        <v>43208</v>
      </c>
      <c r="AA53" s="109"/>
      <c r="AB53" s="4">
        <v>2.0833333333333332E-2</v>
      </c>
    </row>
    <row r="54" spans="1:28" ht="14.25" customHeight="1" x14ac:dyDescent="0.25">
      <c r="A54" s="3"/>
      <c r="B54" s="3"/>
      <c r="C54" s="12">
        <f t="shared" si="1"/>
        <v>43207</v>
      </c>
      <c r="D54" s="22"/>
      <c r="E54" s="19"/>
      <c r="F54" s="20"/>
      <c r="G54" s="19"/>
      <c r="H54" s="21"/>
      <c r="I54" s="11">
        <f>SUM(Table16[[#This Row],[D]]-Table16[[#This Row],[A]],Table16[[#This Row],[DD]]-Table16[[#This Row],[AA]],-(Table16[[#This Row],[NR]]*AB54))</f>
        <v>0</v>
      </c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109">
        <f t="shared" si="0"/>
        <v>43209</v>
      </c>
      <c r="AA54" s="109"/>
      <c r="AB54" s="4">
        <v>2.0833333333333332E-2</v>
      </c>
    </row>
    <row r="55" spans="1:28" ht="14.25" customHeight="1" x14ac:dyDescent="0.25">
      <c r="A55" s="3"/>
      <c r="B55" s="3"/>
      <c r="C55" s="12">
        <f t="shared" si="1"/>
        <v>43208</v>
      </c>
      <c r="D55" s="22"/>
      <c r="E55" s="19"/>
      <c r="F55" s="20"/>
      <c r="G55" s="19"/>
      <c r="H55" s="21"/>
      <c r="I55" s="11">
        <f>SUM(Table16[[#This Row],[D]]-Table16[[#This Row],[A]],Table16[[#This Row],[DD]]-Table16[[#This Row],[AA]],-(Table16[[#This Row],[NR]]*AB55))</f>
        <v>0</v>
      </c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109">
        <f t="shared" si="0"/>
        <v>43210</v>
      </c>
      <c r="AA55" s="109"/>
      <c r="AB55" s="4">
        <v>2.0833333333333332E-2</v>
      </c>
    </row>
    <row r="56" spans="1:28" ht="14.25" customHeight="1" x14ac:dyDescent="0.25">
      <c r="A56" s="3"/>
      <c r="B56" s="3"/>
      <c r="C56" s="12">
        <f t="shared" si="1"/>
        <v>43209</v>
      </c>
      <c r="D56" s="22"/>
      <c r="E56" s="19"/>
      <c r="F56" s="20"/>
      <c r="G56" s="19"/>
      <c r="H56" s="21"/>
      <c r="I56" s="11">
        <f>SUM(Table16[[#This Row],[D]]-Table16[[#This Row],[A]],Table16[[#This Row],[DD]]-Table16[[#This Row],[AA]],-(Table16[[#This Row],[NR]]*AB56))</f>
        <v>0</v>
      </c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109">
        <f t="shared" si="0"/>
        <v>43211</v>
      </c>
      <c r="AA56" s="109"/>
      <c r="AB56" s="4">
        <v>2.0833333333333332E-2</v>
      </c>
    </row>
    <row r="57" spans="1:28" ht="14.25" customHeight="1" x14ac:dyDescent="0.25">
      <c r="A57" s="3"/>
      <c r="B57" s="3"/>
      <c r="C57" s="12">
        <f t="shared" si="1"/>
        <v>43210</v>
      </c>
      <c r="D57" s="22"/>
      <c r="E57" s="19"/>
      <c r="F57" s="20"/>
      <c r="G57" s="19"/>
      <c r="H57" s="21"/>
      <c r="I57" s="11">
        <f>SUM(Table16[[#This Row],[D]]-Table16[[#This Row],[A]],Table16[[#This Row],[DD]]-Table16[[#This Row],[AA]],-(Table16[[#This Row],[NR]]*AB57))</f>
        <v>0</v>
      </c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109">
        <f t="shared" si="0"/>
        <v>43212</v>
      </c>
      <c r="AA57" s="109"/>
      <c r="AB57" s="4">
        <v>2.0833333333333332E-2</v>
      </c>
    </row>
    <row r="58" spans="1:28" ht="14.25" customHeight="1" x14ac:dyDescent="0.25">
      <c r="A58" s="3"/>
      <c r="B58" s="3"/>
      <c r="C58" s="12">
        <f t="shared" si="1"/>
        <v>43211</v>
      </c>
      <c r="D58" s="22"/>
      <c r="E58" s="19"/>
      <c r="F58" s="20"/>
      <c r="G58" s="19"/>
      <c r="H58" s="21"/>
      <c r="I58" s="11">
        <f>SUM(Table16[[#This Row],[D]]-Table16[[#This Row],[A]],Table16[[#This Row],[DD]]-Table16[[#This Row],[AA]],-(Table16[[#This Row],[NR]]*AB58))</f>
        <v>0</v>
      </c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109">
        <f t="shared" si="0"/>
        <v>43213</v>
      </c>
      <c r="AA58" s="109"/>
      <c r="AB58" s="4">
        <v>2.0833333333333332E-2</v>
      </c>
    </row>
    <row r="59" spans="1:28" ht="14.25" customHeight="1" x14ac:dyDescent="0.25">
      <c r="A59" s="3"/>
      <c r="B59" s="3"/>
      <c r="C59" s="12">
        <f t="shared" si="1"/>
        <v>43212</v>
      </c>
      <c r="D59" s="22"/>
      <c r="E59" s="19"/>
      <c r="F59" s="20"/>
      <c r="G59" s="19"/>
      <c r="H59" s="21"/>
      <c r="I59" s="11">
        <f>SUM(Table16[[#This Row],[D]]-Table16[[#This Row],[A]],Table16[[#This Row],[DD]]-Table16[[#This Row],[AA]],-(Table16[[#This Row],[NR]]*AB59))</f>
        <v>0</v>
      </c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109">
        <f t="shared" si="0"/>
        <v>43214</v>
      </c>
      <c r="AA59" s="109"/>
      <c r="AB59" s="4">
        <v>2.0833333333333332E-2</v>
      </c>
    </row>
    <row r="60" spans="1:28" ht="14.25" customHeight="1" x14ac:dyDescent="0.25">
      <c r="A60" s="3"/>
      <c r="B60" s="3"/>
      <c r="C60" s="12">
        <f t="shared" si="1"/>
        <v>43213</v>
      </c>
      <c r="D60" s="22"/>
      <c r="E60" s="19"/>
      <c r="F60" s="20"/>
      <c r="G60" s="19"/>
      <c r="H60" s="21"/>
      <c r="I60" s="11">
        <f>SUM(Table16[[#This Row],[D]]-Table16[[#This Row],[A]],Table16[[#This Row],[DD]]-Table16[[#This Row],[AA]],-(Table16[[#This Row],[NR]]*AB60))</f>
        <v>0</v>
      </c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109">
        <f t="shared" si="0"/>
        <v>43215</v>
      </c>
      <c r="AA60" s="109"/>
      <c r="AB60" s="4">
        <v>2.0833333333333332E-2</v>
      </c>
    </row>
    <row r="61" spans="1:28" ht="14.25" customHeight="1" x14ac:dyDescent="0.25">
      <c r="A61" s="3"/>
      <c r="B61" s="3"/>
      <c r="C61" s="12">
        <f t="shared" si="1"/>
        <v>43214</v>
      </c>
      <c r="D61" s="22"/>
      <c r="E61" s="19"/>
      <c r="F61" s="20"/>
      <c r="G61" s="19"/>
      <c r="H61" s="21"/>
      <c r="I61" s="11">
        <f>SUM(Table16[[#This Row],[D]]-Table16[[#This Row],[A]],Table16[[#This Row],[DD]]-Table16[[#This Row],[AA]],-(Table16[[#This Row],[NR]]*AB61))</f>
        <v>0</v>
      </c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109">
        <f t="shared" si="0"/>
        <v>43216</v>
      </c>
      <c r="AA61" s="109"/>
      <c r="AB61" s="4">
        <v>2.0833333333333332E-2</v>
      </c>
    </row>
    <row r="62" spans="1:28" ht="14.25" customHeight="1" x14ac:dyDescent="0.25">
      <c r="A62" s="3"/>
      <c r="B62" s="3"/>
      <c r="C62" s="12">
        <f t="shared" si="1"/>
        <v>43215</v>
      </c>
      <c r="D62" s="22"/>
      <c r="E62" s="19"/>
      <c r="F62" s="20"/>
      <c r="G62" s="19"/>
      <c r="H62" s="21"/>
      <c r="I62" s="11">
        <f>SUM(Table16[[#This Row],[D]]-Table16[[#This Row],[A]],Table16[[#This Row],[DD]]-Table16[[#This Row],[AA]],-(Table16[[#This Row],[NR]]*AB62))</f>
        <v>0</v>
      </c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109">
        <f t="shared" si="0"/>
        <v>43217</v>
      </c>
      <c r="AA62" s="109"/>
      <c r="AB62" s="4">
        <v>2.0833333333333332E-2</v>
      </c>
    </row>
    <row r="63" spans="1:28" ht="14.25" customHeight="1" x14ac:dyDescent="0.25">
      <c r="A63" s="3"/>
      <c r="B63" s="3"/>
      <c r="C63" s="12">
        <f t="shared" si="1"/>
        <v>43216</v>
      </c>
      <c r="D63" s="22"/>
      <c r="E63" s="19"/>
      <c r="F63" s="20"/>
      <c r="G63" s="19"/>
      <c r="H63" s="21"/>
      <c r="I63" s="11">
        <f>SUM(Table16[[#This Row],[D]]-Table16[[#This Row],[A]],Table16[[#This Row],[DD]]-Table16[[#This Row],[AA]],-(Table16[[#This Row],[NR]]*AB63))</f>
        <v>0</v>
      </c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109">
        <f t="shared" si="0"/>
        <v>43218</v>
      </c>
      <c r="AA63" s="109"/>
      <c r="AB63" s="4">
        <v>2.0833333333333332E-2</v>
      </c>
    </row>
    <row r="64" spans="1:28" ht="14.25" customHeight="1" x14ac:dyDescent="0.25">
      <c r="A64" s="3"/>
      <c r="B64" s="3"/>
      <c r="C64" s="12">
        <f t="shared" si="1"/>
        <v>43217</v>
      </c>
      <c r="D64" s="22"/>
      <c r="E64" s="19"/>
      <c r="F64" s="20"/>
      <c r="G64" s="19"/>
      <c r="H64" s="21"/>
      <c r="I64" s="11">
        <f>SUM(Table16[[#This Row],[D]]-Table16[[#This Row],[A]],Table16[[#This Row],[DD]]-Table16[[#This Row],[AA]],-(Table16[[#This Row],[NR]]*AB64))</f>
        <v>0</v>
      </c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109">
        <f t="shared" si="0"/>
        <v>43219</v>
      </c>
      <c r="AA64" s="109"/>
      <c r="AB64" s="4">
        <v>2.0833333333333332E-2</v>
      </c>
    </row>
    <row r="65" spans="1:28" ht="14.25" customHeight="1" x14ac:dyDescent="0.25">
      <c r="A65" s="3"/>
      <c r="B65" s="3"/>
      <c r="C65" s="12">
        <f t="shared" si="1"/>
        <v>43218</v>
      </c>
      <c r="D65" s="22"/>
      <c r="E65" s="19"/>
      <c r="F65" s="20"/>
      <c r="G65" s="19"/>
      <c r="H65" s="21"/>
      <c r="I65" s="11">
        <f>SUM(Table16[[#This Row],[D]]-Table16[[#This Row],[A]],Table16[[#This Row],[DD]]-Table16[[#This Row],[AA]],-(Table16[[#This Row],[NR]]*AB65))</f>
        <v>0</v>
      </c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109">
        <f t="shared" si="0"/>
        <v>43220</v>
      </c>
      <c r="AA65" s="109"/>
      <c r="AB65" s="4">
        <v>2.0833333333333332E-2</v>
      </c>
    </row>
    <row r="66" spans="1:28" ht="14.25" customHeight="1" x14ac:dyDescent="0.25">
      <c r="A66" s="3"/>
      <c r="B66" s="3"/>
      <c r="C66" s="12">
        <f t="shared" si="1"/>
        <v>43219</v>
      </c>
      <c r="D66" s="22"/>
      <c r="E66" s="19"/>
      <c r="F66" s="20"/>
      <c r="G66" s="19"/>
      <c r="H66" s="21"/>
      <c r="I66" s="11">
        <f>SUM(Table16[[#This Row],[D]]-Table16[[#This Row],[A]],Table16[[#This Row],[DD]]-Table16[[#This Row],[AA]],-(Table16[[#This Row],[NR]]*AB66))</f>
        <v>0</v>
      </c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109">
        <f t="shared" si="0"/>
        <v>43221</v>
      </c>
      <c r="AA66" s="109"/>
      <c r="AB66" s="4">
        <v>2.0833333333333332E-2</v>
      </c>
    </row>
    <row r="67" spans="1:28" ht="14.25" customHeight="1" x14ac:dyDescent="0.25">
      <c r="A67" s="3"/>
      <c r="B67" s="3"/>
      <c r="C67" s="12">
        <f t="shared" si="1"/>
        <v>43220</v>
      </c>
      <c r="D67" s="22"/>
      <c r="E67" s="19"/>
      <c r="F67" s="20"/>
      <c r="G67" s="19"/>
      <c r="H67" s="21"/>
      <c r="I67" s="11">
        <f>SUM(Table16[[#This Row],[D]]-Table16[[#This Row],[A]],Table16[[#This Row],[DD]]-Table16[[#This Row],[AA]],-(Table16[[#This Row],[NR]]*AB67))</f>
        <v>0</v>
      </c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109">
        <f t="shared" si="0"/>
        <v>43222</v>
      </c>
      <c r="AA67" s="109"/>
      <c r="AB67" s="4">
        <v>2.0833333333333332E-2</v>
      </c>
    </row>
    <row r="68" spans="1:28" ht="14.25" customHeight="1" x14ac:dyDescent="0.25">
      <c r="A68" s="3"/>
      <c r="B68" s="3"/>
      <c r="C68" s="12">
        <f t="shared" si="1"/>
        <v>43221</v>
      </c>
      <c r="D68" s="22"/>
      <c r="E68" s="19"/>
      <c r="F68" s="20"/>
      <c r="G68" s="19"/>
      <c r="H68" s="21"/>
      <c r="I68" s="11">
        <f>SUM(Table16[[#This Row],[D]]-Table16[[#This Row],[A]],Table16[[#This Row],[DD]]-Table16[[#This Row],[AA]],-(Table16[[#This Row],[NR]]*AB68))</f>
        <v>0</v>
      </c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109">
        <f t="shared" si="0"/>
        <v>43223</v>
      </c>
      <c r="AA68" s="109"/>
      <c r="AB68" s="4">
        <v>2.0833333333333332E-2</v>
      </c>
    </row>
    <row r="69" spans="1:28" ht="14.25" customHeight="1" x14ac:dyDescent="0.25">
      <c r="A69" s="3"/>
      <c r="B69" s="3"/>
      <c r="C69" s="12">
        <f t="shared" si="1"/>
        <v>43222</v>
      </c>
      <c r="D69" s="22"/>
      <c r="E69" s="19"/>
      <c r="F69" s="20"/>
      <c r="G69" s="19"/>
      <c r="H69" s="21"/>
      <c r="I69" s="11">
        <f>SUM(Table16[[#This Row],[D]]-Table16[[#This Row],[A]],Table16[[#This Row],[DD]]-Table16[[#This Row],[AA]],-(Table16[[#This Row],[NR]]*AB69))</f>
        <v>0</v>
      </c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109">
        <f t="shared" si="0"/>
        <v>43224</v>
      </c>
      <c r="AA69" s="109"/>
      <c r="AB69" s="4">
        <v>2.0833333333333332E-2</v>
      </c>
    </row>
    <row r="70" spans="1:28" ht="14.25" customHeight="1" x14ac:dyDescent="0.25">
      <c r="A70" s="3"/>
      <c r="B70" s="3"/>
      <c r="C70" s="12">
        <f t="shared" si="1"/>
        <v>43223</v>
      </c>
      <c r="D70" s="22"/>
      <c r="E70" s="19"/>
      <c r="F70" s="20"/>
      <c r="G70" s="19"/>
      <c r="H70" s="21"/>
      <c r="I70" s="11">
        <f>SUM(Table16[[#This Row],[D]]-Table16[[#This Row],[A]],Table16[[#This Row],[DD]]-Table16[[#This Row],[AA]],-(Table16[[#This Row],[NR]]*AB70))</f>
        <v>0</v>
      </c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109">
        <f t="shared" ref="Z70:Z133" si="3">C71+1</f>
        <v>43225</v>
      </c>
      <c r="AA70" s="109"/>
      <c r="AB70" s="4">
        <v>2.0833333333333332E-2</v>
      </c>
    </row>
    <row r="71" spans="1:28" ht="14.25" customHeight="1" x14ac:dyDescent="0.25">
      <c r="A71" s="3"/>
      <c r="B71" s="3"/>
      <c r="C71" s="12">
        <f t="shared" si="1"/>
        <v>43224</v>
      </c>
      <c r="D71" s="22"/>
      <c r="E71" s="19"/>
      <c r="F71" s="20"/>
      <c r="G71" s="19"/>
      <c r="H71" s="21"/>
      <c r="I71" s="11">
        <f>SUM(Table16[[#This Row],[D]]-Table16[[#This Row],[A]],Table16[[#This Row],[DD]]-Table16[[#This Row],[AA]],-(Table16[[#This Row],[NR]]*AB71))</f>
        <v>0</v>
      </c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109">
        <f t="shared" si="3"/>
        <v>43226</v>
      </c>
      <c r="AA71" s="109"/>
      <c r="AB71" s="4">
        <v>2.0833333333333332E-2</v>
      </c>
    </row>
    <row r="72" spans="1:28" ht="14.25" customHeight="1" x14ac:dyDescent="0.25">
      <c r="A72" s="3"/>
      <c r="B72" s="3"/>
      <c r="C72" s="12">
        <f t="shared" ref="C72:C135" si="4">Z70</f>
        <v>43225</v>
      </c>
      <c r="D72" s="22"/>
      <c r="E72" s="19"/>
      <c r="F72" s="20"/>
      <c r="G72" s="19"/>
      <c r="H72" s="21"/>
      <c r="I72" s="11">
        <f>SUM(Table16[[#This Row],[D]]-Table16[[#This Row],[A]],Table16[[#This Row],[DD]]-Table16[[#This Row],[AA]],-(Table16[[#This Row],[NR]]*AB72))</f>
        <v>0</v>
      </c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109">
        <f t="shared" si="3"/>
        <v>43227</v>
      </c>
      <c r="AA72" s="109"/>
      <c r="AB72" s="4">
        <v>2.0833333333333332E-2</v>
      </c>
    </row>
    <row r="73" spans="1:28" ht="14.25" customHeight="1" x14ac:dyDescent="0.25">
      <c r="A73" s="3"/>
      <c r="B73" s="3"/>
      <c r="C73" s="12">
        <f t="shared" si="4"/>
        <v>43226</v>
      </c>
      <c r="D73" s="22"/>
      <c r="E73" s="19"/>
      <c r="F73" s="20"/>
      <c r="G73" s="19"/>
      <c r="H73" s="21"/>
      <c r="I73" s="11">
        <f>SUM(Table16[[#This Row],[D]]-Table16[[#This Row],[A]],Table16[[#This Row],[DD]]-Table16[[#This Row],[AA]],-(Table16[[#This Row],[NR]]*AB73))</f>
        <v>0</v>
      </c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109">
        <f t="shared" si="3"/>
        <v>43228</v>
      </c>
      <c r="AA73" s="109"/>
      <c r="AB73" s="4">
        <v>2.0833333333333332E-2</v>
      </c>
    </row>
    <row r="74" spans="1:28" ht="14.25" customHeight="1" x14ac:dyDescent="0.25">
      <c r="A74" s="3"/>
      <c r="B74" s="3"/>
      <c r="C74" s="12">
        <f t="shared" si="4"/>
        <v>43227</v>
      </c>
      <c r="D74" s="22"/>
      <c r="E74" s="19"/>
      <c r="F74" s="20"/>
      <c r="G74" s="19"/>
      <c r="H74" s="21"/>
      <c r="I74" s="11">
        <f>SUM(Table16[[#This Row],[D]]-Table16[[#This Row],[A]],Table16[[#This Row],[DD]]-Table16[[#This Row],[AA]],-(Table16[[#This Row],[NR]]*AB74))</f>
        <v>0</v>
      </c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109">
        <f t="shared" si="3"/>
        <v>43229</v>
      </c>
      <c r="AA74" s="109"/>
      <c r="AB74" s="4">
        <v>2.0833333333333332E-2</v>
      </c>
    </row>
    <row r="75" spans="1:28" ht="14.25" customHeight="1" x14ac:dyDescent="0.25">
      <c r="A75" s="3"/>
      <c r="B75" s="3"/>
      <c r="C75" s="12">
        <f t="shared" si="4"/>
        <v>43228</v>
      </c>
      <c r="D75" s="22"/>
      <c r="E75" s="19"/>
      <c r="F75" s="20"/>
      <c r="G75" s="19"/>
      <c r="H75" s="21"/>
      <c r="I75" s="11">
        <f>SUM(Table16[[#This Row],[D]]-Table16[[#This Row],[A]],Table16[[#This Row],[DD]]-Table16[[#This Row],[AA]],-(Table16[[#This Row],[NR]]*AB75))</f>
        <v>0</v>
      </c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109">
        <f t="shared" si="3"/>
        <v>43230</v>
      </c>
      <c r="AA75" s="109"/>
      <c r="AB75" s="4">
        <v>2.0833333333333332E-2</v>
      </c>
    </row>
    <row r="76" spans="1:28" ht="14.25" customHeight="1" x14ac:dyDescent="0.25">
      <c r="A76" s="3"/>
      <c r="B76" s="3"/>
      <c r="C76" s="12">
        <f t="shared" si="4"/>
        <v>43229</v>
      </c>
      <c r="D76" s="22"/>
      <c r="E76" s="19"/>
      <c r="F76" s="20"/>
      <c r="G76" s="19"/>
      <c r="H76" s="21"/>
      <c r="I76" s="11">
        <f>SUM(Table16[[#This Row],[D]]-Table16[[#This Row],[A]],Table16[[#This Row],[DD]]-Table16[[#This Row],[AA]],-(Table16[[#This Row],[NR]]*AB76))</f>
        <v>0</v>
      </c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109">
        <f t="shared" si="3"/>
        <v>43231</v>
      </c>
      <c r="AA76" s="109"/>
      <c r="AB76" s="4">
        <v>2.0833333333333332E-2</v>
      </c>
    </row>
    <row r="77" spans="1:28" ht="14.25" customHeight="1" x14ac:dyDescent="0.25">
      <c r="A77" s="3"/>
      <c r="B77" s="3"/>
      <c r="C77" s="12">
        <f t="shared" si="4"/>
        <v>43230</v>
      </c>
      <c r="D77" s="22"/>
      <c r="E77" s="19"/>
      <c r="F77" s="20"/>
      <c r="G77" s="19"/>
      <c r="H77" s="21"/>
      <c r="I77" s="11">
        <f>SUM(Table16[[#This Row],[D]]-Table16[[#This Row],[A]],Table16[[#This Row],[DD]]-Table16[[#This Row],[AA]],-(Table16[[#This Row],[NR]]*AB77))</f>
        <v>0</v>
      </c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109">
        <f t="shared" si="3"/>
        <v>43232</v>
      </c>
      <c r="AA77" s="109"/>
      <c r="AB77" s="4">
        <v>2.0833333333333332E-2</v>
      </c>
    </row>
    <row r="78" spans="1:28" ht="14.25" customHeight="1" x14ac:dyDescent="0.25">
      <c r="A78" s="3"/>
      <c r="B78" s="3"/>
      <c r="C78" s="12">
        <f t="shared" si="4"/>
        <v>43231</v>
      </c>
      <c r="D78" s="22"/>
      <c r="E78" s="19"/>
      <c r="F78" s="20"/>
      <c r="G78" s="19"/>
      <c r="H78" s="21"/>
      <c r="I78" s="11">
        <f>SUM(Table16[[#This Row],[D]]-Table16[[#This Row],[A]],Table16[[#This Row],[DD]]-Table16[[#This Row],[AA]],-(Table16[[#This Row],[NR]]*AB78))</f>
        <v>0</v>
      </c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109">
        <f t="shared" si="3"/>
        <v>43233</v>
      </c>
      <c r="AA78" s="109"/>
      <c r="AB78" s="4">
        <v>2.0833333333333332E-2</v>
      </c>
    </row>
    <row r="79" spans="1:28" ht="14.25" customHeight="1" x14ac:dyDescent="0.25">
      <c r="A79" s="3"/>
      <c r="B79" s="3"/>
      <c r="C79" s="12">
        <f t="shared" si="4"/>
        <v>43232</v>
      </c>
      <c r="D79" s="22"/>
      <c r="E79" s="19"/>
      <c r="F79" s="20"/>
      <c r="G79" s="19"/>
      <c r="H79" s="21"/>
      <c r="I79" s="11">
        <f>SUM(Table16[[#This Row],[D]]-Table16[[#This Row],[A]],Table16[[#This Row],[DD]]-Table16[[#This Row],[AA]],-(Table16[[#This Row],[NR]]*AB79))</f>
        <v>0</v>
      </c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109">
        <f t="shared" si="3"/>
        <v>43234</v>
      </c>
      <c r="AA79" s="109"/>
      <c r="AB79" s="4">
        <v>2.0833333333333332E-2</v>
      </c>
    </row>
    <row r="80" spans="1:28" ht="14.25" customHeight="1" x14ac:dyDescent="0.25">
      <c r="A80" s="3"/>
      <c r="B80" s="3"/>
      <c r="C80" s="12">
        <f t="shared" si="4"/>
        <v>43233</v>
      </c>
      <c r="D80" s="22"/>
      <c r="E80" s="19"/>
      <c r="F80" s="20"/>
      <c r="G80" s="19"/>
      <c r="H80" s="21"/>
      <c r="I80" s="11">
        <f>SUM(Table16[[#This Row],[D]]-Table16[[#This Row],[A]],Table16[[#This Row],[DD]]-Table16[[#This Row],[AA]],-(Table16[[#This Row],[NR]]*AB80))</f>
        <v>0</v>
      </c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109">
        <f t="shared" si="3"/>
        <v>43235</v>
      </c>
      <c r="AA80" s="109"/>
      <c r="AB80" s="4">
        <v>2.0833333333333332E-2</v>
      </c>
    </row>
    <row r="81" spans="1:28" ht="14.25" customHeight="1" x14ac:dyDescent="0.25">
      <c r="A81" s="3"/>
      <c r="B81" s="3"/>
      <c r="C81" s="12">
        <f t="shared" si="4"/>
        <v>43234</v>
      </c>
      <c r="D81" s="22"/>
      <c r="E81" s="19"/>
      <c r="F81" s="20"/>
      <c r="G81" s="19"/>
      <c r="H81" s="21"/>
      <c r="I81" s="11">
        <f>SUM(Table16[[#This Row],[D]]-Table16[[#This Row],[A]],Table16[[#This Row],[DD]]-Table16[[#This Row],[AA]],-(Table16[[#This Row],[NR]]*AB81))</f>
        <v>0</v>
      </c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109">
        <f t="shared" si="3"/>
        <v>43236</v>
      </c>
      <c r="AA81" s="109"/>
      <c r="AB81" s="4">
        <v>2.0833333333333332E-2</v>
      </c>
    </row>
    <row r="82" spans="1:28" ht="14.25" customHeight="1" x14ac:dyDescent="0.25">
      <c r="A82" s="3"/>
      <c r="B82" s="3"/>
      <c r="C82" s="12">
        <f t="shared" si="4"/>
        <v>43235</v>
      </c>
      <c r="D82" s="22"/>
      <c r="E82" s="19"/>
      <c r="F82" s="20"/>
      <c r="G82" s="19"/>
      <c r="H82" s="21"/>
      <c r="I82" s="11">
        <f>SUM(Table16[[#This Row],[D]]-Table16[[#This Row],[A]],Table16[[#This Row],[DD]]-Table16[[#This Row],[AA]],-(Table16[[#This Row],[NR]]*AB82))</f>
        <v>0</v>
      </c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109">
        <f t="shared" si="3"/>
        <v>43237</v>
      </c>
      <c r="AA82" s="109"/>
      <c r="AB82" s="4">
        <v>2.0833333333333332E-2</v>
      </c>
    </row>
    <row r="83" spans="1:28" ht="14.25" customHeight="1" x14ac:dyDescent="0.25">
      <c r="A83" s="3"/>
      <c r="B83" s="3"/>
      <c r="C83" s="12">
        <f t="shared" si="4"/>
        <v>43236</v>
      </c>
      <c r="D83" s="22"/>
      <c r="E83" s="19"/>
      <c r="F83" s="20"/>
      <c r="G83" s="19"/>
      <c r="H83" s="21"/>
      <c r="I83" s="11">
        <f>SUM(Table16[[#This Row],[D]]-Table16[[#This Row],[A]],Table16[[#This Row],[DD]]-Table16[[#This Row],[AA]],-(Table16[[#This Row],[NR]]*AB83))</f>
        <v>0</v>
      </c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109">
        <f t="shared" si="3"/>
        <v>43238</v>
      </c>
      <c r="AA83" s="109"/>
      <c r="AB83" s="4">
        <v>2.0833333333333332E-2</v>
      </c>
    </row>
    <row r="84" spans="1:28" ht="14.25" customHeight="1" x14ac:dyDescent="0.25">
      <c r="A84" s="3"/>
      <c r="B84" s="3"/>
      <c r="C84" s="12">
        <f t="shared" si="4"/>
        <v>43237</v>
      </c>
      <c r="D84" s="22"/>
      <c r="E84" s="19"/>
      <c r="F84" s="20"/>
      <c r="G84" s="19"/>
      <c r="H84" s="21"/>
      <c r="I84" s="11">
        <f>SUM(Table16[[#This Row],[D]]-Table16[[#This Row],[A]],Table16[[#This Row],[DD]]-Table16[[#This Row],[AA]],-(Table16[[#This Row],[NR]]*AB84))</f>
        <v>0</v>
      </c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109">
        <f t="shared" si="3"/>
        <v>43239</v>
      </c>
      <c r="AA84" s="109"/>
      <c r="AB84" s="4">
        <v>2.0833333333333332E-2</v>
      </c>
    </row>
    <row r="85" spans="1:28" ht="14.25" customHeight="1" x14ac:dyDescent="0.25">
      <c r="A85" s="3"/>
      <c r="B85" s="3"/>
      <c r="C85" s="12">
        <f t="shared" si="4"/>
        <v>43238</v>
      </c>
      <c r="D85" s="22"/>
      <c r="E85" s="19"/>
      <c r="F85" s="20"/>
      <c r="G85" s="19"/>
      <c r="H85" s="21"/>
      <c r="I85" s="11">
        <f>SUM(Table16[[#This Row],[D]]-Table16[[#This Row],[A]],Table16[[#This Row],[DD]]-Table16[[#This Row],[AA]],-(Table16[[#This Row],[NR]]*AB85))</f>
        <v>0</v>
      </c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109">
        <f t="shared" si="3"/>
        <v>43240</v>
      </c>
      <c r="AA85" s="109"/>
      <c r="AB85" s="4">
        <v>2.0833333333333332E-2</v>
      </c>
    </row>
    <row r="86" spans="1:28" ht="14.25" customHeight="1" x14ac:dyDescent="0.25">
      <c r="A86" s="3"/>
      <c r="B86" s="3"/>
      <c r="C86" s="12">
        <f t="shared" si="4"/>
        <v>43239</v>
      </c>
      <c r="D86" s="22"/>
      <c r="E86" s="19"/>
      <c r="F86" s="20"/>
      <c r="G86" s="19"/>
      <c r="H86" s="21"/>
      <c r="I86" s="11">
        <f>SUM(Table16[[#This Row],[D]]-Table16[[#This Row],[A]],Table16[[#This Row],[DD]]-Table16[[#This Row],[AA]],-(Table16[[#This Row],[NR]]*AB86))</f>
        <v>0</v>
      </c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109">
        <f t="shared" si="3"/>
        <v>43241</v>
      </c>
      <c r="AA86" s="109"/>
      <c r="AB86" s="4">
        <v>2.0833333333333332E-2</v>
      </c>
    </row>
    <row r="87" spans="1:28" ht="14.25" customHeight="1" x14ac:dyDescent="0.25">
      <c r="A87" s="3"/>
      <c r="B87" s="3"/>
      <c r="C87" s="12">
        <f t="shared" si="4"/>
        <v>43240</v>
      </c>
      <c r="D87" s="22"/>
      <c r="E87" s="19"/>
      <c r="F87" s="20"/>
      <c r="G87" s="19"/>
      <c r="H87" s="21"/>
      <c r="I87" s="11">
        <f>SUM(Table16[[#This Row],[D]]-Table16[[#This Row],[A]],Table16[[#This Row],[DD]]-Table16[[#This Row],[AA]],-(Table16[[#This Row],[NR]]*AB87))</f>
        <v>0</v>
      </c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109">
        <f t="shared" si="3"/>
        <v>43242</v>
      </c>
      <c r="AA87" s="109"/>
      <c r="AB87" s="4">
        <v>2.0833333333333332E-2</v>
      </c>
    </row>
    <row r="88" spans="1:28" ht="14.25" customHeight="1" x14ac:dyDescent="0.25">
      <c r="A88" s="3"/>
      <c r="B88" s="3"/>
      <c r="C88" s="12">
        <f t="shared" si="4"/>
        <v>43241</v>
      </c>
      <c r="D88" s="22"/>
      <c r="E88" s="19"/>
      <c r="F88" s="20"/>
      <c r="G88" s="19"/>
      <c r="H88" s="21"/>
      <c r="I88" s="11">
        <f>SUM(Table16[[#This Row],[D]]-Table16[[#This Row],[A]],Table16[[#This Row],[DD]]-Table16[[#This Row],[AA]],-(Table16[[#This Row],[NR]]*AB88))</f>
        <v>0</v>
      </c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109">
        <f t="shared" si="3"/>
        <v>43243</v>
      </c>
      <c r="AA88" s="109"/>
      <c r="AB88" s="4">
        <v>2.0833333333333332E-2</v>
      </c>
    </row>
    <row r="89" spans="1:28" ht="14.25" customHeight="1" x14ac:dyDescent="0.25">
      <c r="A89" s="3"/>
      <c r="B89" s="3"/>
      <c r="C89" s="12">
        <f t="shared" si="4"/>
        <v>43242</v>
      </c>
      <c r="D89" s="22"/>
      <c r="E89" s="19"/>
      <c r="F89" s="20"/>
      <c r="G89" s="19"/>
      <c r="H89" s="21"/>
      <c r="I89" s="11">
        <f>SUM(Table16[[#This Row],[D]]-Table16[[#This Row],[A]],Table16[[#This Row],[DD]]-Table16[[#This Row],[AA]],-(Table16[[#This Row],[NR]]*AB89))</f>
        <v>0</v>
      </c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109">
        <f t="shared" si="3"/>
        <v>43244</v>
      </c>
      <c r="AA89" s="109"/>
      <c r="AB89" s="4">
        <v>2.0833333333333332E-2</v>
      </c>
    </row>
    <row r="90" spans="1:28" ht="14.25" customHeight="1" x14ac:dyDescent="0.25">
      <c r="A90" s="3"/>
      <c r="B90" s="3"/>
      <c r="C90" s="12">
        <f t="shared" si="4"/>
        <v>43243</v>
      </c>
      <c r="D90" s="22"/>
      <c r="E90" s="19"/>
      <c r="F90" s="20"/>
      <c r="G90" s="19"/>
      <c r="H90" s="21"/>
      <c r="I90" s="11">
        <f>SUM(Table16[[#This Row],[D]]-Table16[[#This Row],[A]],Table16[[#This Row],[DD]]-Table16[[#This Row],[AA]],-(Table16[[#This Row],[NR]]*AB90))</f>
        <v>0</v>
      </c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109">
        <f t="shared" si="3"/>
        <v>43245</v>
      </c>
      <c r="AA90" s="109"/>
      <c r="AB90" s="4">
        <v>2.0833333333333332E-2</v>
      </c>
    </row>
    <row r="91" spans="1:28" ht="14.25" customHeight="1" x14ac:dyDescent="0.25">
      <c r="A91" s="3"/>
      <c r="B91" s="3"/>
      <c r="C91" s="12">
        <f t="shared" si="4"/>
        <v>43244</v>
      </c>
      <c r="D91" s="22"/>
      <c r="E91" s="19"/>
      <c r="F91" s="20"/>
      <c r="G91" s="19"/>
      <c r="H91" s="21"/>
      <c r="I91" s="11">
        <f>SUM(Table16[[#This Row],[D]]-Table16[[#This Row],[A]],Table16[[#This Row],[DD]]-Table16[[#This Row],[AA]],-(Table16[[#This Row],[NR]]*AB91))</f>
        <v>0</v>
      </c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109">
        <f t="shared" si="3"/>
        <v>43246</v>
      </c>
      <c r="AA91" s="109"/>
      <c r="AB91" s="4">
        <v>2.0833333333333332E-2</v>
      </c>
    </row>
    <row r="92" spans="1:28" ht="14.25" customHeight="1" x14ac:dyDescent="0.25">
      <c r="A92" s="3"/>
      <c r="B92" s="3"/>
      <c r="C92" s="12">
        <f t="shared" si="4"/>
        <v>43245</v>
      </c>
      <c r="D92" s="22"/>
      <c r="E92" s="19"/>
      <c r="F92" s="20"/>
      <c r="G92" s="19"/>
      <c r="H92" s="21"/>
      <c r="I92" s="11">
        <f>SUM(Table16[[#This Row],[D]]-Table16[[#This Row],[A]],Table16[[#This Row],[DD]]-Table16[[#This Row],[AA]],-(Table16[[#This Row],[NR]]*AB92))</f>
        <v>0</v>
      </c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109">
        <f t="shared" si="3"/>
        <v>43247</v>
      </c>
      <c r="AA92" s="109"/>
      <c r="AB92" s="4">
        <v>2.0833333333333332E-2</v>
      </c>
    </row>
    <row r="93" spans="1:28" ht="14.25" customHeight="1" x14ac:dyDescent="0.25">
      <c r="A93" s="3"/>
      <c r="B93" s="3"/>
      <c r="C93" s="12">
        <f t="shared" si="4"/>
        <v>43246</v>
      </c>
      <c r="D93" s="22"/>
      <c r="E93" s="19"/>
      <c r="F93" s="20"/>
      <c r="G93" s="19"/>
      <c r="H93" s="21"/>
      <c r="I93" s="11">
        <f>SUM(Table16[[#This Row],[D]]-Table16[[#This Row],[A]],Table16[[#This Row],[DD]]-Table16[[#This Row],[AA]],-(Table16[[#This Row],[NR]]*AB93))</f>
        <v>0</v>
      </c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109">
        <f t="shared" si="3"/>
        <v>43248</v>
      </c>
      <c r="AA93" s="109"/>
      <c r="AB93" s="4">
        <v>2.0833333333333332E-2</v>
      </c>
    </row>
    <row r="94" spans="1:28" ht="14.25" customHeight="1" x14ac:dyDescent="0.25">
      <c r="A94" s="3"/>
      <c r="B94" s="3"/>
      <c r="C94" s="12">
        <f t="shared" si="4"/>
        <v>43247</v>
      </c>
      <c r="D94" s="22"/>
      <c r="E94" s="19"/>
      <c r="F94" s="20"/>
      <c r="G94" s="19"/>
      <c r="H94" s="21"/>
      <c r="I94" s="11">
        <f>SUM(Table16[[#This Row],[D]]-Table16[[#This Row],[A]],Table16[[#This Row],[DD]]-Table16[[#This Row],[AA]],-(Table16[[#This Row],[NR]]*AB94))</f>
        <v>0</v>
      </c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109">
        <f t="shared" si="3"/>
        <v>43249</v>
      </c>
      <c r="AA94" s="109"/>
      <c r="AB94" s="4">
        <v>2.0833333333333332E-2</v>
      </c>
    </row>
    <row r="95" spans="1:28" ht="14.25" customHeight="1" x14ac:dyDescent="0.25">
      <c r="A95" s="3"/>
      <c r="B95" s="3"/>
      <c r="C95" s="12">
        <f t="shared" si="4"/>
        <v>43248</v>
      </c>
      <c r="D95" s="22"/>
      <c r="E95" s="19"/>
      <c r="F95" s="20"/>
      <c r="G95" s="19"/>
      <c r="H95" s="21"/>
      <c r="I95" s="11">
        <f>SUM(Table16[[#This Row],[D]]-Table16[[#This Row],[A]],Table16[[#This Row],[DD]]-Table16[[#This Row],[AA]],-(Table16[[#This Row],[NR]]*AB95))</f>
        <v>0</v>
      </c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109">
        <f t="shared" si="3"/>
        <v>43250</v>
      </c>
      <c r="AA95" s="109"/>
      <c r="AB95" s="4">
        <v>2.0833333333333332E-2</v>
      </c>
    </row>
    <row r="96" spans="1:28" ht="14.25" customHeight="1" x14ac:dyDescent="0.25">
      <c r="A96" s="3"/>
      <c r="B96" s="3"/>
      <c r="C96" s="12">
        <f t="shared" si="4"/>
        <v>43249</v>
      </c>
      <c r="D96" s="22"/>
      <c r="E96" s="19"/>
      <c r="F96" s="20"/>
      <c r="G96" s="19"/>
      <c r="H96" s="21"/>
      <c r="I96" s="11">
        <f>SUM(Table16[[#This Row],[D]]-Table16[[#This Row],[A]],Table16[[#This Row],[DD]]-Table16[[#This Row],[AA]],-(Table16[[#This Row],[NR]]*AB96))</f>
        <v>0</v>
      </c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109">
        <f t="shared" si="3"/>
        <v>43251</v>
      </c>
      <c r="AA96" s="109"/>
      <c r="AB96" s="4">
        <v>2.0833333333333332E-2</v>
      </c>
    </row>
    <row r="97" spans="1:28" ht="14.25" customHeight="1" x14ac:dyDescent="0.25">
      <c r="A97" s="3"/>
      <c r="B97" s="3"/>
      <c r="C97" s="12">
        <f t="shared" si="4"/>
        <v>43250</v>
      </c>
      <c r="D97" s="22"/>
      <c r="E97" s="19"/>
      <c r="F97" s="20"/>
      <c r="G97" s="19"/>
      <c r="H97" s="21"/>
      <c r="I97" s="11">
        <f>SUM(Table16[[#This Row],[D]]-Table16[[#This Row],[A]],Table16[[#This Row],[DD]]-Table16[[#This Row],[AA]],-(Table16[[#This Row],[NR]]*AB97))</f>
        <v>0</v>
      </c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109">
        <f t="shared" si="3"/>
        <v>43252</v>
      </c>
      <c r="AA97" s="109"/>
      <c r="AB97" s="4">
        <v>2.0833333333333332E-2</v>
      </c>
    </row>
    <row r="98" spans="1:28" ht="14.25" customHeight="1" x14ac:dyDescent="0.25">
      <c r="A98" s="3"/>
      <c r="B98" s="3"/>
      <c r="C98" s="12">
        <f t="shared" si="4"/>
        <v>43251</v>
      </c>
      <c r="D98" s="22"/>
      <c r="E98" s="19"/>
      <c r="F98" s="20"/>
      <c r="G98" s="19"/>
      <c r="H98" s="21"/>
      <c r="I98" s="11">
        <f>SUM(Table16[[#This Row],[D]]-Table16[[#This Row],[A]],Table16[[#This Row],[DD]]-Table16[[#This Row],[AA]],-(Table16[[#This Row],[NR]]*AB98))</f>
        <v>0</v>
      </c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109">
        <f t="shared" si="3"/>
        <v>43253</v>
      </c>
      <c r="AA98" s="109"/>
      <c r="AB98" s="4">
        <v>2.0833333333333332E-2</v>
      </c>
    </row>
    <row r="99" spans="1:28" ht="14.25" customHeight="1" x14ac:dyDescent="0.25">
      <c r="A99" s="3"/>
      <c r="B99" s="3"/>
      <c r="C99" s="12">
        <f t="shared" si="4"/>
        <v>43252</v>
      </c>
      <c r="D99" s="22"/>
      <c r="E99" s="19"/>
      <c r="F99" s="20"/>
      <c r="G99" s="19"/>
      <c r="H99" s="21"/>
      <c r="I99" s="11">
        <f>SUM(Table16[[#This Row],[D]]-Table16[[#This Row],[A]],Table16[[#This Row],[DD]]-Table16[[#This Row],[AA]],-(Table16[[#This Row],[NR]]*AB99))</f>
        <v>0</v>
      </c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109">
        <f t="shared" si="3"/>
        <v>43254</v>
      </c>
      <c r="AA99" s="109"/>
      <c r="AB99" s="4">
        <v>2.0833333333333332E-2</v>
      </c>
    </row>
    <row r="100" spans="1:28" ht="14.25" customHeight="1" x14ac:dyDescent="0.25">
      <c r="A100" s="3"/>
      <c r="B100" s="3"/>
      <c r="C100" s="12">
        <f t="shared" si="4"/>
        <v>43253</v>
      </c>
      <c r="D100" s="22"/>
      <c r="E100" s="19"/>
      <c r="F100" s="20"/>
      <c r="G100" s="19"/>
      <c r="H100" s="21"/>
      <c r="I100" s="11">
        <f>SUM(Table16[[#This Row],[D]]-Table16[[#This Row],[A]],Table16[[#This Row],[DD]]-Table16[[#This Row],[AA]],-(Table16[[#This Row],[NR]]*AB100))</f>
        <v>0</v>
      </c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109">
        <f t="shared" si="3"/>
        <v>43255</v>
      </c>
      <c r="AA100" s="109"/>
      <c r="AB100" s="4">
        <v>2.0833333333333332E-2</v>
      </c>
    </row>
    <row r="101" spans="1:28" ht="14.25" customHeight="1" x14ac:dyDescent="0.25">
      <c r="A101" s="3"/>
      <c r="B101" s="3"/>
      <c r="C101" s="12">
        <f t="shared" si="4"/>
        <v>43254</v>
      </c>
      <c r="D101" s="22"/>
      <c r="E101" s="19"/>
      <c r="F101" s="20"/>
      <c r="G101" s="19"/>
      <c r="H101" s="21"/>
      <c r="I101" s="11">
        <f>SUM(Table16[[#This Row],[D]]-Table16[[#This Row],[A]],Table16[[#This Row],[DD]]-Table16[[#This Row],[AA]],-(Table16[[#This Row],[NR]]*AB101))</f>
        <v>0</v>
      </c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109">
        <f t="shared" si="3"/>
        <v>43256</v>
      </c>
      <c r="AA101" s="109"/>
      <c r="AB101" s="4">
        <v>2.0833333333333332E-2</v>
      </c>
    </row>
    <row r="102" spans="1:28" ht="14.25" customHeight="1" x14ac:dyDescent="0.25">
      <c r="A102" s="3"/>
      <c r="B102" s="3"/>
      <c r="C102" s="12">
        <f t="shared" si="4"/>
        <v>43255</v>
      </c>
      <c r="D102" s="22"/>
      <c r="E102" s="19"/>
      <c r="F102" s="20"/>
      <c r="G102" s="19"/>
      <c r="H102" s="21"/>
      <c r="I102" s="11">
        <f>SUM(Table16[[#This Row],[D]]-Table16[[#This Row],[A]],Table16[[#This Row],[DD]]-Table16[[#This Row],[AA]],-(Table16[[#This Row],[NR]]*AB102))</f>
        <v>0</v>
      </c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109">
        <f t="shared" si="3"/>
        <v>43257</v>
      </c>
      <c r="AA102" s="109"/>
      <c r="AB102" s="4">
        <v>2.0833333333333332E-2</v>
      </c>
    </row>
    <row r="103" spans="1:28" ht="14.25" customHeight="1" x14ac:dyDescent="0.25">
      <c r="A103" s="3"/>
      <c r="B103" s="3"/>
      <c r="C103" s="12">
        <f t="shared" si="4"/>
        <v>43256</v>
      </c>
      <c r="D103" s="22"/>
      <c r="E103" s="19"/>
      <c r="F103" s="20"/>
      <c r="G103" s="19"/>
      <c r="H103" s="21"/>
      <c r="I103" s="11">
        <f>SUM(Table16[[#This Row],[D]]-Table16[[#This Row],[A]],Table16[[#This Row],[DD]]-Table16[[#This Row],[AA]],-(Table16[[#This Row],[NR]]*AB103))</f>
        <v>0</v>
      </c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109">
        <f t="shared" si="3"/>
        <v>43258</v>
      </c>
      <c r="AA103" s="109"/>
      <c r="AB103" s="4">
        <v>2.0833333333333332E-2</v>
      </c>
    </row>
    <row r="104" spans="1:28" ht="14.25" customHeight="1" x14ac:dyDescent="0.25">
      <c r="A104" s="3"/>
      <c r="B104" s="3"/>
      <c r="C104" s="12">
        <f t="shared" si="4"/>
        <v>43257</v>
      </c>
      <c r="D104" s="22"/>
      <c r="E104" s="19"/>
      <c r="F104" s="20"/>
      <c r="G104" s="19"/>
      <c r="H104" s="21"/>
      <c r="I104" s="11">
        <f>SUM(Table16[[#This Row],[D]]-Table16[[#This Row],[A]],Table16[[#This Row],[DD]]-Table16[[#This Row],[AA]],-(Table16[[#This Row],[NR]]*AB104))</f>
        <v>0</v>
      </c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109">
        <f t="shared" si="3"/>
        <v>43259</v>
      </c>
      <c r="AA104" s="109"/>
      <c r="AB104" s="4">
        <v>2.0833333333333332E-2</v>
      </c>
    </row>
    <row r="105" spans="1:28" ht="14.25" customHeight="1" x14ac:dyDescent="0.25">
      <c r="A105" s="3"/>
      <c r="B105" s="3"/>
      <c r="C105" s="12">
        <f t="shared" si="4"/>
        <v>43258</v>
      </c>
      <c r="D105" s="22"/>
      <c r="E105" s="19"/>
      <c r="F105" s="20"/>
      <c r="G105" s="19"/>
      <c r="H105" s="21"/>
      <c r="I105" s="11">
        <f>SUM(Table16[[#This Row],[D]]-Table16[[#This Row],[A]],Table16[[#This Row],[DD]]-Table16[[#This Row],[AA]],-(Table16[[#This Row],[NR]]*AB105))</f>
        <v>0</v>
      </c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109">
        <f t="shared" si="3"/>
        <v>43260</v>
      </c>
      <c r="AA105" s="109"/>
      <c r="AB105" s="4">
        <v>2.0833333333333332E-2</v>
      </c>
    </row>
    <row r="106" spans="1:28" ht="14.25" customHeight="1" x14ac:dyDescent="0.25">
      <c r="A106" s="3"/>
      <c r="B106" s="3"/>
      <c r="C106" s="12">
        <f t="shared" si="4"/>
        <v>43259</v>
      </c>
      <c r="D106" s="22"/>
      <c r="E106" s="19"/>
      <c r="F106" s="20"/>
      <c r="G106" s="19"/>
      <c r="H106" s="21"/>
      <c r="I106" s="11">
        <f>SUM(Table16[[#This Row],[D]]-Table16[[#This Row],[A]],Table16[[#This Row],[DD]]-Table16[[#This Row],[AA]],-(Table16[[#This Row],[NR]]*AB106))</f>
        <v>0</v>
      </c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109">
        <f t="shared" si="3"/>
        <v>43261</v>
      </c>
      <c r="AA106" s="109"/>
      <c r="AB106" s="4">
        <v>2.0833333333333332E-2</v>
      </c>
    </row>
    <row r="107" spans="1:28" ht="14.25" customHeight="1" x14ac:dyDescent="0.25">
      <c r="A107" s="3"/>
      <c r="B107" s="3"/>
      <c r="C107" s="12">
        <f t="shared" si="4"/>
        <v>43260</v>
      </c>
      <c r="D107" s="22"/>
      <c r="E107" s="19"/>
      <c r="F107" s="20"/>
      <c r="G107" s="19"/>
      <c r="H107" s="21"/>
      <c r="I107" s="11">
        <f>SUM(Table16[[#This Row],[D]]-Table16[[#This Row],[A]],Table16[[#This Row],[DD]]-Table16[[#This Row],[AA]],-(Table16[[#This Row],[NR]]*AB107))</f>
        <v>0</v>
      </c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109">
        <f t="shared" si="3"/>
        <v>43262</v>
      </c>
      <c r="AA107" s="109"/>
      <c r="AB107" s="4">
        <v>2.0833333333333332E-2</v>
      </c>
    </row>
    <row r="108" spans="1:28" ht="14.25" customHeight="1" x14ac:dyDescent="0.25">
      <c r="A108" s="3"/>
      <c r="B108" s="3"/>
      <c r="C108" s="12">
        <f t="shared" si="4"/>
        <v>43261</v>
      </c>
      <c r="D108" s="22"/>
      <c r="E108" s="19"/>
      <c r="F108" s="20"/>
      <c r="G108" s="19"/>
      <c r="H108" s="21"/>
      <c r="I108" s="11">
        <f>SUM(Table16[[#This Row],[D]]-Table16[[#This Row],[A]],Table16[[#This Row],[DD]]-Table16[[#This Row],[AA]],-(Table16[[#This Row],[NR]]*AB108))</f>
        <v>0</v>
      </c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109">
        <f t="shared" si="3"/>
        <v>43263</v>
      </c>
      <c r="AA108" s="109"/>
      <c r="AB108" s="4">
        <v>2.0833333333333332E-2</v>
      </c>
    </row>
    <row r="109" spans="1:28" ht="14.25" customHeight="1" x14ac:dyDescent="0.25">
      <c r="A109" s="3"/>
      <c r="B109" s="3"/>
      <c r="C109" s="12">
        <f t="shared" si="4"/>
        <v>43262</v>
      </c>
      <c r="D109" s="22"/>
      <c r="E109" s="19"/>
      <c r="F109" s="20"/>
      <c r="G109" s="19"/>
      <c r="H109" s="21"/>
      <c r="I109" s="11">
        <f>SUM(Table16[[#This Row],[D]]-Table16[[#This Row],[A]],Table16[[#This Row],[DD]]-Table16[[#This Row],[AA]],-(Table16[[#This Row],[NR]]*AB109))</f>
        <v>0</v>
      </c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109">
        <f t="shared" si="3"/>
        <v>43264</v>
      </c>
      <c r="AA109" s="109"/>
      <c r="AB109" s="4">
        <v>2.0833333333333332E-2</v>
      </c>
    </row>
    <row r="110" spans="1:28" ht="14.25" customHeight="1" x14ac:dyDescent="0.25">
      <c r="A110" s="3"/>
      <c r="B110" s="3"/>
      <c r="C110" s="12">
        <f t="shared" si="4"/>
        <v>43263</v>
      </c>
      <c r="D110" s="22"/>
      <c r="E110" s="19"/>
      <c r="F110" s="20"/>
      <c r="G110" s="19"/>
      <c r="H110" s="21"/>
      <c r="I110" s="11">
        <f>SUM(Table16[[#This Row],[D]]-Table16[[#This Row],[A]],Table16[[#This Row],[DD]]-Table16[[#This Row],[AA]],-(Table16[[#This Row],[NR]]*AB110))</f>
        <v>0</v>
      </c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109">
        <f t="shared" si="3"/>
        <v>43265</v>
      </c>
      <c r="AA110" s="109"/>
      <c r="AB110" s="4">
        <v>2.0833333333333332E-2</v>
      </c>
    </row>
    <row r="111" spans="1:28" ht="14.25" customHeight="1" x14ac:dyDescent="0.25">
      <c r="A111" s="3"/>
      <c r="B111" s="3"/>
      <c r="C111" s="12">
        <f t="shared" si="4"/>
        <v>43264</v>
      </c>
      <c r="D111" s="22"/>
      <c r="E111" s="19"/>
      <c r="F111" s="20"/>
      <c r="G111" s="19"/>
      <c r="H111" s="21"/>
      <c r="I111" s="11">
        <f>SUM(Table16[[#This Row],[D]]-Table16[[#This Row],[A]],Table16[[#This Row],[DD]]-Table16[[#This Row],[AA]],-(Table16[[#This Row],[NR]]*AB111))</f>
        <v>0</v>
      </c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109">
        <f t="shared" si="3"/>
        <v>43266</v>
      </c>
      <c r="AA111" s="109"/>
      <c r="AB111" s="4">
        <v>2.0833333333333332E-2</v>
      </c>
    </row>
    <row r="112" spans="1:28" ht="14.25" customHeight="1" x14ac:dyDescent="0.25">
      <c r="A112" s="3"/>
      <c r="B112" s="3"/>
      <c r="C112" s="12">
        <f t="shared" si="4"/>
        <v>43265</v>
      </c>
      <c r="D112" s="22"/>
      <c r="E112" s="19"/>
      <c r="F112" s="20"/>
      <c r="G112" s="19"/>
      <c r="H112" s="21"/>
      <c r="I112" s="11">
        <f>SUM(Table16[[#This Row],[D]]-Table16[[#This Row],[A]],Table16[[#This Row],[DD]]-Table16[[#This Row],[AA]],-(Table16[[#This Row],[NR]]*AB112))</f>
        <v>0</v>
      </c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109">
        <f t="shared" si="3"/>
        <v>43267</v>
      </c>
      <c r="AA112" s="109"/>
      <c r="AB112" s="4">
        <v>2.0833333333333332E-2</v>
      </c>
    </row>
    <row r="113" spans="1:28" ht="14.25" customHeight="1" x14ac:dyDescent="0.25">
      <c r="A113" s="3"/>
      <c r="B113" s="3"/>
      <c r="C113" s="12">
        <f t="shared" si="4"/>
        <v>43266</v>
      </c>
      <c r="D113" s="22"/>
      <c r="E113" s="19"/>
      <c r="F113" s="20"/>
      <c r="G113" s="19"/>
      <c r="H113" s="21"/>
      <c r="I113" s="11">
        <f>SUM(Table16[[#This Row],[D]]-Table16[[#This Row],[A]],Table16[[#This Row],[DD]]-Table16[[#This Row],[AA]],-(Table16[[#This Row],[NR]]*AB113))</f>
        <v>0</v>
      </c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109">
        <f t="shared" si="3"/>
        <v>43268</v>
      </c>
      <c r="AA113" s="109"/>
      <c r="AB113" s="4">
        <v>2.0833333333333332E-2</v>
      </c>
    </row>
    <row r="114" spans="1:28" ht="14.25" customHeight="1" x14ac:dyDescent="0.25">
      <c r="A114" s="3"/>
      <c r="B114" s="3"/>
      <c r="C114" s="12">
        <f t="shared" si="4"/>
        <v>43267</v>
      </c>
      <c r="D114" s="22"/>
      <c r="E114" s="19"/>
      <c r="F114" s="20"/>
      <c r="G114" s="19"/>
      <c r="H114" s="21"/>
      <c r="I114" s="11">
        <f>SUM(Table16[[#This Row],[D]]-Table16[[#This Row],[A]],Table16[[#This Row],[DD]]-Table16[[#This Row],[AA]],-(Table16[[#This Row],[NR]]*AB114))</f>
        <v>0</v>
      </c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109">
        <f t="shared" si="3"/>
        <v>43269</v>
      </c>
      <c r="AA114" s="109"/>
      <c r="AB114" s="4">
        <v>2.0833333333333332E-2</v>
      </c>
    </row>
    <row r="115" spans="1:28" ht="14.25" customHeight="1" x14ac:dyDescent="0.25">
      <c r="A115" s="3"/>
      <c r="B115" s="3"/>
      <c r="C115" s="12">
        <f t="shared" si="4"/>
        <v>43268</v>
      </c>
      <c r="D115" s="22"/>
      <c r="E115" s="19"/>
      <c r="F115" s="20"/>
      <c r="G115" s="19"/>
      <c r="H115" s="21"/>
      <c r="I115" s="11">
        <f>SUM(Table16[[#This Row],[D]]-Table16[[#This Row],[A]],Table16[[#This Row],[DD]]-Table16[[#This Row],[AA]],-(Table16[[#This Row],[NR]]*AB115))</f>
        <v>0</v>
      </c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109">
        <f t="shared" si="3"/>
        <v>43270</v>
      </c>
      <c r="AA115" s="109"/>
      <c r="AB115" s="4">
        <v>2.0833333333333332E-2</v>
      </c>
    </row>
    <row r="116" spans="1:28" ht="14.25" customHeight="1" x14ac:dyDescent="0.25">
      <c r="A116" s="3"/>
      <c r="B116" s="3"/>
      <c r="C116" s="12">
        <f t="shared" si="4"/>
        <v>43269</v>
      </c>
      <c r="D116" s="22"/>
      <c r="E116" s="19"/>
      <c r="F116" s="20"/>
      <c r="G116" s="19"/>
      <c r="H116" s="21"/>
      <c r="I116" s="11">
        <f>SUM(Table16[[#This Row],[D]]-Table16[[#This Row],[A]],Table16[[#This Row],[DD]]-Table16[[#This Row],[AA]],-(Table16[[#This Row],[NR]]*AB116))</f>
        <v>0</v>
      </c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109">
        <f t="shared" si="3"/>
        <v>43271</v>
      </c>
      <c r="AA116" s="109"/>
      <c r="AB116" s="4">
        <v>2.0833333333333332E-2</v>
      </c>
    </row>
    <row r="117" spans="1:28" ht="14.25" customHeight="1" x14ac:dyDescent="0.25">
      <c r="A117" s="3"/>
      <c r="B117" s="3"/>
      <c r="C117" s="12">
        <f t="shared" si="4"/>
        <v>43270</v>
      </c>
      <c r="D117" s="22"/>
      <c r="E117" s="19"/>
      <c r="F117" s="20"/>
      <c r="G117" s="19"/>
      <c r="H117" s="21"/>
      <c r="I117" s="11">
        <f>SUM(Table16[[#This Row],[D]]-Table16[[#This Row],[A]],Table16[[#This Row],[DD]]-Table16[[#This Row],[AA]],-(Table16[[#This Row],[NR]]*AB117))</f>
        <v>0</v>
      </c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109">
        <f t="shared" si="3"/>
        <v>43272</v>
      </c>
      <c r="AA117" s="109"/>
      <c r="AB117" s="4">
        <v>2.0833333333333332E-2</v>
      </c>
    </row>
    <row r="118" spans="1:28" ht="14.25" customHeight="1" x14ac:dyDescent="0.25">
      <c r="A118" s="3"/>
      <c r="B118" s="3"/>
      <c r="C118" s="12">
        <f t="shared" si="4"/>
        <v>43271</v>
      </c>
      <c r="D118" s="22"/>
      <c r="E118" s="19"/>
      <c r="F118" s="20"/>
      <c r="G118" s="19"/>
      <c r="H118" s="21"/>
      <c r="I118" s="11">
        <f>SUM(Table16[[#This Row],[D]]-Table16[[#This Row],[A]],Table16[[#This Row],[DD]]-Table16[[#This Row],[AA]],-(Table16[[#This Row],[NR]]*AB118))</f>
        <v>0</v>
      </c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109">
        <f t="shared" si="3"/>
        <v>43273</v>
      </c>
      <c r="AA118" s="109"/>
      <c r="AB118" s="4">
        <v>2.0833333333333332E-2</v>
      </c>
    </row>
    <row r="119" spans="1:28" ht="14.25" customHeight="1" x14ac:dyDescent="0.25">
      <c r="A119" s="3"/>
      <c r="B119" s="3"/>
      <c r="C119" s="12">
        <f t="shared" si="4"/>
        <v>43272</v>
      </c>
      <c r="D119" s="22"/>
      <c r="E119" s="19"/>
      <c r="F119" s="20"/>
      <c r="G119" s="19"/>
      <c r="H119" s="21"/>
      <c r="I119" s="11">
        <f>SUM(Table16[[#This Row],[D]]-Table16[[#This Row],[A]],Table16[[#This Row],[DD]]-Table16[[#This Row],[AA]],-(Table16[[#This Row],[NR]]*AB119))</f>
        <v>0</v>
      </c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109">
        <f t="shared" si="3"/>
        <v>43274</v>
      </c>
      <c r="AA119" s="109"/>
      <c r="AB119" s="4">
        <v>2.0833333333333332E-2</v>
      </c>
    </row>
    <row r="120" spans="1:28" ht="14.25" customHeight="1" x14ac:dyDescent="0.25">
      <c r="A120" s="3"/>
      <c r="B120" s="3"/>
      <c r="C120" s="12">
        <f t="shared" si="4"/>
        <v>43273</v>
      </c>
      <c r="D120" s="22"/>
      <c r="E120" s="19"/>
      <c r="F120" s="20"/>
      <c r="G120" s="19"/>
      <c r="H120" s="21"/>
      <c r="I120" s="11">
        <f>SUM(Table16[[#This Row],[D]]-Table16[[#This Row],[A]],Table16[[#This Row],[DD]]-Table16[[#This Row],[AA]],-(Table16[[#This Row],[NR]]*AB120))</f>
        <v>0</v>
      </c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109">
        <f t="shared" si="3"/>
        <v>43275</v>
      </c>
      <c r="AA120" s="109"/>
      <c r="AB120" s="4">
        <v>2.0833333333333332E-2</v>
      </c>
    </row>
    <row r="121" spans="1:28" ht="14.25" customHeight="1" x14ac:dyDescent="0.25">
      <c r="A121" s="3"/>
      <c r="B121" s="3"/>
      <c r="C121" s="12">
        <f t="shared" si="4"/>
        <v>43274</v>
      </c>
      <c r="D121" s="22"/>
      <c r="E121" s="19"/>
      <c r="F121" s="20"/>
      <c r="G121" s="19"/>
      <c r="H121" s="21"/>
      <c r="I121" s="11">
        <f>SUM(Table16[[#This Row],[D]]-Table16[[#This Row],[A]],Table16[[#This Row],[DD]]-Table16[[#This Row],[AA]],-(Table16[[#This Row],[NR]]*AB121))</f>
        <v>0</v>
      </c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109">
        <f t="shared" si="3"/>
        <v>43276</v>
      </c>
      <c r="AA121" s="109"/>
      <c r="AB121" s="4">
        <v>2.0833333333333332E-2</v>
      </c>
    </row>
    <row r="122" spans="1:28" ht="14.25" customHeight="1" x14ac:dyDescent="0.25">
      <c r="A122" s="3"/>
      <c r="B122" s="3"/>
      <c r="C122" s="12">
        <f t="shared" si="4"/>
        <v>43275</v>
      </c>
      <c r="D122" s="22"/>
      <c r="E122" s="19"/>
      <c r="F122" s="20"/>
      <c r="G122" s="19"/>
      <c r="H122" s="21"/>
      <c r="I122" s="11">
        <f>SUM(Table16[[#This Row],[D]]-Table16[[#This Row],[A]],Table16[[#This Row],[DD]]-Table16[[#This Row],[AA]],-(Table16[[#This Row],[NR]]*AB122))</f>
        <v>0</v>
      </c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109">
        <f t="shared" si="3"/>
        <v>43277</v>
      </c>
      <c r="AA122" s="109"/>
      <c r="AB122" s="4">
        <v>2.0833333333333332E-2</v>
      </c>
    </row>
    <row r="123" spans="1:28" ht="14.25" customHeight="1" x14ac:dyDescent="0.25">
      <c r="A123" s="3"/>
      <c r="B123" s="3"/>
      <c r="C123" s="12">
        <f t="shared" si="4"/>
        <v>43276</v>
      </c>
      <c r="D123" s="22"/>
      <c r="E123" s="19"/>
      <c r="F123" s="20"/>
      <c r="G123" s="19"/>
      <c r="H123" s="21"/>
      <c r="I123" s="11">
        <f>SUM(Table16[[#This Row],[D]]-Table16[[#This Row],[A]],Table16[[#This Row],[DD]]-Table16[[#This Row],[AA]],-(Table16[[#This Row],[NR]]*AB123))</f>
        <v>0</v>
      </c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109">
        <f t="shared" si="3"/>
        <v>43278</v>
      </c>
      <c r="AA123" s="109"/>
      <c r="AB123" s="4">
        <v>2.0833333333333332E-2</v>
      </c>
    </row>
    <row r="124" spans="1:28" ht="14.25" customHeight="1" x14ac:dyDescent="0.25">
      <c r="A124" s="3"/>
      <c r="B124" s="3"/>
      <c r="C124" s="12">
        <f t="shared" si="4"/>
        <v>43277</v>
      </c>
      <c r="D124" s="22"/>
      <c r="E124" s="19"/>
      <c r="F124" s="20"/>
      <c r="G124" s="19"/>
      <c r="H124" s="21"/>
      <c r="I124" s="11">
        <f>SUM(Table16[[#This Row],[D]]-Table16[[#This Row],[A]],Table16[[#This Row],[DD]]-Table16[[#This Row],[AA]],-(Table16[[#This Row],[NR]]*AB124))</f>
        <v>0</v>
      </c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109">
        <f t="shared" si="3"/>
        <v>43279</v>
      </c>
      <c r="AA124" s="109"/>
      <c r="AB124" s="4">
        <v>2.0833333333333332E-2</v>
      </c>
    </row>
    <row r="125" spans="1:28" ht="14.25" customHeight="1" x14ac:dyDescent="0.25">
      <c r="A125" s="3"/>
      <c r="B125" s="3"/>
      <c r="C125" s="12">
        <f t="shared" si="4"/>
        <v>43278</v>
      </c>
      <c r="D125" s="22"/>
      <c r="E125" s="19"/>
      <c r="F125" s="20"/>
      <c r="G125" s="19"/>
      <c r="H125" s="21"/>
      <c r="I125" s="11">
        <f>SUM(Table16[[#This Row],[D]]-Table16[[#This Row],[A]],Table16[[#This Row],[DD]]-Table16[[#This Row],[AA]],-(Table16[[#This Row],[NR]]*AB125))</f>
        <v>0</v>
      </c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109">
        <f t="shared" si="3"/>
        <v>43280</v>
      </c>
      <c r="AA125" s="109"/>
      <c r="AB125" s="4">
        <v>2.0833333333333332E-2</v>
      </c>
    </row>
    <row r="126" spans="1:28" ht="14.25" customHeight="1" x14ac:dyDescent="0.25">
      <c r="A126" s="3"/>
      <c r="B126" s="3"/>
      <c r="C126" s="12">
        <f t="shared" si="4"/>
        <v>43279</v>
      </c>
      <c r="D126" s="22"/>
      <c r="E126" s="19"/>
      <c r="F126" s="20"/>
      <c r="G126" s="19"/>
      <c r="H126" s="21"/>
      <c r="I126" s="11">
        <f>SUM(Table16[[#This Row],[D]]-Table16[[#This Row],[A]],Table16[[#This Row],[DD]]-Table16[[#This Row],[AA]],-(Table16[[#This Row],[NR]]*AB126))</f>
        <v>0</v>
      </c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109">
        <f t="shared" si="3"/>
        <v>43281</v>
      </c>
      <c r="AA126" s="109"/>
      <c r="AB126" s="4">
        <v>2.0833333333333332E-2</v>
      </c>
    </row>
    <row r="127" spans="1:28" ht="14.25" customHeight="1" x14ac:dyDescent="0.25">
      <c r="A127" s="3"/>
      <c r="B127" s="3"/>
      <c r="C127" s="12">
        <f t="shared" si="4"/>
        <v>43280</v>
      </c>
      <c r="D127" s="22"/>
      <c r="E127" s="19"/>
      <c r="F127" s="20"/>
      <c r="G127" s="19"/>
      <c r="H127" s="21"/>
      <c r="I127" s="11">
        <f>SUM(Table16[[#This Row],[D]]-Table16[[#This Row],[A]],Table16[[#This Row],[DD]]-Table16[[#This Row],[AA]],-(Table16[[#This Row],[NR]]*AB127))</f>
        <v>0</v>
      </c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109">
        <f t="shared" si="3"/>
        <v>43282</v>
      </c>
      <c r="AA127" s="109"/>
      <c r="AB127" s="4">
        <v>2.0833333333333332E-2</v>
      </c>
    </row>
    <row r="128" spans="1:28" ht="14.25" customHeight="1" x14ac:dyDescent="0.25">
      <c r="A128" s="3"/>
      <c r="B128" s="3"/>
      <c r="C128" s="12">
        <f t="shared" si="4"/>
        <v>43281</v>
      </c>
      <c r="D128" s="22"/>
      <c r="E128" s="19"/>
      <c r="F128" s="20"/>
      <c r="G128" s="19"/>
      <c r="H128" s="21"/>
      <c r="I128" s="11">
        <f>SUM(Table16[[#This Row],[D]]-Table16[[#This Row],[A]],Table16[[#This Row],[DD]]-Table16[[#This Row],[AA]],-(Table16[[#This Row],[NR]]*AB128))</f>
        <v>0</v>
      </c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109">
        <f t="shared" si="3"/>
        <v>43283</v>
      </c>
      <c r="AA128" s="109"/>
      <c r="AB128" s="4">
        <v>2.0833333333333332E-2</v>
      </c>
    </row>
    <row r="129" spans="1:28" ht="14.25" customHeight="1" x14ac:dyDescent="0.25">
      <c r="A129" s="3"/>
      <c r="B129" s="3"/>
      <c r="C129" s="12">
        <f t="shared" si="4"/>
        <v>43282</v>
      </c>
      <c r="D129" s="22"/>
      <c r="E129" s="19"/>
      <c r="F129" s="20"/>
      <c r="G129" s="19"/>
      <c r="H129" s="21"/>
      <c r="I129" s="11">
        <f>SUM(Table16[[#This Row],[D]]-Table16[[#This Row],[A]],Table16[[#This Row],[DD]]-Table16[[#This Row],[AA]],-(Table16[[#This Row],[NR]]*AB129))</f>
        <v>0</v>
      </c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109">
        <f t="shared" si="3"/>
        <v>43284</v>
      </c>
      <c r="AA129" s="109"/>
      <c r="AB129" s="4">
        <v>2.0833333333333332E-2</v>
      </c>
    </row>
    <row r="130" spans="1:28" ht="14.25" customHeight="1" x14ac:dyDescent="0.25">
      <c r="A130" s="3"/>
      <c r="B130" s="3"/>
      <c r="C130" s="12">
        <f t="shared" si="4"/>
        <v>43283</v>
      </c>
      <c r="D130" s="22"/>
      <c r="E130" s="19"/>
      <c r="F130" s="20"/>
      <c r="G130" s="19"/>
      <c r="H130" s="21"/>
      <c r="I130" s="11">
        <f>SUM(Table16[[#This Row],[D]]-Table16[[#This Row],[A]],Table16[[#This Row],[DD]]-Table16[[#This Row],[AA]],-(Table16[[#This Row],[NR]]*AB130))</f>
        <v>0</v>
      </c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109">
        <f t="shared" si="3"/>
        <v>43285</v>
      </c>
      <c r="AA130" s="109"/>
      <c r="AB130" s="4">
        <v>2.0833333333333332E-2</v>
      </c>
    </row>
    <row r="131" spans="1:28" ht="14.25" customHeight="1" x14ac:dyDescent="0.25">
      <c r="A131" s="3"/>
      <c r="B131" s="3"/>
      <c r="C131" s="12">
        <f t="shared" si="4"/>
        <v>43284</v>
      </c>
      <c r="D131" s="22"/>
      <c r="E131" s="19"/>
      <c r="F131" s="20"/>
      <c r="G131" s="19"/>
      <c r="H131" s="21"/>
      <c r="I131" s="11">
        <f>SUM(Table16[[#This Row],[D]]-Table16[[#This Row],[A]],Table16[[#This Row],[DD]]-Table16[[#This Row],[AA]],-(Table16[[#This Row],[NR]]*AB131))</f>
        <v>0</v>
      </c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109">
        <f t="shared" si="3"/>
        <v>43286</v>
      </c>
      <c r="AA131" s="109"/>
      <c r="AB131" s="4">
        <v>2.0833333333333332E-2</v>
      </c>
    </row>
    <row r="132" spans="1:28" ht="14.25" customHeight="1" x14ac:dyDescent="0.25">
      <c r="A132" s="3"/>
      <c r="B132" s="3"/>
      <c r="C132" s="12">
        <f t="shared" si="4"/>
        <v>43285</v>
      </c>
      <c r="D132" s="22"/>
      <c r="E132" s="19"/>
      <c r="F132" s="20"/>
      <c r="G132" s="19"/>
      <c r="H132" s="21"/>
      <c r="I132" s="11">
        <f>SUM(Table16[[#This Row],[D]]-Table16[[#This Row],[A]],Table16[[#This Row],[DD]]-Table16[[#This Row],[AA]],-(Table16[[#This Row],[NR]]*AB132))</f>
        <v>0</v>
      </c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109">
        <f t="shared" si="3"/>
        <v>43287</v>
      </c>
      <c r="AA132" s="109"/>
      <c r="AB132" s="4">
        <v>2.0833333333333332E-2</v>
      </c>
    </row>
    <row r="133" spans="1:28" ht="14.25" customHeight="1" x14ac:dyDescent="0.25">
      <c r="A133" s="3"/>
      <c r="B133" s="3"/>
      <c r="C133" s="12">
        <f t="shared" si="4"/>
        <v>43286</v>
      </c>
      <c r="D133" s="22"/>
      <c r="E133" s="19"/>
      <c r="F133" s="20"/>
      <c r="G133" s="19"/>
      <c r="H133" s="21"/>
      <c r="I133" s="11">
        <f>SUM(Table16[[#This Row],[D]]-Table16[[#This Row],[A]],Table16[[#This Row],[DD]]-Table16[[#This Row],[AA]],-(Table16[[#This Row],[NR]]*AB133))</f>
        <v>0</v>
      </c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109">
        <f t="shared" si="3"/>
        <v>43288</v>
      </c>
      <c r="AA133" s="109"/>
      <c r="AB133" s="4">
        <v>2.0833333333333332E-2</v>
      </c>
    </row>
    <row r="134" spans="1:28" ht="14.25" customHeight="1" x14ac:dyDescent="0.25">
      <c r="A134" s="3"/>
      <c r="B134" s="3"/>
      <c r="C134" s="12">
        <f t="shared" si="4"/>
        <v>43287</v>
      </c>
      <c r="D134" s="22"/>
      <c r="E134" s="19"/>
      <c r="F134" s="20"/>
      <c r="G134" s="19"/>
      <c r="H134" s="21"/>
      <c r="I134" s="11">
        <f>SUM(Table16[[#This Row],[D]]-Table16[[#This Row],[A]],Table16[[#This Row],[DD]]-Table16[[#This Row],[AA]],-(Table16[[#This Row],[NR]]*AB134))</f>
        <v>0</v>
      </c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109">
        <f t="shared" ref="Z134:Z197" si="5">C135+1</f>
        <v>43289</v>
      </c>
      <c r="AA134" s="109"/>
      <c r="AB134" s="4">
        <v>2.0833333333333332E-2</v>
      </c>
    </row>
    <row r="135" spans="1:28" ht="14.25" customHeight="1" x14ac:dyDescent="0.25">
      <c r="A135" s="3"/>
      <c r="B135" s="3"/>
      <c r="C135" s="12">
        <f t="shared" si="4"/>
        <v>43288</v>
      </c>
      <c r="D135" s="22"/>
      <c r="E135" s="19"/>
      <c r="F135" s="20"/>
      <c r="G135" s="19"/>
      <c r="H135" s="21"/>
      <c r="I135" s="11">
        <f>SUM(Table16[[#This Row],[D]]-Table16[[#This Row],[A]],Table16[[#This Row],[DD]]-Table16[[#This Row],[AA]],-(Table16[[#This Row],[NR]]*AB135))</f>
        <v>0</v>
      </c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109">
        <f t="shared" si="5"/>
        <v>43290</v>
      </c>
      <c r="AA135" s="109"/>
      <c r="AB135" s="4">
        <v>2.0833333333333332E-2</v>
      </c>
    </row>
    <row r="136" spans="1:28" ht="14.25" customHeight="1" x14ac:dyDescent="0.25">
      <c r="A136" s="3"/>
      <c r="B136" s="3"/>
      <c r="C136" s="12">
        <f t="shared" ref="C136:C199" si="6">Z134</f>
        <v>43289</v>
      </c>
      <c r="D136" s="22"/>
      <c r="E136" s="19"/>
      <c r="F136" s="20"/>
      <c r="G136" s="19"/>
      <c r="H136" s="21"/>
      <c r="I136" s="11">
        <f>SUM(Table16[[#This Row],[D]]-Table16[[#This Row],[A]],Table16[[#This Row],[DD]]-Table16[[#This Row],[AA]],-(Table16[[#This Row],[NR]]*AB136))</f>
        <v>0</v>
      </c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109">
        <f t="shared" si="5"/>
        <v>43291</v>
      </c>
      <c r="AA136" s="109"/>
      <c r="AB136" s="4">
        <v>2.0833333333333332E-2</v>
      </c>
    </row>
    <row r="137" spans="1:28" ht="14.25" customHeight="1" x14ac:dyDescent="0.25">
      <c r="A137" s="3"/>
      <c r="B137" s="3"/>
      <c r="C137" s="12">
        <f t="shared" si="6"/>
        <v>43290</v>
      </c>
      <c r="D137" s="22"/>
      <c r="E137" s="19"/>
      <c r="F137" s="20"/>
      <c r="G137" s="19"/>
      <c r="H137" s="21"/>
      <c r="I137" s="11">
        <f>SUM(Table16[[#This Row],[D]]-Table16[[#This Row],[A]],Table16[[#This Row],[DD]]-Table16[[#This Row],[AA]],-(Table16[[#This Row],[NR]]*AB137))</f>
        <v>0</v>
      </c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109">
        <f t="shared" si="5"/>
        <v>43292</v>
      </c>
      <c r="AA137" s="109"/>
      <c r="AB137" s="4">
        <v>2.0833333333333332E-2</v>
      </c>
    </row>
    <row r="138" spans="1:28" ht="14.25" customHeight="1" x14ac:dyDescent="0.25">
      <c r="A138" s="3"/>
      <c r="B138" s="3"/>
      <c r="C138" s="12">
        <f t="shared" si="6"/>
        <v>43291</v>
      </c>
      <c r="D138" s="22"/>
      <c r="E138" s="19"/>
      <c r="F138" s="20"/>
      <c r="G138" s="19"/>
      <c r="H138" s="21"/>
      <c r="I138" s="11">
        <f>SUM(Table16[[#This Row],[D]]-Table16[[#This Row],[A]],Table16[[#This Row],[DD]]-Table16[[#This Row],[AA]],-(Table16[[#This Row],[NR]]*AB138))</f>
        <v>0</v>
      </c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109">
        <f t="shared" si="5"/>
        <v>43293</v>
      </c>
      <c r="AA138" s="109"/>
      <c r="AB138" s="4">
        <v>2.0833333333333332E-2</v>
      </c>
    </row>
    <row r="139" spans="1:28" ht="14.25" customHeight="1" x14ac:dyDescent="0.25">
      <c r="A139" s="3"/>
      <c r="B139" s="3"/>
      <c r="C139" s="12">
        <f t="shared" si="6"/>
        <v>43292</v>
      </c>
      <c r="D139" s="22"/>
      <c r="E139" s="19"/>
      <c r="F139" s="20"/>
      <c r="G139" s="19"/>
      <c r="H139" s="21"/>
      <c r="I139" s="11">
        <f>SUM(Table16[[#This Row],[D]]-Table16[[#This Row],[A]],Table16[[#This Row],[DD]]-Table16[[#This Row],[AA]],-(Table16[[#This Row],[NR]]*AB139))</f>
        <v>0</v>
      </c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109">
        <f t="shared" si="5"/>
        <v>43294</v>
      </c>
      <c r="AA139" s="109"/>
      <c r="AB139" s="4">
        <v>2.0833333333333332E-2</v>
      </c>
    </row>
    <row r="140" spans="1:28" ht="14.25" customHeight="1" x14ac:dyDescent="0.25">
      <c r="A140" s="3"/>
      <c r="B140" s="3"/>
      <c r="C140" s="12">
        <f t="shared" si="6"/>
        <v>43293</v>
      </c>
      <c r="D140" s="22"/>
      <c r="E140" s="19"/>
      <c r="F140" s="20"/>
      <c r="G140" s="19"/>
      <c r="H140" s="21"/>
      <c r="I140" s="11">
        <f>SUM(Table16[[#This Row],[D]]-Table16[[#This Row],[A]],Table16[[#This Row],[DD]]-Table16[[#This Row],[AA]],-(Table16[[#This Row],[NR]]*AB140))</f>
        <v>0</v>
      </c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109">
        <f t="shared" si="5"/>
        <v>43295</v>
      </c>
      <c r="AA140" s="109"/>
      <c r="AB140" s="4">
        <v>2.0833333333333332E-2</v>
      </c>
    </row>
    <row r="141" spans="1:28" ht="14.25" customHeight="1" x14ac:dyDescent="0.25">
      <c r="A141" s="3"/>
      <c r="B141" s="3"/>
      <c r="C141" s="12">
        <f t="shared" si="6"/>
        <v>43294</v>
      </c>
      <c r="D141" s="22"/>
      <c r="E141" s="19"/>
      <c r="F141" s="20"/>
      <c r="G141" s="19"/>
      <c r="H141" s="21"/>
      <c r="I141" s="11">
        <f>SUM(Table16[[#This Row],[D]]-Table16[[#This Row],[A]],Table16[[#This Row],[DD]]-Table16[[#This Row],[AA]],-(Table16[[#This Row],[NR]]*AB141))</f>
        <v>0</v>
      </c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109">
        <f t="shared" si="5"/>
        <v>43296</v>
      </c>
      <c r="AA141" s="109"/>
      <c r="AB141" s="4">
        <v>2.0833333333333332E-2</v>
      </c>
    </row>
    <row r="142" spans="1:28" ht="14.25" customHeight="1" x14ac:dyDescent="0.25">
      <c r="A142" s="3"/>
      <c r="B142" s="3"/>
      <c r="C142" s="12">
        <f t="shared" si="6"/>
        <v>43295</v>
      </c>
      <c r="D142" s="22"/>
      <c r="E142" s="19"/>
      <c r="F142" s="20"/>
      <c r="G142" s="19"/>
      <c r="H142" s="21"/>
      <c r="I142" s="11">
        <f>SUM(Table16[[#This Row],[D]]-Table16[[#This Row],[A]],Table16[[#This Row],[DD]]-Table16[[#This Row],[AA]],-(Table16[[#This Row],[NR]]*AB142))</f>
        <v>0</v>
      </c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109">
        <f t="shared" si="5"/>
        <v>43297</v>
      </c>
      <c r="AA142" s="109"/>
      <c r="AB142" s="4">
        <v>2.0833333333333332E-2</v>
      </c>
    </row>
    <row r="143" spans="1:28" ht="14.25" customHeight="1" x14ac:dyDescent="0.25">
      <c r="A143" s="3"/>
      <c r="B143" s="3"/>
      <c r="C143" s="12">
        <f t="shared" si="6"/>
        <v>43296</v>
      </c>
      <c r="D143" s="22"/>
      <c r="E143" s="19"/>
      <c r="F143" s="20"/>
      <c r="G143" s="19"/>
      <c r="H143" s="21"/>
      <c r="I143" s="11">
        <f>SUM(Table16[[#This Row],[D]]-Table16[[#This Row],[A]],Table16[[#This Row],[DD]]-Table16[[#This Row],[AA]],-(Table16[[#This Row],[NR]]*AB143))</f>
        <v>0</v>
      </c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109">
        <f t="shared" si="5"/>
        <v>43298</v>
      </c>
      <c r="AA143" s="109"/>
      <c r="AB143" s="4">
        <v>2.0833333333333332E-2</v>
      </c>
    </row>
    <row r="144" spans="1:28" ht="14.25" customHeight="1" x14ac:dyDescent="0.25">
      <c r="A144" s="3"/>
      <c r="B144" s="3"/>
      <c r="C144" s="12">
        <f t="shared" si="6"/>
        <v>43297</v>
      </c>
      <c r="D144" s="22"/>
      <c r="E144" s="19"/>
      <c r="F144" s="20"/>
      <c r="G144" s="19"/>
      <c r="H144" s="21"/>
      <c r="I144" s="11">
        <f>SUM(Table16[[#This Row],[D]]-Table16[[#This Row],[A]],Table16[[#This Row],[DD]]-Table16[[#This Row],[AA]],-(Table16[[#This Row],[NR]]*AB144))</f>
        <v>0</v>
      </c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109">
        <f t="shared" si="5"/>
        <v>43299</v>
      </c>
      <c r="AA144" s="109"/>
      <c r="AB144" s="4">
        <v>2.0833333333333332E-2</v>
      </c>
    </row>
    <row r="145" spans="1:28" ht="14.25" customHeight="1" x14ac:dyDescent="0.25">
      <c r="A145" s="3"/>
      <c r="B145" s="3"/>
      <c r="C145" s="12">
        <f t="shared" si="6"/>
        <v>43298</v>
      </c>
      <c r="D145" s="22"/>
      <c r="E145" s="19"/>
      <c r="F145" s="20"/>
      <c r="G145" s="19"/>
      <c r="H145" s="21"/>
      <c r="I145" s="11">
        <f>SUM(Table16[[#This Row],[D]]-Table16[[#This Row],[A]],Table16[[#This Row],[DD]]-Table16[[#This Row],[AA]],-(Table16[[#This Row],[NR]]*AB145))</f>
        <v>0</v>
      </c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109">
        <f t="shared" si="5"/>
        <v>43300</v>
      </c>
      <c r="AA145" s="109"/>
      <c r="AB145" s="4">
        <v>2.0833333333333332E-2</v>
      </c>
    </row>
    <row r="146" spans="1:28" ht="14.25" customHeight="1" x14ac:dyDescent="0.25">
      <c r="A146" s="3"/>
      <c r="B146" s="3"/>
      <c r="C146" s="12">
        <f t="shared" si="6"/>
        <v>43299</v>
      </c>
      <c r="D146" s="22"/>
      <c r="E146" s="19"/>
      <c r="F146" s="20"/>
      <c r="G146" s="19"/>
      <c r="H146" s="21"/>
      <c r="I146" s="11">
        <f>SUM(Table16[[#This Row],[D]]-Table16[[#This Row],[A]],Table16[[#This Row],[DD]]-Table16[[#This Row],[AA]],-(Table16[[#This Row],[NR]]*AB146))</f>
        <v>0</v>
      </c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109">
        <f t="shared" si="5"/>
        <v>43301</v>
      </c>
      <c r="AA146" s="109"/>
      <c r="AB146" s="4">
        <v>2.0833333333333332E-2</v>
      </c>
    </row>
    <row r="147" spans="1:28" ht="14.25" customHeight="1" x14ac:dyDescent="0.25">
      <c r="A147" s="3"/>
      <c r="B147" s="3"/>
      <c r="C147" s="12">
        <f t="shared" si="6"/>
        <v>43300</v>
      </c>
      <c r="D147" s="22"/>
      <c r="E147" s="19"/>
      <c r="F147" s="20"/>
      <c r="G147" s="19"/>
      <c r="H147" s="21"/>
      <c r="I147" s="11">
        <f>SUM(Table16[[#This Row],[D]]-Table16[[#This Row],[A]],Table16[[#This Row],[DD]]-Table16[[#This Row],[AA]],-(Table16[[#This Row],[NR]]*AB147))</f>
        <v>0</v>
      </c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109">
        <f t="shared" si="5"/>
        <v>43302</v>
      </c>
      <c r="AA147" s="109"/>
      <c r="AB147" s="4">
        <v>2.0833333333333332E-2</v>
      </c>
    </row>
    <row r="148" spans="1:28" ht="14.25" customHeight="1" x14ac:dyDescent="0.25">
      <c r="A148" s="3"/>
      <c r="B148" s="3"/>
      <c r="C148" s="12">
        <f t="shared" si="6"/>
        <v>43301</v>
      </c>
      <c r="D148" s="22"/>
      <c r="E148" s="19"/>
      <c r="F148" s="20"/>
      <c r="G148" s="19"/>
      <c r="H148" s="21"/>
      <c r="I148" s="11">
        <f>SUM(Table16[[#This Row],[D]]-Table16[[#This Row],[A]],Table16[[#This Row],[DD]]-Table16[[#This Row],[AA]],-(Table16[[#This Row],[NR]]*AB148))</f>
        <v>0</v>
      </c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109">
        <f t="shared" si="5"/>
        <v>43303</v>
      </c>
      <c r="AA148" s="109"/>
      <c r="AB148" s="4">
        <v>2.0833333333333332E-2</v>
      </c>
    </row>
    <row r="149" spans="1:28" ht="14.25" customHeight="1" x14ac:dyDescent="0.25">
      <c r="A149" s="3"/>
      <c r="B149" s="3"/>
      <c r="C149" s="12">
        <f t="shared" si="6"/>
        <v>43302</v>
      </c>
      <c r="D149" s="22"/>
      <c r="E149" s="19"/>
      <c r="F149" s="20"/>
      <c r="G149" s="19"/>
      <c r="H149" s="21"/>
      <c r="I149" s="11">
        <f>SUM(Table16[[#This Row],[D]]-Table16[[#This Row],[A]],Table16[[#This Row],[DD]]-Table16[[#This Row],[AA]],-(Table16[[#This Row],[NR]]*AB149))</f>
        <v>0</v>
      </c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109">
        <f t="shared" si="5"/>
        <v>43304</v>
      </c>
      <c r="AA149" s="109"/>
      <c r="AB149" s="4">
        <v>2.0833333333333332E-2</v>
      </c>
    </row>
    <row r="150" spans="1:28" ht="14.25" customHeight="1" x14ac:dyDescent="0.25">
      <c r="A150" s="3"/>
      <c r="B150" s="3"/>
      <c r="C150" s="12">
        <f t="shared" si="6"/>
        <v>43303</v>
      </c>
      <c r="D150" s="22"/>
      <c r="E150" s="19"/>
      <c r="F150" s="20"/>
      <c r="G150" s="19"/>
      <c r="H150" s="21"/>
      <c r="I150" s="11">
        <f>SUM(Table16[[#This Row],[D]]-Table16[[#This Row],[A]],Table16[[#This Row],[DD]]-Table16[[#This Row],[AA]],-(Table16[[#This Row],[NR]]*AB150))</f>
        <v>0</v>
      </c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109">
        <f t="shared" si="5"/>
        <v>43305</v>
      </c>
      <c r="AA150" s="109"/>
      <c r="AB150" s="4">
        <v>2.0833333333333332E-2</v>
      </c>
    </row>
    <row r="151" spans="1:28" ht="14.25" customHeight="1" x14ac:dyDescent="0.25">
      <c r="A151" s="3"/>
      <c r="B151" s="3"/>
      <c r="C151" s="12">
        <f t="shared" si="6"/>
        <v>43304</v>
      </c>
      <c r="D151" s="22"/>
      <c r="E151" s="19"/>
      <c r="F151" s="20"/>
      <c r="G151" s="19"/>
      <c r="H151" s="21"/>
      <c r="I151" s="11">
        <f>SUM(Table16[[#This Row],[D]]-Table16[[#This Row],[A]],Table16[[#This Row],[DD]]-Table16[[#This Row],[AA]],-(Table16[[#This Row],[NR]]*AB151))</f>
        <v>0</v>
      </c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109">
        <f t="shared" si="5"/>
        <v>43306</v>
      </c>
      <c r="AA151" s="109"/>
      <c r="AB151" s="4">
        <v>2.0833333333333332E-2</v>
      </c>
    </row>
    <row r="152" spans="1:28" ht="14.25" customHeight="1" x14ac:dyDescent="0.25">
      <c r="A152" s="3"/>
      <c r="B152" s="3"/>
      <c r="C152" s="12">
        <f t="shared" si="6"/>
        <v>43305</v>
      </c>
      <c r="D152" s="22"/>
      <c r="E152" s="19"/>
      <c r="F152" s="20"/>
      <c r="G152" s="19"/>
      <c r="H152" s="21"/>
      <c r="I152" s="11">
        <f>SUM(Table16[[#This Row],[D]]-Table16[[#This Row],[A]],Table16[[#This Row],[DD]]-Table16[[#This Row],[AA]],-(Table16[[#This Row],[NR]]*AB152))</f>
        <v>0</v>
      </c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109">
        <f t="shared" si="5"/>
        <v>43307</v>
      </c>
      <c r="AA152" s="109"/>
      <c r="AB152" s="4">
        <v>2.0833333333333332E-2</v>
      </c>
    </row>
    <row r="153" spans="1:28" ht="14.25" customHeight="1" x14ac:dyDescent="0.25">
      <c r="A153" s="3"/>
      <c r="B153" s="3"/>
      <c r="C153" s="12">
        <f t="shared" si="6"/>
        <v>43306</v>
      </c>
      <c r="D153" s="22"/>
      <c r="E153" s="19"/>
      <c r="F153" s="20"/>
      <c r="G153" s="19"/>
      <c r="H153" s="21"/>
      <c r="I153" s="11">
        <f>SUM(Table16[[#This Row],[D]]-Table16[[#This Row],[A]],Table16[[#This Row],[DD]]-Table16[[#This Row],[AA]],-(Table16[[#This Row],[NR]]*AB153))</f>
        <v>0</v>
      </c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109">
        <f t="shared" si="5"/>
        <v>43308</v>
      </c>
      <c r="AA153" s="109"/>
      <c r="AB153" s="4">
        <v>2.0833333333333332E-2</v>
      </c>
    </row>
    <row r="154" spans="1:28" ht="14.25" customHeight="1" x14ac:dyDescent="0.25">
      <c r="A154" s="3"/>
      <c r="B154" s="3"/>
      <c r="C154" s="12">
        <f t="shared" si="6"/>
        <v>43307</v>
      </c>
      <c r="D154" s="22"/>
      <c r="E154" s="19"/>
      <c r="F154" s="20"/>
      <c r="G154" s="19"/>
      <c r="H154" s="21"/>
      <c r="I154" s="11">
        <f>SUM(Table16[[#This Row],[D]]-Table16[[#This Row],[A]],Table16[[#This Row],[DD]]-Table16[[#This Row],[AA]],-(Table16[[#This Row],[NR]]*AB154))</f>
        <v>0</v>
      </c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109">
        <f t="shared" si="5"/>
        <v>43309</v>
      </c>
      <c r="AA154" s="109"/>
      <c r="AB154" s="4">
        <v>2.0833333333333332E-2</v>
      </c>
    </row>
    <row r="155" spans="1:28" ht="14.25" customHeight="1" x14ac:dyDescent="0.25">
      <c r="A155" s="3"/>
      <c r="B155" s="3"/>
      <c r="C155" s="12">
        <f t="shared" si="6"/>
        <v>43308</v>
      </c>
      <c r="D155" s="22"/>
      <c r="E155" s="19"/>
      <c r="F155" s="20"/>
      <c r="G155" s="19"/>
      <c r="H155" s="21"/>
      <c r="I155" s="11">
        <f>SUM(Table16[[#This Row],[D]]-Table16[[#This Row],[A]],Table16[[#This Row],[DD]]-Table16[[#This Row],[AA]],-(Table16[[#This Row],[NR]]*AB155))</f>
        <v>0</v>
      </c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109">
        <f t="shared" si="5"/>
        <v>43310</v>
      </c>
      <c r="AA155" s="109"/>
      <c r="AB155" s="4">
        <v>2.0833333333333332E-2</v>
      </c>
    </row>
    <row r="156" spans="1:28" ht="14.25" customHeight="1" x14ac:dyDescent="0.25">
      <c r="A156" s="3"/>
      <c r="B156" s="3"/>
      <c r="C156" s="12">
        <f t="shared" si="6"/>
        <v>43309</v>
      </c>
      <c r="D156" s="22"/>
      <c r="E156" s="19"/>
      <c r="F156" s="20"/>
      <c r="G156" s="19"/>
      <c r="H156" s="21"/>
      <c r="I156" s="11">
        <f>SUM(Table16[[#This Row],[D]]-Table16[[#This Row],[A]],Table16[[#This Row],[DD]]-Table16[[#This Row],[AA]],-(Table16[[#This Row],[NR]]*AB156))</f>
        <v>0</v>
      </c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109">
        <f t="shared" si="5"/>
        <v>43311</v>
      </c>
      <c r="AA156" s="109"/>
      <c r="AB156" s="4">
        <v>2.0833333333333332E-2</v>
      </c>
    </row>
    <row r="157" spans="1:28" ht="14.25" customHeight="1" x14ac:dyDescent="0.25">
      <c r="A157" s="3"/>
      <c r="B157" s="3"/>
      <c r="C157" s="12">
        <f t="shared" si="6"/>
        <v>43310</v>
      </c>
      <c r="D157" s="22"/>
      <c r="E157" s="19"/>
      <c r="F157" s="20"/>
      <c r="G157" s="19"/>
      <c r="H157" s="21"/>
      <c r="I157" s="11">
        <f>SUM(Table16[[#This Row],[D]]-Table16[[#This Row],[A]],Table16[[#This Row],[DD]]-Table16[[#This Row],[AA]],-(Table16[[#This Row],[NR]]*AB157))</f>
        <v>0</v>
      </c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109">
        <f t="shared" si="5"/>
        <v>43312</v>
      </c>
      <c r="AA157" s="109"/>
      <c r="AB157" s="4">
        <v>2.0833333333333332E-2</v>
      </c>
    </row>
    <row r="158" spans="1:28" ht="14.25" customHeight="1" x14ac:dyDescent="0.25">
      <c r="A158" s="3"/>
      <c r="B158" s="3"/>
      <c r="C158" s="12">
        <f t="shared" si="6"/>
        <v>43311</v>
      </c>
      <c r="D158" s="22"/>
      <c r="E158" s="19"/>
      <c r="F158" s="20"/>
      <c r="G158" s="19"/>
      <c r="H158" s="21"/>
      <c r="I158" s="11">
        <f>SUM(Table16[[#This Row],[D]]-Table16[[#This Row],[A]],Table16[[#This Row],[DD]]-Table16[[#This Row],[AA]],-(Table16[[#This Row],[NR]]*AB158))</f>
        <v>0</v>
      </c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109">
        <f t="shared" si="5"/>
        <v>43313</v>
      </c>
      <c r="AA158" s="109"/>
      <c r="AB158" s="4">
        <v>2.0833333333333332E-2</v>
      </c>
    </row>
    <row r="159" spans="1:28" ht="14.25" customHeight="1" x14ac:dyDescent="0.25">
      <c r="A159" s="3"/>
      <c r="B159" s="3"/>
      <c r="C159" s="12">
        <f t="shared" si="6"/>
        <v>43312</v>
      </c>
      <c r="D159" s="22"/>
      <c r="E159" s="19"/>
      <c r="F159" s="20"/>
      <c r="G159" s="19"/>
      <c r="H159" s="21"/>
      <c r="I159" s="11">
        <f>SUM(Table16[[#This Row],[D]]-Table16[[#This Row],[A]],Table16[[#This Row],[DD]]-Table16[[#This Row],[AA]],-(Table16[[#This Row],[NR]]*AB159))</f>
        <v>0</v>
      </c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109">
        <f t="shared" si="5"/>
        <v>43314</v>
      </c>
      <c r="AA159" s="109"/>
      <c r="AB159" s="4">
        <v>2.0833333333333332E-2</v>
      </c>
    </row>
    <row r="160" spans="1:28" ht="14.25" customHeight="1" x14ac:dyDescent="0.25">
      <c r="A160" s="3"/>
      <c r="B160" s="3"/>
      <c r="C160" s="12">
        <f t="shared" si="6"/>
        <v>43313</v>
      </c>
      <c r="D160" s="22"/>
      <c r="E160" s="19"/>
      <c r="F160" s="20"/>
      <c r="G160" s="19"/>
      <c r="H160" s="21"/>
      <c r="I160" s="11">
        <f>SUM(Table16[[#This Row],[D]]-Table16[[#This Row],[A]],Table16[[#This Row],[DD]]-Table16[[#This Row],[AA]],-(Table16[[#This Row],[NR]]*AB160))</f>
        <v>0</v>
      </c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109">
        <f t="shared" si="5"/>
        <v>43315</v>
      </c>
      <c r="AA160" s="109"/>
      <c r="AB160" s="4">
        <v>2.0833333333333332E-2</v>
      </c>
    </row>
    <row r="161" spans="1:28" ht="14.25" customHeight="1" x14ac:dyDescent="0.25">
      <c r="A161" s="3"/>
      <c r="B161" s="3"/>
      <c r="C161" s="12">
        <f t="shared" si="6"/>
        <v>43314</v>
      </c>
      <c r="D161" s="22"/>
      <c r="E161" s="19"/>
      <c r="F161" s="20"/>
      <c r="G161" s="19"/>
      <c r="H161" s="21"/>
      <c r="I161" s="11">
        <f>SUM(Table16[[#This Row],[D]]-Table16[[#This Row],[A]],Table16[[#This Row],[DD]]-Table16[[#This Row],[AA]],-(Table16[[#This Row],[NR]]*AB161))</f>
        <v>0</v>
      </c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109">
        <f t="shared" si="5"/>
        <v>43316</v>
      </c>
      <c r="AA161" s="109"/>
      <c r="AB161" s="4">
        <v>2.0833333333333332E-2</v>
      </c>
    </row>
    <row r="162" spans="1:28" ht="14.25" customHeight="1" x14ac:dyDescent="0.25">
      <c r="A162" s="3"/>
      <c r="B162" s="3"/>
      <c r="C162" s="12">
        <f t="shared" si="6"/>
        <v>43315</v>
      </c>
      <c r="D162" s="22"/>
      <c r="E162" s="19"/>
      <c r="F162" s="20"/>
      <c r="G162" s="19"/>
      <c r="H162" s="21"/>
      <c r="I162" s="11">
        <f>SUM(Table16[[#This Row],[D]]-Table16[[#This Row],[A]],Table16[[#This Row],[DD]]-Table16[[#This Row],[AA]],-(Table16[[#This Row],[NR]]*AB162))</f>
        <v>0</v>
      </c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109">
        <f t="shared" si="5"/>
        <v>43317</v>
      </c>
      <c r="AA162" s="109"/>
      <c r="AB162" s="4">
        <v>2.0833333333333332E-2</v>
      </c>
    </row>
    <row r="163" spans="1:28" ht="14.25" customHeight="1" x14ac:dyDescent="0.25">
      <c r="A163" s="3"/>
      <c r="B163" s="3"/>
      <c r="C163" s="12">
        <f t="shared" si="6"/>
        <v>43316</v>
      </c>
      <c r="D163" s="22"/>
      <c r="E163" s="19"/>
      <c r="F163" s="20"/>
      <c r="G163" s="19"/>
      <c r="H163" s="21"/>
      <c r="I163" s="11">
        <f>SUM(Table16[[#This Row],[D]]-Table16[[#This Row],[A]],Table16[[#This Row],[DD]]-Table16[[#This Row],[AA]],-(Table16[[#This Row],[NR]]*AB163))</f>
        <v>0</v>
      </c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109">
        <f t="shared" si="5"/>
        <v>43318</v>
      </c>
      <c r="AA163" s="109"/>
      <c r="AB163" s="4">
        <v>2.0833333333333332E-2</v>
      </c>
    </row>
    <row r="164" spans="1:28" ht="14.25" customHeight="1" x14ac:dyDescent="0.25">
      <c r="A164" s="3"/>
      <c r="B164" s="3"/>
      <c r="C164" s="12">
        <f t="shared" si="6"/>
        <v>43317</v>
      </c>
      <c r="D164" s="22"/>
      <c r="E164" s="19"/>
      <c r="F164" s="20"/>
      <c r="G164" s="19"/>
      <c r="H164" s="21"/>
      <c r="I164" s="11">
        <f>SUM(Table16[[#This Row],[D]]-Table16[[#This Row],[A]],Table16[[#This Row],[DD]]-Table16[[#This Row],[AA]],-(Table16[[#This Row],[NR]]*AB164))</f>
        <v>0</v>
      </c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109">
        <f t="shared" si="5"/>
        <v>43319</v>
      </c>
      <c r="AA164" s="109"/>
      <c r="AB164" s="4">
        <v>2.0833333333333332E-2</v>
      </c>
    </row>
    <row r="165" spans="1:28" ht="14.25" customHeight="1" x14ac:dyDescent="0.25">
      <c r="A165" s="3"/>
      <c r="B165" s="3"/>
      <c r="C165" s="12">
        <f t="shared" si="6"/>
        <v>43318</v>
      </c>
      <c r="D165" s="22"/>
      <c r="E165" s="19"/>
      <c r="F165" s="20"/>
      <c r="G165" s="19"/>
      <c r="H165" s="21"/>
      <c r="I165" s="11">
        <f>SUM(Table16[[#This Row],[D]]-Table16[[#This Row],[A]],Table16[[#This Row],[DD]]-Table16[[#This Row],[AA]],-(Table16[[#This Row],[NR]]*AB165))</f>
        <v>0</v>
      </c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109">
        <f t="shared" si="5"/>
        <v>43320</v>
      </c>
      <c r="AA165" s="109"/>
      <c r="AB165" s="4">
        <v>2.0833333333333332E-2</v>
      </c>
    </row>
    <row r="166" spans="1:28" ht="14.25" customHeight="1" x14ac:dyDescent="0.25">
      <c r="A166" s="3"/>
      <c r="B166" s="3"/>
      <c r="C166" s="12">
        <f t="shared" si="6"/>
        <v>43319</v>
      </c>
      <c r="D166" s="22"/>
      <c r="E166" s="19"/>
      <c r="F166" s="20"/>
      <c r="G166" s="19"/>
      <c r="H166" s="21"/>
      <c r="I166" s="11">
        <f>SUM(Table16[[#This Row],[D]]-Table16[[#This Row],[A]],Table16[[#This Row],[DD]]-Table16[[#This Row],[AA]],-(Table16[[#This Row],[NR]]*AB166))</f>
        <v>0</v>
      </c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109">
        <f t="shared" si="5"/>
        <v>43321</v>
      </c>
      <c r="AA166" s="109"/>
      <c r="AB166" s="4">
        <v>2.0833333333333332E-2</v>
      </c>
    </row>
    <row r="167" spans="1:28" ht="14.25" customHeight="1" x14ac:dyDescent="0.25">
      <c r="A167" s="3"/>
      <c r="B167" s="3"/>
      <c r="C167" s="12">
        <f t="shared" si="6"/>
        <v>43320</v>
      </c>
      <c r="D167" s="22"/>
      <c r="E167" s="19"/>
      <c r="F167" s="20"/>
      <c r="G167" s="19"/>
      <c r="H167" s="21"/>
      <c r="I167" s="11">
        <f>SUM(Table16[[#This Row],[D]]-Table16[[#This Row],[A]],Table16[[#This Row],[DD]]-Table16[[#This Row],[AA]],-(Table16[[#This Row],[NR]]*AB167))</f>
        <v>0</v>
      </c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109">
        <f t="shared" si="5"/>
        <v>43322</v>
      </c>
      <c r="AA167" s="109"/>
      <c r="AB167" s="4">
        <v>2.0833333333333332E-2</v>
      </c>
    </row>
    <row r="168" spans="1:28" ht="14.25" customHeight="1" x14ac:dyDescent="0.25">
      <c r="A168" s="3"/>
      <c r="B168" s="3"/>
      <c r="C168" s="12">
        <f t="shared" si="6"/>
        <v>43321</v>
      </c>
      <c r="D168" s="22"/>
      <c r="E168" s="19"/>
      <c r="F168" s="20"/>
      <c r="G168" s="19"/>
      <c r="H168" s="21"/>
      <c r="I168" s="11">
        <f>SUM(Table16[[#This Row],[D]]-Table16[[#This Row],[A]],Table16[[#This Row],[DD]]-Table16[[#This Row],[AA]],-(Table16[[#This Row],[NR]]*AB168))</f>
        <v>0</v>
      </c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109">
        <f t="shared" si="5"/>
        <v>43323</v>
      </c>
      <c r="AA168" s="109"/>
      <c r="AB168" s="4">
        <v>2.0833333333333332E-2</v>
      </c>
    </row>
    <row r="169" spans="1:28" ht="14.25" customHeight="1" x14ac:dyDescent="0.25">
      <c r="A169" s="3"/>
      <c r="B169" s="3"/>
      <c r="C169" s="12">
        <f t="shared" si="6"/>
        <v>43322</v>
      </c>
      <c r="D169" s="22"/>
      <c r="E169" s="19"/>
      <c r="F169" s="20"/>
      <c r="G169" s="19"/>
      <c r="H169" s="21"/>
      <c r="I169" s="11">
        <f>SUM(Table16[[#This Row],[D]]-Table16[[#This Row],[A]],Table16[[#This Row],[DD]]-Table16[[#This Row],[AA]],-(Table16[[#This Row],[NR]]*AB169))</f>
        <v>0</v>
      </c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109">
        <f t="shared" si="5"/>
        <v>43324</v>
      </c>
      <c r="AA169" s="109"/>
      <c r="AB169" s="4">
        <v>2.0833333333333332E-2</v>
      </c>
    </row>
    <row r="170" spans="1:28" ht="14.25" customHeight="1" x14ac:dyDescent="0.25">
      <c r="A170" s="3"/>
      <c r="B170" s="3"/>
      <c r="C170" s="12">
        <f t="shared" si="6"/>
        <v>43323</v>
      </c>
      <c r="D170" s="22"/>
      <c r="E170" s="19"/>
      <c r="F170" s="20"/>
      <c r="G170" s="19"/>
      <c r="H170" s="21"/>
      <c r="I170" s="11">
        <f>SUM(Table16[[#This Row],[D]]-Table16[[#This Row],[A]],Table16[[#This Row],[DD]]-Table16[[#This Row],[AA]],-(Table16[[#This Row],[NR]]*AB170))</f>
        <v>0</v>
      </c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109">
        <f t="shared" si="5"/>
        <v>43325</v>
      </c>
      <c r="AA170" s="109"/>
      <c r="AB170" s="4">
        <v>2.0833333333333332E-2</v>
      </c>
    </row>
    <row r="171" spans="1:28" ht="14.25" customHeight="1" x14ac:dyDescent="0.25">
      <c r="A171" s="3"/>
      <c r="B171" s="3"/>
      <c r="C171" s="12">
        <f t="shared" si="6"/>
        <v>43324</v>
      </c>
      <c r="D171" s="22"/>
      <c r="E171" s="19"/>
      <c r="F171" s="20"/>
      <c r="G171" s="19"/>
      <c r="H171" s="21"/>
      <c r="I171" s="11">
        <f>SUM(Table16[[#This Row],[D]]-Table16[[#This Row],[A]],Table16[[#This Row],[DD]]-Table16[[#This Row],[AA]],-(Table16[[#This Row],[NR]]*AB171))</f>
        <v>0</v>
      </c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109">
        <f t="shared" si="5"/>
        <v>43326</v>
      </c>
      <c r="AA171" s="109"/>
      <c r="AB171" s="4">
        <v>2.0833333333333332E-2</v>
      </c>
    </row>
    <row r="172" spans="1:28" ht="14.25" customHeight="1" x14ac:dyDescent="0.25">
      <c r="A172" s="3"/>
      <c r="B172" s="3"/>
      <c r="C172" s="12">
        <f t="shared" si="6"/>
        <v>43325</v>
      </c>
      <c r="D172" s="22"/>
      <c r="E172" s="19"/>
      <c r="F172" s="20"/>
      <c r="G172" s="19"/>
      <c r="H172" s="21"/>
      <c r="I172" s="11">
        <f>SUM(Table16[[#This Row],[D]]-Table16[[#This Row],[A]],Table16[[#This Row],[DD]]-Table16[[#This Row],[AA]],-(Table16[[#This Row],[NR]]*AB172))</f>
        <v>0</v>
      </c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109">
        <f t="shared" si="5"/>
        <v>43327</v>
      </c>
      <c r="AA172" s="109"/>
      <c r="AB172" s="4">
        <v>2.0833333333333332E-2</v>
      </c>
    </row>
    <row r="173" spans="1:28" ht="14.25" customHeight="1" x14ac:dyDescent="0.25">
      <c r="A173" s="3"/>
      <c r="B173" s="3"/>
      <c r="C173" s="12">
        <f t="shared" si="6"/>
        <v>43326</v>
      </c>
      <c r="D173" s="22"/>
      <c r="E173" s="19"/>
      <c r="F173" s="20"/>
      <c r="G173" s="19"/>
      <c r="H173" s="21"/>
      <c r="I173" s="11">
        <f>SUM(Table16[[#This Row],[D]]-Table16[[#This Row],[A]],Table16[[#This Row],[DD]]-Table16[[#This Row],[AA]],-(Table16[[#This Row],[NR]]*AB173))</f>
        <v>0</v>
      </c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109">
        <f t="shared" si="5"/>
        <v>43328</v>
      </c>
      <c r="AA173" s="109"/>
      <c r="AB173" s="4">
        <v>2.0833333333333332E-2</v>
      </c>
    </row>
    <row r="174" spans="1:28" ht="14.25" customHeight="1" x14ac:dyDescent="0.25">
      <c r="A174" s="3"/>
      <c r="B174" s="3"/>
      <c r="C174" s="12">
        <f t="shared" si="6"/>
        <v>43327</v>
      </c>
      <c r="D174" s="22"/>
      <c r="E174" s="19"/>
      <c r="F174" s="20"/>
      <c r="G174" s="19"/>
      <c r="H174" s="21"/>
      <c r="I174" s="11">
        <f>SUM(Table16[[#This Row],[D]]-Table16[[#This Row],[A]],Table16[[#This Row],[DD]]-Table16[[#This Row],[AA]],-(Table16[[#This Row],[NR]]*AB174))</f>
        <v>0</v>
      </c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109">
        <f t="shared" si="5"/>
        <v>43329</v>
      </c>
      <c r="AA174" s="109"/>
      <c r="AB174" s="4">
        <v>2.0833333333333332E-2</v>
      </c>
    </row>
    <row r="175" spans="1:28" ht="14.25" customHeight="1" x14ac:dyDescent="0.25">
      <c r="A175" s="3"/>
      <c r="B175" s="3"/>
      <c r="C175" s="12">
        <f t="shared" si="6"/>
        <v>43328</v>
      </c>
      <c r="D175" s="22"/>
      <c r="E175" s="19"/>
      <c r="F175" s="20"/>
      <c r="G175" s="19"/>
      <c r="H175" s="21"/>
      <c r="I175" s="11">
        <f>SUM(Table16[[#This Row],[D]]-Table16[[#This Row],[A]],Table16[[#This Row],[DD]]-Table16[[#This Row],[AA]],-(Table16[[#This Row],[NR]]*AB175))</f>
        <v>0</v>
      </c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109">
        <f t="shared" si="5"/>
        <v>43330</v>
      </c>
      <c r="AA175" s="109"/>
      <c r="AB175" s="4">
        <v>2.0833333333333332E-2</v>
      </c>
    </row>
    <row r="176" spans="1:28" ht="14.25" customHeight="1" x14ac:dyDescent="0.25">
      <c r="A176" s="3"/>
      <c r="B176" s="3"/>
      <c r="C176" s="12">
        <f t="shared" si="6"/>
        <v>43329</v>
      </c>
      <c r="D176" s="22"/>
      <c r="E176" s="19"/>
      <c r="F176" s="20"/>
      <c r="G176" s="19"/>
      <c r="H176" s="21"/>
      <c r="I176" s="11">
        <f>SUM(Table16[[#This Row],[D]]-Table16[[#This Row],[A]],Table16[[#This Row],[DD]]-Table16[[#This Row],[AA]],-(Table16[[#This Row],[NR]]*AB176))</f>
        <v>0</v>
      </c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109">
        <f t="shared" si="5"/>
        <v>43331</v>
      </c>
      <c r="AA176" s="109"/>
      <c r="AB176" s="4">
        <v>2.0833333333333332E-2</v>
      </c>
    </row>
    <row r="177" spans="1:28" ht="14.25" customHeight="1" x14ac:dyDescent="0.25">
      <c r="A177" s="3"/>
      <c r="B177" s="3"/>
      <c r="C177" s="12">
        <f t="shared" si="6"/>
        <v>43330</v>
      </c>
      <c r="D177" s="22"/>
      <c r="E177" s="19"/>
      <c r="F177" s="20"/>
      <c r="G177" s="19"/>
      <c r="H177" s="21"/>
      <c r="I177" s="11">
        <f>SUM(Table16[[#This Row],[D]]-Table16[[#This Row],[A]],Table16[[#This Row],[DD]]-Table16[[#This Row],[AA]],-(Table16[[#This Row],[NR]]*AB177))</f>
        <v>0</v>
      </c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109">
        <f t="shared" si="5"/>
        <v>43332</v>
      </c>
      <c r="AA177" s="109"/>
      <c r="AB177" s="4">
        <v>2.0833333333333332E-2</v>
      </c>
    </row>
    <row r="178" spans="1:28" ht="14.25" customHeight="1" x14ac:dyDescent="0.25">
      <c r="A178" s="3"/>
      <c r="B178" s="3"/>
      <c r="C178" s="12">
        <f t="shared" si="6"/>
        <v>43331</v>
      </c>
      <c r="D178" s="22"/>
      <c r="E178" s="19"/>
      <c r="F178" s="20"/>
      <c r="G178" s="19"/>
      <c r="H178" s="21"/>
      <c r="I178" s="11">
        <f>SUM(Table16[[#This Row],[D]]-Table16[[#This Row],[A]],Table16[[#This Row],[DD]]-Table16[[#This Row],[AA]],-(Table16[[#This Row],[NR]]*AB178))</f>
        <v>0</v>
      </c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109">
        <f t="shared" si="5"/>
        <v>43333</v>
      </c>
      <c r="AA178" s="109"/>
      <c r="AB178" s="4">
        <v>2.0833333333333332E-2</v>
      </c>
    </row>
    <row r="179" spans="1:28" ht="14.25" customHeight="1" x14ac:dyDescent="0.25">
      <c r="A179" s="3"/>
      <c r="B179" s="3"/>
      <c r="C179" s="12">
        <f t="shared" si="6"/>
        <v>43332</v>
      </c>
      <c r="D179" s="22"/>
      <c r="E179" s="19"/>
      <c r="F179" s="20"/>
      <c r="G179" s="19"/>
      <c r="H179" s="21"/>
      <c r="I179" s="11">
        <f>SUM(Table16[[#This Row],[D]]-Table16[[#This Row],[A]],Table16[[#This Row],[DD]]-Table16[[#This Row],[AA]],-(Table16[[#This Row],[NR]]*AB179))</f>
        <v>0</v>
      </c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109">
        <f t="shared" si="5"/>
        <v>43334</v>
      </c>
      <c r="AA179" s="109"/>
      <c r="AB179" s="4">
        <v>2.0833333333333332E-2</v>
      </c>
    </row>
    <row r="180" spans="1:28" ht="14.25" customHeight="1" x14ac:dyDescent="0.25">
      <c r="A180" s="3"/>
      <c r="B180" s="3"/>
      <c r="C180" s="12">
        <f t="shared" si="6"/>
        <v>43333</v>
      </c>
      <c r="D180" s="22"/>
      <c r="E180" s="19"/>
      <c r="F180" s="20"/>
      <c r="G180" s="19"/>
      <c r="H180" s="21"/>
      <c r="I180" s="11">
        <f>SUM(Table16[[#This Row],[D]]-Table16[[#This Row],[A]],Table16[[#This Row],[DD]]-Table16[[#This Row],[AA]],-(Table16[[#This Row],[NR]]*AB180))</f>
        <v>0</v>
      </c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109">
        <f t="shared" si="5"/>
        <v>43335</v>
      </c>
      <c r="AA180" s="109"/>
      <c r="AB180" s="4">
        <v>2.0833333333333332E-2</v>
      </c>
    </row>
    <row r="181" spans="1:28" ht="14.25" customHeight="1" x14ac:dyDescent="0.25">
      <c r="A181" s="3"/>
      <c r="B181" s="3"/>
      <c r="C181" s="12">
        <f t="shared" si="6"/>
        <v>43334</v>
      </c>
      <c r="D181" s="22"/>
      <c r="E181" s="19"/>
      <c r="F181" s="20"/>
      <c r="G181" s="19"/>
      <c r="H181" s="21"/>
      <c r="I181" s="11">
        <f>SUM(Table16[[#This Row],[D]]-Table16[[#This Row],[A]],Table16[[#This Row],[DD]]-Table16[[#This Row],[AA]],-(Table16[[#This Row],[NR]]*AB181))</f>
        <v>0</v>
      </c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109">
        <f t="shared" si="5"/>
        <v>43336</v>
      </c>
      <c r="AA181" s="109"/>
      <c r="AB181" s="4">
        <v>2.0833333333333332E-2</v>
      </c>
    </row>
    <row r="182" spans="1:28" ht="14.25" customHeight="1" x14ac:dyDescent="0.25">
      <c r="A182" s="3"/>
      <c r="B182" s="3"/>
      <c r="C182" s="12">
        <f t="shared" si="6"/>
        <v>43335</v>
      </c>
      <c r="D182" s="22"/>
      <c r="E182" s="19"/>
      <c r="F182" s="20"/>
      <c r="G182" s="19"/>
      <c r="H182" s="21"/>
      <c r="I182" s="11">
        <f>SUM(Table16[[#This Row],[D]]-Table16[[#This Row],[A]],Table16[[#This Row],[DD]]-Table16[[#This Row],[AA]],-(Table16[[#This Row],[NR]]*AB182))</f>
        <v>0</v>
      </c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109">
        <f t="shared" si="5"/>
        <v>43337</v>
      </c>
      <c r="AA182" s="109"/>
      <c r="AB182" s="4">
        <v>2.0833333333333332E-2</v>
      </c>
    </row>
    <row r="183" spans="1:28" ht="14.25" customHeight="1" x14ac:dyDescent="0.25">
      <c r="A183" s="3"/>
      <c r="B183" s="3"/>
      <c r="C183" s="12">
        <f t="shared" si="6"/>
        <v>43336</v>
      </c>
      <c r="D183" s="22"/>
      <c r="E183" s="19"/>
      <c r="F183" s="20"/>
      <c r="G183" s="19"/>
      <c r="H183" s="21"/>
      <c r="I183" s="11">
        <f>SUM(Table16[[#This Row],[D]]-Table16[[#This Row],[A]],Table16[[#This Row],[DD]]-Table16[[#This Row],[AA]],-(Table16[[#This Row],[NR]]*AB183))</f>
        <v>0</v>
      </c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109">
        <f t="shared" si="5"/>
        <v>43338</v>
      </c>
      <c r="AA183" s="109"/>
      <c r="AB183" s="4">
        <v>2.0833333333333332E-2</v>
      </c>
    </row>
    <row r="184" spans="1:28" ht="14.25" customHeight="1" x14ac:dyDescent="0.25">
      <c r="A184" s="3"/>
      <c r="B184" s="3"/>
      <c r="C184" s="12">
        <f t="shared" si="6"/>
        <v>43337</v>
      </c>
      <c r="D184" s="22"/>
      <c r="E184" s="19"/>
      <c r="F184" s="20"/>
      <c r="G184" s="19"/>
      <c r="H184" s="21"/>
      <c r="I184" s="11">
        <f>SUM(Table16[[#This Row],[D]]-Table16[[#This Row],[A]],Table16[[#This Row],[DD]]-Table16[[#This Row],[AA]],-(Table16[[#This Row],[NR]]*AB184))</f>
        <v>0</v>
      </c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109">
        <f t="shared" si="5"/>
        <v>43339</v>
      </c>
      <c r="AA184" s="109"/>
      <c r="AB184" s="4">
        <v>2.0833333333333332E-2</v>
      </c>
    </row>
    <row r="185" spans="1:28" ht="14.25" customHeight="1" x14ac:dyDescent="0.25">
      <c r="A185" s="3"/>
      <c r="B185" s="3"/>
      <c r="C185" s="12">
        <f t="shared" si="6"/>
        <v>43338</v>
      </c>
      <c r="D185" s="22"/>
      <c r="E185" s="19"/>
      <c r="F185" s="20"/>
      <c r="G185" s="19"/>
      <c r="H185" s="21"/>
      <c r="I185" s="11">
        <f>SUM(Table16[[#This Row],[D]]-Table16[[#This Row],[A]],Table16[[#This Row],[DD]]-Table16[[#This Row],[AA]],-(Table16[[#This Row],[NR]]*AB185))</f>
        <v>0</v>
      </c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109">
        <f t="shared" si="5"/>
        <v>43340</v>
      </c>
      <c r="AA185" s="109"/>
      <c r="AB185" s="4">
        <v>2.0833333333333332E-2</v>
      </c>
    </row>
    <row r="186" spans="1:28" ht="14.25" customHeight="1" x14ac:dyDescent="0.25">
      <c r="A186" s="3"/>
      <c r="B186" s="3"/>
      <c r="C186" s="12">
        <f t="shared" si="6"/>
        <v>43339</v>
      </c>
      <c r="D186" s="22"/>
      <c r="E186" s="19"/>
      <c r="F186" s="20"/>
      <c r="G186" s="19"/>
      <c r="H186" s="21"/>
      <c r="I186" s="11">
        <f>SUM(Table16[[#This Row],[D]]-Table16[[#This Row],[A]],Table16[[#This Row],[DD]]-Table16[[#This Row],[AA]],-(Table16[[#This Row],[NR]]*AB186))</f>
        <v>0</v>
      </c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109">
        <f t="shared" si="5"/>
        <v>43341</v>
      </c>
      <c r="AA186" s="109"/>
      <c r="AB186" s="4">
        <v>2.0833333333333332E-2</v>
      </c>
    </row>
    <row r="187" spans="1:28" ht="14.25" customHeight="1" x14ac:dyDescent="0.25">
      <c r="A187" s="3"/>
      <c r="B187" s="3"/>
      <c r="C187" s="12">
        <f t="shared" si="6"/>
        <v>43340</v>
      </c>
      <c r="D187" s="22"/>
      <c r="E187" s="19"/>
      <c r="F187" s="20"/>
      <c r="G187" s="19"/>
      <c r="H187" s="21"/>
      <c r="I187" s="11">
        <f>SUM(Table16[[#This Row],[D]]-Table16[[#This Row],[A]],Table16[[#This Row],[DD]]-Table16[[#This Row],[AA]],-(Table16[[#This Row],[NR]]*AB187))</f>
        <v>0</v>
      </c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109">
        <f t="shared" si="5"/>
        <v>43342</v>
      </c>
      <c r="AA187" s="109"/>
      <c r="AB187" s="4">
        <v>2.0833333333333332E-2</v>
      </c>
    </row>
    <row r="188" spans="1:28" ht="14.25" customHeight="1" x14ac:dyDescent="0.25">
      <c r="A188" s="3"/>
      <c r="B188" s="3"/>
      <c r="C188" s="12">
        <f t="shared" si="6"/>
        <v>43341</v>
      </c>
      <c r="D188" s="22"/>
      <c r="E188" s="19"/>
      <c r="F188" s="20"/>
      <c r="G188" s="19"/>
      <c r="H188" s="21"/>
      <c r="I188" s="11">
        <f>SUM(Table16[[#This Row],[D]]-Table16[[#This Row],[A]],Table16[[#This Row],[DD]]-Table16[[#This Row],[AA]],-(Table16[[#This Row],[NR]]*AB188))</f>
        <v>0</v>
      </c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109">
        <f t="shared" si="5"/>
        <v>43343</v>
      </c>
      <c r="AA188" s="109"/>
      <c r="AB188" s="4">
        <v>2.0833333333333332E-2</v>
      </c>
    </row>
    <row r="189" spans="1:28" ht="14.25" customHeight="1" x14ac:dyDescent="0.25">
      <c r="A189" s="3"/>
      <c r="B189" s="3"/>
      <c r="C189" s="12">
        <f t="shared" si="6"/>
        <v>43342</v>
      </c>
      <c r="D189" s="22"/>
      <c r="E189" s="19"/>
      <c r="F189" s="20"/>
      <c r="G189" s="19"/>
      <c r="H189" s="21"/>
      <c r="I189" s="11">
        <f>SUM(Table16[[#This Row],[D]]-Table16[[#This Row],[A]],Table16[[#This Row],[DD]]-Table16[[#This Row],[AA]],-(Table16[[#This Row],[NR]]*AB189))</f>
        <v>0</v>
      </c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109">
        <f t="shared" si="5"/>
        <v>43344</v>
      </c>
      <c r="AA189" s="109"/>
      <c r="AB189" s="4">
        <v>2.0833333333333332E-2</v>
      </c>
    </row>
    <row r="190" spans="1:28" ht="14.25" customHeight="1" x14ac:dyDescent="0.25">
      <c r="A190" s="3"/>
      <c r="B190" s="3"/>
      <c r="C190" s="12">
        <f t="shared" si="6"/>
        <v>43343</v>
      </c>
      <c r="D190" s="22"/>
      <c r="E190" s="19"/>
      <c r="F190" s="20"/>
      <c r="G190" s="19"/>
      <c r="H190" s="21"/>
      <c r="I190" s="11">
        <f>SUM(Table16[[#This Row],[D]]-Table16[[#This Row],[A]],Table16[[#This Row],[DD]]-Table16[[#This Row],[AA]],-(Table16[[#This Row],[NR]]*AB190))</f>
        <v>0</v>
      </c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109">
        <f t="shared" si="5"/>
        <v>43345</v>
      </c>
      <c r="AA190" s="109"/>
      <c r="AB190" s="4">
        <v>2.0833333333333332E-2</v>
      </c>
    </row>
    <row r="191" spans="1:28" ht="14.25" customHeight="1" x14ac:dyDescent="0.25">
      <c r="A191" s="3"/>
      <c r="B191" s="3"/>
      <c r="C191" s="12">
        <f t="shared" si="6"/>
        <v>43344</v>
      </c>
      <c r="D191" s="22"/>
      <c r="E191" s="19"/>
      <c r="F191" s="20"/>
      <c r="G191" s="19"/>
      <c r="H191" s="21"/>
      <c r="I191" s="11">
        <f>SUM(Table16[[#This Row],[D]]-Table16[[#This Row],[A]],Table16[[#This Row],[DD]]-Table16[[#This Row],[AA]],-(Table16[[#This Row],[NR]]*AB191))</f>
        <v>0</v>
      </c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109">
        <f t="shared" si="5"/>
        <v>43346</v>
      </c>
      <c r="AA191" s="109"/>
      <c r="AB191" s="4">
        <v>2.0833333333333332E-2</v>
      </c>
    </row>
    <row r="192" spans="1:28" ht="14.25" customHeight="1" x14ac:dyDescent="0.25">
      <c r="A192" s="3"/>
      <c r="B192" s="3"/>
      <c r="C192" s="12">
        <f t="shared" si="6"/>
        <v>43345</v>
      </c>
      <c r="D192" s="22"/>
      <c r="E192" s="19"/>
      <c r="F192" s="20"/>
      <c r="G192" s="19"/>
      <c r="H192" s="21"/>
      <c r="I192" s="11">
        <f>SUM(Table16[[#This Row],[D]]-Table16[[#This Row],[A]],Table16[[#This Row],[DD]]-Table16[[#This Row],[AA]],-(Table16[[#This Row],[NR]]*AB192))</f>
        <v>0</v>
      </c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109">
        <f t="shared" si="5"/>
        <v>43347</v>
      </c>
      <c r="AA192" s="109"/>
      <c r="AB192" s="4">
        <v>2.0833333333333332E-2</v>
      </c>
    </row>
    <row r="193" spans="1:28" ht="14.25" customHeight="1" x14ac:dyDescent="0.25">
      <c r="A193" s="3"/>
      <c r="B193" s="3"/>
      <c r="C193" s="12">
        <f t="shared" si="6"/>
        <v>43346</v>
      </c>
      <c r="D193" s="22"/>
      <c r="E193" s="19"/>
      <c r="F193" s="20"/>
      <c r="G193" s="19"/>
      <c r="H193" s="21"/>
      <c r="I193" s="11">
        <f>SUM(Table16[[#This Row],[D]]-Table16[[#This Row],[A]],Table16[[#This Row],[DD]]-Table16[[#This Row],[AA]],-(Table16[[#This Row],[NR]]*AB193))</f>
        <v>0</v>
      </c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109">
        <f t="shared" si="5"/>
        <v>43348</v>
      </c>
      <c r="AA193" s="109"/>
      <c r="AB193" s="4">
        <v>2.0833333333333332E-2</v>
      </c>
    </row>
    <row r="194" spans="1:28" ht="14.25" customHeight="1" x14ac:dyDescent="0.25">
      <c r="A194" s="3"/>
      <c r="B194" s="3"/>
      <c r="C194" s="12">
        <f t="shared" si="6"/>
        <v>43347</v>
      </c>
      <c r="D194" s="22"/>
      <c r="E194" s="19"/>
      <c r="F194" s="20"/>
      <c r="G194" s="19"/>
      <c r="H194" s="21"/>
      <c r="I194" s="11">
        <f>SUM(Table16[[#This Row],[D]]-Table16[[#This Row],[A]],Table16[[#This Row],[DD]]-Table16[[#This Row],[AA]],-(Table16[[#This Row],[NR]]*AB194))</f>
        <v>0</v>
      </c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109">
        <f t="shared" si="5"/>
        <v>43349</v>
      </c>
      <c r="AA194" s="109"/>
      <c r="AB194" s="4">
        <v>2.0833333333333332E-2</v>
      </c>
    </row>
    <row r="195" spans="1:28" ht="14.25" customHeight="1" x14ac:dyDescent="0.25">
      <c r="A195" s="3"/>
      <c r="B195" s="3"/>
      <c r="C195" s="12">
        <f t="shared" si="6"/>
        <v>43348</v>
      </c>
      <c r="D195" s="22"/>
      <c r="E195" s="19"/>
      <c r="F195" s="20"/>
      <c r="G195" s="19"/>
      <c r="H195" s="21"/>
      <c r="I195" s="11">
        <f>SUM(Table16[[#This Row],[D]]-Table16[[#This Row],[A]],Table16[[#This Row],[DD]]-Table16[[#This Row],[AA]],-(Table16[[#This Row],[NR]]*AB195))</f>
        <v>0</v>
      </c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109">
        <f t="shared" si="5"/>
        <v>43350</v>
      </c>
      <c r="AA195" s="109"/>
      <c r="AB195" s="4">
        <v>2.0833333333333332E-2</v>
      </c>
    </row>
    <row r="196" spans="1:28" ht="14.25" customHeight="1" x14ac:dyDescent="0.25">
      <c r="A196" s="3"/>
      <c r="B196" s="3"/>
      <c r="C196" s="12">
        <f t="shared" si="6"/>
        <v>43349</v>
      </c>
      <c r="D196" s="22"/>
      <c r="E196" s="19"/>
      <c r="F196" s="20"/>
      <c r="G196" s="19"/>
      <c r="H196" s="21"/>
      <c r="I196" s="11">
        <f>SUM(Table16[[#This Row],[D]]-Table16[[#This Row],[A]],Table16[[#This Row],[DD]]-Table16[[#This Row],[AA]],-(Table16[[#This Row],[NR]]*AB196))</f>
        <v>0</v>
      </c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109">
        <f t="shared" si="5"/>
        <v>43351</v>
      </c>
      <c r="AA196" s="109"/>
      <c r="AB196" s="4">
        <v>2.0833333333333332E-2</v>
      </c>
    </row>
    <row r="197" spans="1:28" ht="14.25" customHeight="1" x14ac:dyDescent="0.25">
      <c r="A197" s="3"/>
      <c r="B197" s="3"/>
      <c r="C197" s="12">
        <f t="shared" si="6"/>
        <v>43350</v>
      </c>
      <c r="D197" s="22"/>
      <c r="E197" s="19"/>
      <c r="F197" s="20"/>
      <c r="G197" s="19"/>
      <c r="H197" s="21"/>
      <c r="I197" s="11">
        <f>SUM(Table16[[#This Row],[D]]-Table16[[#This Row],[A]],Table16[[#This Row],[DD]]-Table16[[#This Row],[AA]],-(Table16[[#This Row],[NR]]*AB197))</f>
        <v>0</v>
      </c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109">
        <f t="shared" si="5"/>
        <v>43352</v>
      </c>
      <c r="AA197" s="109"/>
      <c r="AB197" s="4">
        <v>2.0833333333333332E-2</v>
      </c>
    </row>
    <row r="198" spans="1:28" ht="14.25" customHeight="1" x14ac:dyDescent="0.25">
      <c r="A198" s="3"/>
      <c r="B198" s="3"/>
      <c r="C198" s="12">
        <f t="shared" si="6"/>
        <v>43351</v>
      </c>
      <c r="D198" s="22"/>
      <c r="E198" s="19"/>
      <c r="F198" s="20"/>
      <c r="G198" s="19"/>
      <c r="H198" s="21"/>
      <c r="I198" s="11">
        <f>SUM(Table16[[#This Row],[D]]-Table16[[#This Row],[A]],Table16[[#This Row],[DD]]-Table16[[#This Row],[AA]],-(Table16[[#This Row],[NR]]*AB198))</f>
        <v>0</v>
      </c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109">
        <f t="shared" ref="Z198:Z261" si="7">C199+1</f>
        <v>43353</v>
      </c>
      <c r="AA198" s="109"/>
      <c r="AB198" s="4">
        <v>2.0833333333333332E-2</v>
      </c>
    </row>
    <row r="199" spans="1:28" ht="14.25" customHeight="1" x14ac:dyDescent="0.25">
      <c r="A199" s="3"/>
      <c r="B199" s="3"/>
      <c r="C199" s="12">
        <f t="shared" si="6"/>
        <v>43352</v>
      </c>
      <c r="D199" s="22"/>
      <c r="E199" s="19"/>
      <c r="F199" s="20"/>
      <c r="G199" s="19"/>
      <c r="H199" s="21"/>
      <c r="I199" s="11">
        <f>SUM(Table16[[#This Row],[D]]-Table16[[#This Row],[A]],Table16[[#This Row],[DD]]-Table16[[#This Row],[AA]],-(Table16[[#This Row],[NR]]*AB199))</f>
        <v>0</v>
      </c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109">
        <f t="shared" si="7"/>
        <v>43354</v>
      </c>
      <c r="AA199" s="109"/>
      <c r="AB199" s="4">
        <v>2.0833333333333332E-2</v>
      </c>
    </row>
    <row r="200" spans="1:28" ht="14.25" customHeight="1" x14ac:dyDescent="0.25">
      <c r="A200" s="3"/>
      <c r="B200" s="3"/>
      <c r="C200" s="12">
        <f t="shared" ref="C200:C263" si="8">Z198</f>
        <v>43353</v>
      </c>
      <c r="D200" s="22"/>
      <c r="E200" s="19"/>
      <c r="F200" s="20"/>
      <c r="G200" s="19"/>
      <c r="H200" s="21"/>
      <c r="I200" s="11">
        <f>SUM(Table16[[#This Row],[D]]-Table16[[#This Row],[A]],Table16[[#This Row],[DD]]-Table16[[#This Row],[AA]],-(Table16[[#This Row],[NR]]*AB200))</f>
        <v>0</v>
      </c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109">
        <f t="shared" si="7"/>
        <v>43355</v>
      </c>
      <c r="AA200" s="109"/>
      <c r="AB200" s="4">
        <v>2.0833333333333332E-2</v>
      </c>
    </row>
    <row r="201" spans="1:28" ht="14.25" customHeight="1" x14ac:dyDescent="0.25">
      <c r="A201" s="3"/>
      <c r="B201" s="3"/>
      <c r="C201" s="12">
        <f t="shared" si="8"/>
        <v>43354</v>
      </c>
      <c r="D201" s="22"/>
      <c r="E201" s="19"/>
      <c r="F201" s="20"/>
      <c r="G201" s="19"/>
      <c r="H201" s="21"/>
      <c r="I201" s="11">
        <f>SUM(Table16[[#This Row],[D]]-Table16[[#This Row],[A]],Table16[[#This Row],[DD]]-Table16[[#This Row],[AA]],-(Table16[[#This Row],[NR]]*AB201))</f>
        <v>0</v>
      </c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109">
        <f t="shared" si="7"/>
        <v>43356</v>
      </c>
      <c r="AA201" s="109"/>
      <c r="AB201" s="4">
        <v>2.0833333333333332E-2</v>
      </c>
    </row>
    <row r="202" spans="1:28" ht="14.25" customHeight="1" x14ac:dyDescent="0.25">
      <c r="A202" s="3"/>
      <c r="B202" s="3"/>
      <c r="C202" s="12">
        <f t="shared" si="8"/>
        <v>43355</v>
      </c>
      <c r="D202" s="22"/>
      <c r="E202" s="19"/>
      <c r="F202" s="20"/>
      <c r="G202" s="19"/>
      <c r="H202" s="21"/>
      <c r="I202" s="11">
        <f>SUM(Table16[[#This Row],[D]]-Table16[[#This Row],[A]],Table16[[#This Row],[DD]]-Table16[[#This Row],[AA]],-(Table16[[#This Row],[NR]]*AB202))</f>
        <v>0</v>
      </c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109">
        <f t="shared" si="7"/>
        <v>43357</v>
      </c>
      <c r="AA202" s="109"/>
      <c r="AB202" s="4">
        <v>2.0833333333333332E-2</v>
      </c>
    </row>
    <row r="203" spans="1:28" ht="14.25" customHeight="1" x14ac:dyDescent="0.25">
      <c r="A203" s="3"/>
      <c r="B203" s="3"/>
      <c r="C203" s="12">
        <f t="shared" si="8"/>
        <v>43356</v>
      </c>
      <c r="D203" s="22"/>
      <c r="E203" s="19"/>
      <c r="F203" s="20"/>
      <c r="G203" s="19"/>
      <c r="H203" s="21"/>
      <c r="I203" s="11">
        <f>SUM(Table16[[#This Row],[D]]-Table16[[#This Row],[A]],Table16[[#This Row],[DD]]-Table16[[#This Row],[AA]],-(Table16[[#This Row],[NR]]*AB203))</f>
        <v>0</v>
      </c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109">
        <f t="shared" si="7"/>
        <v>43358</v>
      </c>
      <c r="AA203" s="109"/>
      <c r="AB203" s="4">
        <v>2.0833333333333332E-2</v>
      </c>
    </row>
    <row r="204" spans="1:28" ht="14.25" customHeight="1" x14ac:dyDescent="0.25">
      <c r="A204" s="3"/>
      <c r="B204" s="3"/>
      <c r="C204" s="12">
        <f t="shared" si="8"/>
        <v>43357</v>
      </c>
      <c r="D204" s="22"/>
      <c r="E204" s="19"/>
      <c r="F204" s="20"/>
      <c r="G204" s="19"/>
      <c r="H204" s="21"/>
      <c r="I204" s="11">
        <f>SUM(Table16[[#This Row],[D]]-Table16[[#This Row],[A]],Table16[[#This Row],[DD]]-Table16[[#This Row],[AA]],-(Table16[[#This Row],[NR]]*AB204))</f>
        <v>0</v>
      </c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109">
        <f t="shared" si="7"/>
        <v>43359</v>
      </c>
      <c r="AA204" s="109"/>
      <c r="AB204" s="4">
        <v>2.0833333333333332E-2</v>
      </c>
    </row>
    <row r="205" spans="1:28" ht="14.25" customHeight="1" x14ac:dyDescent="0.25">
      <c r="A205" s="3"/>
      <c r="B205" s="3"/>
      <c r="C205" s="12">
        <f t="shared" si="8"/>
        <v>43358</v>
      </c>
      <c r="D205" s="22"/>
      <c r="E205" s="19"/>
      <c r="F205" s="20"/>
      <c r="G205" s="19"/>
      <c r="H205" s="21"/>
      <c r="I205" s="11">
        <f>SUM(Table16[[#This Row],[D]]-Table16[[#This Row],[A]],Table16[[#This Row],[DD]]-Table16[[#This Row],[AA]],-(Table16[[#This Row],[NR]]*AB205))</f>
        <v>0</v>
      </c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109">
        <f t="shared" si="7"/>
        <v>43360</v>
      </c>
      <c r="AA205" s="109"/>
      <c r="AB205" s="4">
        <v>2.0833333333333332E-2</v>
      </c>
    </row>
    <row r="206" spans="1:28" ht="14.25" customHeight="1" x14ac:dyDescent="0.25">
      <c r="A206" s="3"/>
      <c r="B206" s="3"/>
      <c r="C206" s="12">
        <f t="shared" si="8"/>
        <v>43359</v>
      </c>
      <c r="D206" s="22"/>
      <c r="E206" s="19"/>
      <c r="F206" s="20"/>
      <c r="G206" s="19"/>
      <c r="H206" s="21"/>
      <c r="I206" s="11">
        <f>SUM(Table16[[#This Row],[D]]-Table16[[#This Row],[A]],Table16[[#This Row],[DD]]-Table16[[#This Row],[AA]],-(Table16[[#This Row],[NR]]*AB206))</f>
        <v>0</v>
      </c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109">
        <f t="shared" si="7"/>
        <v>43361</v>
      </c>
      <c r="AA206" s="109"/>
      <c r="AB206" s="4">
        <v>2.0833333333333332E-2</v>
      </c>
    </row>
    <row r="207" spans="1:28" ht="14.25" customHeight="1" x14ac:dyDescent="0.25">
      <c r="A207" s="3"/>
      <c r="B207" s="3"/>
      <c r="C207" s="12">
        <f t="shared" si="8"/>
        <v>43360</v>
      </c>
      <c r="D207" s="22"/>
      <c r="E207" s="19"/>
      <c r="F207" s="20"/>
      <c r="G207" s="19"/>
      <c r="H207" s="21"/>
      <c r="I207" s="11">
        <f>SUM(Table16[[#This Row],[D]]-Table16[[#This Row],[A]],Table16[[#This Row],[DD]]-Table16[[#This Row],[AA]],-(Table16[[#This Row],[NR]]*AB207))</f>
        <v>0</v>
      </c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109">
        <f t="shared" si="7"/>
        <v>43362</v>
      </c>
      <c r="AA207" s="109"/>
      <c r="AB207" s="4">
        <v>2.0833333333333332E-2</v>
      </c>
    </row>
    <row r="208" spans="1:28" ht="14.25" customHeight="1" x14ac:dyDescent="0.25">
      <c r="A208" s="3"/>
      <c r="B208" s="3"/>
      <c r="C208" s="12">
        <f t="shared" si="8"/>
        <v>43361</v>
      </c>
      <c r="D208" s="22"/>
      <c r="E208" s="19"/>
      <c r="F208" s="20"/>
      <c r="G208" s="19"/>
      <c r="H208" s="21"/>
      <c r="I208" s="11">
        <f>SUM(Table16[[#This Row],[D]]-Table16[[#This Row],[A]],Table16[[#This Row],[DD]]-Table16[[#This Row],[AA]],-(Table16[[#This Row],[NR]]*AB208))</f>
        <v>0</v>
      </c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109">
        <f t="shared" si="7"/>
        <v>43363</v>
      </c>
      <c r="AA208" s="109"/>
      <c r="AB208" s="4">
        <v>2.0833333333333332E-2</v>
      </c>
    </row>
    <row r="209" spans="1:28" ht="14.25" customHeight="1" x14ac:dyDescent="0.25">
      <c r="A209" s="3"/>
      <c r="B209" s="3"/>
      <c r="C209" s="12">
        <f t="shared" si="8"/>
        <v>43362</v>
      </c>
      <c r="D209" s="22"/>
      <c r="E209" s="19"/>
      <c r="F209" s="20"/>
      <c r="G209" s="19"/>
      <c r="H209" s="21"/>
      <c r="I209" s="11">
        <f>SUM(Table16[[#This Row],[D]]-Table16[[#This Row],[A]],Table16[[#This Row],[DD]]-Table16[[#This Row],[AA]],-(Table16[[#This Row],[NR]]*AB209))</f>
        <v>0</v>
      </c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109">
        <f t="shared" si="7"/>
        <v>43364</v>
      </c>
      <c r="AA209" s="109"/>
      <c r="AB209" s="4">
        <v>2.0833333333333332E-2</v>
      </c>
    </row>
    <row r="210" spans="1:28" ht="14.25" customHeight="1" x14ac:dyDescent="0.25">
      <c r="A210" s="3"/>
      <c r="B210" s="3"/>
      <c r="C210" s="12">
        <f t="shared" si="8"/>
        <v>43363</v>
      </c>
      <c r="D210" s="22"/>
      <c r="E210" s="19"/>
      <c r="F210" s="20"/>
      <c r="G210" s="19"/>
      <c r="H210" s="21"/>
      <c r="I210" s="11">
        <f>SUM(Table16[[#This Row],[D]]-Table16[[#This Row],[A]],Table16[[#This Row],[DD]]-Table16[[#This Row],[AA]],-(Table16[[#This Row],[NR]]*AB210))</f>
        <v>0</v>
      </c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109">
        <f t="shared" si="7"/>
        <v>43365</v>
      </c>
      <c r="AA210" s="109"/>
      <c r="AB210" s="4">
        <v>2.0833333333333332E-2</v>
      </c>
    </row>
    <row r="211" spans="1:28" ht="14.25" customHeight="1" x14ac:dyDescent="0.25">
      <c r="A211" s="3"/>
      <c r="B211" s="3"/>
      <c r="C211" s="12">
        <f t="shared" si="8"/>
        <v>43364</v>
      </c>
      <c r="D211" s="22"/>
      <c r="E211" s="19"/>
      <c r="F211" s="20"/>
      <c r="G211" s="19"/>
      <c r="H211" s="21"/>
      <c r="I211" s="11">
        <f>SUM(Table16[[#This Row],[D]]-Table16[[#This Row],[A]],Table16[[#This Row],[DD]]-Table16[[#This Row],[AA]],-(Table16[[#This Row],[NR]]*AB211))</f>
        <v>0</v>
      </c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109">
        <f t="shared" si="7"/>
        <v>43366</v>
      </c>
      <c r="AA211" s="109"/>
      <c r="AB211" s="4">
        <v>2.0833333333333332E-2</v>
      </c>
    </row>
    <row r="212" spans="1:28" ht="14.25" customHeight="1" x14ac:dyDescent="0.25">
      <c r="A212" s="3"/>
      <c r="B212" s="3"/>
      <c r="C212" s="12">
        <f t="shared" si="8"/>
        <v>43365</v>
      </c>
      <c r="D212" s="22"/>
      <c r="E212" s="19"/>
      <c r="F212" s="20"/>
      <c r="G212" s="19"/>
      <c r="H212" s="21"/>
      <c r="I212" s="11">
        <f>SUM(Table16[[#This Row],[D]]-Table16[[#This Row],[A]],Table16[[#This Row],[DD]]-Table16[[#This Row],[AA]],-(Table16[[#This Row],[NR]]*AB212))</f>
        <v>0</v>
      </c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109">
        <f t="shared" si="7"/>
        <v>43367</v>
      </c>
      <c r="AA212" s="109"/>
      <c r="AB212" s="4">
        <v>2.0833333333333332E-2</v>
      </c>
    </row>
    <row r="213" spans="1:28" ht="14.25" customHeight="1" x14ac:dyDescent="0.25">
      <c r="A213" s="3"/>
      <c r="B213" s="3"/>
      <c r="C213" s="12">
        <f t="shared" si="8"/>
        <v>43366</v>
      </c>
      <c r="D213" s="22"/>
      <c r="E213" s="19"/>
      <c r="F213" s="20"/>
      <c r="G213" s="19"/>
      <c r="H213" s="21"/>
      <c r="I213" s="11">
        <f>SUM(Table16[[#This Row],[D]]-Table16[[#This Row],[A]],Table16[[#This Row],[DD]]-Table16[[#This Row],[AA]],-(Table16[[#This Row],[NR]]*AB213))</f>
        <v>0</v>
      </c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109">
        <f t="shared" si="7"/>
        <v>43368</v>
      </c>
      <c r="AA213" s="109"/>
      <c r="AB213" s="4">
        <v>2.0833333333333332E-2</v>
      </c>
    </row>
    <row r="214" spans="1:28" ht="14.25" customHeight="1" x14ac:dyDescent="0.25">
      <c r="A214" s="3"/>
      <c r="B214" s="3"/>
      <c r="C214" s="12">
        <f t="shared" si="8"/>
        <v>43367</v>
      </c>
      <c r="D214" s="22"/>
      <c r="E214" s="19"/>
      <c r="F214" s="20"/>
      <c r="G214" s="19"/>
      <c r="H214" s="21"/>
      <c r="I214" s="11">
        <f>SUM(Table16[[#This Row],[D]]-Table16[[#This Row],[A]],Table16[[#This Row],[DD]]-Table16[[#This Row],[AA]],-(Table16[[#This Row],[NR]]*AB214))</f>
        <v>0</v>
      </c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109">
        <f t="shared" si="7"/>
        <v>43369</v>
      </c>
      <c r="AA214" s="109"/>
      <c r="AB214" s="4">
        <v>2.0833333333333332E-2</v>
      </c>
    </row>
    <row r="215" spans="1:28" ht="14.25" customHeight="1" x14ac:dyDescent="0.25">
      <c r="A215" s="3"/>
      <c r="B215" s="3"/>
      <c r="C215" s="12">
        <f t="shared" si="8"/>
        <v>43368</v>
      </c>
      <c r="D215" s="22"/>
      <c r="E215" s="19"/>
      <c r="F215" s="20"/>
      <c r="G215" s="19"/>
      <c r="H215" s="21"/>
      <c r="I215" s="11">
        <f>SUM(Table16[[#This Row],[D]]-Table16[[#This Row],[A]],Table16[[#This Row],[DD]]-Table16[[#This Row],[AA]],-(Table16[[#This Row],[NR]]*AB215))</f>
        <v>0</v>
      </c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109">
        <f t="shared" si="7"/>
        <v>43370</v>
      </c>
      <c r="AA215" s="109"/>
      <c r="AB215" s="4">
        <v>2.0833333333333332E-2</v>
      </c>
    </row>
    <row r="216" spans="1:28" ht="14.25" customHeight="1" x14ac:dyDescent="0.25">
      <c r="A216" s="3"/>
      <c r="B216" s="3"/>
      <c r="C216" s="12">
        <f t="shared" si="8"/>
        <v>43369</v>
      </c>
      <c r="D216" s="22"/>
      <c r="E216" s="19"/>
      <c r="F216" s="20"/>
      <c r="G216" s="19"/>
      <c r="H216" s="21"/>
      <c r="I216" s="11">
        <f>SUM(Table16[[#This Row],[D]]-Table16[[#This Row],[A]],Table16[[#This Row],[DD]]-Table16[[#This Row],[AA]],-(Table16[[#This Row],[NR]]*AB216))</f>
        <v>0</v>
      </c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109">
        <f t="shared" si="7"/>
        <v>43371</v>
      </c>
      <c r="AA216" s="109"/>
      <c r="AB216" s="4">
        <v>2.0833333333333332E-2</v>
      </c>
    </row>
    <row r="217" spans="1:28" ht="14.25" customHeight="1" x14ac:dyDescent="0.25">
      <c r="A217" s="3"/>
      <c r="B217" s="3"/>
      <c r="C217" s="12">
        <f t="shared" si="8"/>
        <v>43370</v>
      </c>
      <c r="D217" s="22"/>
      <c r="E217" s="19"/>
      <c r="F217" s="20"/>
      <c r="G217" s="19"/>
      <c r="H217" s="21"/>
      <c r="I217" s="11">
        <f>SUM(Table16[[#This Row],[D]]-Table16[[#This Row],[A]],Table16[[#This Row],[DD]]-Table16[[#This Row],[AA]],-(Table16[[#This Row],[NR]]*AB217))</f>
        <v>0</v>
      </c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109">
        <f t="shared" si="7"/>
        <v>43372</v>
      </c>
      <c r="AA217" s="109"/>
      <c r="AB217" s="4">
        <v>2.0833333333333332E-2</v>
      </c>
    </row>
    <row r="218" spans="1:28" ht="14.25" customHeight="1" x14ac:dyDescent="0.25">
      <c r="A218" s="3"/>
      <c r="B218" s="3"/>
      <c r="C218" s="12">
        <f t="shared" si="8"/>
        <v>43371</v>
      </c>
      <c r="D218" s="22"/>
      <c r="E218" s="19"/>
      <c r="F218" s="20"/>
      <c r="G218" s="19"/>
      <c r="H218" s="21"/>
      <c r="I218" s="11">
        <f>SUM(Table16[[#This Row],[D]]-Table16[[#This Row],[A]],Table16[[#This Row],[DD]]-Table16[[#This Row],[AA]],-(Table16[[#This Row],[NR]]*AB218))</f>
        <v>0</v>
      </c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109">
        <f t="shared" si="7"/>
        <v>43373</v>
      </c>
      <c r="AA218" s="109"/>
      <c r="AB218" s="4">
        <v>2.0833333333333332E-2</v>
      </c>
    </row>
    <row r="219" spans="1:28" ht="14.25" customHeight="1" x14ac:dyDescent="0.25">
      <c r="A219" s="3"/>
      <c r="B219" s="3"/>
      <c r="C219" s="12">
        <f t="shared" si="8"/>
        <v>43372</v>
      </c>
      <c r="D219" s="22"/>
      <c r="E219" s="19"/>
      <c r="F219" s="20"/>
      <c r="G219" s="19"/>
      <c r="H219" s="21"/>
      <c r="I219" s="11">
        <f>SUM(Table16[[#This Row],[D]]-Table16[[#This Row],[A]],Table16[[#This Row],[DD]]-Table16[[#This Row],[AA]],-(Table16[[#This Row],[NR]]*AB219))</f>
        <v>0</v>
      </c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109">
        <f t="shared" si="7"/>
        <v>43374</v>
      </c>
      <c r="AA219" s="109"/>
      <c r="AB219" s="4">
        <v>2.0833333333333332E-2</v>
      </c>
    </row>
    <row r="220" spans="1:28" ht="14.25" customHeight="1" x14ac:dyDescent="0.25">
      <c r="A220" s="3"/>
      <c r="B220" s="3"/>
      <c r="C220" s="12">
        <f t="shared" si="8"/>
        <v>43373</v>
      </c>
      <c r="D220" s="22"/>
      <c r="E220" s="19"/>
      <c r="F220" s="20"/>
      <c r="G220" s="19"/>
      <c r="H220" s="21"/>
      <c r="I220" s="11">
        <f>SUM(Table16[[#This Row],[D]]-Table16[[#This Row],[A]],Table16[[#This Row],[DD]]-Table16[[#This Row],[AA]],-(Table16[[#This Row],[NR]]*AB220))</f>
        <v>0</v>
      </c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109">
        <f t="shared" si="7"/>
        <v>43375</v>
      </c>
      <c r="AA220" s="109"/>
      <c r="AB220" s="4">
        <v>2.0833333333333332E-2</v>
      </c>
    </row>
    <row r="221" spans="1:28" ht="14.25" customHeight="1" x14ac:dyDescent="0.25">
      <c r="A221" s="3"/>
      <c r="B221" s="3"/>
      <c r="C221" s="12">
        <f t="shared" si="8"/>
        <v>43374</v>
      </c>
      <c r="D221" s="22"/>
      <c r="E221" s="19"/>
      <c r="F221" s="20"/>
      <c r="G221" s="19"/>
      <c r="H221" s="21"/>
      <c r="I221" s="11">
        <f>SUM(Table16[[#This Row],[D]]-Table16[[#This Row],[A]],Table16[[#This Row],[DD]]-Table16[[#This Row],[AA]],-(Table16[[#This Row],[NR]]*AB221))</f>
        <v>0</v>
      </c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109">
        <f t="shared" si="7"/>
        <v>43376</v>
      </c>
      <c r="AA221" s="109"/>
      <c r="AB221" s="4">
        <v>2.0833333333333332E-2</v>
      </c>
    </row>
    <row r="222" spans="1:28" ht="14.25" customHeight="1" x14ac:dyDescent="0.25">
      <c r="A222" s="3"/>
      <c r="B222" s="3"/>
      <c r="C222" s="12">
        <f t="shared" si="8"/>
        <v>43375</v>
      </c>
      <c r="D222" s="22"/>
      <c r="E222" s="19"/>
      <c r="F222" s="20"/>
      <c r="G222" s="19"/>
      <c r="H222" s="21"/>
      <c r="I222" s="11">
        <f>SUM(Table16[[#This Row],[D]]-Table16[[#This Row],[A]],Table16[[#This Row],[DD]]-Table16[[#This Row],[AA]],-(Table16[[#This Row],[NR]]*AB222))</f>
        <v>0</v>
      </c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109">
        <f t="shared" si="7"/>
        <v>43377</v>
      </c>
      <c r="AA222" s="109"/>
      <c r="AB222" s="4">
        <v>2.0833333333333332E-2</v>
      </c>
    </row>
    <row r="223" spans="1:28" ht="14.25" customHeight="1" x14ac:dyDescent="0.25">
      <c r="A223" s="3"/>
      <c r="B223" s="3"/>
      <c r="C223" s="12">
        <f t="shared" si="8"/>
        <v>43376</v>
      </c>
      <c r="D223" s="22"/>
      <c r="E223" s="19"/>
      <c r="F223" s="20"/>
      <c r="G223" s="19"/>
      <c r="H223" s="21"/>
      <c r="I223" s="11">
        <f>SUM(Table16[[#This Row],[D]]-Table16[[#This Row],[A]],Table16[[#This Row],[DD]]-Table16[[#This Row],[AA]],-(Table16[[#This Row],[NR]]*AB223))</f>
        <v>0</v>
      </c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109">
        <f t="shared" si="7"/>
        <v>43378</v>
      </c>
      <c r="AA223" s="109"/>
      <c r="AB223" s="4">
        <v>2.0833333333333332E-2</v>
      </c>
    </row>
    <row r="224" spans="1:28" ht="14.25" customHeight="1" x14ac:dyDescent="0.25">
      <c r="A224" s="3"/>
      <c r="B224" s="3"/>
      <c r="C224" s="12">
        <f t="shared" si="8"/>
        <v>43377</v>
      </c>
      <c r="D224" s="22"/>
      <c r="E224" s="19"/>
      <c r="F224" s="20"/>
      <c r="G224" s="19"/>
      <c r="H224" s="21"/>
      <c r="I224" s="11">
        <f>SUM(Table16[[#This Row],[D]]-Table16[[#This Row],[A]],Table16[[#This Row],[DD]]-Table16[[#This Row],[AA]],-(Table16[[#This Row],[NR]]*AB224))</f>
        <v>0</v>
      </c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109">
        <f t="shared" si="7"/>
        <v>43379</v>
      </c>
      <c r="AA224" s="109"/>
      <c r="AB224" s="4">
        <v>2.0833333333333332E-2</v>
      </c>
    </row>
    <row r="225" spans="1:28" ht="14.25" customHeight="1" x14ac:dyDescent="0.25">
      <c r="A225" s="3"/>
      <c r="B225" s="3"/>
      <c r="C225" s="12">
        <f t="shared" si="8"/>
        <v>43378</v>
      </c>
      <c r="D225" s="22"/>
      <c r="E225" s="19"/>
      <c r="F225" s="20"/>
      <c r="G225" s="19"/>
      <c r="H225" s="21"/>
      <c r="I225" s="11">
        <f>SUM(Table16[[#This Row],[D]]-Table16[[#This Row],[A]],Table16[[#This Row],[DD]]-Table16[[#This Row],[AA]],-(Table16[[#This Row],[NR]]*AB225))</f>
        <v>0</v>
      </c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109">
        <f t="shared" si="7"/>
        <v>43380</v>
      </c>
      <c r="AA225" s="109"/>
      <c r="AB225" s="4">
        <v>2.0833333333333332E-2</v>
      </c>
    </row>
    <row r="226" spans="1:28" ht="14.25" customHeight="1" x14ac:dyDescent="0.25">
      <c r="A226" s="3"/>
      <c r="B226" s="3"/>
      <c r="C226" s="12">
        <f t="shared" si="8"/>
        <v>43379</v>
      </c>
      <c r="D226" s="22"/>
      <c r="E226" s="19"/>
      <c r="F226" s="20"/>
      <c r="G226" s="19"/>
      <c r="H226" s="21"/>
      <c r="I226" s="11">
        <f>SUM(Table16[[#This Row],[D]]-Table16[[#This Row],[A]],Table16[[#This Row],[DD]]-Table16[[#This Row],[AA]],-(Table16[[#This Row],[NR]]*AB226))</f>
        <v>0</v>
      </c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109">
        <f t="shared" si="7"/>
        <v>43381</v>
      </c>
      <c r="AA226" s="109"/>
      <c r="AB226" s="4">
        <v>2.0833333333333332E-2</v>
      </c>
    </row>
    <row r="227" spans="1:28" ht="14.25" customHeight="1" x14ac:dyDescent="0.25">
      <c r="A227" s="3"/>
      <c r="B227" s="3"/>
      <c r="C227" s="12">
        <f t="shared" si="8"/>
        <v>43380</v>
      </c>
      <c r="D227" s="22"/>
      <c r="E227" s="19"/>
      <c r="F227" s="20"/>
      <c r="G227" s="19"/>
      <c r="H227" s="21"/>
      <c r="I227" s="11">
        <f>SUM(Table16[[#This Row],[D]]-Table16[[#This Row],[A]],Table16[[#This Row],[DD]]-Table16[[#This Row],[AA]],-(Table16[[#This Row],[NR]]*AB227))</f>
        <v>0</v>
      </c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109">
        <f t="shared" si="7"/>
        <v>43382</v>
      </c>
      <c r="AA227" s="109"/>
      <c r="AB227" s="4">
        <v>2.0833333333333332E-2</v>
      </c>
    </row>
    <row r="228" spans="1:28" ht="14.25" customHeight="1" x14ac:dyDescent="0.25">
      <c r="A228" s="3"/>
      <c r="B228" s="3"/>
      <c r="C228" s="12">
        <f t="shared" si="8"/>
        <v>43381</v>
      </c>
      <c r="D228" s="22"/>
      <c r="E228" s="19"/>
      <c r="F228" s="20"/>
      <c r="G228" s="19"/>
      <c r="H228" s="21"/>
      <c r="I228" s="11">
        <f>SUM(Table16[[#This Row],[D]]-Table16[[#This Row],[A]],Table16[[#This Row],[DD]]-Table16[[#This Row],[AA]],-(Table16[[#This Row],[NR]]*AB228))</f>
        <v>0</v>
      </c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109">
        <f t="shared" si="7"/>
        <v>43383</v>
      </c>
      <c r="AA228" s="109"/>
      <c r="AB228" s="4">
        <v>2.0833333333333332E-2</v>
      </c>
    </row>
    <row r="229" spans="1:28" ht="14.25" customHeight="1" x14ac:dyDescent="0.25">
      <c r="A229" s="3"/>
      <c r="B229" s="3"/>
      <c r="C229" s="12">
        <f t="shared" si="8"/>
        <v>43382</v>
      </c>
      <c r="D229" s="22"/>
      <c r="E229" s="19"/>
      <c r="F229" s="20"/>
      <c r="G229" s="19"/>
      <c r="H229" s="21"/>
      <c r="I229" s="11">
        <f>SUM(Table16[[#This Row],[D]]-Table16[[#This Row],[A]],Table16[[#This Row],[DD]]-Table16[[#This Row],[AA]],-(Table16[[#This Row],[NR]]*AB229))</f>
        <v>0</v>
      </c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109">
        <f t="shared" si="7"/>
        <v>43384</v>
      </c>
      <c r="AA229" s="109"/>
      <c r="AB229" s="4">
        <v>2.0833333333333332E-2</v>
      </c>
    </row>
    <row r="230" spans="1:28" ht="14.25" customHeight="1" x14ac:dyDescent="0.25">
      <c r="A230" s="3"/>
      <c r="B230" s="3"/>
      <c r="C230" s="12">
        <f t="shared" si="8"/>
        <v>43383</v>
      </c>
      <c r="D230" s="22"/>
      <c r="E230" s="19"/>
      <c r="F230" s="20"/>
      <c r="G230" s="19"/>
      <c r="H230" s="21"/>
      <c r="I230" s="11">
        <f>SUM(Table16[[#This Row],[D]]-Table16[[#This Row],[A]],Table16[[#This Row],[DD]]-Table16[[#This Row],[AA]],-(Table16[[#This Row],[NR]]*AB230))</f>
        <v>0</v>
      </c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109">
        <f t="shared" si="7"/>
        <v>43385</v>
      </c>
      <c r="AA230" s="109"/>
      <c r="AB230" s="4">
        <v>2.0833333333333332E-2</v>
      </c>
    </row>
    <row r="231" spans="1:28" ht="14.25" customHeight="1" x14ac:dyDescent="0.25">
      <c r="A231" s="3"/>
      <c r="B231" s="3"/>
      <c r="C231" s="12">
        <f t="shared" si="8"/>
        <v>43384</v>
      </c>
      <c r="D231" s="22"/>
      <c r="E231" s="19"/>
      <c r="F231" s="20"/>
      <c r="G231" s="19"/>
      <c r="H231" s="21"/>
      <c r="I231" s="11">
        <f>SUM(Table16[[#This Row],[D]]-Table16[[#This Row],[A]],Table16[[#This Row],[DD]]-Table16[[#This Row],[AA]],-(Table16[[#This Row],[NR]]*AB231))</f>
        <v>0</v>
      </c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109">
        <f t="shared" si="7"/>
        <v>43386</v>
      </c>
      <c r="AA231" s="109"/>
      <c r="AB231" s="4">
        <v>2.0833333333333332E-2</v>
      </c>
    </row>
    <row r="232" spans="1:28" ht="14.25" customHeight="1" x14ac:dyDescent="0.25">
      <c r="A232" s="3"/>
      <c r="B232" s="3"/>
      <c r="C232" s="12">
        <f t="shared" si="8"/>
        <v>43385</v>
      </c>
      <c r="D232" s="22"/>
      <c r="E232" s="19"/>
      <c r="F232" s="20"/>
      <c r="G232" s="19"/>
      <c r="H232" s="21"/>
      <c r="I232" s="11">
        <f>SUM(Table16[[#This Row],[D]]-Table16[[#This Row],[A]],Table16[[#This Row],[DD]]-Table16[[#This Row],[AA]],-(Table16[[#This Row],[NR]]*AB232))</f>
        <v>0</v>
      </c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109">
        <f t="shared" si="7"/>
        <v>43387</v>
      </c>
      <c r="AA232" s="109"/>
      <c r="AB232" s="4">
        <v>2.0833333333333332E-2</v>
      </c>
    </row>
    <row r="233" spans="1:28" ht="14.25" customHeight="1" x14ac:dyDescent="0.25">
      <c r="A233" s="3"/>
      <c r="B233" s="3"/>
      <c r="C233" s="12">
        <f t="shared" si="8"/>
        <v>43386</v>
      </c>
      <c r="D233" s="22"/>
      <c r="E233" s="19"/>
      <c r="F233" s="20"/>
      <c r="G233" s="19"/>
      <c r="H233" s="21"/>
      <c r="I233" s="11">
        <f>SUM(Table16[[#This Row],[D]]-Table16[[#This Row],[A]],Table16[[#This Row],[DD]]-Table16[[#This Row],[AA]],-(Table16[[#This Row],[NR]]*AB233))</f>
        <v>0</v>
      </c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109">
        <f t="shared" si="7"/>
        <v>43388</v>
      </c>
      <c r="AA233" s="109"/>
      <c r="AB233" s="4">
        <v>2.0833333333333332E-2</v>
      </c>
    </row>
    <row r="234" spans="1:28" ht="14.25" customHeight="1" x14ac:dyDescent="0.25">
      <c r="A234" s="3"/>
      <c r="B234" s="3"/>
      <c r="C234" s="12">
        <f t="shared" si="8"/>
        <v>43387</v>
      </c>
      <c r="D234" s="22"/>
      <c r="E234" s="19"/>
      <c r="F234" s="20"/>
      <c r="G234" s="19"/>
      <c r="H234" s="21"/>
      <c r="I234" s="11">
        <f>SUM(Table16[[#This Row],[D]]-Table16[[#This Row],[A]],Table16[[#This Row],[DD]]-Table16[[#This Row],[AA]],-(Table16[[#This Row],[NR]]*AB234))</f>
        <v>0</v>
      </c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109">
        <f t="shared" si="7"/>
        <v>43389</v>
      </c>
      <c r="AA234" s="109"/>
      <c r="AB234" s="4">
        <v>2.0833333333333332E-2</v>
      </c>
    </row>
    <row r="235" spans="1:28" ht="14.25" customHeight="1" x14ac:dyDescent="0.25">
      <c r="A235" s="3"/>
      <c r="B235" s="3"/>
      <c r="C235" s="12">
        <f t="shared" si="8"/>
        <v>43388</v>
      </c>
      <c r="D235" s="22"/>
      <c r="E235" s="19"/>
      <c r="F235" s="20"/>
      <c r="G235" s="19"/>
      <c r="H235" s="21"/>
      <c r="I235" s="11">
        <f>SUM(Table16[[#This Row],[D]]-Table16[[#This Row],[A]],Table16[[#This Row],[DD]]-Table16[[#This Row],[AA]],-(Table16[[#This Row],[NR]]*AB235))</f>
        <v>0</v>
      </c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109">
        <f t="shared" si="7"/>
        <v>43390</v>
      </c>
      <c r="AA235" s="109"/>
      <c r="AB235" s="4">
        <v>2.0833333333333332E-2</v>
      </c>
    </row>
    <row r="236" spans="1:28" ht="14.25" customHeight="1" x14ac:dyDescent="0.25">
      <c r="A236" s="3"/>
      <c r="B236" s="3"/>
      <c r="C236" s="12">
        <f t="shared" si="8"/>
        <v>43389</v>
      </c>
      <c r="D236" s="22"/>
      <c r="E236" s="19"/>
      <c r="F236" s="20"/>
      <c r="G236" s="19"/>
      <c r="H236" s="21"/>
      <c r="I236" s="11">
        <f>SUM(Table16[[#This Row],[D]]-Table16[[#This Row],[A]],Table16[[#This Row],[DD]]-Table16[[#This Row],[AA]],-(Table16[[#This Row],[NR]]*AB236))</f>
        <v>0</v>
      </c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109">
        <f t="shared" si="7"/>
        <v>43391</v>
      </c>
      <c r="AA236" s="109"/>
      <c r="AB236" s="4">
        <v>2.0833333333333332E-2</v>
      </c>
    </row>
    <row r="237" spans="1:28" ht="14.25" customHeight="1" x14ac:dyDescent="0.25">
      <c r="A237" s="3"/>
      <c r="B237" s="3"/>
      <c r="C237" s="12">
        <f t="shared" si="8"/>
        <v>43390</v>
      </c>
      <c r="D237" s="22"/>
      <c r="E237" s="19"/>
      <c r="F237" s="20"/>
      <c r="G237" s="19"/>
      <c r="H237" s="21"/>
      <c r="I237" s="11">
        <f>SUM(Table16[[#This Row],[D]]-Table16[[#This Row],[A]],Table16[[#This Row],[DD]]-Table16[[#This Row],[AA]],-(Table16[[#This Row],[NR]]*AB237))</f>
        <v>0</v>
      </c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109">
        <f t="shared" si="7"/>
        <v>43392</v>
      </c>
      <c r="AA237" s="109"/>
      <c r="AB237" s="4">
        <v>2.0833333333333332E-2</v>
      </c>
    </row>
    <row r="238" spans="1:28" ht="14.25" customHeight="1" x14ac:dyDescent="0.25">
      <c r="A238" s="3"/>
      <c r="B238" s="3"/>
      <c r="C238" s="12">
        <f t="shared" si="8"/>
        <v>43391</v>
      </c>
      <c r="D238" s="22"/>
      <c r="E238" s="19"/>
      <c r="F238" s="20"/>
      <c r="G238" s="19"/>
      <c r="H238" s="21"/>
      <c r="I238" s="11">
        <f>SUM(Table16[[#This Row],[D]]-Table16[[#This Row],[A]],Table16[[#This Row],[DD]]-Table16[[#This Row],[AA]],-(Table16[[#This Row],[NR]]*AB238))</f>
        <v>0</v>
      </c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109">
        <f t="shared" si="7"/>
        <v>43393</v>
      </c>
      <c r="AA238" s="109"/>
      <c r="AB238" s="4">
        <v>2.0833333333333332E-2</v>
      </c>
    </row>
    <row r="239" spans="1:28" ht="14.25" customHeight="1" x14ac:dyDescent="0.25">
      <c r="A239" s="3"/>
      <c r="B239" s="3"/>
      <c r="C239" s="12">
        <f t="shared" si="8"/>
        <v>43392</v>
      </c>
      <c r="D239" s="22"/>
      <c r="E239" s="19"/>
      <c r="F239" s="20"/>
      <c r="G239" s="19"/>
      <c r="H239" s="21"/>
      <c r="I239" s="11">
        <f>SUM(Table16[[#This Row],[D]]-Table16[[#This Row],[A]],Table16[[#This Row],[DD]]-Table16[[#This Row],[AA]],-(Table16[[#This Row],[NR]]*AB239))</f>
        <v>0</v>
      </c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109">
        <f t="shared" si="7"/>
        <v>43394</v>
      </c>
      <c r="AA239" s="109"/>
      <c r="AB239" s="4">
        <v>2.0833333333333332E-2</v>
      </c>
    </row>
    <row r="240" spans="1:28" ht="14.25" customHeight="1" x14ac:dyDescent="0.25">
      <c r="A240" s="3"/>
      <c r="B240" s="3"/>
      <c r="C240" s="12">
        <f t="shared" si="8"/>
        <v>43393</v>
      </c>
      <c r="D240" s="22"/>
      <c r="E240" s="19"/>
      <c r="F240" s="20"/>
      <c r="G240" s="19"/>
      <c r="H240" s="21"/>
      <c r="I240" s="11">
        <f>SUM(Table16[[#This Row],[D]]-Table16[[#This Row],[A]],Table16[[#This Row],[DD]]-Table16[[#This Row],[AA]],-(Table16[[#This Row],[NR]]*AB240))</f>
        <v>0</v>
      </c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109">
        <f t="shared" si="7"/>
        <v>43395</v>
      </c>
      <c r="AA240" s="109"/>
      <c r="AB240" s="4">
        <v>2.0833333333333332E-2</v>
      </c>
    </row>
    <row r="241" spans="1:28" ht="14.25" customHeight="1" x14ac:dyDescent="0.25">
      <c r="A241" s="3"/>
      <c r="B241" s="3"/>
      <c r="C241" s="12">
        <f t="shared" si="8"/>
        <v>43394</v>
      </c>
      <c r="D241" s="22"/>
      <c r="E241" s="19"/>
      <c r="F241" s="20"/>
      <c r="G241" s="19"/>
      <c r="H241" s="21"/>
      <c r="I241" s="11">
        <f>SUM(Table16[[#This Row],[D]]-Table16[[#This Row],[A]],Table16[[#This Row],[DD]]-Table16[[#This Row],[AA]],-(Table16[[#This Row],[NR]]*AB241))</f>
        <v>0</v>
      </c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109">
        <f t="shared" si="7"/>
        <v>43396</v>
      </c>
      <c r="AA241" s="109"/>
      <c r="AB241" s="4">
        <v>2.0833333333333332E-2</v>
      </c>
    </row>
    <row r="242" spans="1:28" ht="14.25" customHeight="1" x14ac:dyDescent="0.25">
      <c r="A242" s="3"/>
      <c r="B242" s="3"/>
      <c r="C242" s="12">
        <f t="shared" si="8"/>
        <v>43395</v>
      </c>
      <c r="D242" s="22"/>
      <c r="E242" s="19"/>
      <c r="F242" s="20"/>
      <c r="G242" s="19"/>
      <c r="H242" s="21"/>
      <c r="I242" s="11">
        <f>SUM(Table16[[#This Row],[D]]-Table16[[#This Row],[A]],Table16[[#This Row],[DD]]-Table16[[#This Row],[AA]],-(Table16[[#This Row],[NR]]*AB242))</f>
        <v>0</v>
      </c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109">
        <f t="shared" si="7"/>
        <v>43397</v>
      </c>
      <c r="AA242" s="109"/>
      <c r="AB242" s="4">
        <v>2.0833333333333332E-2</v>
      </c>
    </row>
    <row r="243" spans="1:28" ht="14.25" customHeight="1" x14ac:dyDescent="0.25">
      <c r="A243" s="3"/>
      <c r="B243" s="3"/>
      <c r="C243" s="12">
        <f t="shared" si="8"/>
        <v>43396</v>
      </c>
      <c r="D243" s="22"/>
      <c r="E243" s="19"/>
      <c r="F243" s="20"/>
      <c r="G243" s="19"/>
      <c r="H243" s="21"/>
      <c r="I243" s="11">
        <f>SUM(Table16[[#This Row],[D]]-Table16[[#This Row],[A]],Table16[[#This Row],[DD]]-Table16[[#This Row],[AA]],-(Table16[[#This Row],[NR]]*AB243))</f>
        <v>0</v>
      </c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109">
        <f t="shared" si="7"/>
        <v>43398</v>
      </c>
      <c r="AA243" s="109"/>
      <c r="AB243" s="4">
        <v>2.0833333333333332E-2</v>
      </c>
    </row>
    <row r="244" spans="1:28" ht="14.25" customHeight="1" x14ac:dyDescent="0.25">
      <c r="A244" s="3"/>
      <c r="B244" s="3"/>
      <c r="C244" s="12">
        <f t="shared" si="8"/>
        <v>43397</v>
      </c>
      <c r="D244" s="22"/>
      <c r="E244" s="19"/>
      <c r="F244" s="20"/>
      <c r="G244" s="19"/>
      <c r="H244" s="21"/>
      <c r="I244" s="11">
        <f>SUM(Table16[[#This Row],[D]]-Table16[[#This Row],[A]],Table16[[#This Row],[DD]]-Table16[[#This Row],[AA]],-(Table16[[#This Row],[NR]]*AB244))</f>
        <v>0</v>
      </c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109">
        <f t="shared" si="7"/>
        <v>43399</v>
      </c>
      <c r="AA244" s="109"/>
      <c r="AB244" s="4">
        <v>2.0833333333333332E-2</v>
      </c>
    </row>
    <row r="245" spans="1:28" ht="14.25" customHeight="1" x14ac:dyDescent="0.25">
      <c r="A245" s="3"/>
      <c r="B245" s="3"/>
      <c r="C245" s="12">
        <f t="shared" si="8"/>
        <v>43398</v>
      </c>
      <c r="D245" s="22"/>
      <c r="E245" s="19"/>
      <c r="F245" s="20"/>
      <c r="G245" s="19"/>
      <c r="H245" s="21"/>
      <c r="I245" s="11">
        <f>SUM(Table16[[#This Row],[D]]-Table16[[#This Row],[A]],Table16[[#This Row],[DD]]-Table16[[#This Row],[AA]],-(Table16[[#This Row],[NR]]*AB245))</f>
        <v>0</v>
      </c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109">
        <f t="shared" si="7"/>
        <v>43400</v>
      </c>
      <c r="AA245" s="109"/>
      <c r="AB245" s="4">
        <v>2.0833333333333332E-2</v>
      </c>
    </row>
    <row r="246" spans="1:28" ht="14.25" customHeight="1" x14ac:dyDescent="0.25">
      <c r="A246" s="3"/>
      <c r="B246" s="3"/>
      <c r="C246" s="12">
        <f t="shared" si="8"/>
        <v>43399</v>
      </c>
      <c r="D246" s="22"/>
      <c r="E246" s="19"/>
      <c r="F246" s="20"/>
      <c r="G246" s="19"/>
      <c r="H246" s="21"/>
      <c r="I246" s="11">
        <f>SUM(Table16[[#This Row],[D]]-Table16[[#This Row],[A]],Table16[[#This Row],[DD]]-Table16[[#This Row],[AA]],-(Table16[[#This Row],[NR]]*AB246))</f>
        <v>0</v>
      </c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109">
        <f t="shared" si="7"/>
        <v>43401</v>
      </c>
      <c r="AA246" s="109"/>
      <c r="AB246" s="4">
        <v>2.0833333333333332E-2</v>
      </c>
    </row>
    <row r="247" spans="1:28" ht="14.25" customHeight="1" x14ac:dyDescent="0.25">
      <c r="A247" s="3"/>
      <c r="B247" s="3"/>
      <c r="C247" s="12">
        <f t="shared" si="8"/>
        <v>43400</v>
      </c>
      <c r="D247" s="22"/>
      <c r="E247" s="19"/>
      <c r="F247" s="20"/>
      <c r="G247" s="19"/>
      <c r="H247" s="21"/>
      <c r="I247" s="11">
        <f>SUM(Table16[[#This Row],[D]]-Table16[[#This Row],[A]],Table16[[#This Row],[DD]]-Table16[[#This Row],[AA]],-(Table16[[#This Row],[NR]]*AB247))</f>
        <v>0</v>
      </c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109">
        <f t="shared" si="7"/>
        <v>43402</v>
      </c>
      <c r="AA247" s="109"/>
      <c r="AB247" s="4">
        <v>2.0833333333333332E-2</v>
      </c>
    </row>
    <row r="248" spans="1:28" ht="14.25" customHeight="1" x14ac:dyDescent="0.25">
      <c r="A248" s="3"/>
      <c r="B248" s="3"/>
      <c r="C248" s="12">
        <f t="shared" si="8"/>
        <v>43401</v>
      </c>
      <c r="D248" s="22"/>
      <c r="E248" s="19"/>
      <c r="F248" s="20"/>
      <c r="G248" s="19"/>
      <c r="H248" s="21"/>
      <c r="I248" s="11">
        <f>SUM(Table16[[#This Row],[D]]-Table16[[#This Row],[A]],Table16[[#This Row],[DD]]-Table16[[#This Row],[AA]],-(Table16[[#This Row],[NR]]*AB248))</f>
        <v>0</v>
      </c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109">
        <f t="shared" si="7"/>
        <v>43403</v>
      </c>
      <c r="AA248" s="109"/>
      <c r="AB248" s="4">
        <v>2.0833333333333332E-2</v>
      </c>
    </row>
    <row r="249" spans="1:28" ht="14.25" customHeight="1" x14ac:dyDescent="0.25">
      <c r="A249" s="3"/>
      <c r="B249" s="3"/>
      <c r="C249" s="12">
        <f t="shared" si="8"/>
        <v>43402</v>
      </c>
      <c r="D249" s="22"/>
      <c r="E249" s="19"/>
      <c r="F249" s="20"/>
      <c r="G249" s="19"/>
      <c r="H249" s="21"/>
      <c r="I249" s="11">
        <f>SUM(Table16[[#This Row],[D]]-Table16[[#This Row],[A]],Table16[[#This Row],[DD]]-Table16[[#This Row],[AA]],-(Table16[[#This Row],[NR]]*AB249))</f>
        <v>0</v>
      </c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109">
        <f t="shared" si="7"/>
        <v>43404</v>
      </c>
      <c r="AA249" s="109"/>
      <c r="AB249" s="4">
        <v>2.0833333333333332E-2</v>
      </c>
    </row>
    <row r="250" spans="1:28" ht="14.25" customHeight="1" x14ac:dyDescent="0.25">
      <c r="A250" s="3"/>
      <c r="B250" s="3"/>
      <c r="C250" s="12">
        <f t="shared" si="8"/>
        <v>43403</v>
      </c>
      <c r="D250" s="22"/>
      <c r="E250" s="19"/>
      <c r="F250" s="20"/>
      <c r="G250" s="19"/>
      <c r="H250" s="21"/>
      <c r="I250" s="11">
        <f>SUM(Table16[[#This Row],[D]]-Table16[[#This Row],[A]],Table16[[#This Row],[DD]]-Table16[[#This Row],[AA]],-(Table16[[#This Row],[NR]]*AB250))</f>
        <v>0</v>
      </c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109">
        <f t="shared" si="7"/>
        <v>43405</v>
      </c>
      <c r="AA250" s="109"/>
      <c r="AB250" s="4">
        <v>2.0833333333333332E-2</v>
      </c>
    </row>
    <row r="251" spans="1:28" ht="14.25" customHeight="1" x14ac:dyDescent="0.25">
      <c r="A251" s="3"/>
      <c r="B251" s="3"/>
      <c r="C251" s="12">
        <f t="shared" si="8"/>
        <v>43404</v>
      </c>
      <c r="D251" s="22"/>
      <c r="E251" s="19"/>
      <c r="F251" s="20"/>
      <c r="G251" s="19"/>
      <c r="H251" s="21"/>
      <c r="I251" s="11">
        <f>SUM(Table16[[#This Row],[D]]-Table16[[#This Row],[A]],Table16[[#This Row],[DD]]-Table16[[#This Row],[AA]],-(Table16[[#This Row],[NR]]*AB251))</f>
        <v>0</v>
      </c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109">
        <f t="shared" si="7"/>
        <v>43406</v>
      </c>
      <c r="AA251" s="109"/>
      <c r="AB251" s="4">
        <v>2.0833333333333332E-2</v>
      </c>
    </row>
    <row r="252" spans="1:28" ht="14.25" customHeight="1" x14ac:dyDescent="0.25">
      <c r="A252" s="3"/>
      <c r="B252" s="3"/>
      <c r="C252" s="12">
        <f t="shared" si="8"/>
        <v>43405</v>
      </c>
      <c r="D252" s="22"/>
      <c r="E252" s="19"/>
      <c r="F252" s="20"/>
      <c r="G252" s="19"/>
      <c r="H252" s="21"/>
      <c r="I252" s="11">
        <f>SUM(Table16[[#This Row],[D]]-Table16[[#This Row],[A]],Table16[[#This Row],[DD]]-Table16[[#This Row],[AA]],-(Table16[[#This Row],[NR]]*AB252))</f>
        <v>0</v>
      </c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109">
        <f t="shared" si="7"/>
        <v>43407</v>
      </c>
      <c r="AA252" s="109"/>
      <c r="AB252" s="4">
        <v>2.0833333333333332E-2</v>
      </c>
    </row>
    <row r="253" spans="1:28" ht="14.25" customHeight="1" x14ac:dyDescent="0.25">
      <c r="A253" s="3"/>
      <c r="B253" s="3"/>
      <c r="C253" s="12">
        <f t="shared" si="8"/>
        <v>43406</v>
      </c>
      <c r="D253" s="22"/>
      <c r="E253" s="19"/>
      <c r="F253" s="20"/>
      <c r="G253" s="19"/>
      <c r="H253" s="21"/>
      <c r="I253" s="11">
        <f>SUM(Table16[[#This Row],[D]]-Table16[[#This Row],[A]],Table16[[#This Row],[DD]]-Table16[[#This Row],[AA]],-(Table16[[#This Row],[NR]]*AB253))</f>
        <v>0</v>
      </c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109">
        <f t="shared" si="7"/>
        <v>43408</v>
      </c>
      <c r="AA253" s="109"/>
      <c r="AB253" s="4">
        <v>2.0833333333333332E-2</v>
      </c>
    </row>
    <row r="254" spans="1:28" ht="14.25" customHeight="1" x14ac:dyDescent="0.25">
      <c r="A254" s="3"/>
      <c r="B254" s="3"/>
      <c r="C254" s="12">
        <f t="shared" si="8"/>
        <v>43407</v>
      </c>
      <c r="D254" s="22"/>
      <c r="E254" s="19"/>
      <c r="F254" s="20"/>
      <c r="G254" s="19"/>
      <c r="H254" s="21"/>
      <c r="I254" s="11">
        <f>SUM(Table16[[#This Row],[D]]-Table16[[#This Row],[A]],Table16[[#This Row],[DD]]-Table16[[#This Row],[AA]],-(Table16[[#This Row],[NR]]*AB254))</f>
        <v>0</v>
      </c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109">
        <f t="shared" si="7"/>
        <v>43409</v>
      </c>
      <c r="AA254" s="109"/>
      <c r="AB254" s="4">
        <v>2.0833333333333332E-2</v>
      </c>
    </row>
    <row r="255" spans="1:28" ht="14.25" customHeight="1" x14ac:dyDescent="0.25">
      <c r="A255" s="3"/>
      <c r="B255" s="3"/>
      <c r="C255" s="12">
        <f t="shared" si="8"/>
        <v>43408</v>
      </c>
      <c r="D255" s="22"/>
      <c r="E255" s="19"/>
      <c r="F255" s="20"/>
      <c r="G255" s="19"/>
      <c r="H255" s="21"/>
      <c r="I255" s="11">
        <f>SUM(Table16[[#This Row],[D]]-Table16[[#This Row],[A]],Table16[[#This Row],[DD]]-Table16[[#This Row],[AA]],-(Table16[[#This Row],[NR]]*AB255))</f>
        <v>0</v>
      </c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109">
        <f t="shared" si="7"/>
        <v>43410</v>
      </c>
      <c r="AA255" s="109"/>
      <c r="AB255" s="4">
        <v>2.0833333333333332E-2</v>
      </c>
    </row>
    <row r="256" spans="1:28" ht="14.25" customHeight="1" x14ac:dyDescent="0.25">
      <c r="A256" s="3"/>
      <c r="B256" s="3"/>
      <c r="C256" s="12">
        <f t="shared" si="8"/>
        <v>43409</v>
      </c>
      <c r="D256" s="22"/>
      <c r="E256" s="19"/>
      <c r="F256" s="20"/>
      <c r="G256" s="19"/>
      <c r="H256" s="21"/>
      <c r="I256" s="11">
        <f>SUM(Table16[[#This Row],[D]]-Table16[[#This Row],[A]],Table16[[#This Row],[DD]]-Table16[[#This Row],[AA]],-(Table16[[#This Row],[NR]]*AB256))</f>
        <v>0</v>
      </c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109">
        <f t="shared" si="7"/>
        <v>43411</v>
      </c>
      <c r="AA256" s="109"/>
      <c r="AB256" s="4">
        <v>2.0833333333333332E-2</v>
      </c>
    </row>
    <row r="257" spans="1:28" ht="14.25" customHeight="1" x14ac:dyDescent="0.25">
      <c r="A257" s="3"/>
      <c r="B257" s="3"/>
      <c r="C257" s="12">
        <f t="shared" si="8"/>
        <v>43410</v>
      </c>
      <c r="D257" s="22"/>
      <c r="E257" s="19"/>
      <c r="F257" s="20"/>
      <c r="G257" s="19"/>
      <c r="H257" s="21"/>
      <c r="I257" s="11">
        <f>SUM(Table16[[#This Row],[D]]-Table16[[#This Row],[A]],Table16[[#This Row],[DD]]-Table16[[#This Row],[AA]],-(Table16[[#This Row],[NR]]*AB257))</f>
        <v>0</v>
      </c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109">
        <f t="shared" si="7"/>
        <v>43412</v>
      </c>
      <c r="AA257" s="109"/>
      <c r="AB257" s="4">
        <v>2.0833333333333332E-2</v>
      </c>
    </row>
    <row r="258" spans="1:28" ht="14.25" customHeight="1" x14ac:dyDescent="0.25">
      <c r="A258" s="3"/>
      <c r="B258" s="3"/>
      <c r="C258" s="12">
        <f t="shared" si="8"/>
        <v>43411</v>
      </c>
      <c r="D258" s="22"/>
      <c r="E258" s="19"/>
      <c r="F258" s="20"/>
      <c r="G258" s="19"/>
      <c r="H258" s="21"/>
      <c r="I258" s="11">
        <f>SUM(Table16[[#This Row],[D]]-Table16[[#This Row],[A]],Table16[[#This Row],[DD]]-Table16[[#This Row],[AA]],-(Table16[[#This Row],[NR]]*AB258))</f>
        <v>0</v>
      </c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109">
        <f t="shared" si="7"/>
        <v>43413</v>
      </c>
      <c r="AA258" s="109"/>
      <c r="AB258" s="4">
        <v>2.0833333333333332E-2</v>
      </c>
    </row>
    <row r="259" spans="1:28" ht="14.25" customHeight="1" x14ac:dyDescent="0.25">
      <c r="A259" s="3"/>
      <c r="B259" s="3"/>
      <c r="C259" s="12">
        <f t="shared" si="8"/>
        <v>43412</v>
      </c>
      <c r="D259" s="22"/>
      <c r="E259" s="19"/>
      <c r="F259" s="20"/>
      <c r="G259" s="19"/>
      <c r="H259" s="21"/>
      <c r="I259" s="11">
        <f>SUM(Table16[[#This Row],[D]]-Table16[[#This Row],[A]],Table16[[#This Row],[DD]]-Table16[[#This Row],[AA]],-(Table16[[#This Row],[NR]]*AB259))</f>
        <v>0</v>
      </c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109">
        <f t="shared" si="7"/>
        <v>43414</v>
      </c>
      <c r="AA259" s="109"/>
      <c r="AB259" s="4">
        <v>2.0833333333333332E-2</v>
      </c>
    </row>
    <row r="260" spans="1:28" ht="14.25" customHeight="1" x14ac:dyDescent="0.25">
      <c r="A260" s="3"/>
      <c r="B260" s="3"/>
      <c r="C260" s="12">
        <f t="shared" si="8"/>
        <v>43413</v>
      </c>
      <c r="D260" s="22"/>
      <c r="E260" s="19"/>
      <c r="F260" s="20"/>
      <c r="G260" s="19"/>
      <c r="H260" s="21"/>
      <c r="I260" s="11">
        <f>SUM(Table16[[#This Row],[D]]-Table16[[#This Row],[A]],Table16[[#This Row],[DD]]-Table16[[#This Row],[AA]],-(Table16[[#This Row],[NR]]*AB260))</f>
        <v>0</v>
      </c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109">
        <f t="shared" si="7"/>
        <v>43415</v>
      </c>
      <c r="AA260" s="109"/>
      <c r="AB260" s="4">
        <v>2.0833333333333332E-2</v>
      </c>
    </row>
    <row r="261" spans="1:28" ht="14.25" customHeight="1" x14ac:dyDescent="0.25">
      <c r="A261" s="3"/>
      <c r="B261" s="3"/>
      <c r="C261" s="12">
        <f t="shared" si="8"/>
        <v>43414</v>
      </c>
      <c r="D261" s="22"/>
      <c r="E261" s="19"/>
      <c r="F261" s="20"/>
      <c r="G261" s="19"/>
      <c r="H261" s="21"/>
      <c r="I261" s="11">
        <f>SUM(Table16[[#This Row],[D]]-Table16[[#This Row],[A]],Table16[[#This Row],[DD]]-Table16[[#This Row],[AA]],-(Table16[[#This Row],[NR]]*AB261))</f>
        <v>0</v>
      </c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109">
        <f t="shared" si="7"/>
        <v>43416</v>
      </c>
      <c r="AA261" s="109"/>
      <c r="AB261" s="4">
        <v>2.0833333333333332E-2</v>
      </c>
    </row>
    <row r="262" spans="1:28" ht="14.25" customHeight="1" x14ac:dyDescent="0.25">
      <c r="A262" s="3"/>
      <c r="B262" s="3"/>
      <c r="C262" s="12">
        <f t="shared" si="8"/>
        <v>43415</v>
      </c>
      <c r="D262" s="22"/>
      <c r="E262" s="19"/>
      <c r="F262" s="20"/>
      <c r="G262" s="19"/>
      <c r="H262" s="21"/>
      <c r="I262" s="11">
        <f>SUM(Table16[[#This Row],[D]]-Table16[[#This Row],[A]],Table16[[#This Row],[DD]]-Table16[[#This Row],[AA]],-(Table16[[#This Row],[NR]]*AB262))</f>
        <v>0</v>
      </c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109">
        <f t="shared" ref="Z262:Z268" si="9">C263+1</f>
        <v>43417</v>
      </c>
      <c r="AA262" s="109"/>
      <c r="AB262" s="4">
        <v>2.0833333333333332E-2</v>
      </c>
    </row>
    <row r="263" spans="1:28" ht="14.25" customHeight="1" x14ac:dyDescent="0.25">
      <c r="A263" s="3"/>
      <c r="B263" s="3"/>
      <c r="C263" s="12">
        <f t="shared" si="8"/>
        <v>43416</v>
      </c>
      <c r="D263" s="22"/>
      <c r="E263" s="19"/>
      <c r="F263" s="20"/>
      <c r="G263" s="19"/>
      <c r="H263" s="21"/>
      <c r="I263" s="11">
        <f>SUM(Table16[[#This Row],[D]]-Table16[[#This Row],[A]],Table16[[#This Row],[DD]]-Table16[[#This Row],[AA]],-(Table16[[#This Row],[NR]]*AB263))</f>
        <v>0</v>
      </c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109">
        <f t="shared" si="9"/>
        <v>43418</v>
      </c>
      <c r="AA263" s="109"/>
      <c r="AB263" s="4">
        <v>2.0833333333333332E-2</v>
      </c>
    </row>
    <row r="264" spans="1:28" ht="14.25" customHeight="1" x14ac:dyDescent="0.25">
      <c r="A264" s="3"/>
      <c r="B264" s="3"/>
      <c r="C264" s="12">
        <f t="shared" ref="C264:C271" si="10">Z262</f>
        <v>43417</v>
      </c>
      <c r="D264" s="22"/>
      <c r="E264" s="19"/>
      <c r="F264" s="20"/>
      <c r="G264" s="19"/>
      <c r="H264" s="21"/>
      <c r="I264" s="11">
        <f>SUM(Table16[[#This Row],[D]]-Table16[[#This Row],[A]],Table16[[#This Row],[DD]]-Table16[[#This Row],[AA]],-(Table16[[#This Row],[NR]]*AB264))</f>
        <v>0</v>
      </c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109">
        <f t="shared" si="9"/>
        <v>43419</v>
      </c>
      <c r="AA264" s="109"/>
      <c r="AB264" s="4">
        <v>2.0833333333333332E-2</v>
      </c>
    </row>
    <row r="265" spans="1:28" ht="14.25" customHeight="1" x14ac:dyDescent="0.25">
      <c r="A265" s="3"/>
      <c r="B265" s="3"/>
      <c r="C265" s="12">
        <f t="shared" si="10"/>
        <v>43418</v>
      </c>
      <c r="D265" s="22"/>
      <c r="E265" s="19"/>
      <c r="F265" s="20"/>
      <c r="G265" s="19"/>
      <c r="H265" s="21"/>
      <c r="I265" s="11">
        <f>SUM(Table16[[#This Row],[D]]-Table16[[#This Row],[A]],Table16[[#This Row],[DD]]-Table16[[#This Row],[AA]],-(Table16[[#This Row],[NR]]*AB265))</f>
        <v>0</v>
      </c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109">
        <f t="shared" si="9"/>
        <v>43420</v>
      </c>
      <c r="AA265" s="109"/>
      <c r="AB265" s="4">
        <v>2.0833333333333332E-2</v>
      </c>
    </row>
    <row r="266" spans="1:28" ht="14.25" customHeight="1" x14ac:dyDescent="0.25">
      <c r="A266" s="3"/>
      <c r="B266" s="3"/>
      <c r="C266" s="12">
        <f t="shared" si="10"/>
        <v>43419</v>
      </c>
      <c r="D266" s="22"/>
      <c r="E266" s="19"/>
      <c r="F266" s="20"/>
      <c r="G266" s="19"/>
      <c r="H266" s="21"/>
      <c r="I266" s="11">
        <f>SUM(Table16[[#This Row],[D]]-Table16[[#This Row],[A]],Table16[[#This Row],[DD]]-Table16[[#This Row],[AA]],-(Table16[[#This Row],[NR]]*AB266))</f>
        <v>0</v>
      </c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109">
        <f t="shared" si="9"/>
        <v>43421</v>
      </c>
      <c r="AA266" s="109"/>
      <c r="AB266" s="4">
        <v>2.0833333333333332E-2</v>
      </c>
    </row>
    <row r="267" spans="1:28" ht="14.25" customHeight="1" x14ac:dyDescent="0.25">
      <c r="A267" s="3"/>
      <c r="B267" s="3"/>
      <c r="C267" s="12">
        <f t="shared" si="10"/>
        <v>43420</v>
      </c>
      <c r="D267" s="22"/>
      <c r="E267" s="19"/>
      <c r="F267" s="20"/>
      <c r="G267" s="19"/>
      <c r="H267" s="21"/>
      <c r="I267" s="11">
        <f>SUM(Table16[[#This Row],[D]]-Table16[[#This Row],[A]],Table16[[#This Row],[DD]]-Table16[[#This Row],[AA]],-(Table16[[#This Row],[NR]]*AB267))</f>
        <v>0</v>
      </c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109">
        <f t="shared" si="9"/>
        <v>43422</v>
      </c>
      <c r="AA267" s="109"/>
      <c r="AB267" s="4">
        <v>2.0833333333333332E-2</v>
      </c>
    </row>
    <row r="268" spans="1:28" ht="14.25" customHeight="1" x14ac:dyDescent="0.25">
      <c r="A268" s="3"/>
      <c r="B268" s="3"/>
      <c r="C268" s="12">
        <f t="shared" si="10"/>
        <v>43421</v>
      </c>
      <c r="D268" s="22"/>
      <c r="E268" s="19"/>
      <c r="F268" s="20"/>
      <c r="G268" s="19"/>
      <c r="H268" s="21"/>
      <c r="I268" s="11">
        <f>SUM(Table16[[#This Row],[D]]-Table16[[#This Row],[A]],Table16[[#This Row],[DD]]-Table16[[#This Row],[AA]],-(Table16[[#This Row],[NR]]*AB268))</f>
        <v>0</v>
      </c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Z268" s="109">
        <f t="shared" si="9"/>
        <v>43423</v>
      </c>
      <c r="AA268" s="109"/>
      <c r="AB268" s="4">
        <v>2.0833333333333332E-2</v>
      </c>
    </row>
    <row r="269" spans="1:28" ht="14.25" customHeight="1" x14ac:dyDescent="0.25">
      <c r="A269" s="3"/>
      <c r="B269" s="3"/>
      <c r="C269" s="12">
        <f t="shared" si="10"/>
        <v>43422</v>
      </c>
      <c r="D269" s="22"/>
      <c r="E269" s="19"/>
      <c r="F269" s="20"/>
      <c r="G269" s="19"/>
      <c r="H269" s="21"/>
      <c r="I269" s="11">
        <f>SUM(Table16[[#This Row],[D]]-Table16[[#This Row],[A]],Table16[[#This Row],[DD]]-Table16[[#This Row],[AA]],-(Table16[[#This Row],[NR]]*AB269))</f>
        <v>0</v>
      </c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Z269" s="13"/>
      <c r="AA269" s="13"/>
      <c r="AB269" s="4">
        <v>2.0833333333333332E-2</v>
      </c>
    </row>
    <row r="270" spans="1:28" ht="14.25" customHeight="1" x14ac:dyDescent="0.25">
      <c r="A270" s="3"/>
      <c r="B270" s="3"/>
      <c r="C270" s="12">
        <f t="shared" si="10"/>
        <v>43423</v>
      </c>
      <c r="D270" s="22"/>
      <c r="E270" s="19"/>
      <c r="F270" s="20"/>
      <c r="G270" s="19"/>
      <c r="H270" s="21"/>
      <c r="I270" s="11">
        <f>SUM(Table16[[#This Row],[D]]-Table16[[#This Row],[A]],Table16[[#This Row],[DD]]-Table16[[#This Row],[AA]],-(Table16[[#This Row],[NR]]*AB270))</f>
        <v>0</v>
      </c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Z270" s="13"/>
      <c r="AA270" s="13"/>
      <c r="AB270" s="4">
        <v>2.0833333333333332E-2</v>
      </c>
    </row>
    <row r="271" spans="1:28" ht="14.25" customHeight="1" x14ac:dyDescent="0.25">
      <c r="A271" s="3"/>
      <c r="B271" s="3"/>
      <c r="C271" s="12">
        <f t="shared" si="10"/>
        <v>0</v>
      </c>
      <c r="D271" s="22"/>
      <c r="E271" s="19"/>
      <c r="F271" s="20"/>
      <c r="G271" s="19"/>
      <c r="H271" s="21"/>
      <c r="I271" s="11">
        <f>SUM(Table16[[#This Row],[D]]-Table16[[#This Row],[A]],Table16[[#This Row],[DD]]-Table16[[#This Row],[AA]],-(Table16[[#This Row],[NR]]*AB271))</f>
        <v>0</v>
      </c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Z271" s="13"/>
      <c r="AA271" s="13"/>
      <c r="AB271" s="4">
        <v>2.0833333333333332E-2</v>
      </c>
    </row>
    <row r="272" spans="1:28" ht="14.25" customHeight="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Z272" s="13"/>
      <c r="AA272" s="13"/>
    </row>
    <row r="273" spans="1:27" ht="14.25" customHeight="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Z273" s="13"/>
      <c r="AA273" s="13"/>
    </row>
    <row r="274" spans="1:27" ht="14.25" customHeight="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Z274" s="13"/>
      <c r="AA274" s="13"/>
    </row>
    <row r="275" spans="1:27" ht="14.25" customHeight="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Z275" s="13"/>
      <c r="AA275" s="13"/>
    </row>
    <row r="276" spans="1:27" ht="14.25" customHeight="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Z276" s="13"/>
      <c r="AA276" s="13"/>
    </row>
    <row r="277" spans="1:27" ht="14.25" customHeight="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Z277" s="13"/>
      <c r="AA277" s="13"/>
    </row>
    <row r="278" spans="1:27" ht="14.25" customHeight="1" x14ac:dyDescent="0.25">
      <c r="A278" s="3"/>
      <c r="B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Z278" s="13"/>
      <c r="AA278" s="13"/>
    </row>
    <row r="279" spans="1:27" ht="14.25" customHeight="1" x14ac:dyDescent="0.25">
      <c r="Z279" s="13"/>
      <c r="AA279" s="13"/>
    </row>
  </sheetData>
  <mergeCells count="285">
    <mergeCell ref="Z264:AA264"/>
    <mergeCell ref="Z265:AA265"/>
    <mergeCell ref="Z266:AA266"/>
    <mergeCell ref="Z267:AA267"/>
    <mergeCell ref="Z268:AA268"/>
    <mergeCell ref="Z258:AA258"/>
    <mergeCell ref="Z259:AA259"/>
    <mergeCell ref="Z260:AA260"/>
    <mergeCell ref="Z261:AA261"/>
    <mergeCell ref="Z262:AA262"/>
    <mergeCell ref="Z263:AA263"/>
    <mergeCell ref="Z252:AA252"/>
    <mergeCell ref="Z253:AA253"/>
    <mergeCell ref="Z254:AA254"/>
    <mergeCell ref="Z255:AA255"/>
    <mergeCell ref="Z256:AA256"/>
    <mergeCell ref="Z257:AA257"/>
    <mergeCell ref="Z246:AA246"/>
    <mergeCell ref="Z247:AA247"/>
    <mergeCell ref="Z248:AA248"/>
    <mergeCell ref="Z249:AA249"/>
    <mergeCell ref="Z250:AA250"/>
    <mergeCell ref="Z251:AA251"/>
    <mergeCell ref="Z240:AA240"/>
    <mergeCell ref="Z241:AA241"/>
    <mergeCell ref="Z242:AA242"/>
    <mergeCell ref="Z243:AA243"/>
    <mergeCell ref="Z244:AA244"/>
    <mergeCell ref="Z245:AA245"/>
    <mergeCell ref="Z234:AA234"/>
    <mergeCell ref="Z235:AA235"/>
    <mergeCell ref="Z236:AA236"/>
    <mergeCell ref="Z237:AA237"/>
    <mergeCell ref="Z238:AA238"/>
    <mergeCell ref="Z239:AA239"/>
    <mergeCell ref="Z228:AA228"/>
    <mergeCell ref="Z229:AA229"/>
    <mergeCell ref="Z230:AA230"/>
    <mergeCell ref="Z231:AA231"/>
    <mergeCell ref="Z232:AA232"/>
    <mergeCell ref="Z233:AA233"/>
    <mergeCell ref="Z222:AA222"/>
    <mergeCell ref="Z223:AA223"/>
    <mergeCell ref="Z224:AA224"/>
    <mergeCell ref="Z225:AA225"/>
    <mergeCell ref="Z226:AA226"/>
    <mergeCell ref="Z227:AA227"/>
    <mergeCell ref="Z216:AA216"/>
    <mergeCell ref="Z217:AA217"/>
    <mergeCell ref="Z218:AA218"/>
    <mergeCell ref="Z219:AA219"/>
    <mergeCell ref="Z220:AA220"/>
    <mergeCell ref="Z221:AA221"/>
    <mergeCell ref="Z210:AA210"/>
    <mergeCell ref="Z211:AA211"/>
    <mergeCell ref="Z212:AA212"/>
    <mergeCell ref="Z213:AA213"/>
    <mergeCell ref="Z214:AA214"/>
    <mergeCell ref="Z215:AA215"/>
    <mergeCell ref="Z204:AA204"/>
    <mergeCell ref="Z205:AA205"/>
    <mergeCell ref="Z206:AA206"/>
    <mergeCell ref="Z207:AA207"/>
    <mergeCell ref="Z208:AA208"/>
    <mergeCell ref="Z209:AA209"/>
    <mergeCell ref="Z198:AA198"/>
    <mergeCell ref="Z199:AA199"/>
    <mergeCell ref="Z200:AA200"/>
    <mergeCell ref="Z201:AA201"/>
    <mergeCell ref="Z202:AA202"/>
    <mergeCell ref="Z203:AA203"/>
    <mergeCell ref="Z192:AA192"/>
    <mergeCell ref="Z193:AA193"/>
    <mergeCell ref="Z194:AA194"/>
    <mergeCell ref="Z195:AA195"/>
    <mergeCell ref="Z196:AA196"/>
    <mergeCell ref="Z197:AA197"/>
    <mergeCell ref="Z186:AA186"/>
    <mergeCell ref="Z187:AA187"/>
    <mergeCell ref="Z188:AA188"/>
    <mergeCell ref="Z189:AA189"/>
    <mergeCell ref="Z190:AA190"/>
    <mergeCell ref="Z191:AA191"/>
    <mergeCell ref="Z180:AA180"/>
    <mergeCell ref="Z181:AA181"/>
    <mergeCell ref="Z182:AA182"/>
    <mergeCell ref="Z183:AA183"/>
    <mergeCell ref="Z184:AA184"/>
    <mergeCell ref="Z185:AA185"/>
    <mergeCell ref="Z174:AA174"/>
    <mergeCell ref="Z175:AA175"/>
    <mergeCell ref="Z176:AA176"/>
    <mergeCell ref="Z177:AA177"/>
    <mergeCell ref="Z178:AA178"/>
    <mergeCell ref="Z179:AA179"/>
    <mergeCell ref="Z168:AA168"/>
    <mergeCell ref="Z169:AA169"/>
    <mergeCell ref="Z170:AA170"/>
    <mergeCell ref="Z171:AA171"/>
    <mergeCell ref="Z172:AA172"/>
    <mergeCell ref="Z173:AA173"/>
    <mergeCell ref="Z162:AA162"/>
    <mergeCell ref="Z163:AA163"/>
    <mergeCell ref="Z164:AA164"/>
    <mergeCell ref="Z165:AA165"/>
    <mergeCell ref="Z166:AA166"/>
    <mergeCell ref="Z167:AA167"/>
    <mergeCell ref="Z156:AA156"/>
    <mergeCell ref="Z157:AA157"/>
    <mergeCell ref="Z158:AA158"/>
    <mergeCell ref="Z159:AA159"/>
    <mergeCell ref="Z160:AA160"/>
    <mergeCell ref="Z161:AA161"/>
    <mergeCell ref="Z150:AA150"/>
    <mergeCell ref="Z151:AA151"/>
    <mergeCell ref="Z152:AA152"/>
    <mergeCell ref="Z153:AA153"/>
    <mergeCell ref="Z154:AA154"/>
    <mergeCell ref="Z155:AA155"/>
    <mergeCell ref="Z144:AA144"/>
    <mergeCell ref="Z145:AA145"/>
    <mergeCell ref="Z146:AA146"/>
    <mergeCell ref="Z147:AA147"/>
    <mergeCell ref="Z148:AA148"/>
    <mergeCell ref="Z149:AA149"/>
    <mergeCell ref="Z138:AA138"/>
    <mergeCell ref="Z139:AA139"/>
    <mergeCell ref="Z140:AA140"/>
    <mergeCell ref="Z141:AA141"/>
    <mergeCell ref="Z142:AA142"/>
    <mergeCell ref="Z143:AA143"/>
    <mergeCell ref="Z132:AA132"/>
    <mergeCell ref="Z133:AA133"/>
    <mergeCell ref="Z134:AA134"/>
    <mergeCell ref="Z135:AA135"/>
    <mergeCell ref="Z136:AA136"/>
    <mergeCell ref="Z137:AA137"/>
    <mergeCell ref="Z126:AA126"/>
    <mergeCell ref="Z127:AA127"/>
    <mergeCell ref="Z128:AA128"/>
    <mergeCell ref="Z129:AA129"/>
    <mergeCell ref="Z130:AA130"/>
    <mergeCell ref="Z131:AA131"/>
    <mergeCell ref="Z120:AA120"/>
    <mergeCell ref="Z121:AA121"/>
    <mergeCell ref="Z122:AA122"/>
    <mergeCell ref="Z123:AA123"/>
    <mergeCell ref="Z124:AA124"/>
    <mergeCell ref="Z125:AA125"/>
    <mergeCell ref="Z114:AA114"/>
    <mergeCell ref="Z115:AA115"/>
    <mergeCell ref="Z116:AA116"/>
    <mergeCell ref="Z117:AA117"/>
    <mergeCell ref="Z118:AA118"/>
    <mergeCell ref="Z119:AA119"/>
    <mergeCell ref="Z108:AA108"/>
    <mergeCell ref="Z109:AA109"/>
    <mergeCell ref="Z110:AA110"/>
    <mergeCell ref="Z111:AA111"/>
    <mergeCell ref="Z112:AA112"/>
    <mergeCell ref="Z113:AA113"/>
    <mergeCell ref="Z102:AA102"/>
    <mergeCell ref="Z103:AA103"/>
    <mergeCell ref="Z104:AA104"/>
    <mergeCell ref="Z105:AA105"/>
    <mergeCell ref="Z106:AA106"/>
    <mergeCell ref="Z107:AA107"/>
    <mergeCell ref="Z96:AA96"/>
    <mergeCell ref="Z97:AA97"/>
    <mergeCell ref="Z98:AA98"/>
    <mergeCell ref="Z99:AA99"/>
    <mergeCell ref="Z100:AA100"/>
    <mergeCell ref="Z101:AA101"/>
    <mergeCell ref="Z90:AA90"/>
    <mergeCell ref="Z91:AA91"/>
    <mergeCell ref="Z92:AA92"/>
    <mergeCell ref="Z93:AA93"/>
    <mergeCell ref="Z94:AA94"/>
    <mergeCell ref="Z95:AA95"/>
    <mergeCell ref="Z84:AA84"/>
    <mergeCell ref="Z85:AA85"/>
    <mergeCell ref="Z86:AA86"/>
    <mergeCell ref="Z87:AA87"/>
    <mergeCell ref="Z88:AA88"/>
    <mergeCell ref="Z89:AA89"/>
    <mergeCell ref="Z78:AA78"/>
    <mergeCell ref="Z79:AA79"/>
    <mergeCell ref="Z80:AA80"/>
    <mergeCell ref="Z81:AA81"/>
    <mergeCell ref="Z82:AA82"/>
    <mergeCell ref="Z83:AA83"/>
    <mergeCell ref="Z72:AA72"/>
    <mergeCell ref="Z73:AA73"/>
    <mergeCell ref="Z74:AA74"/>
    <mergeCell ref="Z75:AA75"/>
    <mergeCell ref="Z76:AA76"/>
    <mergeCell ref="Z77:AA77"/>
    <mergeCell ref="Z66:AA66"/>
    <mergeCell ref="Z67:AA67"/>
    <mergeCell ref="Z68:AA68"/>
    <mergeCell ref="Z69:AA69"/>
    <mergeCell ref="Z70:AA70"/>
    <mergeCell ref="Z71:AA71"/>
    <mergeCell ref="Z60:AA60"/>
    <mergeCell ref="Z61:AA61"/>
    <mergeCell ref="Z62:AA62"/>
    <mergeCell ref="Z63:AA63"/>
    <mergeCell ref="Z64:AA64"/>
    <mergeCell ref="Z65:AA65"/>
    <mergeCell ref="Z54:AA54"/>
    <mergeCell ref="Z55:AA55"/>
    <mergeCell ref="Z56:AA56"/>
    <mergeCell ref="Z57:AA57"/>
    <mergeCell ref="Z58:AA58"/>
    <mergeCell ref="Z59:AA59"/>
    <mergeCell ref="Z48:AA48"/>
    <mergeCell ref="Z49:AA49"/>
    <mergeCell ref="Z50:AA50"/>
    <mergeCell ref="Z51:AA51"/>
    <mergeCell ref="Z52:AA52"/>
    <mergeCell ref="Z53:AA53"/>
    <mergeCell ref="Z42:AA42"/>
    <mergeCell ref="Z43:AA43"/>
    <mergeCell ref="Z44:AA44"/>
    <mergeCell ref="Z45:AA45"/>
    <mergeCell ref="Z46:AA46"/>
    <mergeCell ref="Z47:AA47"/>
    <mergeCell ref="Z36:AA36"/>
    <mergeCell ref="Z37:AA37"/>
    <mergeCell ref="Z38:AA38"/>
    <mergeCell ref="Z39:AA39"/>
    <mergeCell ref="Z40:AA40"/>
    <mergeCell ref="Z41:AA41"/>
    <mergeCell ref="Z30:AA30"/>
    <mergeCell ref="Z31:AA31"/>
    <mergeCell ref="Z32:AA32"/>
    <mergeCell ref="Z33:AA33"/>
    <mergeCell ref="Z34:AA34"/>
    <mergeCell ref="Z35:AA35"/>
    <mergeCell ref="Z24:AA24"/>
    <mergeCell ref="Z25:AA25"/>
    <mergeCell ref="Z26:AA26"/>
    <mergeCell ref="Z27:AA27"/>
    <mergeCell ref="Z28:AA28"/>
    <mergeCell ref="Z29:AA29"/>
    <mergeCell ref="Z18:AA18"/>
    <mergeCell ref="Z19:AA19"/>
    <mergeCell ref="Z20:AA20"/>
    <mergeCell ref="Z21:AA21"/>
    <mergeCell ref="Z22:AA22"/>
    <mergeCell ref="Z23:AA23"/>
    <mergeCell ref="Z12:AA12"/>
    <mergeCell ref="Z13:AA13"/>
    <mergeCell ref="Z14:AA14"/>
    <mergeCell ref="Z15:AA15"/>
    <mergeCell ref="Z16:AA16"/>
    <mergeCell ref="Z17:AA17"/>
    <mergeCell ref="K7:K8"/>
    <mergeCell ref="Z7:AA7"/>
    <mergeCell ref="Z8:AA8"/>
    <mergeCell ref="Z9:AA9"/>
    <mergeCell ref="Z10:AA10"/>
    <mergeCell ref="Z11:AA11"/>
    <mergeCell ref="P2:Q2"/>
    <mergeCell ref="R2:S2"/>
    <mergeCell ref="T2:U2"/>
    <mergeCell ref="V2:W2"/>
    <mergeCell ref="L4:M4"/>
    <mergeCell ref="Z6:AA6"/>
    <mergeCell ref="P1:Q1"/>
    <mergeCell ref="R1:S1"/>
    <mergeCell ref="T1:U1"/>
    <mergeCell ref="V1:W1"/>
    <mergeCell ref="D2:E2"/>
    <mergeCell ref="F2:G2"/>
    <mergeCell ref="H2:I2"/>
    <mergeCell ref="J2:K2"/>
    <mergeCell ref="L2:M2"/>
    <mergeCell ref="N2:O2"/>
    <mergeCell ref="D1:E1"/>
    <mergeCell ref="F1:G1"/>
    <mergeCell ref="H1:I1"/>
    <mergeCell ref="J1:K1"/>
    <mergeCell ref="L1:M1"/>
    <mergeCell ref="N1:O1"/>
  </mergeCells>
  <dataValidations count="1">
    <dataValidation type="list" allowBlank="1" showInputMessage="1" showErrorMessage="1" sqref="K4">
      <formula1>$AC$7:$AC$18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5362" r:id="rId4" name="LISTCOMMANDE">
          <controlPr locked="0" defaultSize="0" autoLine="0" r:id="rId5">
            <anchor moveWithCells="1">
              <from>
                <xdr:col>13</xdr:col>
                <xdr:colOff>95250</xdr:colOff>
                <xdr:row>2</xdr:row>
                <xdr:rowOff>85725</xdr:rowOff>
              </from>
              <to>
                <xdr:col>19</xdr:col>
                <xdr:colOff>219075</xdr:colOff>
                <xdr:row>32</xdr:row>
                <xdr:rowOff>57150</xdr:rowOff>
              </to>
            </anchor>
          </controlPr>
        </control>
      </mc:Choice>
      <mc:Fallback>
        <control shapeId="15362" r:id="rId4" name="LISTCOMMANDE"/>
      </mc:Fallback>
    </mc:AlternateContent>
    <mc:AlternateContent xmlns:mc="http://schemas.openxmlformats.org/markup-compatibility/2006">
      <mc:Choice Requires="x14">
        <control shapeId="15361" r:id="rId6" name="boutonafficher">
          <controlPr defaultSize="0" autoLine="0" r:id="rId7">
            <anchor moveWithCells="1">
              <from>
                <xdr:col>11</xdr:col>
                <xdr:colOff>104775</xdr:colOff>
                <xdr:row>5</xdr:row>
                <xdr:rowOff>9525</xdr:rowOff>
              </from>
              <to>
                <xdr:col>12</xdr:col>
                <xdr:colOff>676275</xdr:colOff>
                <xdr:row>7</xdr:row>
                <xdr:rowOff>95250</xdr:rowOff>
              </to>
            </anchor>
          </controlPr>
        </control>
      </mc:Choice>
      <mc:Fallback>
        <control shapeId="15361" r:id="rId6" name="boutonafficher"/>
      </mc:Fallback>
    </mc:AlternateContent>
    <mc:AlternateContent xmlns:mc="http://schemas.openxmlformats.org/markup-compatibility/2006">
      <mc:Choice Requires="x14">
        <control shapeId="15363" r:id="rId8" name="Option Button 3">
          <controlPr defaultSize="0" autoFill="0" autoLine="0" autoPict="0" macro="[0]!tst">
            <anchor moveWithCells="1">
              <from>
                <xdr:col>10</xdr:col>
                <xdr:colOff>47625</xdr:colOff>
                <xdr:row>6</xdr:row>
                <xdr:rowOff>57150</xdr:rowOff>
              </from>
              <to>
                <xdr:col>10</xdr:col>
                <xdr:colOff>285750</xdr:colOff>
                <xdr:row>7</xdr:row>
                <xdr:rowOff>66675</xdr:rowOff>
              </to>
            </anchor>
          </controlPr>
        </control>
      </mc:Choice>
    </mc:AlternateContent>
  </controls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'REGISTRE DU PERSONEL'!$A$4:$A$25</xm:f>
          </x14:formula1>
          <xm:sqref>C2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0070C0"/>
  </sheetPr>
  <dimension ref="A1:AS29"/>
  <sheetViews>
    <sheetView showGridLines="0" showRowColHeaders="0" topLeftCell="A7" workbookViewId="0">
      <selection activeCell="H10" sqref="H10"/>
    </sheetView>
  </sheetViews>
  <sheetFormatPr defaultRowHeight="15" x14ac:dyDescent="0.25"/>
  <cols>
    <col min="1" max="1" width="10.5703125" style="117" customWidth="1"/>
    <col min="2" max="2" width="7.7109375" style="117" customWidth="1"/>
    <col min="3" max="3" width="12.5703125" style="117" customWidth="1"/>
    <col min="4" max="4" width="11.85546875" style="117" customWidth="1"/>
    <col min="5" max="5" width="9.140625" style="117"/>
    <col min="6" max="6" width="5.140625" style="117" customWidth="1"/>
    <col min="7" max="7" width="6.7109375" style="117" customWidth="1"/>
    <col min="8" max="8" width="5.28515625" style="117" customWidth="1"/>
    <col min="9" max="37" width="3.85546875" style="117" customWidth="1"/>
    <col min="38" max="38" width="4.140625" style="117" customWidth="1"/>
    <col min="39" max="16384" width="9.140625" style="117"/>
  </cols>
  <sheetData>
    <row r="1" spans="1:45" ht="24" thickBot="1" x14ac:dyDescent="0.3">
      <c r="B1" s="118" t="s">
        <v>53</v>
      </c>
      <c r="C1" s="119"/>
      <c r="D1" s="119"/>
      <c r="E1" s="119"/>
      <c r="F1" s="120" t="str">
        <f>TEXT(C3,"MMMM")</f>
        <v>mars</v>
      </c>
      <c r="G1" s="120"/>
      <c r="H1" s="121"/>
    </row>
    <row r="2" spans="1:45" ht="15.75" thickBot="1" x14ac:dyDescent="0.3"/>
    <row r="3" spans="1:45" ht="15.75" thickBot="1" x14ac:dyDescent="0.3">
      <c r="A3" s="122" t="s">
        <v>54</v>
      </c>
      <c r="C3" s="84">
        <v>43160</v>
      </c>
    </row>
    <row r="4" spans="1:45" ht="24.75" customHeight="1" x14ac:dyDescent="0.25">
      <c r="A4" s="122" t="s">
        <v>55</v>
      </c>
      <c r="C4" s="123">
        <f>EOMONTH(C3,0)</f>
        <v>43190</v>
      </c>
    </row>
    <row r="5" spans="1:45" s="124" customFormat="1" ht="47.25" customHeight="1" x14ac:dyDescent="0.25">
      <c r="C5" s="125">
        <f ca="1">NOW()</f>
        <v>43145.866320023146</v>
      </c>
      <c r="H5" s="126">
        <f>C3</f>
        <v>43160</v>
      </c>
      <c r="I5" s="126">
        <f>H5+1</f>
        <v>43161</v>
      </c>
      <c r="J5" s="126">
        <f t="shared" ref="J5:AH5" si="0">I5+1</f>
        <v>43162</v>
      </c>
      <c r="K5" s="126">
        <f t="shared" si="0"/>
        <v>43163</v>
      </c>
      <c r="L5" s="126">
        <f t="shared" si="0"/>
        <v>43164</v>
      </c>
      <c r="M5" s="126">
        <f t="shared" si="0"/>
        <v>43165</v>
      </c>
      <c r="N5" s="126">
        <f t="shared" si="0"/>
        <v>43166</v>
      </c>
      <c r="O5" s="126">
        <f t="shared" si="0"/>
        <v>43167</v>
      </c>
      <c r="P5" s="126">
        <f t="shared" si="0"/>
        <v>43168</v>
      </c>
      <c r="Q5" s="126">
        <f t="shared" si="0"/>
        <v>43169</v>
      </c>
      <c r="R5" s="126">
        <f t="shared" si="0"/>
        <v>43170</v>
      </c>
      <c r="S5" s="126">
        <f t="shared" si="0"/>
        <v>43171</v>
      </c>
      <c r="T5" s="126">
        <f t="shared" si="0"/>
        <v>43172</v>
      </c>
      <c r="U5" s="126">
        <f t="shared" si="0"/>
        <v>43173</v>
      </c>
      <c r="V5" s="126">
        <f t="shared" si="0"/>
        <v>43174</v>
      </c>
      <c r="W5" s="126">
        <f t="shared" si="0"/>
        <v>43175</v>
      </c>
      <c r="X5" s="126">
        <f t="shared" si="0"/>
        <v>43176</v>
      </c>
      <c r="Y5" s="126">
        <f t="shared" si="0"/>
        <v>43177</v>
      </c>
      <c r="Z5" s="126">
        <f t="shared" si="0"/>
        <v>43178</v>
      </c>
      <c r="AA5" s="126">
        <f t="shared" si="0"/>
        <v>43179</v>
      </c>
      <c r="AB5" s="126">
        <f t="shared" si="0"/>
        <v>43180</v>
      </c>
      <c r="AC5" s="126">
        <f t="shared" si="0"/>
        <v>43181</v>
      </c>
      <c r="AD5" s="126">
        <f t="shared" si="0"/>
        <v>43182</v>
      </c>
      <c r="AE5" s="126">
        <f t="shared" si="0"/>
        <v>43183</v>
      </c>
      <c r="AF5" s="126">
        <f t="shared" si="0"/>
        <v>43184</v>
      </c>
      <c r="AG5" s="126">
        <f t="shared" si="0"/>
        <v>43185</v>
      </c>
      <c r="AH5" s="126">
        <f t="shared" si="0"/>
        <v>43186</v>
      </c>
      <c r="AI5" s="126">
        <f>IFERROR(IF(AH5+1&gt;$C$4,"",AH5+1),"")</f>
        <v>43187</v>
      </c>
      <c r="AJ5" s="126">
        <f t="shared" ref="AJ5:AL5" si="1">IFERROR(IF(AI5+1&gt;$C$4,"",AI5+1),"")</f>
        <v>43188</v>
      </c>
      <c r="AK5" s="126">
        <f t="shared" si="1"/>
        <v>43189</v>
      </c>
      <c r="AL5" s="126">
        <f t="shared" si="1"/>
        <v>43190</v>
      </c>
      <c r="AM5" s="127"/>
      <c r="AN5" s="127"/>
      <c r="AO5" s="127"/>
      <c r="AP5" s="127"/>
      <c r="AQ5" s="127"/>
      <c r="AR5" s="127"/>
      <c r="AS5" s="127"/>
    </row>
    <row r="6" spans="1:45" ht="16.5" customHeight="1" x14ac:dyDescent="0.25"/>
    <row r="7" spans="1:45" ht="15.75" thickBot="1" x14ac:dyDescent="0.3">
      <c r="H7" s="117" t="str">
        <f>IF(H9="L","S " &amp; WEEKNUM(H5),"")</f>
        <v/>
      </c>
      <c r="I7" s="117" t="str">
        <f t="shared" ref="I7:AH7" si="2">IF(I9="L","S " &amp; WEEKNUM(I5),"")</f>
        <v/>
      </c>
      <c r="J7" s="117" t="str">
        <f t="shared" si="2"/>
        <v/>
      </c>
      <c r="K7" s="117" t="str">
        <f t="shared" si="2"/>
        <v/>
      </c>
      <c r="L7" s="117" t="str">
        <f t="shared" si="2"/>
        <v>S 10</v>
      </c>
      <c r="M7" s="117" t="str">
        <f t="shared" si="2"/>
        <v/>
      </c>
      <c r="N7" s="117" t="str">
        <f t="shared" si="2"/>
        <v/>
      </c>
      <c r="O7" s="117" t="str">
        <f t="shared" si="2"/>
        <v/>
      </c>
      <c r="P7" s="117" t="str">
        <f t="shared" si="2"/>
        <v/>
      </c>
      <c r="Q7" s="117" t="str">
        <f t="shared" si="2"/>
        <v/>
      </c>
      <c r="R7" s="117" t="str">
        <f t="shared" si="2"/>
        <v/>
      </c>
      <c r="S7" s="117" t="str">
        <f t="shared" si="2"/>
        <v>S 11</v>
      </c>
      <c r="T7" s="117" t="str">
        <f t="shared" si="2"/>
        <v/>
      </c>
      <c r="U7" s="117" t="str">
        <f t="shared" si="2"/>
        <v/>
      </c>
      <c r="V7" s="117" t="str">
        <f t="shared" si="2"/>
        <v/>
      </c>
      <c r="W7" s="117" t="str">
        <f t="shared" si="2"/>
        <v/>
      </c>
      <c r="X7" s="117" t="str">
        <f t="shared" si="2"/>
        <v/>
      </c>
      <c r="Y7" s="117" t="str">
        <f t="shared" si="2"/>
        <v/>
      </c>
      <c r="Z7" s="117" t="str">
        <f t="shared" si="2"/>
        <v>S 12</v>
      </c>
      <c r="AA7" s="117" t="str">
        <f t="shared" si="2"/>
        <v/>
      </c>
      <c r="AB7" s="117" t="str">
        <f t="shared" si="2"/>
        <v/>
      </c>
      <c r="AC7" s="117" t="str">
        <f t="shared" si="2"/>
        <v/>
      </c>
      <c r="AD7" s="117" t="str">
        <f t="shared" si="2"/>
        <v/>
      </c>
      <c r="AE7" s="117" t="str">
        <f t="shared" si="2"/>
        <v/>
      </c>
      <c r="AF7" s="117" t="str">
        <f t="shared" si="2"/>
        <v/>
      </c>
      <c r="AG7" s="117" t="str">
        <f t="shared" si="2"/>
        <v>S 13</v>
      </c>
      <c r="AH7" s="117" t="str">
        <f t="shared" si="2"/>
        <v/>
      </c>
      <c r="AI7" s="117" t="str">
        <f>IFERROR(IF(AI9="L","S " &amp; WEEKNUM(AI5),""),"")</f>
        <v/>
      </c>
      <c r="AJ7" s="117" t="str">
        <f t="shared" ref="AJ7:AL7" si="3">IFERROR(IF(AJ9="L","S " &amp; WEEKNUM(AJ5),""),"")</f>
        <v/>
      </c>
      <c r="AK7" s="117" t="str">
        <f t="shared" si="3"/>
        <v/>
      </c>
      <c r="AL7" s="117" t="str">
        <f t="shared" si="3"/>
        <v/>
      </c>
    </row>
    <row r="8" spans="1:45" ht="15.75" thickBot="1" x14ac:dyDescent="0.3">
      <c r="C8" s="128"/>
      <c r="D8" s="128"/>
      <c r="E8" s="129"/>
      <c r="F8" s="129"/>
      <c r="G8" s="130"/>
      <c r="H8" s="131">
        <f>DAY(H5)</f>
        <v>1</v>
      </c>
      <c r="I8" s="132">
        <f t="shared" ref="I8:AH8" si="4">DAY(I5)</f>
        <v>2</v>
      </c>
      <c r="J8" s="132">
        <f t="shared" si="4"/>
        <v>3</v>
      </c>
      <c r="K8" s="132">
        <f t="shared" si="4"/>
        <v>4</v>
      </c>
      <c r="L8" s="132">
        <f t="shared" si="4"/>
        <v>5</v>
      </c>
      <c r="M8" s="132">
        <f t="shared" si="4"/>
        <v>6</v>
      </c>
      <c r="N8" s="132">
        <f t="shared" si="4"/>
        <v>7</v>
      </c>
      <c r="O8" s="132">
        <f t="shared" si="4"/>
        <v>8</v>
      </c>
      <c r="P8" s="132">
        <f t="shared" si="4"/>
        <v>9</v>
      </c>
      <c r="Q8" s="132">
        <f t="shared" si="4"/>
        <v>10</v>
      </c>
      <c r="R8" s="132">
        <f t="shared" si="4"/>
        <v>11</v>
      </c>
      <c r="S8" s="132">
        <f t="shared" si="4"/>
        <v>12</v>
      </c>
      <c r="T8" s="132">
        <f t="shared" si="4"/>
        <v>13</v>
      </c>
      <c r="U8" s="132">
        <f t="shared" si="4"/>
        <v>14</v>
      </c>
      <c r="V8" s="132">
        <f t="shared" si="4"/>
        <v>15</v>
      </c>
      <c r="W8" s="132">
        <f t="shared" si="4"/>
        <v>16</v>
      </c>
      <c r="X8" s="132">
        <f t="shared" si="4"/>
        <v>17</v>
      </c>
      <c r="Y8" s="132">
        <f t="shared" si="4"/>
        <v>18</v>
      </c>
      <c r="Z8" s="132">
        <f t="shared" si="4"/>
        <v>19</v>
      </c>
      <c r="AA8" s="132">
        <f t="shared" si="4"/>
        <v>20</v>
      </c>
      <c r="AB8" s="132">
        <f t="shared" si="4"/>
        <v>21</v>
      </c>
      <c r="AC8" s="132">
        <f t="shared" si="4"/>
        <v>22</v>
      </c>
      <c r="AD8" s="132">
        <f t="shared" si="4"/>
        <v>23</v>
      </c>
      <c r="AE8" s="132">
        <f t="shared" si="4"/>
        <v>24</v>
      </c>
      <c r="AF8" s="132">
        <f t="shared" si="4"/>
        <v>25</v>
      </c>
      <c r="AG8" s="132">
        <f t="shared" si="4"/>
        <v>26</v>
      </c>
      <c r="AH8" s="132">
        <f t="shared" si="4"/>
        <v>27</v>
      </c>
      <c r="AI8" s="132">
        <f>IFERROR(DAY(AI5),"")</f>
        <v>28</v>
      </c>
      <c r="AJ8" s="132">
        <f t="shared" ref="AJ8:AL8" si="5">IFERROR(DAY(AJ5),"")</f>
        <v>29</v>
      </c>
      <c r="AK8" s="132">
        <f t="shared" si="5"/>
        <v>30</v>
      </c>
      <c r="AL8" s="133">
        <f t="shared" si="5"/>
        <v>31</v>
      </c>
    </row>
    <row r="9" spans="1:45" ht="15.75" thickBot="1" x14ac:dyDescent="0.3">
      <c r="C9" s="130"/>
      <c r="D9" s="134" t="s">
        <v>62</v>
      </c>
      <c r="E9" s="135" t="s">
        <v>56</v>
      </c>
      <c r="F9" s="136" t="s">
        <v>63</v>
      </c>
      <c r="G9" s="137"/>
      <c r="H9" s="138" t="str">
        <f>CHOOSE(WEEKDAY(H5),"D","L","M","M","J","V","S")</f>
        <v>J</v>
      </c>
      <c r="I9" s="139" t="str">
        <f t="shared" ref="I9:AH9" si="6">CHOOSE(WEEKDAY(I5),"D","L","M","M","J","V","S")</f>
        <v>V</v>
      </c>
      <c r="J9" s="139" t="str">
        <f t="shared" si="6"/>
        <v>S</v>
      </c>
      <c r="K9" s="139" t="str">
        <f t="shared" si="6"/>
        <v>D</v>
      </c>
      <c r="L9" s="139" t="str">
        <f t="shared" si="6"/>
        <v>L</v>
      </c>
      <c r="M9" s="139" t="str">
        <f t="shared" si="6"/>
        <v>M</v>
      </c>
      <c r="N9" s="139" t="str">
        <f t="shared" si="6"/>
        <v>M</v>
      </c>
      <c r="O9" s="139" t="str">
        <f t="shared" si="6"/>
        <v>J</v>
      </c>
      <c r="P9" s="139" t="str">
        <f t="shared" si="6"/>
        <v>V</v>
      </c>
      <c r="Q9" s="139" t="str">
        <f t="shared" si="6"/>
        <v>S</v>
      </c>
      <c r="R9" s="139" t="str">
        <f t="shared" si="6"/>
        <v>D</v>
      </c>
      <c r="S9" s="139" t="str">
        <f t="shared" si="6"/>
        <v>L</v>
      </c>
      <c r="T9" s="139" t="str">
        <f t="shared" si="6"/>
        <v>M</v>
      </c>
      <c r="U9" s="139" t="str">
        <f t="shared" si="6"/>
        <v>M</v>
      </c>
      <c r="V9" s="139" t="str">
        <f t="shared" si="6"/>
        <v>J</v>
      </c>
      <c r="W9" s="139" t="str">
        <f t="shared" si="6"/>
        <v>V</v>
      </c>
      <c r="X9" s="139" t="str">
        <f t="shared" si="6"/>
        <v>S</v>
      </c>
      <c r="Y9" s="139" t="str">
        <f t="shared" si="6"/>
        <v>D</v>
      </c>
      <c r="Z9" s="139" t="str">
        <f t="shared" si="6"/>
        <v>L</v>
      </c>
      <c r="AA9" s="139" t="str">
        <f t="shared" si="6"/>
        <v>M</v>
      </c>
      <c r="AB9" s="139" t="str">
        <f t="shared" si="6"/>
        <v>M</v>
      </c>
      <c r="AC9" s="139" t="str">
        <f t="shared" si="6"/>
        <v>J</v>
      </c>
      <c r="AD9" s="139" t="str">
        <f t="shared" si="6"/>
        <v>V</v>
      </c>
      <c r="AE9" s="139" t="str">
        <f t="shared" si="6"/>
        <v>S</v>
      </c>
      <c r="AF9" s="139" t="str">
        <f t="shared" si="6"/>
        <v>D</v>
      </c>
      <c r="AG9" s="139" t="str">
        <f t="shared" si="6"/>
        <v>L</v>
      </c>
      <c r="AH9" s="139" t="str">
        <f t="shared" si="6"/>
        <v>M</v>
      </c>
      <c r="AI9" s="139" t="str">
        <f>IFERROR(CHOOSE(WEEKDAY(AI5),"D","L","M","M","J","V","S"),"")</f>
        <v>M</v>
      </c>
      <c r="AJ9" s="139" t="str">
        <f t="shared" ref="AJ9:AL9" si="7">IFERROR(CHOOSE(WEEKDAY(AJ5),"D","L","M","M","J","V","S"),"")</f>
        <v>J</v>
      </c>
      <c r="AK9" s="139" t="str">
        <f t="shared" si="7"/>
        <v>V</v>
      </c>
      <c r="AL9" s="140" t="str">
        <f t="shared" si="7"/>
        <v>S</v>
      </c>
    </row>
    <row r="10" spans="1:45" x14ac:dyDescent="0.25">
      <c r="B10" s="141" t="s">
        <v>60</v>
      </c>
      <c r="C10" s="142"/>
      <c r="D10" s="143">
        <f>COUNTIF(H10:AL11,"a")/2</f>
        <v>0</v>
      </c>
      <c r="E10" s="115" t="str">
        <f>IF('REGISTRE DU PERSONEL'!$C$4&lt;&gt;"",'REGISTRE DU PERSONEL'!$C$4,"")</f>
        <v>jean marc</v>
      </c>
      <c r="F10" s="144">
        <f>COUNTIF(H10:AL11,"c")/2</f>
        <v>0</v>
      </c>
      <c r="G10" s="145" t="s">
        <v>58</v>
      </c>
      <c r="H10" s="91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92"/>
      <c r="V10" s="92"/>
      <c r="W10" s="92"/>
      <c r="X10" s="92"/>
      <c r="Y10" s="92"/>
      <c r="Z10" s="92"/>
      <c r="AA10" s="92"/>
      <c r="AB10" s="92"/>
      <c r="AC10" s="92"/>
      <c r="AD10" s="92"/>
      <c r="AE10" s="92"/>
      <c r="AF10" s="92"/>
      <c r="AG10" s="92"/>
      <c r="AH10" s="92"/>
      <c r="AI10" s="92"/>
      <c r="AJ10" s="92"/>
      <c r="AK10" s="92"/>
      <c r="AL10" s="93"/>
    </row>
    <row r="11" spans="1:45" x14ac:dyDescent="0.25">
      <c r="B11" s="146"/>
      <c r="C11" s="147"/>
      <c r="D11" s="148"/>
      <c r="E11" s="116"/>
      <c r="F11" s="149"/>
      <c r="G11" s="150" t="s">
        <v>59</v>
      </c>
      <c r="H11" s="85"/>
      <c r="I11" s="86"/>
      <c r="J11" s="86"/>
      <c r="K11" s="86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6"/>
      <c r="AB11" s="86"/>
      <c r="AC11" s="86"/>
      <c r="AD11" s="86"/>
      <c r="AE11" s="86"/>
      <c r="AF11" s="86"/>
      <c r="AG11" s="86"/>
      <c r="AH11" s="86"/>
      <c r="AI11" s="86"/>
      <c r="AJ11" s="86"/>
      <c r="AK11" s="86"/>
      <c r="AL11" s="87"/>
    </row>
    <row r="12" spans="1:45" x14ac:dyDescent="0.25">
      <c r="B12" s="146" t="s">
        <v>61</v>
      </c>
      <c r="C12" s="147"/>
      <c r="D12" s="151">
        <f t="shared" ref="D12" si="8">COUNTIF(H12:AL13,"a")/2</f>
        <v>0</v>
      </c>
      <c r="E12" s="115" t="str">
        <f>IF('REGISTRE DU PERSONEL'!$C$5&lt;&gt;"",'REGISTRE DU PERSONEL'!$C$5,"")</f>
        <v>trucmachin</v>
      </c>
      <c r="F12" s="152">
        <f t="shared" ref="F12" si="9">COUNTIF(H12:AL13,"c")/2</f>
        <v>0</v>
      </c>
      <c r="G12" s="145" t="s">
        <v>58</v>
      </c>
      <c r="H12" s="91"/>
      <c r="I12" s="92"/>
      <c r="J12" s="92"/>
      <c r="K12" s="92"/>
      <c r="L12" s="92"/>
      <c r="M12" s="92"/>
      <c r="N12" s="92"/>
      <c r="O12" s="92"/>
      <c r="P12" s="92"/>
      <c r="Q12" s="92"/>
      <c r="R12" s="92"/>
      <c r="S12" s="92"/>
      <c r="T12" s="92"/>
      <c r="U12" s="92"/>
      <c r="V12" s="92"/>
      <c r="W12" s="92"/>
      <c r="X12" s="92"/>
      <c r="Y12" s="92"/>
      <c r="Z12" s="92"/>
      <c r="AA12" s="92"/>
      <c r="AB12" s="92"/>
      <c r="AC12" s="92"/>
      <c r="AD12" s="92"/>
      <c r="AE12" s="92"/>
      <c r="AF12" s="92"/>
      <c r="AG12" s="92"/>
      <c r="AH12" s="92"/>
      <c r="AI12" s="92"/>
      <c r="AJ12" s="92"/>
      <c r="AK12" s="92"/>
      <c r="AL12" s="93"/>
    </row>
    <row r="13" spans="1:45" x14ac:dyDescent="0.25">
      <c r="B13" s="146"/>
      <c r="C13" s="147"/>
      <c r="D13" s="151"/>
      <c r="E13" s="116"/>
      <c r="F13" s="149"/>
      <c r="G13" s="150" t="s">
        <v>59</v>
      </c>
      <c r="H13" s="85"/>
      <c r="I13" s="86"/>
      <c r="J13" s="86"/>
      <c r="K13" s="86"/>
      <c r="L13" s="86"/>
      <c r="M13" s="86"/>
      <c r="N13" s="86"/>
      <c r="O13" s="86"/>
      <c r="P13" s="86"/>
      <c r="Q13" s="86"/>
      <c r="R13" s="86"/>
      <c r="S13" s="86"/>
      <c r="T13" s="86"/>
      <c r="U13" s="86"/>
      <c r="V13" s="86"/>
      <c r="W13" s="86"/>
      <c r="X13" s="86"/>
      <c r="Y13" s="86"/>
      <c r="Z13" s="86"/>
      <c r="AA13" s="86"/>
      <c r="AB13" s="86"/>
      <c r="AC13" s="86"/>
      <c r="AD13" s="86"/>
      <c r="AE13" s="86"/>
      <c r="AF13" s="86"/>
      <c r="AG13" s="86"/>
      <c r="AH13" s="86"/>
      <c r="AI13" s="86"/>
      <c r="AJ13" s="86"/>
      <c r="AK13" s="86"/>
      <c r="AL13" s="87"/>
    </row>
    <row r="14" spans="1:45" x14ac:dyDescent="0.25">
      <c r="B14" s="146" t="s">
        <v>57</v>
      </c>
      <c r="C14" s="147"/>
      <c r="D14" s="151">
        <f t="shared" ref="D14" si="10">COUNTIF(H14:AL15,"a")/2</f>
        <v>0</v>
      </c>
      <c r="E14" s="115" t="str">
        <f>IF('REGISTRE DU PERSONEL'!$C$6&lt;&gt;"",'REGISTRE DU PERSONEL'!$C$6,"")</f>
        <v/>
      </c>
      <c r="F14" s="152">
        <f t="shared" ref="F14" si="11">COUNTIF(H14:AL15,"c")/2</f>
        <v>0</v>
      </c>
      <c r="G14" s="145" t="s">
        <v>58</v>
      </c>
      <c r="H14" s="91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L14" s="93"/>
    </row>
    <row r="15" spans="1:45" ht="15.75" thickBot="1" x14ac:dyDescent="0.3">
      <c r="B15" s="153"/>
      <c r="C15" s="154"/>
      <c r="D15" s="151"/>
      <c r="E15" s="116"/>
      <c r="F15" s="149"/>
      <c r="G15" s="150" t="s">
        <v>59</v>
      </c>
      <c r="H15" s="85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  <c r="AI15" s="86"/>
      <c r="AJ15" s="86"/>
      <c r="AK15" s="86"/>
      <c r="AL15" s="87"/>
    </row>
    <row r="16" spans="1:45" x14ac:dyDescent="0.25">
      <c r="A16" s="130"/>
      <c r="B16" s="147"/>
      <c r="C16" s="147"/>
      <c r="D16" s="151">
        <f t="shared" ref="D16" si="12">COUNTIF(H16:AL17,"a")/2</f>
        <v>0</v>
      </c>
      <c r="E16" s="115" t="str">
        <f>IF('REGISTRE DU PERSONEL'!$C$7&lt;&gt;"",'REGISTRE DU PERSONEL'!$C$7,"")</f>
        <v/>
      </c>
      <c r="F16" s="152">
        <f t="shared" ref="F16" si="13">COUNTIF(H16:AL17,"c")/2</f>
        <v>0</v>
      </c>
      <c r="G16" s="145" t="s">
        <v>58</v>
      </c>
      <c r="H16" s="91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92"/>
      <c r="AL16" s="93"/>
    </row>
    <row r="17" spans="1:38" x14ac:dyDescent="0.25">
      <c r="A17" s="130"/>
      <c r="B17" s="147"/>
      <c r="C17" s="147"/>
      <c r="D17" s="151"/>
      <c r="E17" s="116"/>
      <c r="F17" s="149"/>
      <c r="G17" s="150" t="s">
        <v>59</v>
      </c>
      <c r="H17" s="85"/>
      <c r="I17" s="86"/>
      <c r="J17" s="86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G17" s="86"/>
      <c r="AH17" s="86"/>
      <c r="AI17" s="86"/>
      <c r="AJ17" s="86"/>
      <c r="AK17" s="86"/>
      <c r="AL17" s="87"/>
    </row>
    <row r="18" spans="1:38" x14ac:dyDescent="0.25">
      <c r="B18" s="155"/>
      <c r="C18" s="155"/>
      <c r="D18" s="151">
        <f t="shared" ref="D18" si="14">COUNTIF(H18:AL19,"a")/2</f>
        <v>0</v>
      </c>
      <c r="E18" s="115" t="str">
        <f>IF('REGISTRE DU PERSONEL'!$C$8&lt;&gt;"",'REGISTRE DU PERSONEL'!$C$8,"")</f>
        <v/>
      </c>
      <c r="F18" s="152">
        <f t="shared" ref="F18" si="15">COUNTIF(H18:AL19,"c")/2</f>
        <v>0</v>
      </c>
      <c r="G18" s="145" t="s">
        <v>58</v>
      </c>
      <c r="H18" s="91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2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2"/>
      <c r="AJ18" s="92"/>
      <c r="AK18" s="92"/>
      <c r="AL18" s="93"/>
    </row>
    <row r="19" spans="1:38" x14ac:dyDescent="0.25">
      <c r="B19" s="155"/>
      <c r="C19" s="155"/>
      <c r="D19" s="151"/>
      <c r="E19" s="116"/>
      <c r="F19" s="149"/>
      <c r="G19" s="150" t="s">
        <v>59</v>
      </c>
      <c r="H19" s="85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  <c r="AH19" s="86"/>
      <c r="AI19" s="86"/>
      <c r="AJ19" s="86"/>
      <c r="AK19" s="86"/>
      <c r="AL19" s="87"/>
    </row>
    <row r="20" spans="1:38" x14ac:dyDescent="0.25">
      <c r="C20" s="129"/>
      <c r="D20" s="151">
        <f t="shared" ref="D20" si="16">COUNTIF(H20:AL21,"a")/2</f>
        <v>0</v>
      </c>
      <c r="E20" s="115" t="str">
        <f>IF('REGISTRE DU PERSONEL'!$C$9&lt;&gt;"",'REGISTRE DU PERSONEL'!$C$9,"")</f>
        <v/>
      </c>
      <c r="F20" s="152">
        <f t="shared" ref="F20" si="17">COUNTIF(H20:AL21,"c")/2</f>
        <v>0</v>
      </c>
      <c r="G20" s="145" t="s">
        <v>58</v>
      </c>
      <c r="H20" s="91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2"/>
      <c r="AJ20" s="92"/>
      <c r="AK20" s="92"/>
      <c r="AL20" s="93"/>
    </row>
    <row r="21" spans="1:38" x14ac:dyDescent="0.25">
      <c r="C21" s="129"/>
      <c r="D21" s="151"/>
      <c r="E21" s="116"/>
      <c r="F21" s="149"/>
      <c r="G21" s="150" t="s">
        <v>59</v>
      </c>
      <c r="H21" s="85"/>
      <c r="I21" s="86"/>
      <c r="J21" s="86"/>
      <c r="K21" s="86"/>
      <c r="L21" s="86"/>
      <c r="M21" s="86"/>
      <c r="N21" s="86"/>
      <c r="O21" s="86"/>
      <c r="P21" s="86"/>
      <c r="Q21" s="86"/>
      <c r="R21" s="86"/>
      <c r="S21" s="86"/>
      <c r="T21" s="86"/>
      <c r="U21" s="86"/>
      <c r="V21" s="86"/>
      <c r="W21" s="86"/>
      <c r="X21" s="86"/>
      <c r="Y21" s="86"/>
      <c r="Z21" s="86"/>
      <c r="AA21" s="86"/>
      <c r="AB21" s="86"/>
      <c r="AC21" s="86"/>
      <c r="AD21" s="86"/>
      <c r="AE21" s="86"/>
      <c r="AF21" s="86"/>
      <c r="AG21" s="86"/>
      <c r="AH21" s="86"/>
      <c r="AI21" s="86"/>
      <c r="AJ21" s="86"/>
      <c r="AK21" s="86"/>
      <c r="AL21" s="87"/>
    </row>
    <row r="22" spans="1:38" x14ac:dyDescent="0.25">
      <c r="D22" s="151">
        <f t="shared" ref="D22" si="18">COUNTIF(H22:AL23,"a")/2</f>
        <v>0</v>
      </c>
      <c r="E22" s="115" t="str">
        <f>IF('REGISTRE DU PERSONEL'!$C$10&lt;&gt;"",'REGISTRE DU PERSONEL'!$C$10,"")</f>
        <v/>
      </c>
      <c r="F22" s="152">
        <f t="shared" ref="F22" si="19">COUNTIF(H22:AL23,"c")/2</f>
        <v>0</v>
      </c>
      <c r="G22" s="145" t="s">
        <v>58</v>
      </c>
      <c r="H22" s="91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2"/>
      <c r="AJ22" s="92"/>
      <c r="AK22" s="92"/>
      <c r="AL22" s="93"/>
    </row>
    <row r="23" spans="1:38" x14ac:dyDescent="0.25">
      <c r="D23" s="151"/>
      <c r="E23" s="116"/>
      <c r="F23" s="149"/>
      <c r="G23" s="150" t="s">
        <v>59</v>
      </c>
      <c r="H23" s="85"/>
      <c r="I23" s="86"/>
      <c r="J23" s="86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86"/>
      <c r="AA23" s="86"/>
      <c r="AB23" s="86"/>
      <c r="AC23" s="86"/>
      <c r="AD23" s="86"/>
      <c r="AE23" s="86"/>
      <c r="AF23" s="86"/>
      <c r="AG23" s="86"/>
      <c r="AH23" s="86"/>
      <c r="AI23" s="86"/>
      <c r="AJ23" s="86"/>
      <c r="AK23" s="86"/>
      <c r="AL23" s="87"/>
    </row>
    <row r="24" spans="1:38" x14ac:dyDescent="0.25">
      <c r="D24" s="151">
        <f t="shared" ref="D24" si="20">COUNTIF(H24:AL25,"a")/2</f>
        <v>0</v>
      </c>
      <c r="E24" s="115" t="str">
        <f>IF('REGISTRE DU PERSONEL'!$C$11&lt;&gt;"",'REGISTRE DU PERSONEL'!$C$11,"")</f>
        <v/>
      </c>
      <c r="F24" s="152">
        <f t="shared" ref="F24" si="21">COUNTIF(H24:AL25,"c")/2</f>
        <v>0</v>
      </c>
      <c r="G24" s="145" t="s">
        <v>58</v>
      </c>
      <c r="H24" s="91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2"/>
      <c r="AJ24" s="92"/>
      <c r="AK24" s="92"/>
      <c r="AL24" s="93"/>
    </row>
    <row r="25" spans="1:38" x14ac:dyDescent="0.25">
      <c r="D25" s="151"/>
      <c r="E25" s="116"/>
      <c r="F25" s="149"/>
      <c r="G25" s="150" t="s">
        <v>59</v>
      </c>
      <c r="H25" s="85"/>
      <c r="I25" s="86"/>
      <c r="J25" s="86"/>
      <c r="K25" s="86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86"/>
      <c r="AB25" s="86"/>
      <c r="AC25" s="86"/>
      <c r="AD25" s="86"/>
      <c r="AE25" s="86"/>
      <c r="AF25" s="86"/>
      <c r="AG25" s="86"/>
      <c r="AH25" s="86"/>
      <c r="AI25" s="86"/>
      <c r="AJ25" s="86"/>
      <c r="AK25" s="86"/>
      <c r="AL25" s="87"/>
    </row>
    <row r="26" spans="1:38" x14ac:dyDescent="0.25">
      <c r="D26" s="151">
        <f t="shared" ref="D26" si="22">COUNTIF(H26:AL27,"a")/2</f>
        <v>0</v>
      </c>
      <c r="E26" s="115" t="str">
        <f>IF('REGISTRE DU PERSONEL'!$C$12&lt;&gt;"",'REGISTRE DU PERSONEL'!$C$12,"")</f>
        <v/>
      </c>
      <c r="F26" s="152">
        <f t="shared" ref="F26" si="23">COUNTIF(H26:AL27,"c")/2</f>
        <v>0</v>
      </c>
      <c r="G26" s="145" t="s">
        <v>58</v>
      </c>
      <c r="H26" s="91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92"/>
      <c r="X26" s="92"/>
      <c r="Y26" s="92"/>
      <c r="Z26" s="92"/>
      <c r="AA26" s="92"/>
      <c r="AB26" s="92"/>
      <c r="AC26" s="92"/>
      <c r="AD26" s="92"/>
      <c r="AE26" s="92"/>
      <c r="AF26" s="92"/>
      <c r="AG26" s="92"/>
      <c r="AH26" s="92"/>
      <c r="AI26" s="92"/>
      <c r="AJ26" s="92"/>
      <c r="AK26" s="92"/>
      <c r="AL26" s="93"/>
    </row>
    <row r="27" spans="1:38" x14ac:dyDescent="0.25">
      <c r="D27" s="151"/>
      <c r="E27" s="116"/>
      <c r="F27" s="149"/>
      <c r="G27" s="150" t="s">
        <v>59</v>
      </c>
      <c r="H27" s="85"/>
      <c r="I27" s="86"/>
      <c r="J27" s="86"/>
      <c r="K27" s="86"/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6"/>
      <c r="AJ27" s="86"/>
      <c r="AK27" s="86"/>
      <c r="AL27" s="87"/>
    </row>
    <row r="28" spans="1:38" x14ac:dyDescent="0.25">
      <c r="D28" s="151">
        <f t="shared" ref="D28" si="24">COUNTIF(H28:AL29,"a")/2</f>
        <v>0</v>
      </c>
      <c r="E28" s="115" t="str">
        <f>IF('REGISTRE DU PERSONEL'!$C$13&lt;&gt;"",'REGISTRE DU PERSONEL'!$C$13,"")</f>
        <v/>
      </c>
      <c r="F28" s="152">
        <f t="shared" ref="F28" si="25">COUNTIF(H28:AL29,"c")/2</f>
        <v>0</v>
      </c>
      <c r="G28" s="145" t="s">
        <v>58</v>
      </c>
      <c r="H28" s="91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2"/>
      <c r="X28" s="92"/>
      <c r="Y28" s="92"/>
      <c r="Z28" s="92"/>
      <c r="AA28" s="92"/>
      <c r="AB28" s="92"/>
      <c r="AC28" s="92"/>
      <c r="AD28" s="92"/>
      <c r="AE28" s="92"/>
      <c r="AF28" s="92"/>
      <c r="AG28" s="92"/>
      <c r="AH28" s="92"/>
      <c r="AI28" s="92"/>
      <c r="AJ28" s="92"/>
      <c r="AK28" s="92"/>
      <c r="AL28" s="93"/>
    </row>
    <row r="29" spans="1:38" ht="15.75" thickBot="1" x14ac:dyDescent="0.3">
      <c r="D29" s="156"/>
      <c r="E29" s="158"/>
      <c r="F29" s="157"/>
      <c r="G29" s="159" t="s">
        <v>59</v>
      </c>
      <c r="H29" s="88"/>
      <c r="I29" s="89"/>
      <c r="J29" s="89"/>
      <c r="K29" s="89"/>
      <c r="L29" s="89"/>
      <c r="M29" s="89"/>
      <c r="N29" s="89"/>
      <c r="O29" s="89"/>
      <c r="P29" s="89"/>
      <c r="Q29" s="89"/>
      <c r="R29" s="89"/>
      <c r="S29" s="89"/>
      <c r="T29" s="89"/>
      <c r="U29" s="89"/>
      <c r="V29" s="89"/>
      <c r="W29" s="89"/>
      <c r="X29" s="89"/>
      <c r="Y29" s="89"/>
      <c r="Z29" s="89"/>
      <c r="AA29" s="89"/>
      <c r="AB29" s="89"/>
      <c r="AC29" s="89"/>
      <c r="AD29" s="89"/>
      <c r="AE29" s="89"/>
      <c r="AF29" s="89"/>
      <c r="AG29" s="89"/>
      <c r="AH29" s="89"/>
      <c r="AI29" s="89"/>
      <c r="AJ29" s="89"/>
      <c r="AK29" s="89"/>
      <c r="AL29" s="90"/>
    </row>
  </sheetData>
  <sheetProtection selectLockedCells="1"/>
  <mergeCells count="37">
    <mergeCell ref="D28:D29"/>
    <mergeCell ref="E28:E29"/>
    <mergeCell ref="F28:F29"/>
    <mergeCell ref="D24:D25"/>
    <mergeCell ref="E24:E25"/>
    <mergeCell ref="F24:F25"/>
    <mergeCell ref="D26:D27"/>
    <mergeCell ref="E26:E27"/>
    <mergeCell ref="F26:F27"/>
    <mergeCell ref="E8:F8"/>
    <mergeCell ref="F10:F11"/>
    <mergeCell ref="E10:E11"/>
    <mergeCell ref="E12:E13"/>
    <mergeCell ref="F12:F13"/>
    <mergeCell ref="E14:E15"/>
    <mergeCell ref="F14:F15"/>
    <mergeCell ref="B10:C11"/>
    <mergeCell ref="B12:C13"/>
    <mergeCell ref="B14:C15"/>
    <mergeCell ref="D10:D11"/>
    <mergeCell ref="D12:D13"/>
    <mergeCell ref="D14:D15"/>
    <mergeCell ref="B16:C17"/>
    <mergeCell ref="B18:C19"/>
    <mergeCell ref="D22:D23"/>
    <mergeCell ref="F16:F17"/>
    <mergeCell ref="E18:E19"/>
    <mergeCell ref="F18:F19"/>
    <mergeCell ref="E20:E21"/>
    <mergeCell ref="F20:F21"/>
    <mergeCell ref="E16:E17"/>
    <mergeCell ref="D18:D19"/>
    <mergeCell ref="C20:C21"/>
    <mergeCell ref="D20:D21"/>
    <mergeCell ref="D16:D17"/>
    <mergeCell ref="E22:E23"/>
    <mergeCell ref="F22:F23"/>
  </mergeCells>
  <conditionalFormatting sqref="H5:AL5">
    <cfRule type="timePeriod" dxfId="44" priority="13" timePeriod="today">
      <formula>FLOOR(H5,1)=TODAY()</formula>
    </cfRule>
  </conditionalFormatting>
  <conditionalFormatting sqref="H7:AL7">
    <cfRule type="containsText" dxfId="43" priority="12" operator="containsText" text="S">
      <formula>NOT(ISERROR(SEARCH("S",H7)))</formula>
    </cfRule>
  </conditionalFormatting>
  <conditionalFormatting sqref="H9:AL9">
    <cfRule type="containsText" dxfId="42" priority="10" operator="containsText" text="D">
      <formula>NOT(ISERROR(SEARCH("D",H9)))</formula>
    </cfRule>
    <cfRule type="containsText" dxfId="41" priority="11" operator="containsText" text="S">
      <formula>NOT(ISERROR(SEARCH("S",H9)))</formula>
    </cfRule>
  </conditionalFormatting>
  <conditionalFormatting sqref="H10:AL29">
    <cfRule type="containsText" dxfId="40" priority="7" operator="containsText" text="a">
      <formula>NOT(ISERROR(SEARCH("a",H10)))</formula>
    </cfRule>
    <cfRule type="containsText" dxfId="39" priority="9" operator="containsText" text="C">
      <formula>NOT(ISERROR(SEARCH("C",H10)))</formula>
    </cfRule>
  </conditionalFormatting>
  <conditionalFormatting sqref="D10:D29">
    <cfRule type="cellIs" dxfId="38" priority="1" operator="greaterThan">
      <formula>0</formula>
    </cfRule>
  </conditionalFormatting>
  <dataValidations count="1">
    <dataValidation type="list" allowBlank="1" showInputMessage="1" showErrorMessage="1" sqref="H10:AL29">
      <formula1>"A,C"</formula1>
    </dataValidation>
  </dataValidations>
  <pageMargins left="0.7" right="0.7" top="0.75" bottom="0.75" header="0.3" footer="0.3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8</vt:i4>
      </vt:variant>
      <vt:variant>
        <vt:lpstr>Named Ranges</vt:lpstr>
      </vt:variant>
      <vt:variant>
        <vt:i4>36</vt:i4>
      </vt:variant>
    </vt:vector>
  </HeadingPairs>
  <TitlesOfParts>
    <vt:vector size="44" baseType="lpstr">
      <vt:lpstr>sommaire</vt:lpstr>
      <vt:lpstr>REGISTRE DU PERSONEL</vt:lpstr>
      <vt:lpstr>FEUILLE 1</vt:lpstr>
      <vt:lpstr>horloge </vt:lpstr>
      <vt:lpstr>FEUILLE 1 (2)</vt:lpstr>
      <vt:lpstr>FEUILLE 1 (3)</vt:lpstr>
      <vt:lpstr>FEUILLE 1 (4)</vt:lpstr>
      <vt:lpstr>Planning</vt:lpstr>
      <vt:lpstr>'FEUILLE 1 (2)'!DATEESSAIE</vt:lpstr>
      <vt:lpstr>'FEUILLE 1 (3)'!DATEESSAIE</vt:lpstr>
      <vt:lpstr>'FEUILLE 1 (4)'!DATEESSAIE</vt:lpstr>
      <vt:lpstr>DATEESSAIE</vt:lpstr>
      <vt:lpstr>'FEUILLE 1 (2)'!DATELISTBOX</vt:lpstr>
      <vt:lpstr>'FEUILLE 1 (3)'!DATELISTBOX</vt:lpstr>
      <vt:lpstr>'FEUILLE 1 (4)'!DATELISTBOX</vt:lpstr>
      <vt:lpstr>DATELISTBOX</vt:lpstr>
      <vt:lpstr>h_heure</vt:lpstr>
      <vt:lpstr>'FEUILLE 1 (2)'!mois</vt:lpstr>
      <vt:lpstr>'FEUILLE 1 (3)'!mois</vt:lpstr>
      <vt:lpstr>'FEUILLE 1 (4)'!mois</vt:lpstr>
      <vt:lpstr>mois</vt:lpstr>
      <vt:lpstr>Planning!Print_Area</vt:lpstr>
      <vt:lpstr>staff1</vt:lpstr>
      <vt:lpstr>staff10</vt:lpstr>
      <vt:lpstr>staff2</vt:lpstr>
      <vt:lpstr>staff3</vt:lpstr>
      <vt:lpstr>staff4</vt:lpstr>
      <vt:lpstr>staff5</vt:lpstr>
      <vt:lpstr>staff6</vt:lpstr>
      <vt:lpstr>staff7</vt:lpstr>
      <vt:lpstr>staff8</vt:lpstr>
      <vt:lpstr>staff9</vt:lpstr>
      <vt:lpstr>'FEUILLE 1 (2)'!total</vt:lpstr>
      <vt:lpstr>'FEUILLE 1 (3)'!total</vt:lpstr>
      <vt:lpstr>'FEUILLE 1 (4)'!total</vt:lpstr>
      <vt:lpstr>total</vt:lpstr>
      <vt:lpstr>'FEUILLE 1 (2)'!TSource</vt:lpstr>
      <vt:lpstr>'FEUILLE 1 (3)'!TSource</vt:lpstr>
      <vt:lpstr>'FEUILLE 1 (4)'!TSource</vt:lpstr>
      <vt:lpstr>TSource</vt:lpstr>
      <vt:lpstr>'FEUILLE 1 (2)'!TTSOURCE</vt:lpstr>
      <vt:lpstr>'FEUILLE 1 (3)'!TTSOURCE</vt:lpstr>
      <vt:lpstr>'FEUILLE 1 (4)'!TTSOURCE</vt:lpstr>
      <vt:lpstr>TTSOURCE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fardeau</dc:creator>
  <cp:lastModifiedBy>thierry fardeau</cp:lastModifiedBy>
  <cp:lastPrinted>2018-02-14T18:22:07Z</cp:lastPrinted>
  <dcterms:created xsi:type="dcterms:W3CDTF">2018-02-01T15:40:11Z</dcterms:created>
  <dcterms:modified xsi:type="dcterms:W3CDTF">2018-02-14T19:47:30Z</dcterms:modified>
</cp:coreProperties>
</file>