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hilippe.burlando\Desktop\Nouveau dossier (2)\"/>
    </mc:Choice>
  </mc:AlternateContent>
  <bookViews>
    <workbookView xWindow="0" yWindow="0" windowWidth="28800" windowHeight="10485" activeTab="2"/>
  </bookViews>
  <sheets>
    <sheet name="GATEAU 1" sheetId="7" r:id="rId1"/>
    <sheet name="GATEAU 2" sheetId="8" r:id="rId2"/>
    <sheet name="GATEAU3" sheetId="9" r:id="rId3"/>
  </sheets>
  <externalReferences>
    <externalReference r:id="rId4"/>
  </externalReferences>
  <definedNames>
    <definedName name="¨¨7" localSheetId="0">#REF!</definedName>
    <definedName name="¨¨7" localSheetId="1">#REF!</definedName>
    <definedName name="¨¨7" localSheetId="2">#REF!</definedName>
    <definedName name="¨¨7">#REF!</definedName>
    <definedName name="EDDD" localSheetId="0">#REF!</definedName>
    <definedName name="EDDD" localSheetId="1">#REF!</definedName>
    <definedName name="EDDD" localSheetId="2">#REF!</definedName>
    <definedName name="EDDD">#REF!</definedName>
    <definedName name="PRIX_DE_REVIENT" localSheetId="0">#REF!</definedName>
    <definedName name="PRIX_DE_REVIENT" localSheetId="1">#REF!</definedName>
    <definedName name="PRIX_DE_REVIENT" localSheetId="2">#REF!</definedName>
    <definedName name="PRIX_DE_REVIENT">#REF!</definedName>
    <definedName name="PRIX_DE_VENTE" localSheetId="0">#REF!</definedName>
    <definedName name="PRIX_DE_VENTE" localSheetId="1">#REF!</definedName>
    <definedName name="PRIX_DE_VENTE" localSheetId="2">#REF!</definedName>
    <definedName name="PRIX_DE_VENTE">#REF!</definedName>
    <definedName name="_xlnm.Print_Area" localSheetId="0">'GATEAU 1'!$A$1:$K$41</definedName>
    <definedName name="_xlnm.Print_Area" localSheetId="1">'GATEAU 2'!$A$1:$K$41</definedName>
    <definedName name="_xlnm.Print_Area" localSheetId="2">GATEAU3!$A$1:$K$41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0" i="9" l="1"/>
  <c r="D22" i="9"/>
  <c r="F21" i="9"/>
  <c r="C21" i="9"/>
  <c r="E21" i="9" s="1"/>
  <c r="B21" i="9"/>
  <c r="F20" i="9"/>
  <c r="C20" i="9"/>
  <c r="E20" i="9" s="1"/>
  <c r="B20" i="9"/>
  <c r="F19" i="9"/>
  <c r="C19" i="9"/>
  <c r="E19" i="9" s="1"/>
  <c r="B19" i="9"/>
  <c r="F18" i="9"/>
  <c r="C18" i="9"/>
  <c r="E18" i="9" s="1"/>
  <c r="B18" i="9"/>
  <c r="F17" i="9"/>
  <c r="C17" i="9"/>
  <c r="E17" i="9" s="1"/>
  <c r="B17" i="9"/>
  <c r="F16" i="9"/>
  <c r="C16" i="9"/>
  <c r="E16" i="9" s="1"/>
  <c r="B16" i="9"/>
  <c r="F15" i="9"/>
  <c r="C15" i="9"/>
  <c r="E15" i="9" s="1"/>
  <c r="B15" i="9"/>
  <c r="F14" i="9"/>
  <c r="C14" i="9"/>
  <c r="E14" i="9" s="1"/>
  <c r="B14" i="9"/>
  <c r="K13" i="9"/>
  <c r="J13" i="9"/>
  <c r="F13" i="9"/>
  <c r="C13" i="9"/>
  <c r="E13" i="9" s="1"/>
  <c r="B13" i="9"/>
  <c r="K12" i="9"/>
  <c r="J12" i="9"/>
  <c r="F12" i="9"/>
  <c r="C12" i="9"/>
  <c r="E12" i="9" s="1"/>
  <c r="B12" i="9"/>
  <c r="K11" i="9"/>
  <c r="J11" i="9"/>
  <c r="F11" i="9"/>
  <c r="C11" i="9"/>
  <c r="E11" i="9" s="1"/>
  <c r="E22" i="9" s="1"/>
  <c r="B27" i="9" s="1"/>
  <c r="B11" i="9"/>
  <c r="K10" i="9"/>
  <c r="K9" i="9"/>
  <c r="K8" i="9"/>
  <c r="K7" i="9"/>
  <c r="B30" i="8"/>
  <c r="D22" i="8"/>
  <c r="F21" i="8"/>
  <c r="C21" i="8"/>
  <c r="E21" i="8" s="1"/>
  <c r="B21" i="8"/>
  <c r="F20" i="8"/>
  <c r="C20" i="8"/>
  <c r="E20" i="8" s="1"/>
  <c r="B20" i="8"/>
  <c r="F19" i="8"/>
  <c r="C19" i="8"/>
  <c r="E19" i="8" s="1"/>
  <c r="B19" i="8"/>
  <c r="F18" i="8"/>
  <c r="C18" i="8"/>
  <c r="E18" i="8" s="1"/>
  <c r="B18" i="8"/>
  <c r="F17" i="8"/>
  <c r="C17" i="8"/>
  <c r="E17" i="8" s="1"/>
  <c r="B17" i="8"/>
  <c r="F16" i="8"/>
  <c r="C16" i="8"/>
  <c r="E16" i="8" s="1"/>
  <c r="B16" i="8"/>
  <c r="F15" i="8"/>
  <c r="C15" i="8"/>
  <c r="E15" i="8" s="1"/>
  <c r="B15" i="8"/>
  <c r="F14" i="8"/>
  <c r="C14" i="8"/>
  <c r="E14" i="8" s="1"/>
  <c r="B14" i="8"/>
  <c r="K13" i="8"/>
  <c r="J13" i="8"/>
  <c r="F13" i="8"/>
  <c r="C13" i="8"/>
  <c r="E13" i="8" s="1"/>
  <c r="B13" i="8"/>
  <c r="K12" i="8"/>
  <c r="J12" i="8"/>
  <c r="F12" i="8"/>
  <c r="C12" i="8"/>
  <c r="E12" i="8" s="1"/>
  <c r="B12" i="8"/>
  <c r="K11" i="8"/>
  <c r="J11" i="8"/>
  <c r="F11" i="8"/>
  <c r="C11" i="8"/>
  <c r="E11" i="8" s="1"/>
  <c r="B11" i="8"/>
  <c r="K10" i="8"/>
  <c r="K9" i="8"/>
  <c r="K8" i="8"/>
  <c r="K7" i="8"/>
  <c r="B30" i="7"/>
  <c r="D22" i="7"/>
  <c r="F21" i="7"/>
  <c r="C21" i="7"/>
  <c r="E21" i="7" s="1"/>
  <c r="B21" i="7"/>
  <c r="F20" i="7"/>
  <c r="C20" i="7"/>
  <c r="E20" i="7" s="1"/>
  <c r="B20" i="7"/>
  <c r="F19" i="7"/>
  <c r="C19" i="7"/>
  <c r="E19" i="7" s="1"/>
  <c r="B19" i="7"/>
  <c r="F18" i="7"/>
  <c r="C18" i="7"/>
  <c r="E18" i="7" s="1"/>
  <c r="B18" i="7"/>
  <c r="F17" i="7"/>
  <c r="C17" i="7"/>
  <c r="E17" i="7" s="1"/>
  <c r="B17" i="7"/>
  <c r="F16" i="7"/>
  <c r="C16" i="7"/>
  <c r="E16" i="7" s="1"/>
  <c r="B16" i="7"/>
  <c r="F15" i="7"/>
  <c r="C15" i="7"/>
  <c r="E15" i="7" s="1"/>
  <c r="B15" i="7"/>
  <c r="F14" i="7"/>
  <c r="C14" i="7"/>
  <c r="E14" i="7" s="1"/>
  <c r="B14" i="7"/>
  <c r="K13" i="7"/>
  <c r="J13" i="7"/>
  <c r="F13" i="7"/>
  <c r="C13" i="7"/>
  <c r="E13" i="7" s="1"/>
  <c r="B13" i="7"/>
  <c r="K12" i="7"/>
  <c r="J12" i="7"/>
  <c r="F12" i="7"/>
  <c r="C12" i="7"/>
  <c r="E12" i="7" s="1"/>
  <c r="B12" i="7"/>
  <c r="K11" i="7"/>
  <c r="J11" i="7"/>
  <c r="F11" i="7"/>
  <c r="C11" i="7"/>
  <c r="E11" i="7" s="1"/>
  <c r="B11" i="7"/>
  <c r="K10" i="7"/>
  <c r="K9" i="7"/>
  <c r="K8" i="7"/>
  <c r="K7" i="7"/>
  <c r="K14" i="9"/>
  <c r="K14" i="8"/>
  <c r="K14" i="7"/>
  <c r="B32" i="9" l="1"/>
  <c r="J27" i="9"/>
  <c r="I15" i="9" s="1"/>
  <c r="E22" i="8"/>
  <c r="B27" i="8" s="1"/>
  <c r="E22" i="7"/>
  <c r="B27" i="7" s="1"/>
  <c r="B33" i="9" l="1"/>
  <c r="J29" i="9"/>
  <c r="J31" i="9" s="1"/>
  <c r="B32" i="8"/>
  <c r="J27" i="8"/>
  <c r="I15" i="8" s="1"/>
  <c r="B32" i="7"/>
  <c r="J27" i="7"/>
  <c r="I15" i="7" s="1"/>
  <c r="B33" i="8" l="1"/>
  <c r="J29" i="8"/>
  <c r="J31" i="8" s="1"/>
  <c r="B33" i="7"/>
  <c r="J29" i="7"/>
  <c r="J31" i="7" s="1"/>
</calcChain>
</file>

<file path=xl/sharedStrings.xml><?xml version="1.0" encoding="utf-8"?>
<sst xmlns="http://schemas.openxmlformats.org/spreadsheetml/2006/main" count="84" uniqueCount="25">
  <si>
    <t>MATIERE PREMIERE</t>
  </si>
  <si>
    <t>UNITE</t>
  </si>
  <si>
    <t>P.A  H.T</t>
  </si>
  <si>
    <t>QTE</t>
  </si>
  <si>
    <t>TOTAL</t>
  </si>
  <si>
    <t>%</t>
  </si>
  <si>
    <t>EMBALLAGE</t>
  </si>
  <si>
    <t>% Coût emballage</t>
  </si>
  <si>
    <t>QTE UTILISABLE</t>
  </si>
  <si>
    <t>PRIX DE REVIENT</t>
  </si>
  <si>
    <t>PIECE</t>
  </si>
  <si>
    <t>PRIX DE REVIENT APRES EMBALLAGE</t>
  </si>
  <si>
    <t>PRIX DE VENTE</t>
  </si>
  <si>
    <t>TVA</t>
  </si>
  <si>
    <t>MARGE NETTE APRES EMBALLAGE</t>
  </si>
  <si>
    <t>PRIX DE VENTE H.T</t>
  </si>
  <si>
    <t>MARGE EN %</t>
  </si>
  <si>
    <t>MARGE EN VALEUR</t>
  </si>
  <si>
    <t>GATEAU 1</t>
  </si>
  <si>
    <t>EAU</t>
  </si>
  <si>
    <t>FARINE</t>
  </si>
  <si>
    <t>SUCRE</t>
  </si>
  <si>
    <t>BEURRE</t>
  </si>
  <si>
    <t>COMPOTE POMME</t>
  </si>
  <si>
    <t>SEL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</si>
</sst>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00\ _€"/>
    <numFmt numFmtId="165" formatCode="0.000"/>
    <numFmt numFmtId="166" formatCode="#,##0.000\ &quot;€&quot;"/>
    <numFmt numFmtId="167" formatCode="#,##0.00\ &quot;€&quot;"/>
  </numFmts>
  <fonts count="6" x14ac:knownFonts="1">
    <font>
      <sz val="10"/>
      <name val="Arial"/>
      <family val="2"/>
    </font>
    <font>
      <sz val="10"/>
      <name val="Arial"/>
      <family val="2"/>
    </font>
    <font>
      <b/>
      <sz val="36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4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8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3" fillId="0" borderId="0" xfId="0" applyFont="1" applyAlignment="1">
      <alignment horizontal="right"/>
    </xf>
    <xf numFmtId="0" fontId="3" fillId="0" borderId="11" xfId="0" applyFont="1" applyBorder="1"/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0" xfId="0" applyFont="1"/>
    <xf numFmtId="0" fontId="0" fillId="0" borderId="13" xfId="0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165" fontId="0" fillId="0" borderId="12" xfId="0" applyNumberFormat="1" applyBorder="1" applyAlignment="1">
      <alignment horizontal="center"/>
    </xf>
    <xf numFmtId="10" fontId="0" fillId="0" borderId="13" xfId="0" applyNumberFormat="1" applyBorder="1" applyAlignment="1">
      <alignment horizontal="center"/>
    </xf>
    <xf numFmtId="165" fontId="0" fillId="0" borderId="13" xfId="0" applyNumberFormat="1" applyBorder="1" applyAlignment="1">
      <alignment horizontal="center"/>
    </xf>
    <xf numFmtId="10" fontId="0" fillId="0" borderId="12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165" fontId="0" fillId="0" borderId="14" xfId="0" applyNumberFormat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10" fontId="0" fillId="0" borderId="0" xfId="0" applyNumberFormat="1"/>
    <xf numFmtId="165" fontId="0" fillId="0" borderId="0" xfId="0" applyNumberFormat="1" applyBorder="1" applyAlignment="1">
      <alignment horizontal="center"/>
    </xf>
    <xf numFmtId="10" fontId="0" fillId="0" borderId="14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165" fontId="0" fillId="0" borderId="9" xfId="0" applyNumberForma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0" xfId="0" applyBorder="1" applyAlignment="1">
      <alignment horizontal="center"/>
    </xf>
    <xf numFmtId="0" fontId="5" fillId="0" borderId="1" xfId="0" applyFont="1" applyBorder="1" applyAlignment="1">
      <alignment horizontal="right"/>
    </xf>
    <xf numFmtId="166" fontId="5" fillId="3" borderId="1" xfId="0" applyNumberFormat="1" applyFont="1" applyFill="1" applyBorder="1" applyAlignment="1">
      <alignment horizontal="center"/>
    </xf>
    <xf numFmtId="166" fontId="5" fillId="3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right"/>
    </xf>
    <xf numFmtId="167" fontId="5" fillId="3" borderId="1" xfId="0" applyNumberFormat="1" applyFont="1" applyFill="1" applyBorder="1" applyAlignment="1">
      <alignment horizontal="center"/>
    </xf>
    <xf numFmtId="167" fontId="5" fillId="3" borderId="3" xfId="0" applyNumberFormat="1" applyFont="1" applyFill="1" applyBorder="1" applyAlignment="1">
      <alignment horizontal="center"/>
    </xf>
    <xf numFmtId="0" fontId="5" fillId="0" borderId="0" xfId="0" applyFont="1"/>
    <xf numFmtId="0" fontId="5" fillId="0" borderId="4" xfId="0" applyFont="1" applyBorder="1" applyAlignment="1">
      <alignment horizontal="right"/>
    </xf>
    <xf numFmtId="167" fontId="5" fillId="4" borderId="4" xfId="0" applyNumberFormat="1" applyFont="1" applyFill="1" applyBorder="1" applyAlignment="1">
      <alignment horizontal="center"/>
    </xf>
    <xf numFmtId="167" fontId="5" fillId="4" borderId="5" xfId="0" applyNumberFormat="1" applyFont="1" applyFill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0" xfId="0" applyFont="1" applyBorder="1" applyAlignment="1">
      <alignment horizontal="right"/>
    </xf>
    <xf numFmtId="0" fontId="5" fillId="3" borderId="4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9" fontId="5" fillId="3" borderId="4" xfId="1" applyFont="1" applyFill="1" applyBorder="1" applyAlignment="1">
      <alignment horizontal="center"/>
    </xf>
    <xf numFmtId="9" fontId="5" fillId="3" borderId="5" xfId="1" applyFont="1" applyFill="1" applyBorder="1" applyAlignment="1">
      <alignment horizontal="center"/>
    </xf>
    <xf numFmtId="167" fontId="5" fillId="3" borderId="4" xfId="0" applyNumberFormat="1" applyFont="1" applyFill="1" applyBorder="1" applyAlignment="1">
      <alignment horizontal="center"/>
    </xf>
    <xf numFmtId="167" fontId="5" fillId="3" borderId="5" xfId="0" applyNumberFormat="1" applyFont="1" applyFill="1" applyBorder="1" applyAlignment="1">
      <alignment horizontal="center"/>
    </xf>
    <xf numFmtId="0" fontId="5" fillId="0" borderId="0" xfId="0" applyFont="1" applyBorder="1"/>
    <xf numFmtId="0" fontId="5" fillId="0" borderId="0" xfId="0" applyFont="1" applyAlignment="1">
      <alignment horizontal="right"/>
    </xf>
    <xf numFmtId="0" fontId="5" fillId="0" borderId="4" xfId="0" applyFont="1" applyBorder="1"/>
    <xf numFmtId="10" fontId="5" fillId="3" borderId="4" xfId="0" applyNumberFormat="1" applyFont="1" applyFill="1" applyBorder="1" applyAlignment="1">
      <alignment horizontal="center"/>
    </xf>
    <xf numFmtId="10" fontId="5" fillId="3" borderId="5" xfId="0" applyNumberFormat="1" applyFont="1" applyFill="1" applyBorder="1" applyAlignment="1">
      <alignment horizontal="center"/>
    </xf>
    <xf numFmtId="0" fontId="5" fillId="0" borderId="4" xfId="0" applyFont="1" applyFill="1" applyBorder="1" applyAlignment="1">
      <alignment horizontal="right"/>
    </xf>
    <xf numFmtId="0" fontId="5" fillId="0" borderId="6" xfId="0" applyFont="1" applyBorder="1" applyAlignment="1">
      <alignment horizontal="right"/>
    </xf>
    <xf numFmtId="10" fontId="5" fillId="3" borderId="6" xfId="0" applyNumberFormat="1" applyFont="1" applyFill="1" applyBorder="1" applyAlignment="1">
      <alignment horizontal="center"/>
    </xf>
    <xf numFmtId="10" fontId="5" fillId="3" borderId="8" xfId="0" applyNumberFormat="1" applyFont="1" applyFill="1" applyBorder="1" applyAlignment="1">
      <alignment horizontal="center"/>
    </xf>
    <xf numFmtId="0" fontId="5" fillId="0" borderId="6" xfId="0" applyFont="1" applyBorder="1"/>
    <xf numFmtId="0" fontId="5" fillId="0" borderId="7" xfId="0" applyFont="1" applyBorder="1"/>
    <xf numFmtId="0" fontId="5" fillId="3" borderId="6" xfId="0" applyFont="1" applyFill="1" applyBorder="1" applyAlignment="1">
      <alignment horizontal="center"/>
    </xf>
    <xf numFmtId="0" fontId="5" fillId="3" borderId="8" xfId="0" applyFont="1" applyFill="1" applyBorder="1" applyAlignment="1">
      <alignment horizontal="center"/>
    </xf>
    <xf numFmtId="0" fontId="0" fillId="0" borderId="0" xfId="0" applyProtection="1">
      <protection locked="0"/>
    </xf>
    <xf numFmtId="0" fontId="0" fillId="5" borderId="12" xfId="0" applyFont="1" applyFill="1" applyBorder="1"/>
    <xf numFmtId="0" fontId="1" fillId="5" borderId="12" xfId="0" applyFont="1" applyFill="1" applyBorder="1"/>
    <xf numFmtId="0" fontId="0" fillId="5" borderId="12" xfId="0" applyFill="1" applyBorder="1"/>
    <xf numFmtId="0" fontId="0" fillId="5" borderId="14" xfId="0" applyFill="1" applyBorder="1"/>
    <xf numFmtId="0" fontId="1" fillId="5" borderId="1" xfId="0" applyFont="1" applyFill="1" applyBorder="1"/>
    <xf numFmtId="0" fontId="0" fillId="5" borderId="4" xfId="0" applyFill="1" applyBorder="1"/>
    <xf numFmtId="0" fontId="0" fillId="5" borderId="6" xfId="0" applyFill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hilippe.burlando/Downloads/Prix%20de%20revient%20fichier%20boulangerie%20201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TE ABRICOT"/>
      <sheetName val="CREPE NATURE x6"/>
      <sheetName val="CREPE NATURE"/>
      <sheetName val="CREPE SUCRE"/>
      <sheetName val="CREPE COMPOTE POMME"/>
      <sheetName val="CREPE CITRON"/>
      <sheetName val="CREPE CARAMEL BEURRE SALE"/>
      <sheetName val="CREPE CONFITURE FRAISE"/>
      <sheetName val="CREPE CONFITURE ABRICOT"/>
      <sheetName val="CREPE CONFITURE MYRTILLE"/>
      <sheetName val="CREPE CONFITURE ORANGE AMERE"/>
      <sheetName val="CREPE MIEL"/>
      <sheetName val="CREPE NUTELLA"/>
      <sheetName val="CREPE CHOCOLAT CHAUD"/>
      <sheetName val="CREPE CREME DE MARRON"/>
      <sheetName val="CREPE MIEL AMANDE"/>
      <sheetName val="CREPE NUTELLA BANANE"/>
      <sheetName val="CREPE NUTELLA CHANTILLY"/>
      <sheetName val="CREPE GRAND MARNIER"/>
      <sheetName val="CREPE CHOCOLAT CHAUD BANANE"/>
      <sheetName val="CREPE CHOCOLAT CHAUD CHANTILLY"/>
      <sheetName val="CREPE NUTELLA BANANE CHANTILLY"/>
      <sheetName val="CREPE CHOCOLAT CHAUD BANANE CHA"/>
      <sheetName val="CREPE FROMAGE"/>
      <sheetName val="CREPE TOMATE FROMAGE"/>
      <sheetName val="CREPE TOMATE"/>
      <sheetName val="CREPE JAMBON CRU FROMAGE"/>
      <sheetName val="CREPE JAMBON FROMAGE"/>
      <sheetName val="CREPE CHORIZO"/>
      <sheetName val="CREPE TOMATE POULET"/>
      <sheetName val="CREPE SAUMON"/>
      <sheetName val="CREPE POULET"/>
      <sheetName val="CREPE CHEVRE OLIVE"/>
      <sheetName val="CREPE SAUCISSE"/>
      <sheetName val="CREPE VIANDE HACHEE"/>
      <sheetName val="CREPE BACON"/>
      <sheetName val="CREPE KEBAB"/>
      <sheetName val="CREPE TARTIFLETTE"/>
      <sheetName val="CREPE ROQUEFORT NOIX"/>
      <sheetName val="CREPE BURGER"/>
      <sheetName val="CREPE MAGRET"/>
      <sheetName val="CREPE TOMATE CHEVRE"/>
      <sheetName val="BASE CREPE"/>
      <sheetName val="BASE CITRON"/>
      <sheetName val="MATIERE PREMIERE"/>
      <sheetName val="xxxxxxxxxxxxxlistexxxxxxxxxxxxx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>
        <row r="1">
          <cell r="A1" t="str">
            <v>Désignation</v>
          </cell>
          <cell r="B1" t="str">
            <v>Prix Unitaire</v>
          </cell>
          <cell r="C1" t="str">
            <v>UNITE</v>
          </cell>
        </row>
        <row r="2">
          <cell r="A2" t="str">
            <v>EPICERIE</v>
          </cell>
        </row>
        <row r="3">
          <cell r="A3" t="str">
            <v>AMANDE EFFILEE</v>
          </cell>
          <cell r="B3">
            <v>7.3540000000000001</v>
          </cell>
          <cell r="C3" t="str">
            <v>KG</v>
          </cell>
        </row>
        <row r="4">
          <cell r="A4" t="str">
            <v>CHAMPIGNON</v>
          </cell>
          <cell r="B4">
            <v>1.3859999999999999</v>
          </cell>
          <cell r="C4" t="str">
            <v>KG</v>
          </cell>
        </row>
        <row r="5">
          <cell r="A5" t="str">
            <v>CHOCOLAT CHAUD</v>
          </cell>
          <cell r="B5">
            <v>4.32</v>
          </cell>
          <cell r="C5" t="str">
            <v>KG</v>
          </cell>
        </row>
        <row r="6">
          <cell r="A6" t="str">
            <v>CONFITURE ABRICOT</v>
          </cell>
          <cell r="B6">
            <v>3.84</v>
          </cell>
          <cell r="C6" t="str">
            <v>KG</v>
          </cell>
        </row>
        <row r="7">
          <cell r="A7" t="str">
            <v>CONFITURE MYRTILLE</v>
          </cell>
          <cell r="C7" t="str">
            <v>KG</v>
          </cell>
        </row>
        <row r="8">
          <cell r="A8" t="str">
            <v>CONFITURE FRAISE</v>
          </cell>
          <cell r="B8">
            <v>4.55</v>
          </cell>
          <cell r="C8" t="str">
            <v>KG</v>
          </cell>
        </row>
        <row r="9">
          <cell r="A9" t="str">
            <v>CONFITURE ORANGE AMERE</v>
          </cell>
          <cell r="B9">
            <v>3.39</v>
          </cell>
          <cell r="C9" t="str">
            <v>KG</v>
          </cell>
        </row>
        <row r="10">
          <cell r="A10" t="str">
            <v>CREME DE MARRON</v>
          </cell>
          <cell r="B10">
            <v>4.1829999999999998</v>
          </cell>
          <cell r="C10" t="str">
            <v>KG</v>
          </cell>
        </row>
        <row r="11">
          <cell r="A11" t="str">
            <v>DES DE TOMATE</v>
          </cell>
          <cell r="B11">
            <v>1.5</v>
          </cell>
          <cell r="C11" t="str">
            <v>KG</v>
          </cell>
        </row>
        <row r="12">
          <cell r="A12" t="str">
            <v>EAU</v>
          </cell>
          <cell r="B12">
            <v>0.01</v>
          </cell>
          <cell r="C12" t="str">
            <v>LITRE</v>
          </cell>
        </row>
        <row r="13">
          <cell r="A13" t="str">
            <v>FARINE</v>
          </cell>
          <cell r="B13">
            <v>0.42</v>
          </cell>
          <cell r="C13" t="str">
            <v>KG</v>
          </cell>
        </row>
        <row r="14">
          <cell r="A14" t="str">
            <v>GRAND MARNIER</v>
          </cell>
          <cell r="B14">
            <v>17.693999999999999</v>
          </cell>
          <cell r="C14" t="str">
            <v>KG</v>
          </cell>
        </row>
        <row r="15">
          <cell r="A15" t="str">
            <v>MIEL</v>
          </cell>
          <cell r="B15">
            <v>12.6</v>
          </cell>
          <cell r="C15" t="str">
            <v>KG</v>
          </cell>
        </row>
        <row r="16">
          <cell r="A16" t="str">
            <v>NUTELLA</v>
          </cell>
          <cell r="B16">
            <v>6.6740000000000004</v>
          </cell>
          <cell r="C16" t="str">
            <v>KG</v>
          </cell>
        </row>
        <row r="17">
          <cell r="A17" t="str">
            <v>SAUCE TOMATE</v>
          </cell>
          <cell r="B17">
            <v>0.94</v>
          </cell>
          <cell r="C17" t="str">
            <v>KG</v>
          </cell>
        </row>
        <row r="18">
          <cell r="A18" t="str">
            <v>SEL</v>
          </cell>
          <cell r="B18">
            <v>0.158</v>
          </cell>
          <cell r="C18" t="str">
            <v>KG</v>
          </cell>
        </row>
        <row r="19">
          <cell r="A19" t="str">
            <v>SUCRE SEMOULE</v>
          </cell>
          <cell r="B19">
            <v>1.0980000000000001</v>
          </cell>
          <cell r="C19" t="str">
            <v>KG</v>
          </cell>
        </row>
        <row r="20">
          <cell r="A20" t="str">
            <v>SUCRE DE CANNE</v>
          </cell>
          <cell r="B20">
            <v>3</v>
          </cell>
          <cell r="C20" t="str">
            <v>LITRE</v>
          </cell>
        </row>
        <row r="21">
          <cell r="A21" t="str">
            <v>OLIVE NOIRE</v>
          </cell>
          <cell r="B21">
            <v>2.83</v>
          </cell>
          <cell r="C21" t="str">
            <v>KG</v>
          </cell>
        </row>
        <row r="22">
          <cell r="A22" t="str">
            <v>LAIT COCO</v>
          </cell>
          <cell r="B22">
            <v>5.3949999999999996</v>
          </cell>
          <cell r="C22" t="str">
            <v>LITRE</v>
          </cell>
        </row>
        <row r="23">
          <cell r="A23" t="str">
            <v>COULIS CARAMEL</v>
          </cell>
          <cell r="B23">
            <v>3.9</v>
          </cell>
          <cell r="C23" t="str">
            <v>KG</v>
          </cell>
        </row>
        <row r="24">
          <cell r="A24" t="str">
            <v>COULIS CHOCOLAT</v>
          </cell>
          <cell r="B24">
            <v>4.32</v>
          </cell>
          <cell r="C24" t="str">
            <v>KG</v>
          </cell>
        </row>
        <row r="25">
          <cell r="A25" t="str">
            <v>COULIS FRAISE</v>
          </cell>
          <cell r="B25">
            <v>0.59</v>
          </cell>
          <cell r="C25" t="str">
            <v>KG</v>
          </cell>
        </row>
        <row r="26">
          <cell r="A26" t="str">
            <v>COMPOTE POMME</v>
          </cell>
          <cell r="B26">
            <v>6.6950000000000003</v>
          </cell>
          <cell r="C26" t="str">
            <v>KG</v>
          </cell>
        </row>
        <row r="27">
          <cell r="A27" t="str">
            <v>CARAMEL BEURRE SALE</v>
          </cell>
          <cell r="B27">
            <v>7.3929999999999998</v>
          </cell>
          <cell r="C27" t="str">
            <v>KG</v>
          </cell>
        </row>
        <row r="28">
          <cell r="A28" t="str">
            <v>SAUCE KEBAB</v>
          </cell>
          <cell r="B28">
            <v>5.0999999999999996</v>
          </cell>
          <cell r="C28" t="str">
            <v>KG</v>
          </cell>
        </row>
        <row r="29">
          <cell r="A29" t="str">
            <v>SAUCE BURGER</v>
          </cell>
          <cell r="B29">
            <v>5.0999999999999996</v>
          </cell>
          <cell r="C29" t="str">
            <v>KG</v>
          </cell>
        </row>
        <row r="30">
          <cell r="A30" t="str">
            <v>NOIX</v>
          </cell>
          <cell r="B30">
            <v>9.4670000000000005</v>
          </cell>
          <cell r="C30" t="str">
            <v>KG</v>
          </cell>
        </row>
        <row r="32">
          <cell r="A32" t="str">
            <v>FRAIS</v>
          </cell>
        </row>
        <row r="33">
          <cell r="A33" t="str">
            <v>BEURRE</v>
          </cell>
          <cell r="B33">
            <v>5.2329999999999997</v>
          </cell>
          <cell r="C33" t="str">
            <v>KG</v>
          </cell>
        </row>
        <row r="34">
          <cell r="A34" t="str">
            <v>CHANTILLY</v>
          </cell>
          <cell r="B34">
            <v>4.8</v>
          </cell>
          <cell r="C34" t="str">
            <v>KG</v>
          </cell>
        </row>
        <row r="35">
          <cell r="A35" t="str">
            <v>CREME LIQUIDE</v>
          </cell>
          <cell r="B35">
            <v>2.512</v>
          </cell>
          <cell r="C35" t="str">
            <v>KG</v>
          </cell>
        </row>
        <row r="36">
          <cell r="A36" t="str">
            <v>CHEDDAR</v>
          </cell>
          <cell r="B36">
            <v>4.5</v>
          </cell>
        </row>
        <row r="37">
          <cell r="A37" t="str">
            <v>JAMBON</v>
          </cell>
          <cell r="B37">
            <v>8.3119999999999994</v>
          </cell>
          <cell r="C37" t="str">
            <v>KG</v>
          </cell>
        </row>
        <row r="38">
          <cell r="A38" t="str">
            <v>BACON</v>
          </cell>
          <cell r="B38">
            <v>8</v>
          </cell>
          <cell r="C38" t="str">
            <v>KG</v>
          </cell>
        </row>
        <row r="39">
          <cell r="A39" t="str">
            <v>JAMBON CRU</v>
          </cell>
          <cell r="B39">
            <v>11.688000000000001</v>
          </cell>
          <cell r="C39" t="str">
            <v>KG</v>
          </cell>
        </row>
        <row r="40">
          <cell r="A40" t="str">
            <v>LAIT</v>
          </cell>
          <cell r="B40">
            <v>0.69099999999999995</v>
          </cell>
          <cell r="C40" t="str">
            <v>LITRE</v>
          </cell>
        </row>
        <row r="41">
          <cell r="A41" t="str">
            <v>ŒUF LIQUIDE</v>
          </cell>
          <cell r="B41">
            <v>2.621</v>
          </cell>
          <cell r="C41" t="str">
            <v>KG</v>
          </cell>
        </row>
        <row r="42">
          <cell r="A42" t="str">
            <v>SAUMON</v>
          </cell>
          <cell r="B42">
            <v>21.276</v>
          </cell>
          <cell r="C42" t="str">
            <v>KG</v>
          </cell>
        </row>
        <row r="43">
          <cell r="A43" t="str">
            <v>EMMENTAL CUBE</v>
          </cell>
          <cell r="B43">
            <v>6.3609999999999998</v>
          </cell>
          <cell r="C43" t="str">
            <v>KG</v>
          </cell>
        </row>
        <row r="44">
          <cell r="A44" t="str">
            <v>MAGRET</v>
          </cell>
          <cell r="B44">
            <v>8.5</v>
          </cell>
          <cell r="C44" t="str">
            <v>KG</v>
          </cell>
        </row>
        <row r="45">
          <cell r="A45" t="str">
            <v>JAMBON CUBE</v>
          </cell>
          <cell r="B45">
            <v>4.9829999999999997</v>
          </cell>
          <cell r="C45" t="str">
            <v>KG</v>
          </cell>
        </row>
        <row r="46">
          <cell r="A46" t="str">
            <v>FETA</v>
          </cell>
          <cell r="B46">
            <v>11.98</v>
          </cell>
          <cell r="C46" t="str">
            <v>KG</v>
          </cell>
        </row>
        <row r="47">
          <cell r="A47" t="str">
            <v>CHORIZO</v>
          </cell>
          <cell r="B47">
            <v>7.6</v>
          </cell>
          <cell r="C47" t="str">
            <v>KG</v>
          </cell>
        </row>
        <row r="48">
          <cell r="A48" t="str">
            <v>SAUCISSE</v>
          </cell>
          <cell r="B48">
            <v>10.797000000000001</v>
          </cell>
          <cell r="C48" t="str">
            <v>KG</v>
          </cell>
        </row>
        <row r="49">
          <cell r="A49" t="str">
            <v>VIANDE HACHEE</v>
          </cell>
          <cell r="B49">
            <v>6.9279999999999999</v>
          </cell>
          <cell r="C49" t="str">
            <v>KG</v>
          </cell>
        </row>
        <row r="50">
          <cell r="A50" t="str">
            <v>SURGELE</v>
          </cell>
        </row>
        <row r="51">
          <cell r="A51" t="str">
            <v>BASILIC</v>
          </cell>
          <cell r="B51">
            <v>1.3540000000000001</v>
          </cell>
          <cell r="C51" t="str">
            <v>KG</v>
          </cell>
        </row>
        <row r="52">
          <cell r="A52" t="str">
            <v>CHEVRE</v>
          </cell>
          <cell r="B52">
            <v>11.596</v>
          </cell>
          <cell r="C52" t="str">
            <v>KG</v>
          </cell>
        </row>
        <row r="53">
          <cell r="A53" t="str">
            <v>CIBOULETTE</v>
          </cell>
          <cell r="B53">
            <v>7.2</v>
          </cell>
          <cell r="C53" t="str">
            <v>KG</v>
          </cell>
        </row>
        <row r="54">
          <cell r="A54" t="str">
            <v>FROMAGE TARTIFLETTE</v>
          </cell>
          <cell r="B54">
            <v>6.1757999999999997</v>
          </cell>
          <cell r="C54" t="str">
            <v>KG</v>
          </cell>
        </row>
        <row r="55">
          <cell r="A55" t="str">
            <v>KEBAB POULET</v>
          </cell>
          <cell r="B55">
            <v>7.9</v>
          </cell>
          <cell r="C55" t="str">
            <v>KG</v>
          </cell>
        </row>
        <row r="56">
          <cell r="A56" t="str">
            <v>LARDON</v>
          </cell>
          <cell r="B56">
            <v>4.2679999999999998</v>
          </cell>
          <cell r="C56" t="str">
            <v>KG</v>
          </cell>
        </row>
        <row r="57">
          <cell r="A57" t="str">
            <v>MIX FROMAGE</v>
          </cell>
          <cell r="B57">
            <v>4.22</v>
          </cell>
          <cell r="C57" t="str">
            <v>KG</v>
          </cell>
        </row>
        <row r="58">
          <cell r="A58" t="str">
            <v>OIGNON</v>
          </cell>
          <cell r="B58">
            <v>0.98</v>
          </cell>
          <cell r="C58" t="str">
            <v>KG</v>
          </cell>
        </row>
        <row r="59">
          <cell r="A59" t="str">
            <v>POULET</v>
          </cell>
          <cell r="B59">
            <v>7.75</v>
          </cell>
          <cell r="C59" t="str">
            <v>KG</v>
          </cell>
        </row>
        <row r="60">
          <cell r="A60" t="str">
            <v>ROQUEFORT</v>
          </cell>
          <cell r="B60">
            <v>15.034000000000001</v>
          </cell>
          <cell r="C60" t="str">
            <v>KG</v>
          </cell>
        </row>
        <row r="61">
          <cell r="A61" t="str">
            <v>ŒUF BARRE</v>
          </cell>
          <cell r="B61">
            <v>6.25</v>
          </cell>
          <cell r="C61" t="str">
            <v>KG</v>
          </cell>
        </row>
        <row r="62">
          <cell r="A62" t="str">
            <v>FRAMBOISE SURGELEE</v>
          </cell>
          <cell r="B62">
            <v>4.4320000000000004</v>
          </cell>
          <cell r="C62" t="str">
            <v>KG</v>
          </cell>
        </row>
        <row r="63">
          <cell r="A63" t="str">
            <v>FRUITS ROUGES SURGELES</v>
          </cell>
          <cell r="C63" t="str">
            <v>KG</v>
          </cell>
        </row>
        <row r="64">
          <cell r="A64" t="str">
            <v>FRAISE SURGELEE</v>
          </cell>
          <cell r="C64" t="str">
            <v>KG</v>
          </cell>
        </row>
        <row r="65">
          <cell r="A65" t="str">
            <v>FRUIT</v>
          </cell>
        </row>
        <row r="66">
          <cell r="A66" t="str">
            <v>ANANAS</v>
          </cell>
          <cell r="B66">
            <v>1.1582999999999999</v>
          </cell>
          <cell r="C66" t="str">
            <v>PIECE</v>
          </cell>
        </row>
        <row r="67">
          <cell r="A67" t="str">
            <v>BANANE</v>
          </cell>
          <cell r="B67">
            <v>0.9827999999999999</v>
          </cell>
          <cell r="C67" t="str">
            <v>KG</v>
          </cell>
        </row>
        <row r="68">
          <cell r="A68" t="str">
            <v>CITRON</v>
          </cell>
          <cell r="B68">
            <v>6</v>
          </cell>
          <cell r="C68" t="str">
            <v>LITRE</v>
          </cell>
        </row>
        <row r="69">
          <cell r="A69" t="str">
            <v>FRAISE</v>
          </cell>
          <cell r="B69">
            <v>3.9779999999999998</v>
          </cell>
          <cell r="C69" t="str">
            <v>KG</v>
          </cell>
        </row>
        <row r="70">
          <cell r="A70" t="str">
            <v>KIWI</v>
          </cell>
          <cell r="B70">
            <v>0.3</v>
          </cell>
          <cell r="C70" t="str">
            <v>PIECE</v>
          </cell>
        </row>
        <row r="71">
          <cell r="A71" t="str">
            <v>MELON</v>
          </cell>
          <cell r="B71">
            <v>1.4624999999999999</v>
          </cell>
          <cell r="C71" t="str">
            <v>PIECE</v>
          </cell>
        </row>
        <row r="72">
          <cell r="A72" t="str">
            <v>ORANGE</v>
          </cell>
          <cell r="B72">
            <v>0.99449999999999994</v>
          </cell>
          <cell r="C72" t="str">
            <v>KG</v>
          </cell>
        </row>
        <row r="73">
          <cell r="A73" t="str">
            <v>PASTEQUE</v>
          </cell>
          <cell r="C73" t="str">
            <v>PIECE</v>
          </cell>
        </row>
        <row r="74">
          <cell r="A74" t="str">
            <v>SALADE</v>
          </cell>
          <cell r="C74" t="str">
            <v>KG</v>
          </cell>
        </row>
        <row r="75">
          <cell r="A75" t="str">
            <v>TOMATE</v>
          </cell>
          <cell r="C75" t="str">
            <v>KG</v>
          </cell>
        </row>
        <row r="76">
          <cell r="A76" t="str">
            <v>TOMATE CERISE</v>
          </cell>
          <cell r="C76" t="str">
            <v>KG</v>
          </cell>
        </row>
        <row r="78">
          <cell r="A78" t="str">
            <v>FRUTIS NETTOYE</v>
          </cell>
        </row>
        <row r="79">
          <cell r="A79" t="str">
            <v>FRUIT NETTOYE ORANGE</v>
          </cell>
          <cell r="B79" t="e">
            <v>#REF!</v>
          </cell>
          <cell r="C79" t="e">
            <v>#REF!</v>
          </cell>
        </row>
        <row r="80">
          <cell r="A80" t="str">
            <v>FRUIT NETTOYE ANANAS</v>
          </cell>
          <cell r="B80" t="e">
            <v>#REF!</v>
          </cell>
          <cell r="C80" t="e">
            <v>#REF!</v>
          </cell>
        </row>
        <row r="81">
          <cell r="A81" t="str">
            <v>FRUIT NETTOYE BANANE</v>
          </cell>
          <cell r="B81" t="e">
            <v>#REF!</v>
          </cell>
          <cell r="C81" t="e">
            <v>#REF!</v>
          </cell>
        </row>
        <row r="82">
          <cell r="A82" t="str">
            <v>FRUIT NETTOYE FRAISE</v>
          </cell>
          <cell r="B82" t="e">
            <v>#REF!</v>
          </cell>
          <cell r="C82" t="e">
            <v>#REF!</v>
          </cell>
        </row>
        <row r="83">
          <cell r="A83" t="str">
            <v>FRUIT NETTOYE MELON</v>
          </cell>
          <cell r="B83" t="e">
            <v>#REF!</v>
          </cell>
          <cell r="C83" t="e">
            <v>#REF!</v>
          </cell>
        </row>
        <row r="84">
          <cell r="A84" t="str">
            <v>FRUIT NETTOYE PASTEQUE</v>
          </cell>
          <cell r="B84" t="e">
            <v>#REF!</v>
          </cell>
          <cell r="C84" t="e">
            <v>#REF!</v>
          </cell>
        </row>
        <row r="85">
          <cell r="A85" t="str">
            <v>FRUIT NETTOYE KIWI</v>
          </cell>
          <cell r="B85" t="e">
            <v>#REF!</v>
          </cell>
          <cell r="C85" t="e">
            <v>#REF!</v>
          </cell>
        </row>
        <row r="87">
          <cell r="A87" t="str">
            <v>BASE</v>
          </cell>
        </row>
        <row r="88">
          <cell r="A88" t="str">
            <v>BASE CREPE</v>
          </cell>
          <cell r="B88">
            <v>1.1622457231726282</v>
          </cell>
          <cell r="C88" t="str">
            <v>KG</v>
          </cell>
        </row>
        <row r="89">
          <cell r="A89" t="str">
            <v>BASE CITRON</v>
          </cell>
          <cell r="B89">
            <v>5.6900542635658917</v>
          </cell>
          <cell r="C89" t="str">
            <v>KG</v>
          </cell>
        </row>
        <row r="90">
          <cell r="A90" t="str">
            <v>BASE JUS ORANGE</v>
          </cell>
          <cell r="B90" t="e">
            <v>#REF!</v>
          </cell>
          <cell r="C90" t="e">
            <v>#REF!</v>
          </cell>
        </row>
        <row r="91">
          <cell r="A91" t="str">
            <v>BASE JUS ANANAS</v>
          </cell>
          <cell r="B91" t="e">
            <v>#REF!</v>
          </cell>
          <cell r="C91" t="e">
            <v>#REF!</v>
          </cell>
        </row>
        <row r="92">
          <cell r="A92" t="str">
            <v>BASE JUS BANANE</v>
          </cell>
          <cell r="B92" t="e">
            <v>#REF!</v>
          </cell>
          <cell r="C92" t="e">
            <v>#REF!</v>
          </cell>
        </row>
        <row r="93">
          <cell r="A93" t="str">
            <v>BASE JUS FRAISE</v>
          </cell>
          <cell r="B93" t="e">
            <v>#REF!</v>
          </cell>
          <cell r="C93" t="e">
            <v>#REF!</v>
          </cell>
        </row>
        <row r="94">
          <cell r="A94" t="str">
            <v>BASE JUS MELON</v>
          </cell>
          <cell r="B94" t="e">
            <v>#REF!</v>
          </cell>
          <cell r="C94" t="e">
            <v>#REF!</v>
          </cell>
        </row>
        <row r="95">
          <cell r="A95" t="str">
            <v>BASE JUS PASTEQUE</v>
          </cell>
          <cell r="B95" t="e">
            <v>#REF!</v>
          </cell>
          <cell r="C95" t="e">
            <v>#REF!</v>
          </cell>
        </row>
        <row r="96">
          <cell r="A96" t="str">
            <v>BASE GLACE</v>
          </cell>
          <cell r="B96" t="e">
            <v>#REF!</v>
          </cell>
          <cell r="C96" t="e">
            <v>#REF!</v>
          </cell>
        </row>
        <row r="97">
          <cell r="A97" t="str">
            <v>BASE JUS FRAISE SURGELEE</v>
          </cell>
          <cell r="B97" t="e">
            <v>#REF!</v>
          </cell>
          <cell r="C97" t="e">
            <v>#REF!</v>
          </cell>
        </row>
        <row r="98">
          <cell r="A98" t="str">
            <v>BASE JUS FRAMBOISE SURGELEE</v>
          </cell>
          <cell r="B98" t="e">
            <v>#REF!</v>
          </cell>
          <cell r="C98" t="e">
            <v>#REF!</v>
          </cell>
        </row>
        <row r="99">
          <cell r="A99" t="str">
            <v>BASE JUS FRUITS ROUGES SURGELES</v>
          </cell>
          <cell r="B99" t="e">
            <v>#REF!</v>
          </cell>
          <cell r="C99" t="e">
            <v>#REF!</v>
          </cell>
        </row>
        <row r="103">
          <cell r="A103" t="str">
            <v>EMBALLAGE</v>
          </cell>
        </row>
        <row r="104">
          <cell r="A104" t="str">
            <v>SEMELLE</v>
          </cell>
          <cell r="B104">
            <v>5.4300000000000001E-2</v>
          </cell>
          <cell r="C104" t="str">
            <v>PIECE</v>
          </cell>
        </row>
        <row r="105">
          <cell r="A105" t="str">
            <v>COUPE A GLACE</v>
          </cell>
          <cell r="B105">
            <v>5.2499999999999998E-2</v>
          </cell>
          <cell r="C105" t="str">
            <v>PIECE</v>
          </cell>
        </row>
        <row r="106">
          <cell r="A106" t="str">
            <v>BOL SALADE</v>
          </cell>
          <cell r="B106">
            <v>5.3499999999999999E-2</v>
          </cell>
          <cell r="C106" t="str">
            <v>PIECE</v>
          </cell>
        </row>
        <row r="107">
          <cell r="A107" t="str">
            <v>COUVERCLE BOL</v>
          </cell>
          <cell r="B107">
            <v>4.4499999999999998E-2</v>
          </cell>
          <cell r="C107" t="str">
            <v>PIECE</v>
          </cell>
        </row>
        <row r="108">
          <cell r="A108" t="str">
            <v>COUVERT</v>
          </cell>
          <cell r="B108">
            <v>8.7999999999999995E-2</v>
          </cell>
          <cell r="C108" t="str">
            <v>PIECE</v>
          </cell>
        </row>
        <row r="109">
          <cell r="A109" t="str">
            <v>CUILLERE</v>
          </cell>
          <cell r="B109">
            <v>3.4500000000000003E-2</v>
          </cell>
          <cell r="C109" t="str">
            <v>PIECE</v>
          </cell>
        </row>
        <row r="110">
          <cell r="A110" t="str">
            <v>PETIT GOBELET JUS</v>
          </cell>
          <cell r="B110">
            <v>5.2499999999999998E-2</v>
          </cell>
          <cell r="C110" t="str">
            <v>PIECE</v>
          </cell>
        </row>
        <row r="111">
          <cell r="A111" t="str">
            <v>COUVERCLE GOBELET PETIT</v>
          </cell>
          <cell r="B111">
            <v>2.5600000000000001E-2</v>
          </cell>
          <cell r="C111" t="str">
            <v>PIECE</v>
          </cell>
        </row>
        <row r="112">
          <cell r="A112" t="str">
            <v>SAC SOUS VIDE</v>
          </cell>
          <cell r="B112">
            <v>0.08</v>
          </cell>
          <cell r="C112" t="str">
            <v>PIECE</v>
          </cell>
        </row>
        <row r="113">
          <cell r="A113" t="str">
            <v>GRAND GOBELET JUS</v>
          </cell>
          <cell r="B113">
            <v>5.2999999999999999E-2</v>
          </cell>
          <cell r="C113" t="str">
            <v>PIECE</v>
          </cell>
        </row>
        <row r="114">
          <cell r="A114" t="str">
            <v>BATONNET GAUFFRE</v>
          </cell>
          <cell r="C114" t="str">
            <v>PIECE</v>
          </cell>
        </row>
        <row r="115">
          <cell r="A115" t="str">
            <v>COUVERCLE GOBELET GRAND</v>
          </cell>
          <cell r="B115">
            <v>4.7E-2</v>
          </cell>
          <cell r="C115" t="str">
            <v>PIECE</v>
          </cell>
        </row>
        <row r="116">
          <cell r="A116" t="str">
            <v>SERVIETTE</v>
          </cell>
          <cell r="B116">
            <v>4.2000000000000006E-3</v>
          </cell>
          <cell r="C116" t="str">
            <v>PIECE</v>
          </cell>
        </row>
        <row r="117">
          <cell r="A117" t="str">
            <v>SAC BRETELLE</v>
          </cell>
          <cell r="B117">
            <v>8.0999999999999996E-3</v>
          </cell>
          <cell r="C117" t="str">
            <v>PIECE</v>
          </cell>
        </row>
        <row r="118">
          <cell r="A118" t="str">
            <v>PAILLE</v>
          </cell>
          <cell r="B118">
            <v>8.8000000000000005E-3</v>
          </cell>
          <cell r="C118" t="str">
            <v>PIECE</v>
          </cell>
        </row>
      </sheetData>
      <sheetData sheetId="45"/>
      <sheetData sheetId="4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  <pageSetUpPr fitToPage="1"/>
  </sheetPr>
  <dimension ref="A1:K207"/>
  <sheetViews>
    <sheetView zoomScale="75" workbookViewId="0">
      <selection activeCell="N13" sqref="N13"/>
    </sheetView>
  </sheetViews>
  <sheetFormatPr baseColWidth="10" defaultRowHeight="12.75" x14ac:dyDescent="0.2"/>
  <cols>
    <col min="1" max="1" width="52.28515625" customWidth="1"/>
    <col min="2" max="2" width="7.5703125" style="10" customWidth="1"/>
    <col min="3" max="3" width="11.28515625" style="10" customWidth="1"/>
    <col min="4" max="4" width="6.5703125" style="10" bestFit="1" customWidth="1"/>
    <col min="5" max="5" width="8.42578125" style="10" customWidth="1"/>
    <col min="6" max="6" width="9.85546875" style="10" bestFit="1" customWidth="1"/>
    <col min="7" max="7" width="3.7109375" style="11" customWidth="1"/>
    <col min="8" max="8" width="46.140625" customWidth="1"/>
    <col min="9" max="9" width="6.42578125" customWidth="1"/>
    <col min="10" max="10" width="9" customWidth="1"/>
    <col min="11" max="11" width="9.7109375" customWidth="1"/>
  </cols>
  <sheetData>
    <row r="1" spans="1:11" x14ac:dyDescent="0.2">
      <c r="A1" s="1" t="s">
        <v>18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spans="1:1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6"/>
    </row>
    <row r="3" spans="1:11" ht="13.5" thickBot="1" x14ac:dyDescent="0.25">
      <c r="A3" s="7"/>
      <c r="B3" s="8"/>
      <c r="C3" s="8"/>
      <c r="D3" s="8"/>
      <c r="E3" s="8"/>
      <c r="F3" s="8"/>
      <c r="G3" s="8"/>
      <c r="H3" s="8"/>
      <c r="I3" s="8"/>
      <c r="J3" s="8"/>
      <c r="K3" s="9"/>
    </row>
    <row r="5" spans="1:11" ht="13.5" thickBot="1" x14ac:dyDescent="0.25"/>
    <row r="6" spans="1:11" s="18" customFormat="1" ht="20.100000000000001" customHeight="1" thickBot="1" x14ac:dyDescent="0.3">
      <c r="A6" s="12" t="s">
        <v>0</v>
      </c>
      <c r="B6" s="12" t="s">
        <v>1</v>
      </c>
      <c r="C6" s="12" t="s">
        <v>2</v>
      </c>
      <c r="D6" s="12" t="s">
        <v>3</v>
      </c>
      <c r="E6" s="12" t="s">
        <v>4</v>
      </c>
      <c r="F6" s="13" t="s">
        <v>5</v>
      </c>
      <c r="G6" s="14"/>
      <c r="H6" s="15" t="s">
        <v>6</v>
      </c>
      <c r="I6" s="16" t="s">
        <v>3</v>
      </c>
      <c r="J6" s="16" t="s">
        <v>2</v>
      </c>
      <c r="K6" s="17" t="s">
        <v>4</v>
      </c>
    </row>
    <row r="7" spans="1:11" ht="20.100000000000001" customHeight="1" x14ac:dyDescent="0.2">
      <c r="A7" s="71" t="s">
        <v>19</v>
      </c>
      <c r="B7" s="19"/>
      <c r="C7" s="20"/>
      <c r="D7" s="21"/>
      <c r="E7" s="22"/>
      <c r="F7" s="23"/>
      <c r="H7" s="75"/>
      <c r="I7" s="19"/>
      <c r="J7" s="24"/>
      <c r="K7" s="19" t="str">
        <f t="shared" ref="K7:K13" si="0">IF(I7="","",+I7*J7)</f>
        <v/>
      </c>
    </row>
    <row r="8" spans="1:11" ht="20.100000000000001" customHeight="1" x14ac:dyDescent="0.2">
      <c r="A8" s="71" t="s">
        <v>24</v>
      </c>
      <c r="B8" s="21"/>
      <c r="C8" s="20"/>
      <c r="D8" s="21"/>
      <c r="E8" s="22"/>
      <c r="F8" s="25"/>
      <c r="H8" s="76"/>
      <c r="I8" s="21"/>
      <c r="J8" s="22"/>
      <c r="K8" s="21" t="str">
        <f t="shared" si="0"/>
        <v/>
      </c>
    </row>
    <row r="9" spans="1:11" ht="20.100000000000001" customHeight="1" x14ac:dyDescent="0.2">
      <c r="A9" s="71" t="s">
        <v>23</v>
      </c>
      <c r="B9" s="21"/>
      <c r="C9" s="20"/>
      <c r="D9" s="21"/>
      <c r="E9" s="22"/>
      <c r="F9" s="25"/>
      <c r="H9" s="76"/>
      <c r="I9" s="21"/>
      <c r="J9" s="22"/>
      <c r="K9" s="21" t="str">
        <f t="shared" si="0"/>
        <v/>
      </c>
    </row>
    <row r="10" spans="1:11" ht="20.100000000000001" customHeight="1" x14ac:dyDescent="0.2">
      <c r="A10" s="72"/>
      <c r="B10" s="21"/>
      <c r="C10" s="20"/>
      <c r="D10" s="21"/>
      <c r="E10" s="22"/>
      <c r="F10" s="25"/>
      <c r="H10" s="76"/>
      <c r="I10" s="21"/>
      <c r="J10" s="22"/>
      <c r="K10" s="21" t="str">
        <f t="shared" si="0"/>
        <v/>
      </c>
    </row>
    <row r="11" spans="1:11" ht="20.100000000000001" customHeight="1" x14ac:dyDescent="0.2">
      <c r="A11" s="72"/>
      <c r="B11" s="21" t="str">
        <f>IF(A11="","",VLOOKUP(A11,'[1]MATIERE PREMIERE'!A:C,3,0))</f>
        <v/>
      </c>
      <c r="C11" s="20" t="str">
        <f>IF(A11="","",VLOOKUP(A11,'[1]MATIERE PREMIERE'!A:C,2,0))</f>
        <v/>
      </c>
      <c r="D11" s="21"/>
      <c r="E11" s="22" t="str">
        <f t="shared" ref="E7:E21" si="1">IF(C11="","",C11*D11)</f>
        <v/>
      </c>
      <c r="F11" s="25" t="str">
        <f t="shared" ref="F8:F21" si="2">IF(A11="","",E11/$E$22)</f>
        <v/>
      </c>
      <c r="H11" s="76"/>
      <c r="I11" s="21"/>
      <c r="J11" s="22" t="str">
        <f>IF(H11="","",VLOOKUP(H11,'[1]MATIERE PREMIERE'!A:C,2,0))</f>
        <v/>
      </c>
      <c r="K11" s="21" t="str">
        <f t="shared" si="0"/>
        <v/>
      </c>
    </row>
    <row r="12" spans="1:11" ht="20.100000000000001" customHeight="1" x14ac:dyDescent="0.2">
      <c r="A12" s="73"/>
      <c r="B12" s="21" t="str">
        <f>IF(A12="","",VLOOKUP(A12,'[1]MATIERE PREMIERE'!A:C,3,0))</f>
        <v/>
      </c>
      <c r="C12" s="20" t="str">
        <f>IF(A12="","",VLOOKUP(A12,'[1]MATIERE PREMIERE'!A:C,2,0))</f>
        <v/>
      </c>
      <c r="D12" s="21"/>
      <c r="E12" s="22" t="str">
        <f t="shared" si="1"/>
        <v/>
      </c>
      <c r="F12" s="25" t="str">
        <f t="shared" si="2"/>
        <v/>
      </c>
      <c r="H12" s="76"/>
      <c r="I12" s="21"/>
      <c r="J12" s="22" t="str">
        <f>IF(H12="","",VLOOKUP(H12,'[1]MATIERE PREMIERE'!A:C,2,0))</f>
        <v/>
      </c>
      <c r="K12" s="21" t="str">
        <f t="shared" si="0"/>
        <v/>
      </c>
    </row>
    <row r="13" spans="1:11" ht="20.100000000000001" customHeight="1" thickBot="1" x14ac:dyDescent="0.25">
      <c r="A13" s="72"/>
      <c r="B13" s="21" t="str">
        <f>IF(A13="","",VLOOKUP(A13,'[1]MATIERE PREMIERE'!A:C,3,0))</f>
        <v/>
      </c>
      <c r="C13" s="20" t="str">
        <f>IF(A13="","",VLOOKUP(A13,'[1]MATIERE PREMIERE'!A:C,2,0))</f>
        <v/>
      </c>
      <c r="D13" s="21"/>
      <c r="E13" s="22" t="str">
        <f t="shared" si="1"/>
        <v/>
      </c>
      <c r="F13" s="25" t="str">
        <f t="shared" si="2"/>
        <v/>
      </c>
      <c r="H13" s="77"/>
      <c r="I13" s="26"/>
      <c r="J13" s="27" t="str">
        <f>IF(H13="","",VLOOKUP(H13,'[1]MATIERE PREMIERE'!A:C,2,0))</f>
        <v/>
      </c>
      <c r="K13" s="26" t="str">
        <f t="shared" si="0"/>
        <v/>
      </c>
    </row>
    <row r="14" spans="1:11" ht="20.100000000000001" customHeight="1" thickBot="1" x14ac:dyDescent="0.25">
      <c r="A14" s="72"/>
      <c r="B14" s="21" t="str">
        <f>IF(A14="","",VLOOKUP(A14,'[1]MATIERE PREMIERE'!A:C,3,0))</f>
        <v/>
      </c>
      <c r="C14" s="20" t="str">
        <f>IF(A14="","",VLOOKUP(A14,'[1]MATIERE PREMIERE'!A:C,2,0))</f>
        <v/>
      </c>
      <c r="D14" s="21"/>
      <c r="E14" s="22" t="str">
        <f t="shared" si="1"/>
        <v/>
      </c>
      <c r="F14" s="25" t="str">
        <f t="shared" si="2"/>
        <v/>
      </c>
      <c r="H14" s="28"/>
      <c r="I14" s="29"/>
      <c r="J14" s="10" t="s">
        <v>4</v>
      </c>
      <c r="K14" s="26" t="e">
        <f ca="1">B7:F11SOMME(K7:K13)</f>
        <v>#NAME?</v>
      </c>
    </row>
    <row r="15" spans="1:11" ht="20.100000000000001" customHeight="1" x14ac:dyDescent="0.2">
      <c r="A15" s="73"/>
      <c r="B15" s="21" t="str">
        <f>IF(A15="","",VLOOKUP(A15,'[1]MATIERE PREMIERE'!A:C,3,0))</f>
        <v/>
      </c>
      <c r="C15" s="20" t="str">
        <f>IF(A15="","",VLOOKUP(A15,'[1]MATIERE PREMIERE'!A:C,2,0))</f>
        <v/>
      </c>
      <c r="D15" s="21"/>
      <c r="E15" s="22" t="str">
        <f t="shared" si="1"/>
        <v/>
      </c>
      <c r="F15" s="25" t="str">
        <f t="shared" si="2"/>
        <v/>
      </c>
      <c r="H15" s="11" t="s">
        <v>7</v>
      </c>
      <c r="I15" s="30" t="e">
        <f ca="1">K14/J27</f>
        <v>#NAME?</v>
      </c>
      <c r="J15" s="31"/>
      <c r="K15" s="29"/>
    </row>
    <row r="16" spans="1:11" ht="20.100000000000001" customHeight="1" x14ac:dyDescent="0.2">
      <c r="A16" s="73"/>
      <c r="B16" s="21" t="str">
        <f>IF(A16="","",VLOOKUP(A16,'[1]MATIERE PREMIERE'!A:C,3,0))</f>
        <v/>
      </c>
      <c r="C16" s="20" t="str">
        <f>IF(A16="","",VLOOKUP(A16,'[1]MATIERE PREMIERE'!A:C,2,0))</f>
        <v/>
      </c>
      <c r="D16" s="21"/>
      <c r="E16" s="22" t="str">
        <f t="shared" si="1"/>
        <v/>
      </c>
      <c r="F16" s="25" t="str">
        <f t="shared" si="2"/>
        <v/>
      </c>
      <c r="H16" s="28"/>
      <c r="I16" s="29"/>
      <c r="J16" s="31"/>
      <c r="K16" s="29"/>
    </row>
    <row r="17" spans="1:11" ht="20.100000000000001" customHeight="1" x14ac:dyDescent="0.2">
      <c r="A17" s="73"/>
      <c r="B17" s="21" t="str">
        <f>IF(A17="","",VLOOKUP(A17,'[1]MATIERE PREMIERE'!A:C,3,0))</f>
        <v/>
      </c>
      <c r="C17" s="20" t="str">
        <f>IF(A17="","",VLOOKUP(A17,'[1]MATIERE PREMIERE'!A:C,2,0))</f>
        <v/>
      </c>
      <c r="D17" s="21"/>
      <c r="E17" s="22" t="str">
        <f t="shared" si="1"/>
        <v/>
      </c>
      <c r="F17" s="25" t="str">
        <f t="shared" si="2"/>
        <v/>
      </c>
      <c r="I17" s="10"/>
    </row>
    <row r="18" spans="1:11" ht="20.100000000000001" customHeight="1" x14ac:dyDescent="0.2">
      <c r="A18" s="73"/>
      <c r="B18" s="21" t="str">
        <f>IF(A18="","",VLOOKUP(A18,'[1]MATIERE PREMIERE'!A:C,3,0))</f>
        <v/>
      </c>
      <c r="C18" s="20" t="str">
        <f>IF(A18="","",VLOOKUP(A18,'[1]MATIERE PREMIERE'!A:C,2,0))</f>
        <v/>
      </c>
      <c r="D18" s="21"/>
      <c r="E18" s="22" t="str">
        <f t="shared" si="1"/>
        <v/>
      </c>
      <c r="F18" s="25" t="str">
        <f t="shared" si="2"/>
        <v/>
      </c>
    </row>
    <row r="19" spans="1:11" ht="20.100000000000001" customHeight="1" x14ac:dyDescent="0.2">
      <c r="A19" s="73"/>
      <c r="B19" s="21" t="str">
        <f>IF(A19="","",VLOOKUP(A19,'[1]MATIERE PREMIERE'!A:C,3,0))</f>
        <v/>
      </c>
      <c r="C19" s="20" t="str">
        <f>IF(A19="","",VLOOKUP(A19,'[1]MATIERE PREMIERE'!A:C,2,0))</f>
        <v/>
      </c>
      <c r="D19" s="21"/>
      <c r="E19" s="22" t="str">
        <f t="shared" si="1"/>
        <v/>
      </c>
      <c r="F19" s="25" t="str">
        <f t="shared" si="2"/>
        <v/>
      </c>
    </row>
    <row r="20" spans="1:11" ht="20.100000000000001" customHeight="1" x14ac:dyDescent="0.2">
      <c r="A20" s="73"/>
      <c r="B20" s="21" t="str">
        <f>IF(A20="","",VLOOKUP(A20,'[1]MATIERE PREMIERE'!A:C,3,0))</f>
        <v/>
      </c>
      <c r="C20" s="20" t="str">
        <f>IF(A20="","",VLOOKUP(A20,'[1]MATIERE PREMIERE'!A:C,2,0))</f>
        <v/>
      </c>
      <c r="D20" s="21"/>
      <c r="E20" s="22" t="str">
        <f t="shared" si="1"/>
        <v/>
      </c>
      <c r="F20" s="25" t="str">
        <f t="shared" si="2"/>
        <v/>
      </c>
    </row>
    <row r="21" spans="1:11" ht="20.100000000000001" customHeight="1" thickBot="1" x14ac:dyDescent="0.25">
      <c r="A21" s="74"/>
      <c r="B21" s="26" t="str">
        <f>IF(A21="","",VLOOKUP(A21,'[1]MATIERE PREMIERE'!A:C,3,0))</f>
        <v/>
      </c>
      <c r="C21" s="20" t="str">
        <f>IF(A21="","",VLOOKUP(A21,'[1]MATIERE PREMIERE'!A:C,2,0))</f>
        <v/>
      </c>
      <c r="D21" s="26"/>
      <c r="E21" s="22" t="str">
        <f t="shared" si="1"/>
        <v/>
      </c>
      <c r="F21" s="32" t="str">
        <f t="shared" si="2"/>
        <v/>
      </c>
    </row>
    <row r="22" spans="1:11" ht="13.5" thickBot="1" x14ac:dyDescent="0.25">
      <c r="C22" s="33" t="s">
        <v>4</v>
      </c>
      <c r="D22" s="34">
        <f>SUM(D7:D21)</f>
        <v>0</v>
      </c>
      <c r="E22" s="34">
        <f>SUM(E7:E21)</f>
        <v>0</v>
      </c>
    </row>
    <row r="23" spans="1:11" ht="13.5" thickBot="1" x14ac:dyDescent="0.25"/>
    <row r="24" spans="1:11" ht="13.5" thickBot="1" x14ac:dyDescent="0.25">
      <c r="C24" s="11" t="s">
        <v>8</v>
      </c>
      <c r="D24" s="35">
        <v>1</v>
      </c>
      <c r="E24" s="36"/>
    </row>
    <row r="26" spans="1:11" ht="13.5" thickBot="1" x14ac:dyDescent="0.25"/>
    <row r="27" spans="1:11" s="45" customFormat="1" ht="18" x14ac:dyDescent="0.25">
      <c r="A27" s="37" t="s">
        <v>9</v>
      </c>
      <c r="B27" s="38">
        <f>IF(D24="",E22/D22,E22/D24)</f>
        <v>0</v>
      </c>
      <c r="C27" s="39"/>
      <c r="D27" s="40" t="s">
        <v>10</v>
      </c>
      <c r="E27" s="40"/>
      <c r="F27" s="40"/>
      <c r="G27" s="40"/>
      <c r="H27" s="41"/>
      <c r="I27" s="42" t="s">
        <v>11</v>
      </c>
      <c r="J27" s="43" t="e">
        <f ca="1">B27+K14</f>
        <v>#NAME?</v>
      </c>
      <c r="K27" s="44"/>
    </row>
    <row r="28" spans="1:11" s="45" customFormat="1" ht="18" x14ac:dyDescent="0.25">
      <c r="A28" s="46" t="s">
        <v>12</v>
      </c>
      <c r="B28" s="47"/>
      <c r="C28" s="48"/>
      <c r="D28" s="40"/>
      <c r="E28" s="40"/>
      <c r="F28" s="40"/>
      <c r="G28" s="40"/>
      <c r="H28" s="49"/>
      <c r="I28" s="50"/>
      <c r="J28" s="51"/>
      <c r="K28" s="52"/>
    </row>
    <row r="29" spans="1:11" s="45" customFormat="1" ht="18" x14ac:dyDescent="0.25">
      <c r="A29" s="46" t="s">
        <v>13</v>
      </c>
      <c r="B29" s="53"/>
      <c r="C29" s="54"/>
      <c r="D29" s="40"/>
      <c r="E29" s="40"/>
      <c r="F29" s="40"/>
      <c r="G29" s="40"/>
      <c r="H29" s="49"/>
      <c r="I29" s="50" t="s">
        <v>14</v>
      </c>
      <c r="J29" s="55" t="e">
        <f ca="1">+B32-K14</f>
        <v>#NAME?</v>
      </c>
      <c r="K29" s="56"/>
    </row>
    <row r="30" spans="1:11" s="45" customFormat="1" ht="18" x14ac:dyDescent="0.25">
      <c r="A30" s="46" t="s">
        <v>15</v>
      </c>
      <c r="B30" s="55">
        <f>+B28/(1+B29)</f>
        <v>0</v>
      </c>
      <c r="C30" s="56"/>
      <c r="D30" s="40"/>
      <c r="E30" s="40"/>
      <c r="F30" s="40"/>
      <c r="G30" s="40"/>
      <c r="H30" s="49"/>
      <c r="I30" s="57"/>
      <c r="J30" s="51"/>
      <c r="K30" s="52"/>
    </row>
    <row r="31" spans="1:11" s="45" customFormat="1" ht="18" x14ac:dyDescent="0.25">
      <c r="A31" s="49"/>
      <c r="B31" s="51"/>
      <c r="C31" s="52"/>
      <c r="D31" s="40"/>
      <c r="E31" s="40"/>
      <c r="F31" s="40"/>
      <c r="G31" s="58"/>
      <c r="H31" s="59"/>
      <c r="I31" s="50" t="s">
        <v>16</v>
      </c>
      <c r="J31" s="60" t="e">
        <f ca="1">+J29/B30</f>
        <v>#NAME?</v>
      </c>
      <c r="K31" s="61"/>
    </row>
    <row r="32" spans="1:11" s="45" customFormat="1" ht="18" x14ac:dyDescent="0.25">
      <c r="A32" s="62" t="s">
        <v>17</v>
      </c>
      <c r="B32" s="55">
        <f>+B30-B27</f>
        <v>0</v>
      </c>
      <c r="C32" s="56"/>
      <c r="D32" s="40"/>
      <c r="E32" s="40"/>
      <c r="F32" s="40"/>
      <c r="G32" s="58"/>
      <c r="H32" s="59"/>
      <c r="I32" s="57"/>
      <c r="J32" s="51"/>
      <c r="K32" s="52"/>
    </row>
    <row r="33" spans="1:11" s="45" customFormat="1" ht="18.75" thickBot="1" x14ac:dyDescent="0.3">
      <c r="A33" s="63" t="s">
        <v>16</v>
      </c>
      <c r="B33" s="64" t="e">
        <f>+B32/B30</f>
        <v>#DIV/0!</v>
      </c>
      <c r="C33" s="65"/>
      <c r="D33" s="40"/>
      <c r="E33" s="40"/>
      <c r="F33" s="40"/>
      <c r="G33" s="58"/>
      <c r="H33" s="66"/>
      <c r="I33" s="67"/>
      <c r="J33" s="68"/>
      <c r="K33" s="69"/>
    </row>
    <row r="207" spans="1:1" x14ac:dyDescent="0.2">
      <c r="A207" s="70"/>
    </row>
  </sheetData>
  <mergeCells count="16">
    <mergeCell ref="B32:C32"/>
    <mergeCell ref="J32:K32"/>
    <mergeCell ref="B33:C33"/>
    <mergeCell ref="J33:K33"/>
    <mergeCell ref="B29:C29"/>
    <mergeCell ref="J29:K29"/>
    <mergeCell ref="B30:C30"/>
    <mergeCell ref="J30:K30"/>
    <mergeCell ref="B31:C31"/>
    <mergeCell ref="J31:K31"/>
    <mergeCell ref="A1:K3"/>
    <mergeCell ref="D24:E24"/>
    <mergeCell ref="B27:C27"/>
    <mergeCell ref="J27:K27"/>
    <mergeCell ref="B28:C28"/>
    <mergeCell ref="J28:K28"/>
  </mergeCells>
  <pageMargins left="0.11811023622047245" right="0.15748031496062992" top="0.15748031496062992" bottom="0.15748031496062992" header="0.27559055118110237" footer="0.23622047244094491"/>
  <pageSetup paperSize="9" scale="8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  <pageSetUpPr fitToPage="1"/>
  </sheetPr>
  <dimension ref="A1:K207"/>
  <sheetViews>
    <sheetView zoomScale="75" workbookViewId="0">
      <selection activeCell="H7" sqref="H7:H13"/>
    </sheetView>
  </sheetViews>
  <sheetFormatPr baseColWidth="10" defaultRowHeight="12.75" x14ac:dyDescent="0.2"/>
  <cols>
    <col min="1" max="1" width="52.28515625" customWidth="1"/>
    <col min="2" max="2" width="7.5703125" style="10" customWidth="1"/>
    <col min="3" max="3" width="11.28515625" style="10" customWidth="1"/>
    <col min="4" max="4" width="6.5703125" style="10" bestFit="1" customWidth="1"/>
    <col min="5" max="5" width="8.42578125" style="10" customWidth="1"/>
    <col min="6" max="6" width="9.85546875" style="10" bestFit="1" customWidth="1"/>
    <col min="7" max="7" width="3.7109375" style="11" customWidth="1"/>
    <col min="8" max="8" width="46.140625" customWidth="1"/>
    <col min="9" max="9" width="6.42578125" customWidth="1"/>
    <col min="10" max="10" width="9" customWidth="1"/>
    <col min="11" max="11" width="9.7109375" customWidth="1"/>
  </cols>
  <sheetData>
    <row r="1" spans="1:11" x14ac:dyDescent="0.2">
      <c r="A1" s="1" t="s">
        <v>18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spans="1:1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6"/>
    </row>
    <row r="3" spans="1:11" ht="13.5" thickBot="1" x14ac:dyDescent="0.25">
      <c r="A3" s="7"/>
      <c r="B3" s="8"/>
      <c r="C3" s="8"/>
      <c r="D3" s="8"/>
      <c r="E3" s="8"/>
      <c r="F3" s="8"/>
      <c r="G3" s="8"/>
      <c r="H3" s="8"/>
      <c r="I3" s="8"/>
      <c r="J3" s="8"/>
      <c r="K3" s="9"/>
    </row>
    <row r="5" spans="1:11" ht="13.5" thickBot="1" x14ac:dyDescent="0.25"/>
    <row r="6" spans="1:11" s="18" customFormat="1" ht="20.100000000000001" customHeight="1" thickBot="1" x14ac:dyDescent="0.3">
      <c r="A6" s="12" t="s">
        <v>0</v>
      </c>
      <c r="B6" s="12" t="s">
        <v>1</v>
      </c>
      <c r="C6" s="12" t="s">
        <v>2</v>
      </c>
      <c r="D6" s="12" t="s">
        <v>3</v>
      </c>
      <c r="E6" s="12" t="s">
        <v>4</v>
      </c>
      <c r="F6" s="13" t="s">
        <v>5</v>
      </c>
      <c r="G6" s="14"/>
      <c r="H6" s="15" t="s">
        <v>6</v>
      </c>
      <c r="I6" s="16" t="s">
        <v>3</v>
      </c>
      <c r="J6" s="16" t="s">
        <v>2</v>
      </c>
      <c r="K6" s="17" t="s">
        <v>4</v>
      </c>
    </row>
    <row r="7" spans="1:11" ht="20.100000000000001" customHeight="1" x14ac:dyDescent="0.2">
      <c r="A7" s="71" t="s">
        <v>19</v>
      </c>
      <c r="B7" s="19"/>
      <c r="C7" s="20"/>
      <c r="D7" s="21"/>
      <c r="E7" s="22"/>
      <c r="F7" s="23"/>
      <c r="H7" s="75"/>
      <c r="I7" s="19"/>
      <c r="J7" s="24"/>
      <c r="K7" s="19" t="str">
        <f t="shared" ref="K7:K13" si="0">IF(I7="","",+I7*J7)</f>
        <v/>
      </c>
    </row>
    <row r="8" spans="1:11" ht="20.100000000000001" customHeight="1" x14ac:dyDescent="0.2">
      <c r="A8" s="71" t="s">
        <v>20</v>
      </c>
      <c r="B8" s="21"/>
      <c r="C8" s="20"/>
      <c r="D8" s="21"/>
      <c r="E8" s="22"/>
      <c r="F8" s="25"/>
      <c r="H8" s="76"/>
      <c r="I8" s="21"/>
      <c r="J8" s="22"/>
      <c r="K8" s="21" t="str">
        <f t="shared" si="0"/>
        <v/>
      </c>
    </row>
    <row r="9" spans="1:11" ht="20.100000000000001" customHeight="1" x14ac:dyDescent="0.2">
      <c r="A9" s="71" t="s">
        <v>22</v>
      </c>
      <c r="B9" s="21"/>
      <c r="C9" s="20"/>
      <c r="D9" s="21"/>
      <c r="E9" s="22"/>
      <c r="F9" s="25"/>
      <c r="H9" s="76"/>
      <c r="I9" s="21"/>
      <c r="J9" s="22"/>
      <c r="K9" s="21" t="str">
        <f t="shared" si="0"/>
        <v/>
      </c>
    </row>
    <row r="10" spans="1:11" ht="20.100000000000001" customHeight="1" x14ac:dyDescent="0.2">
      <c r="A10" s="72"/>
      <c r="B10" s="21"/>
      <c r="C10" s="20"/>
      <c r="D10" s="21"/>
      <c r="E10" s="22"/>
      <c r="F10" s="25"/>
      <c r="H10" s="76"/>
      <c r="I10" s="21"/>
      <c r="J10" s="22"/>
      <c r="K10" s="21" t="str">
        <f t="shared" si="0"/>
        <v/>
      </c>
    </row>
    <row r="11" spans="1:11" ht="20.100000000000001" customHeight="1" x14ac:dyDescent="0.2">
      <c r="A11" s="72"/>
      <c r="B11" s="21" t="str">
        <f>IF(A11="","",VLOOKUP(A11,'[1]MATIERE PREMIERE'!A:C,3,0))</f>
        <v/>
      </c>
      <c r="C11" s="20" t="str">
        <f>IF(A11="","",VLOOKUP(A11,'[1]MATIERE PREMIERE'!A:C,2,0))</f>
        <v/>
      </c>
      <c r="D11" s="21"/>
      <c r="E11" s="22" t="str">
        <f t="shared" ref="E11:E25" si="1">IF(C11="","",C11*D11)</f>
        <v/>
      </c>
      <c r="F11" s="25" t="str">
        <f t="shared" ref="F11:F24" si="2">IF(A11="","",E11/$E$22)</f>
        <v/>
      </c>
      <c r="H11" s="76"/>
      <c r="I11" s="21"/>
      <c r="J11" s="22" t="str">
        <f>IF(H11="","",VLOOKUP(H11,'[1]MATIERE PREMIERE'!A:C,2,0))</f>
        <v/>
      </c>
      <c r="K11" s="21" t="str">
        <f t="shared" si="0"/>
        <v/>
      </c>
    </row>
    <row r="12" spans="1:11" ht="20.100000000000001" customHeight="1" x14ac:dyDescent="0.2">
      <c r="A12" s="73"/>
      <c r="B12" s="21" t="str">
        <f>IF(A12="","",VLOOKUP(A12,'[1]MATIERE PREMIERE'!A:C,3,0))</f>
        <v/>
      </c>
      <c r="C12" s="20" t="str">
        <f>IF(A12="","",VLOOKUP(A12,'[1]MATIERE PREMIERE'!A:C,2,0))</f>
        <v/>
      </c>
      <c r="D12" s="21"/>
      <c r="E12" s="22" t="str">
        <f t="shared" si="1"/>
        <v/>
      </c>
      <c r="F12" s="25" t="str">
        <f t="shared" si="2"/>
        <v/>
      </c>
      <c r="H12" s="76"/>
      <c r="I12" s="21"/>
      <c r="J12" s="22" t="str">
        <f>IF(H12="","",VLOOKUP(H12,'[1]MATIERE PREMIERE'!A:C,2,0))</f>
        <v/>
      </c>
      <c r="K12" s="21" t="str">
        <f t="shared" si="0"/>
        <v/>
      </c>
    </row>
    <row r="13" spans="1:11" ht="20.100000000000001" customHeight="1" thickBot="1" x14ac:dyDescent="0.25">
      <c r="A13" s="72"/>
      <c r="B13" s="21" t="str">
        <f>IF(A13="","",VLOOKUP(A13,'[1]MATIERE PREMIERE'!A:C,3,0))</f>
        <v/>
      </c>
      <c r="C13" s="20" t="str">
        <f>IF(A13="","",VLOOKUP(A13,'[1]MATIERE PREMIERE'!A:C,2,0))</f>
        <v/>
      </c>
      <c r="D13" s="21"/>
      <c r="E13" s="22" t="str">
        <f t="shared" si="1"/>
        <v/>
      </c>
      <c r="F13" s="25" t="str">
        <f t="shared" si="2"/>
        <v/>
      </c>
      <c r="H13" s="77"/>
      <c r="I13" s="26"/>
      <c r="J13" s="27" t="str">
        <f>IF(H13="","",VLOOKUP(H13,'[1]MATIERE PREMIERE'!A:C,2,0))</f>
        <v/>
      </c>
      <c r="K13" s="26" t="str">
        <f t="shared" si="0"/>
        <v/>
      </c>
    </row>
    <row r="14" spans="1:11" ht="20.100000000000001" customHeight="1" thickBot="1" x14ac:dyDescent="0.25">
      <c r="A14" s="72"/>
      <c r="B14" s="21" t="str">
        <f>IF(A14="","",VLOOKUP(A14,'[1]MATIERE PREMIERE'!A:C,3,0))</f>
        <v/>
      </c>
      <c r="C14" s="20" t="str">
        <f>IF(A14="","",VLOOKUP(A14,'[1]MATIERE PREMIERE'!A:C,2,0))</f>
        <v/>
      </c>
      <c r="D14" s="21"/>
      <c r="E14" s="22" t="str">
        <f t="shared" si="1"/>
        <v/>
      </c>
      <c r="F14" s="25" t="str">
        <f t="shared" si="2"/>
        <v/>
      </c>
      <c r="H14" s="28"/>
      <c r="I14" s="29"/>
      <c r="J14" s="10" t="s">
        <v>4</v>
      </c>
      <c r="K14" s="26" t="e">
        <f ca="1">B7:F11SOMME(K7:K13)</f>
        <v>#NAME?</v>
      </c>
    </row>
    <row r="15" spans="1:11" ht="20.100000000000001" customHeight="1" x14ac:dyDescent="0.2">
      <c r="A15" s="73"/>
      <c r="B15" s="21" t="str">
        <f>IF(A15="","",VLOOKUP(A15,'[1]MATIERE PREMIERE'!A:C,3,0))</f>
        <v/>
      </c>
      <c r="C15" s="20" t="str">
        <f>IF(A15="","",VLOOKUP(A15,'[1]MATIERE PREMIERE'!A:C,2,0))</f>
        <v/>
      </c>
      <c r="D15" s="21"/>
      <c r="E15" s="22" t="str">
        <f t="shared" si="1"/>
        <v/>
      </c>
      <c r="F15" s="25" t="str">
        <f t="shared" si="2"/>
        <v/>
      </c>
      <c r="H15" s="11" t="s">
        <v>7</v>
      </c>
      <c r="I15" s="30" t="e">
        <f ca="1">K14/J27</f>
        <v>#NAME?</v>
      </c>
      <c r="J15" s="31"/>
      <c r="K15" s="29"/>
    </row>
    <row r="16" spans="1:11" ht="20.100000000000001" customHeight="1" x14ac:dyDescent="0.2">
      <c r="A16" s="73"/>
      <c r="B16" s="21" t="str">
        <f>IF(A16="","",VLOOKUP(A16,'[1]MATIERE PREMIERE'!A:C,3,0))</f>
        <v/>
      </c>
      <c r="C16" s="20" t="str">
        <f>IF(A16="","",VLOOKUP(A16,'[1]MATIERE PREMIERE'!A:C,2,0))</f>
        <v/>
      </c>
      <c r="D16" s="21"/>
      <c r="E16" s="22" t="str">
        <f t="shared" si="1"/>
        <v/>
      </c>
      <c r="F16" s="25" t="str">
        <f t="shared" si="2"/>
        <v/>
      </c>
      <c r="H16" s="28"/>
      <c r="I16" s="29"/>
      <c r="J16" s="31"/>
      <c r="K16" s="29"/>
    </row>
    <row r="17" spans="1:11" ht="20.100000000000001" customHeight="1" x14ac:dyDescent="0.2">
      <c r="A17" s="73"/>
      <c r="B17" s="21" t="str">
        <f>IF(A17="","",VLOOKUP(A17,'[1]MATIERE PREMIERE'!A:C,3,0))</f>
        <v/>
      </c>
      <c r="C17" s="20" t="str">
        <f>IF(A17="","",VLOOKUP(A17,'[1]MATIERE PREMIERE'!A:C,2,0))</f>
        <v/>
      </c>
      <c r="D17" s="21"/>
      <c r="E17" s="22" t="str">
        <f t="shared" si="1"/>
        <v/>
      </c>
      <c r="F17" s="25" t="str">
        <f t="shared" si="2"/>
        <v/>
      </c>
      <c r="I17" s="10"/>
    </row>
    <row r="18" spans="1:11" ht="20.100000000000001" customHeight="1" x14ac:dyDescent="0.2">
      <c r="A18" s="73"/>
      <c r="B18" s="21" t="str">
        <f>IF(A18="","",VLOOKUP(A18,'[1]MATIERE PREMIERE'!A:C,3,0))</f>
        <v/>
      </c>
      <c r="C18" s="20" t="str">
        <f>IF(A18="","",VLOOKUP(A18,'[1]MATIERE PREMIERE'!A:C,2,0))</f>
        <v/>
      </c>
      <c r="D18" s="21"/>
      <c r="E18" s="22" t="str">
        <f t="shared" si="1"/>
        <v/>
      </c>
      <c r="F18" s="25" t="str">
        <f t="shared" si="2"/>
        <v/>
      </c>
    </row>
    <row r="19" spans="1:11" ht="20.100000000000001" customHeight="1" x14ac:dyDescent="0.2">
      <c r="A19" s="73"/>
      <c r="B19" s="21" t="str">
        <f>IF(A19="","",VLOOKUP(A19,'[1]MATIERE PREMIERE'!A:C,3,0))</f>
        <v/>
      </c>
      <c r="C19" s="20" t="str">
        <f>IF(A19="","",VLOOKUP(A19,'[1]MATIERE PREMIERE'!A:C,2,0))</f>
        <v/>
      </c>
      <c r="D19" s="21"/>
      <c r="E19" s="22" t="str">
        <f t="shared" si="1"/>
        <v/>
      </c>
      <c r="F19" s="25" t="str">
        <f t="shared" si="2"/>
        <v/>
      </c>
    </row>
    <row r="20" spans="1:11" ht="20.100000000000001" customHeight="1" x14ac:dyDescent="0.2">
      <c r="A20" s="73"/>
      <c r="B20" s="21" t="str">
        <f>IF(A20="","",VLOOKUP(A20,'[1]MATIERE PREMIERE'!A:C,3,0))</f>
        <v/>
      </c>
      <c r="C20" s="20" t="str">
        <f>IF(A20="","",VLOOKUP(A20,'[1]MATIERE PREMIERE'!A:C,2,0))</f>
        <v/>
      </c>
      <c r="D20" s="21"/>
      <c r="E20" s="22" t="str">
        <f t="shared" si="1"/>
        <v/>
      </c>
      <c r="F20" s="25" t="str">
        <f t="shared" si="2"/>
        <v/>
      </c>
    </row>
    <row r="21" spans="1:11" ht="20.100000000000001" customHeight="1" thickBot="1" x14ac:dyDescent="0.25">
      <c r="A21" s="74"/>
      <c r="B21" s="26" t="str">
        <f>IF(A21="","",VLOOKUP(A21,'[1]MATIERE PREMIERE'!A:C,3,0))</f>
        <v/>
      </c>
      <c r="C21" s="20" t="str">
        <f>IF(A21="","",VLOOKUP(A21,'[1]MATIERE PREMIERE'!A:C,2,0))</f>
        <v/>
      </c>
      <c r="D21" s="26"/>
      <c r="E21" s="22" t="str">
        <f t="shared" si="1"/>
        <v/>
      </c>
      <c r="F21" s="32" t="str">
        <f t="shared" si="2"/>
        <v/>
      </c>
    </row>
    <row r="22" spans="1:11" ht="13.5" thickBot="1" x14ac:dyDescent="0.25">
      <c r="C22" s="33" t="s">
        <v>4</v>
      </c>
      <c r="D22" s="34">
        <f>SUM(D7:D21)</f>
        <v>0</v>
      </c>
      <c r="E22" s="34">
        <f>SUM(E7:E21)</f>
        <v>0</v>
      </c>
    </row>
    <row r="23" spans="1:11" ht="13.5" thickBot="1" x14ac:dyDescent="0.25"/>
    <row r="24" spans="1:11" ht="13.5" thickBot="1" x14ac:dyDescent="0.25">
      <c r="C24" s="11" t="s">
        <v>8</v>
      </c>
      <c r="D24" s="35">
        <v>1</v>
      </c>
      <c r="E24" s="36"/>
    </row>
    <row r="26" spans="1:11" ht="13.5" thickBot="1" x14ac:dyDescent="0.25"/>
    <row r="27" spans="1:11" s="45" customFormat="1" ht="18" x14ac:dyDescent="0.25">
      <c r="A27" s="37" t="s">
        <v>9</v>
      </c>
      <c r="B27" s="38">
        <f>IF(D24="",E22/D22,E22/D24)</f>
        <v>0</v>
      </c>
      <c r="C27" s="39"/>
      <c r="D27" s="40" t="s">
        <v>10</v>
      </c>
      <c r="E27" s="40"/>
      <c r="F27" s="40"/>
      <c r="G27" s="40"/>
      <c r="H27" s="41"/>
      <c r="I27" s="42" t="s">
        <v>11</v>
      </c>
      <c r="J27" s="43" t="e">
        <f ca="1">B27+K14</f>
        <v>#NAME?</v>
      </c>
      <c r="K27" s="44"/>
    </row>
    <row r="28" spans="1:11" s="45" customFormat="1" ht="18" x14ac:dyDescent="0.25">
      <c r="A28" s="46" t="s">
        <v>12</v>
      </c>
      <c r="B28" s="47"/>
      <c r="C28" s="48"/>
      <c r="D28" s="40"/>
      <c r="E28" s="40"/>
      <c r="F28" s="40"/>
      <c r="G28" s="40"/>
      <c r="H28" s="49"/>
      <c r="I28" s="50"/>
      <c r="J28" s="51"/>
      <c r="K28" s="52"/>
    </row>
    <row r="29" spans="1:11" s="45" customFormat="1" ht="18" x14ac:dyDescent="0.25">
      <c r="A29" s="46" t="s">
        <v>13</v>
      </c>
      <c r="B29" s="53"/>
      <c r="C29" s="54"/>
      <c r="D29" s="40"/>
      <c r="E29" s="40"/>
      <c r="F29" s="40"/>
      <c r="G29" s="40"/>
      <c r="H29" s="49"/>
      <c r="I29" s="50" t="s">
        <v>14</v>
      </c>
      <c r="J29" s="55" t="e">
        <f ca="1">+B32-K14</f>
        <v>#NAME?</v>
      </c>
      <c r="K29" s="56"/>
    </row>
    <row r="30" spans="1:11" s="45" customFormat="1" ht="18" x14ac:dyDescent="0.25">
      <c r="A30" s="46" t="s">
        <v>15</v>
      </c>
      <c r="B30" s="55">
        <f>+B28/(1+B29)</f>
        <v>0</v>
      </c>
      <c r="C30" s="56"/>
      <c r="D30" s="40"/>
      <c r="E30" s="40"/>
      <c r="F30" s="40"/>
      <c r="G30" s="40"/>
      <c r="H30" s="49"/>
      <c r="I30" s="57"/>
      <c r="J30" s="51"/>
      <c r="K30" s="52"/>
    </row>
    <row r="31" spans="1:11" s="45" customFormat="1" ht="18" x14ac:dyDescent="0.25">
      <c r="A31" s="49"/>
      <c r="B31" s="51"/>
      <c r="C31" s="52"/>
      <c r="D31" s="40"/>
      <c r="E31" s="40"/>
      <c r="F31" s="40"/>
      <c r="G31" s="58"/>
      <c r="H31" s="59"/>
      <c r="I31" s="50" t="s">
        <v>16</v>
      </c>
      <c r="J31" s="60" t="e">
        <f ca="1">+J29/B30</f>
        <v>#NAME?</v>
      </c>
      <c r="K31" s="61"/>
    </row>
    <row r="32" spans="1:11" s="45" customFormat="1" ht="18" x14ac:dyDescent="0.25">
      <c r="A32" s="62" t="s">
        <v>17</v>
      </c>
      <c r="B32" s="55">
        <f>+B30-B27</f>
        <v>0</v>
      </c>
      <c r="C32" s="56"/>
      <c r="D32" s="40"/>
      <c r="E32" s="40"/>
      <c r="F32" s="40"/>
      <c r="G32" s="58"/>
      <c r="H32" s="59"/>
      <c r="I32" s="57"/>
      <c r="J32" s="51"/>
      <c r="K32" s="52"/>
    </row>
    <row r="33" spans="1:11" s="45" customFormat="1" ht="18.75" thickBot="1" x14ac:dyDescent="0.3">
      <c r="A33" s="63" t="s">
        <v>16</v>
      </c>
      <c r="B33" s="64" t="e">
        <f>+B32/B30</f>
        <v>#DIV/0!</v>
      </c>
      <c r="C33" s="65"/>
      <c r="D33" s="40"/>
      <c r="E33" s="40"/>
      <c r="F33" s="40"/>
      <c r="G33" s="58"/>
      <c r="H33" s="66"/>
      <c r="I33" s="67"/>
      <c r="J33" s="68"/>
      <c r="K33" s="69"/>
    </row>
    <row r="207" spans="1:1" x14ac:dyDescent="0.2">
      <c r="A207" s="70"/>
    </row>
  </sheetData>
  <mergeCells count="16">
    <mergeCell ref="B32:C32"/>
    <mergeCell ref="J32:K32"/>
    <mergeCell ref="B33:C33"/>
    <mergeCell ref="J33:K33"/>
    <mergeCell ref="B29:C29"/>
    <mergeCell ref="J29:K29"/>
    <mergeCell ref="B30:C30"/>
    <mergeCell ref="J30:K30"/>
    <mergeCell ref="B31:C31"/>
    <mergeCell ref="J31:K31"/>
    <mergeCell ref="A1:K3"/>
    <mergeCell ref="D24:E24"/>
    <mergeCell ref="B27:C27"/>
    <mergeCell ref="J27:K27"/>
    <mergeCell ref="B28:C28"/>
    <mergeCell ref="J28:K28"/>
  </mergeCells>
  <pageMargins left="0.11811023622047245" right="0.15748031496062992" top="0.15748031496062992" bottom="0.15748031496062992" header="0.27559055118110237" footer="0.23622047244094491"/>
  <pageSetup paperSize="9" scale="86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  <pageSetUpPr fitToPage="1"/>
  </sheetPr>
  <dimension ref="A1:K207"/>
  <sheetViews>
    <sheetView tabSelected="1" zoomScale="75" workbookViewId="0">
      <selection activeCell="H7" sqref="H7:H13"/>
    </sheetView>
  </sheetViews>
  <sheetFormatPr baseColWidth="10" defaultRowHeight="12.75" x14ac:dyDescent="0.2"/>
  <cols>
    <col min="1" max="1" width="52.28515625" customWidth="1"/>
    <col min="2" max="2" width="7.5703125" style="10" customWidth="1"/>
    <col min="3" max="3" width="11.28515625" style="10" customWidth="1"/>
    <col min="4" max="4" width="6.5703125" style="10" bestFit="1" customWidth="1"/>
    <col min="5" max="5" width="8.42578125" style="10" customWidth="1"/>
    <col min="6" max="6" width="9.85546875" style="10" bestFit="1" customWidth="1"/>
    <col min="7" max="7" width="3.7109375" style="11" customWidth="1"/>
    <col min="8" max="8" width="46.140625" customWidth="1"/>
    <col min="9" max="9" width="6.42578125" customWidth="1"/>
    <col min="10" max="10" width="9" customWidth="1"/>
    <col min="11" max="11" width="9.7109375" customWidth="1"/>
  </cols>
  <sheetData>
    <row r="1" spans="1:11" x14ac:dyDescent="0.2">
      <c r="A1" s="1" t="s">
        <v>18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spans="1:1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6"/>
    </row>
    <row r="3" spans="1:11" ht="13.5" thickBot="1" x14ac:dyDescent="0.25">
      <c r="A3" s="7"/>
      <c r="B3" s="8"/>
      <c r="C3" s="8"/>
      <c r="D3" s="8"/>
      <c r="E3" s="8"/>
      <c r="F3" s="8"/>
      <c r="G3" s="8"/>
      <c r="H3" s="8"/>
      <c r="I3" s="8"/>
      <c r="J3" s="8"/>
      <c r="K3" s="9"/>
    </row>
    <row r="5" spans="1:11" ht="13.5" thickBot="1" x14ac:dyDescent="0.25"/>
    <row r="6" spans="1:11" s="18" customFormat="1" ht="20.100000000000001" customHeight="1" thickBot="1" x14ac:dyDescent="0.3">
      <c r="A6" s="12" t="s">
        <v>0</v>
      </c>
      <c r="B6" s="12" t="s">
        <v>1</v>
      </c>
      <c r="C6" s="12" t="s">
        <v>2</v>
      </c>
      <c r="D6" s="12" t="s">
        <v>3</v>
      </c>
      <c r="E6" s="12" t="s">
        <v>4</v>
      </c>
      <c r="F6" s="13" t="s">
        <v>5</v>
      </c>
      <c r="G6" s="14"/>
      <c r="H6" s="15" t="s">
        <v>6</v>
      </c>
      <c r="I6" s="16" t="s">
        <v>3</v>
      </c>
      <c r="J6" s="16" t="s">
        <v>2</v>
      </c>
      <c r="K6" s="17" t="s">
        <v>4</v>
      </c>
    </row>
    <row r="7" spans="1:11" ht="20.100000000000001" customHeight="1" x14ac:dyDescent="0.2">
      <c r="A7" s="71" t="s">
        <v>19</v>
      </c>
      <c r="B7" s="19"/>
      <c r="C7" s="20"/>
      <c r="D7" s="21"/>
      <c r="E7" s="22"/>
      <c r="F7" s="23"/>
      <c r="H7" s="75"/>
      <c r="I7" s="19"/>
      <c r="J7" s="24"/>
      <c r="K7" s="19" t="str">
        <f t="shared" ref="K7:K13" si="0">IF(I7="","",+I7*J7)</f>
        <v/>
      </c>
    </row>
    <row r="8" spans="1:11" ht="20.100000000000001" customHeight="1" x14ac:dyDescent="0.2">
      <c r="A8" s="71" t="s">
        <v>20</v>
      </c>
      <c r="B8" s="21"/>
      <c r="C8" s="20"/>
      <c r="D8" s="21"/>
      <c r="E8" s="22"/>
      <c r="F8" s="25"/>
      <c r="H8" s="76"/>
      <c r="I8" s="21"/>
      <c r="J8" s="22"/>
      <c r="K8" s="21" t="str">
        <f t="shared" si="0"/>
        <v/>
      </c>
    </row>
    <row r="9" spans="1:11" ht="20.100000000000001" customHeight="1" x14ac:dyDescent="0.2">
      <c r="A9" s="71" t="s">
        <v>21</v>
      </c>
      <c r="B9" s="21"/>
      <c r="C9" s="20"/>
      <c r="D9" s="21"/>
      <c r="E9" s="22"/>
      <c r="F9" s="25"/>
      <c r="H9" s="76"/>
      <c r="I9" s="21"/>
      <c r="J9" s="22"/>
      <c r="K9" s="21" t="str">
        <f t="shared" si="0"/>
        <v/>
      </c>
    </row>
    <row r="10" spans="1:11" ht="20.100000000000001" customHeight="1" x14ac:dyDescent="0.2">
      <c r="A10" s="72"/>
      <c r="B10" s="21"/>
      <c r="C10" s="20"/>
      <c r="D10" s="21"/>
      <c r="E10" s="22"/>
      <c r="F10" s="25"/>
      <c r="H10" s="76"/>
      <c r="I10" s="21"/>
      <c r="J10" s="22"/>
      <c r="K10" s="21" t="str">
        <f t="shared" si="0"/>
        <v/>
      </c>
    </row>
    <row r="11" spans="1:11" ht="20.100000000000001" customHeight="1" x14ac:dyDescent="0.2">
      <c r="A11" s="72"/>
      <c r="B11" s="21" t="str">
        <f>IF(A11="","",VLOOKUP(A11,'[1]MATIERE PREMIERE'!A:C,3,0))</f>
        <v/>
      </c>
      <c r="C11" s="20" t="str">
        <f>IF(A11="","",VLOOKUP(A11,'[1]MATIERE PREMIERE'!A:C,2,0))</f>
        <v/>
      </c>
      <c r="D11" s="21"/>
      <c r="E11" s="22" t="str">
        <f t="shared" ref="E11:E25" si="1">IF(C11="","",C11*D11)</f>
        <v/>
      </c>
      <c r="F11" s="25" t="str">
        <f t="shared" ref="F11:F24" si="2">IF(A11="","",E11/$E$22)</f>
        <v/>
      </c>
      <c r="H11" s="76"/>
      <c r="I11" s="21"/>
      <c r="J11" s="22" t="str">
        <f>IF(H11="","",VLOOKUP(H11,'[1]MATIERE PREMIERE'!A:C,2,0))</f>
        <v/>
      </c>
      <c r="K11" s="21" t="str">
        <f t="shared" si="0"/>
        <v/>
      </c>
    </row>
    <row r="12" spans="1:11" ht="20.100000000000001" customHeight="1" x14ac:dyDescent="0.2">
      <c r="A12" s="73"/>
      <c r="B12" s="21" t="str">
        <f>IF(A12="","",VLOOKUP(A12,'[1]MATIERE PREMIERE'!A:C,3,0))</f>
        <v/>
      </c>
      <c r="C12" s="20" t="str">
        <f>IF(A12="","",VLOOKUP(A12,'[1]MATIERE PREMIERE'!A:C,2,0))</f>
        <v/>
      </c>
      <c r="D12" s="21"/>
      <c r="E12" s="22" t="str">
        <f t="shared" si="1"/>
        <v/>
      </c>
      <c r="F12" s="25" t="str">
        <f t="shared" si="2"/>
        <v/>
      </c>
      <c r="H12" s="76"/>
      <c r="I12" s="21"/>
      <c r="J12" s="22" t="str">
        <f>IF(H12="","",VLOOKUP(H12,'[1]MATIERE PREMIERE'!A:C,2,0))</f>
        <v/>
      </c>
      <c r="K12" s="21" t="str">
        <f t="shared" si="0"/>
        <v/>
      </c>
    </row>
    <row r="13" spans="1:11" ht="20.100000000000001" customHeight="1" thickBot="1" x14ac:dyDescent="0.25">
      <c r="A13" s="72"/>
      <c r="B13" s="21" t="str">
        <f>IF(A13="","",VLOOKUP(A13,'[1]MATIERE PREMIERE'!A:C,3,0))</f>
        <v/>
      </c>
      <c r="C13" s="20" t="str">
        <f>IF(A13="","",VLOOKUP(A13,'[1]MATIERE PREMIERE'!A:C,2,0))</f>
        <v/>
      </c>
      <c r="D13" s="21"/>
      <c r="E13" s="22" t="str">
        <f t="shared" si="1"/>
        <v/>
      </c>
      <c r="F13" s="25" t="str">
        <f t="shared" si="2"/>
        <v/>
      </c>
      <c r="H13" s="77"/>
      <c r="I13" s="26"/>
      <c r="J13" s="27" t="str">
        <f>IF(H13="","",VLOOKUP(H13,'[1]MATIERE PREMIERE'!A:C,2,0))</f>
        <v/>
      </c>
      <c r="K13" s="26" t="str">
        <f t="shared" si="0"/>
        <v/>
      </c>
    </row>
    <row r="14" spans="1:11" ht="20.100000000000001" customHeight="1" thickBot="1" x14ac:dyDescent="0.25">
      <c r="A14" s="72"/>
      <c r="B14" s="21" t="str">
        <f>IF(A14="","",VLOOKUP(A14,'[1]MATIERE PREMIERE'!A:C,3,0))</f>
        <v/>
      </c>
      <c r="C14" s="20" t="str">
        <f>IF(A14="","",VLOOKUP(A14,'[1]MATIERE PREMIERE'!A:C,2,0))</f>
        <v/>
      </c>
      <c r="D14" s="21"/>
      <c r="E14" s="22" t="str">
        <f t="shared" si="1"/>
        <v/>
      </c>
      <c r="F14" s="25" t="str">
        <f t="shared" si="2"/>
        <v/>
      </c>
      <c r="H14" s="28"/>
      <c r="I14" s="29"/>
      <c r="J14" s="10" t="s">
        <v>4</v>
      </c>
      <c r="K14" s="26" t="e">
        <f ca="1">B7:F11SOMME(K7:K13)</f>
        <v>#NAME?</v>
      </c>
    </row>
    <row r="15" spans="1:11" ht="20.100000000000001" customHeight="1" x14ac:dyDescent="0.2">
      <c r="A15" s="73"/>
      <c r="B15" s="21" t="str">
        <f>IF(A15="","",VLOOKUP(A15,'[1]MATIERE PREMIERE'!A:C,3,0))</f>
        <v/>
      </c>
      <c r="C15" s="20" t="str">
        <f>IF(A15="","",VLOOKUP(A15,'[1]MATIERE PREMIERE'!A:C,2,0))</f>
        <v/>
      </c>
      <c r="D15" s="21"/>
      <c r="E15" s="22" t="str">
        <f t="shared" si="1"/>
        <v/>
      </c>
      <c r="F15" s="25" t="str">
        <f t="shared" si="2"/>
        <v/>
      </c>
      <c r="H15" s="11" t="s">
        <v>7</v>
      </c>
      <c r="I15" s="30" t="e">
        <f ca="1">K14/J27</f>
        <v>#NAME?</v>
      </c>
      <c r="J15" s="31"/>
      <c r="K15" s="29"/>
    </row>
    <row r="16" spans="1:11" ht="20.100000000000001" customHeight="1" x14ac:dyDescent="0.2">
      <c r="A16" s="73"/>
      <c r="B16" s="21" t="str">
        <f>IF(A16="","",VLOOKUP(A16,'[1]MATIERE PREMIERE'!A:C,3,0))</f>
        <v/>
      </c>
      <c r="C16" s="20" t="str">
        <f>IF(A16="","",VLOOKUP(A16,'[1]MATIERE PREMIERE'!A:C,2,0))</f>
        <v/>
      </c>
      <c r="D16" s="21"/>
      <c r="E16" s="22" t="str">
        <f t="shared" si="1"/>
        <v/>
      </c>
      <c r="F16" s="25" t="str">
        <f t="shared" si="2"/>
        <v/>
      </c>
      <c r="H16" s="28"/>
      <c r="I16" s="29"/>
      <c r="J16" s="31"/>
      <c r="K16" s="29"/>
    </row>
    <row r="17" spans="1:11" ht="20.100000000000001" customHeight="1" x14ac:dyDescent="0.2">
      <c r="A17" s="73"/>
      <c r="B17" s="21" t="str">
        <f>IF(A17="","",VLOOKUP(A17,'[1]MATIERE PREMIERE'!A:C,3,0))</f>
        <v/>
      </c>
      <c r="C17" s="20" t="str">
        <f>IF(A17="","",VLOOKUP(A17,'[1]MATIERE PREMIERE'!A:C,2,0))</f>
        <v/>
      </c>
      <c r="D17" s="21"/>
      <c r="E17" s="22" t="str">
        <f t="shared" si="1"/>
        <v/>
      </c>
      <c r="F17" s="25" t="str">
        <f t="shared" si="2"/>
        <v/>
      </c>
      <c r="I17" s="10"/>
    </row>
    <row r="18" spans="1:11" ht="20.100000000000001" customHeight="1" x14ac:dyDescent="0.2">
      <c r="A18" s="73"/>
      <c r="B18" s="21" t="str">
        <f>IF(A18="","",VLOOKUP(A18,'[1]MATIERE PREMIERE'!A:C,3,0))</f>
        <v/>
      </c>
      <c r="C18" s="20" t="str">
        <f>IF(A18="","",VLOOKUP(A18,'[1]MATIERE PREMIERE'!A:C,2,0))</f>
        <v/>
      </c>
      <c r="D18" s="21"/>
      <c r="E18" s="22" t="str">
        <f t="shared" si="1"/>
        <v/>
      </c>
      <c r="F18" s="25" t="str">
        <f t="shared" si="2"/>
        <v/>
      </c>
    </row>
    <row r="19" spans="1:11" ht="20.100000000000001" customHeight="1" x14ac:dyDescent="0.2">
      <c r="A19" s="73"/>
      <c r="B19" s="21" t="str">
        <f>IF(A19="","",VLOOKUP(A19,'[1]MATIERE PREMIERE'!A:C,3,0))</f>
        <v/>
      </c>
      <c r="C19" s="20" t="str">
        <f>IF(A19="","",VLOOKUP(A19,'[1]MATIERE PREMIERE'!A:C,2,0))</f>
        <v/>
      </c>
      <c r="D19" s="21"/>
      <c r="E19" s="22" t="str">
        <f t="shared" si="1"/>
        <v/>
      </c>
      <c r="F19" s="25" t="str">
        <f t="shared" si="2"/>
        <v/>
      </c>
    </row>
    <row r="20" spans="1:11" ht="20.100000000000001" customHeight="1" x14ac:dyDescent="0.2">
      <c r="A20" s="73"/>
      <c r="B20" s="21" t="str">
        <f>IF(A20="","",VLOOKUP(A20,'[1]MATIERE PREMIERE'!A:C,3,0))</f>
        <v/>
      </c>
      <c r="C20" s="20" t="str">
        <f>IF(A20="","",VLOOKUP(A20,'[1]MATIERE PREMIERE'!A:C,2,0))</f>
        <v/>
      </c>
      <c r="D20" s="21"/>
      <c r="E20" s="22" t="str">
        <f t="shared" si="1"/>
        <v/>
      </c>
      <c r="F20" s="25" t="str">
        <f t="shared" si="2"/>
        <v/>
      </c>
    </row>
    <row r="21" spans="1:11" ht="20.100000000000001" customHeight="1" thickBot="1" x14ac:dyDescent="0.25">
      <c r="A21" s="74"/>
      <c r="B21" s="26" t="str">
        <f>IF(A21="","",VLOOKUP(A21,'[1]MATIERE PREMIERE'!A:C,3,0))</f>
        <v/>
      </c>
      <c r="C21" s="20" t="str">
        <f>IF(A21="","",VLOOKUP(A21,'[1]MATIERE PREMIERE'!A:C,2,0))</f>
        <v/>
      </c>
      <c r="D21" s="26"/>
      <c r="E21" s="22" t="str">
        <f t="shared" si="1"/>
        <v/>
      </c>
      <c r="F21" s="32" t="str">
        <f t="shared" si="2"/>
        <v/>
      </c>
    </row>
    <row r="22" spans="1:11" ht="13.5" thickBot="1" x14ac:dyDescent="0.25">
      <c r="C22" s="33" t="s">
        <v>4</v>
      </c>
      <c r="D22" s="34">
        <f>SUM(D7:D21)</f>
        <v>0</v>
      </c>
      <c r="E22" s="34">
        <f>SUM(E7:E21)</f>
        <v>0</v>
      </c>
    </row>
    <row r="23" spans="1:11" ht="13.5" thickBot="1" x14ac:dyDescent="0.25"/>
    <row r="24" spans="1:11" ht="13.5" thickBot="1" x14ac:dyDescent="0.25">
      <c r="C24" s="11" t="s">
        <v>8</v>
      </c>
      <c r="D24" s="35">
        <v>1</v>
      </c>
      <c r="E24" s="36"/>
    </row>
    <row r="26" spans="1:11" ht="13.5" thickBot="1" x14ac:dyDescent="0.25"/>
    <row r="27" spans="1:11" s="45" customFormat="1" ht="18" x14ac:dyDescent="0.25">
      <c r="A27" s="37" t="s">
        <v>9</v>
      </c>
      <c r="B27" s="38">
        <f>IF(D24="",E22/D22,E22/D24)</f>
        <v>0</v>
      </c>
      <c r="C27" s="39"/>
      <c r="D27" s="40" t="s">
        <v>10</v>
      </c>
      <c r="E27" s="40"/>
      <c r="F27" s="40"/>
      <c r="G27" s="40"/>
      <c r="H27" s="41"/>
      <c r="I27" s="42" t="s">
        <v>11</v>
      </c>
      <c r="J27" s="43" t="e">
        <f ca="1">B27+K14</f>
        <v>#NAME?</v>
      </c>
      <c r="K27" s="44"/>
    </row>
    <row r="28" spans="1:11" s="45" customFormat="1" ht="18" x14ac:dyDescent="0.25">
      <c r="A28" s="46" t="s">
        <v>12</v>
      </c>
      <c r="B28" s="47"/>
      <c r="C28" s="48"/>
      <c r="D28" s="40"/>
      <c r="E28" s="40"/>
      <c r="F28" s="40"/>
      <c r="G28" s="40"/>
      <c r="H28" s="49"/>
      <c r="I28" s="50"/>
      <c r="J28" s="51"/>
      <c r="K28" s="52"/>
    </row>
    <row r="29" spans="1:11" s="45" customFormat="1" ht="18" x14ac:dyDescent="0.25">
      <c r="A29" s="46" t="s">
        <v>13</v>
      </c>
      <c r="B29" s="53"/>
      <c r="C29" s="54"/>
      <c r="D29" s="40"/>
      <c r="E29" s="40"/>
      <c r="F29" s="40"/>
      <c r="G29" s="40"/>
      <c r="H29" s="49"/>
      <c r="I29" s="50" t="s">
        <v>14</v>
      </c>
      <c r="J29" s="55" t="e">
        <f ca="1">+B32-K14</f>
        <v>#NAME?</v>
      </c>
      <c r="K29" s="56"/>
    </row>
    <row r="30" spans="1:11" s="45" customFormat="1" ht="18" x14ac:dyDescent="0.25">
      <c r="A30" s="46" t="s">
        <v>15</v>
      </c>
      <c r="B30" s="55">
        <f>+B28/(1+B29)</f>
        <v>0</v>
      </c>
      <c r="C30" s="56"/>
      <c r="D30" s="40"/>
      <c r="E30" s="40"/>
      <c r="F30" s="40"/>
      <c r="G30" s="40"/>
      <c r="H30" s="49"/>
      <c r="I30" s="57"/>
      <c r="J30" s="51"/>
      <c r="K30" s="52"/>
    </row>
    <row r="31" spans="1:11" s="45" customFormat="1" ht="18" x14ac:dyDescent="0.25">
      <c r="A31" s="49"/>
      <c r="B31" s="51"/>
      <c r="C31" s="52"/>
      <c r="D31" s="40"/>
      <c r="E31" s="40"/>
      <c r="F31" s="40"/>
      <c r="G31" s="58"/>
      <c r="H31" s="59"/>
      <c r="I31" s="50" t="s">
        <v>16</v>
      </c>
      <c r="J31" s="60" t="e">
        <f ca="1">+J29/B30</f>
        <v>#NAME?</v>
      </c>
      <c r="K31" s="61"/>
    </row>
    <row r="32" spans="1:11" s="45" customFormat="1" ht="18" x14ac:dyDescent="0.25">
      <c r="A32" s="62" t="s">
        <v>17</v>
      </c>
      <c r="B32" s="55">
        <f>+B30-B27</f>
        <v>0</v>
      </c>
      <c r="C32" s="56"/>
      <c r="D32" s="40"/>
      <c r="E32" s="40"/>
      <c r="F32" s="40"/>
      <c r="G32" s="58"/>
      <c r="H32" s="59"/>
      <c r="I32" s="57"/>
      <c r="J32" s="51"/>
      <c r="K32" s="52"/>
    </row>
    <row r="33" spans="1:11" s="45" customFormat="1" ht="18.75" thickBot="1" x14ac:dyDescent="0.3">
      <c r="A33" s="63" t="s">
        <v>16</v>
      </c>
      <c r="B33" s="64" t="e">
        <f>+B32/B30</f>
        <v>#DIV/0!</v>
      </c>
      <c r="C33" s="65"/>
      <c r="D33" s="40"/>
      <c r="E33" s="40"/>
      <c r="F33" s="40"/>
      <c r="G33" s="58"/>
      <c r="H33" s="66"/>
      <c r="I33" s="67"/>
      <c r="J33" s="68"/>
      <c r="K33" s="69"/>
    </row>
    <row r="207" spans="1:1" x14ac:dyDescent="0.2">
      <c r="A207" s="70"/>
    </row>
  </sheetData>
  <mergeCells count="16">
    <mergeCell ref="B32:C32"/>
    <mergeCell ref="J32:K32"/>
    <mergeCell ref="B33:C33"/>
    <mergeCell ref="J33:K33"/>
    <mergeCell ref="B29:C29"/>
    <mergeCell ref="J29:K29"/>
    <mergeCell ref="B30:C30"/>
    <mergeCell ref="J30:K30"/>
    <mergeCell ref="B31:C31"/>
    <mergeCell ref="J31:K31"/>
    <mergeCell ref="A1:K3"/>
    <mergeCell ref="D24:E24"/>
    <mergeCell ref="B27:C27"/>
    <mergeCell ref="J27:K27"/>
    <mergeCell ref="B28:C28"/>
    <mergeCell ref="J28:K28"/>
  </mergeCells>
  <pageMargins left="0.11811023622047245" right="0.15748031496062992" top="0.15748031496062992" bottom="0.15748031496062992" header="0.27559055118110237" footer="0.23622047244094491"/>
  <pageSetup paperSize="9" scale="8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GATEAU 1</vt:lpstr>
      <vt:lpstr>GATEAU 2</vt:lpstr>
      <vt:lpstr>GATEAU3</vt:lpstr>
      <vt:lpstr>'GATEAU 1'!Zone_d_impression</vt:lpstr>
      <vt:lpstr>'GATEAU 2'!Zone_d_impression</vt:lpstr>
      <vt:lpstr>GATEAU3!Zone_d_impression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Burlando</dc:creator>
  <cp:lastModifiedBy>Philippe Burlando</cp:lastModifiedBy>
  <dcterms:created xsi:type="dcterms:W3CDTF">2018-01-23T11:19:02Z</dcterms:created>
  <dcterms:modified xsi:type="dcterms:W3CDTF">2018-01-23T11:28:45Z</dcterms:modified>
</cp:coreProperties>
</file>