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465" windowWidth="20730" windowHeight="11760" activeTab="1"/>
  </bookViews>
  <sheets>
    <sheet name="Recettes" sheetId="1" r:id="rId1"/>
    <sheet name="Fabrication" sheetId="6" r:id="rId2"/>
    <sheet name="Entrés" sheetId="2" r:id="rId3"/>
    <sheet name="Sortie" sheetId="3" r:id="rId4"/>
    <sheet name="Stock restant" sheetId="8" r:id="rId5"/>
    <sheet name="Stock limite" sheetId="5" r:id="rId6"/>
    <sheet name="Fabrication passée" sheetId="7" r:id="rId7"/>
  </sheets>
  <definedNames>
    <definedName name="_xlnm._FilterDatabase" localSheetId="5" hidden="1">'Stock limite'!$A$2:$A$73</definedName>
  </definedName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67" i="2" l="1"/>
  <c r="B11" i="6"/>
  <c r="B10" i="6"/>
  <c r="F56" i="2"/>
  <c r="F58" i="2"/>
  <c r="F57" i="2"/>
  <c r="M13" i="7"/>
  <c r="L13" i="7"/>
  <c r="K13" i="7"/>
  <c r="J13" i="7"/>
  <c r="I13" i="7"/>
  <c r="H13" i="7"/>
  <c r="G13" i="7"/>
  <c r="F13" i="7"/>
  <c r="E13" i="7"/>
  <c r="D13" i="7"/>
  <c r="C13" i="7"/>
  <c r="B13" i="7"/>
  <c r="N12" i="7"/>
  <c r="D31" i="7"/>
  <c r="M48" i="7"/>
  <c r="L48" i="7"/>
  <c r="K48" i="7"/>
  <c r="J48" i="7"/>
  <c r="I48" i="7"/>
  <c r="H48" i="7"/>
  <c r="G48" i="7"/>
  <c r="F48" i="7"/>
  <c r="E48" i="7"/>
  <c r="D48" i="7"/>
  <c r="C48" i="7"/>
  <c r="B48" i="7"/>
  <c r="N47" i="7"/>
  <c r="N46" i="7"/>
  <c r="N45" i="7"/>
  <c r="N44" i="7"/>
  <c r="M31" i="7"/>
  <c r="L31" i="7"/>
  <c r="K31" i="7"/>
  <c r="J31" i="7"/>
  <c r="I31" i="7"/>
  <c r="H31" i="7"/>
  <c r="G31" i="7"/>
  <c r="F31" i="7"/>
  <c r="E31" i="7"/>
  <c r="C31" i="7"/>
  <c r="B31" i="7"/>
  <c r="N30" i="7"/>
  <c r="N29" i="7"/>
  <c r="N28" i="7"/>
  <c r="N27" i="7"/>
  <c r="M22" i="7"/>
  <c r="L22" i="7"/>
  <c r="K22" i="7"/>
  <c r="J22" i="7"/>
  <c r="I22" i="7"/>
  <c r="H22" i="7"/>
  <c r="G22" i="7"/>
  <c r="F22" i="7"/>
  <c r="E22" i="7"/>
  <c r="D22" i="7"/>
  <c r="C22" i="7"/>
  <c r="B22" i="7"/>
  <c r="N21" i="7"/>
  <c r="N20" i="7"/>
  <c r="N19" i="7"/>
  <c r="N18" i="7"/>
  <c r="C5" i="1"/>
  <c r="C57" i="7"/>
  <c r="D57" i="7"/>
  <c r="E57" i="7"/>
  <c r="F57" i="7"/>
  <c r="G57" i="7"/>
  <c r="H57" i="7"/>
  <c r="I57" i="7"/>
  <c r="J57" i="7"/>
  <c r="K57" i="7"/>
  <c r="L57" i="7"/>
  <c r="M57" i="7"/>
  <c r="B57" i="7"/>
  <c r="C40" i="7"/>
  <c r="D40" i="7"/>
  <c r="E40" i="7"/>
  <c r="F40" i="7"/>
  <c r="G40" i="7"/>
  <c r="H40" i="7"/>
  <c r="I40" i="7"/>
  <c r="J40" i="7"/>
  <c r="K40" i="7"/>
  <c r="L40" i="7"/>
  <c r="M40" i="7"/>
  <c r="B40" i="7"/>
  <c r="C8" i="7"/>
  <c r="D8" i="7"/>
  <c r="E8" i="7"/>
  <c r="F8" i="7"/>
  <c r="G8" i="7"/>
  <c r="H8" i="7"/>
  <c r="I8" i="7"/>
  <c r="J8" i="7"/>
  <c r="K8" i="7"/>
  <c r="L8" i="7"/>
  <c r="M8" i="7"/>
  <c r="B8" i="7"/>
  <c r="N56" i="7"/>
  <c r="N55" i="7"/>
  <c r="N54" i="7"/>
  <c r="N53" i="7"/>
  <c r="N39" i="7"/>
  <c r="N38" i="7"/>
  <c r="N37" i="7"/>
  <c r="N36" i="7"/>
  <c r="N5" i="7"/>
  <c r="N6" i="7"/>
  <c r="N7" i="7"/>
  <c r="N4" i="7"/>
  <c r="F37" i="2"/>
  <c r="F17" i="2"/>
  <c r="F16" i="2"/>
  <c r="F14" i="2"/>
  <c r="C9" i="1"/>
  <c r="C10" i="1"/>
  <c r="C3" i="5"/>
  <c r="C35" i="1"/>
  <c r="C30" i="1"/>
</calcChain>
</file>

<file path=xl/sharedStrings.xml><?xml version="1.0" encoding="utf-8"?>
<sst xmlns="http://schemas.openxmlformats.org/spreadsheetml/2006/main" count="661" uniqueCount="152">
  <si>
    <t>Mix Morteau IGP</t>
  </si>
  <si>
    <t>Ferment</t>
  </si>
  <si>
    <t>Sel nitrité</t>
  </si>
  <si>
    <t>Suivant de porc chevillé 55-60</t>
  </si>
  <si>
    <t>Mix Morteau LR</t>
  </si>
  <si>
    <t>Mix Montbéliarde IGP</t>
  </si>
  <si>
    <t>Menu de porc 39-42</t>
  </si>
  <si>
    <t>MRT IGP</t>
  </si>
  <si>
    <t>MRT LR</t>
  </si>
  <si>
    <t>MTB IGP</t>
  </si>
  <si>
    <t>Jesus IGP</t>
  </si>
  <si>
    <t>Chaudin de porc chevillé 65-68</t>
  </si>
  <si>
    <t>Jesus LR</t>
  </si>
  <si>
    <t>MINI MRT IGP</t>
  </si>
  <si>
    <t>Suivant de porc chevillé 45-50</t>
  </si>
  <si>
    <t>Sel fin</t>
  </si>
  <si>
    <t>Chaudin de porc ficelé 65-68</t>
  </si>
  <si>
    <t>CHOUX</t>
  </si>
  <si>
    <t>Lactose</t>
  </si>
  <si>
    <t>Dextrose</t>
  </si>
  <si>
    <t>Poivre</t>
  </si>
  <si>
    <t>Nitrate de potasse</t>
  </si>
  <si>
    <t>4 épices</t>
  </si>
  <si>
    <t>Pistache</t>
  </si>
  <si>
    <t>Sac de porc</t>
  </si>
  <si>
    <t>GJN</t>
  </si>
  <si>
    <t>GJP</t>
  </si>
  <si>
    <t>Mix sec</t>
  </si>
  <si>
    <t>Cognac</t>
  </si>
  <si>
    <t>Noisette</t>
  </si>
  <si>
    <t>kg</t>
  </si>
  <si>
    <t>Ficelle 3,5/4 écru naturelle</t>
  </si>
  <si>
    <t>bouts</t>
  </si>
  <si>
    <t>Ficelle 3,5/4 COULEUR</t>
  </si>
  <si>
    <t>Fournisseur</t>
  </si>
  <si>
    <t>Désignation</t>
  </si>
  <si>
    <t xml:space="preserve">Quantité </t>
  </si>
  <si>
    <t>Lot</t>
  </si>
  <si>
    <t>CHF</t>
  </si>
  <si>
    <t>kg/pièces</t>
  </si>
  <si>
    <t>DLUO</t>
  </si>
  <si>
    <t>Date réception</t>
  </si>
  <si>
    <t>FUCHS</t>
  </si>
  <si>
    <t>DISPRATEL</t>
  </si>
  <si>
    <t xml:space="preserve">Sel fin </t>
  </si>
  <si>
    <t>Cerneaux de noix</t>
  </si>
  <si>
    <t>SOUSSANA</t>
  </si>
  <si>
    <t>CTH</t>
  </si>
  <si>
    <t>CORDONNERIE TOURNONAISE</t>
  </si>
  <si>
    <t>PANIER</t>
  </si>
  <si>
    <t>CORDERIE MEYERSANSBOEUF</t>
  </si>
  <si>
    <t>Stock limite</t>
  </si>
  <si>
    <t>Délais livraison en jours</t>
  </si>
  <si>
    <t>Unité</t>
  </si>
  <si>
    <t>pour 1 kg</t>
  </si>
  <si>
    <t>Stock</t>
  </si>
  <si>
    <t>Type transaction</t>
  </si>
  <si>
    <t>Type produit</t>
  </si>
  <si>
    <t>Fourniture</t>
  </si>
  <si>
    <t>Moules</t>
  </si>
  <si>
    <t>pièces</t>
  </si>
  <si>
    <t>Filet maille 24</t>
  </si>
  <si>
    <t>Sac cryovac 400*625</t>
  </si>
  <si>
    <t>sacs</t>
  </si>
  <si>
    <t>Sac cryovac 350*605</t>
  </si>
  <si>
    <t>PA/PE 145 500*800</t>
  </si>
  <si>
    <t>Ficelle 3,5/4 verte/blanche synthétique</t>
  </si>
  <si>
    <t>Ficelle 3,5/4 rouge/blanche synthétique</t>
  </si>
  <si>
    <t>Ficelle 3,5/4 blanche synthétique</t>
  </si>
  <si>
    <t>Ficelle 3,5/4 verte synthétique</t>
  </si>
  <si>
    <t>Ficelle 3,5/4 rouge synthétique</t>
  </si>
  <si>
    <t xml:space="preserve">Sac à caisses </t>
  </si>
  <si>
    <t>Etiquette LR</t>
  </si>
  <si>
    <t>Clip LR</t>
  </si>
  <si>
    <t>Epices</t>
  </si>
  <si>
    <t>Amidon</t>
  </si>
  <si>
    <t>Coriandre grain</t>
  </si>
  <si>
    <t>Coriandre moulu</t>
  </si>
  <si>
    <t xml:space="preserve">Cumin moulu </t>
  </si>
  <si>
    <t>Muscade</t>
  </si>
  <si>
    <t>Ail pulpe</t>
  </si>
  <si>
    <t>Mix ascorbique N10</t>
  </si>
  <si>
    <t>Persil pulvérisé</t>
  </si>
  <si>
    <t>Thym</t>
  </si>
  <si>
    <t>Noix</t>
  </si>
  <si>
    <t>Champignon de Paris</t>
  </si>
  <si>
    <t>l</t>
  </si>
  <si>
    <t>Extrait de Sapin</t>
  </si>
  <si>
    <t>Vin jaune</t>
  </si>
  <si>
    <t>Savagnin</t>
  </si>
  <si>
    <t>Macvin</t>
  </si>
  <si>
    <t>Vin rouge</t>
  </si>
  <si>
    <t>Graisse d'oie</t>
  </si>
  <si>
    <t>pots</t>
  </si>
  <si>
    <t>Herbe aromatique</t>
  </si>
  <si>
    <t>Saumure mixte jambon supérieur</t>
  </si>
  <si>
    <t>Saumure Kassler</t>
  </si>
  <si>
    <t>Carnaphoss</t>
  </si>
  <si>
    <t>Mix ascorbate renforcé</t>
  </si>
  <si>
    <t>Saumure mixte NF</t>
  </si>
  <si>
    <t>Mix merguez</t>
  </si>
  <si>
    <t>Mix saucisse fraiche</t>
  </si>
  <si>
    <t xml:space="preserve">Fox aceto K </t>
  </si>
  <si>
    <t xml:space="preserve">Cumin entier </t>
  </si>
  <si>
    <t>Noiseterom naturel</t>
  </si>
  <si>
    <t>Chapelure</t>
  </si>
  <si>
    <t>Gelée</t>
  </si>
  <si>
    <t>Boyaux</t>
  </si>
  <si>
    <t>masses</t>
  </si>
  <si>
    <t>16 000</t>
  </si>
  <si>
    <t>14 000</t>
  </si>
  <si>
    <t xml:space="preserve">Sac de porc long </t>
  </si>
  <si>
    <t>Sac de porc court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</si>
  <si>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</si>
  <si>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</si>
  <si>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</si>
  <si>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</si>
  <si>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</si>
  <si>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</si>
  <si>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</si>
  <si>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</si>
  <si>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</si>
  <si>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</si>
  <si>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</si>
  <si>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</si>
  <si>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</si>
  <si>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Morteau IGP</t>
  </si>
  <si>
    <t>Total</t>
  </si>
  <si>
    <t>Montbéliarde IGP</t>
  </si>
  <si>
    <t>Moyenne</t>
  </si>
  <si>
    <t>Mini IGP</t>
  </si>
  <si>
    <t xml:space="preserve">Jesus LR </t>
  </si>
  <si>
    <t xml:space="preserve">Morteau LR </t>
  </si>
  <si>
    <t>En kilo viande + épices</t>
  </si>
  <si>
    <t>Morteau Cumin IGP</t>
  </si>
  <si>
    <t>Semaine</t>
  </si>
  <si>
    <r>
      <t xml:space="preserve">PRODUITS POUSSOIR </t>
    </r>
    <r>
      <rPr>
        <sz val="11"/>
        <color theme="1"/>
        <rFont val="Calibri"/>
        <family val="2"/>
        <scheme val="minor"/>
      </rPr>
      <t>en kg de viande</t>
    </r>
  </si>
  <si>
    <t>IGP</t>
  </si>
  <si>
    <t>LR</t>
  </si>
  <si>
    <t>Achat</t>
  </si>
  <si>
    <t>Fuchs</t>
  </si>
  <si>
    <t>17842615</t>
  </si>
  <si>
    <t>11502602</t>
  </si>
  <si>
    <t>10273103</t>
  </si>
  <si>
    <t>13753054</t>
  </si>
  <si>
    <t>Chaudin de porc chevillé 65/68</t>
  </si>
  <si>
    <t>28547</t>
  </si>
  <si>
    <t>Dispratel</t>
  </si>
  <si>
    <t>3304333923</t>
  </si>
  <si>
    <t>50294370692</t>
  </si>
  <si>
    <t>50706365794</t>
  </si>
  <si>
    <t>Mini MRT IGP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</si>
</sst>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Berlin Sans FB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49" fontId="0" fillId="0" borderId="0" xfId="0" applyNumberFormat="1"/>
    <xf numFmtId="14" fontId="0" fillId="0" borderId="0" xfId="0" applyNumberFormat="1"/>
    <xf numFmtId="14" fontId="2" fillId="0" borderId="0" xfId="0" applyNumberFormat="1" applyFont="1"/>
    <xf numFmtId="0" fontId="2" fillId="0" borderId="0" xfId="0" applyFont="1"/>
    <xf numFmtId="49" fontId="2" fillId="0" borderId="0" xfId="0" applyNumberFormat="1" applyFont="1"/>
    <xf numFmtId="164" fontId="0" fillId="0" borderId="0" xfId="1" applyNumberFormat="1" applyFont="1"/>
    <xf numFmtId="164" fontId="3" fillId="0" borderId="0" xfId="1" applyNumberFormat="1" applyFont="1" applyBorder="1" applyAlignment="1">
      <alignment horizontal="center" vertical="center"/>
    </xf>
    <xf numFmtId="164" fontId="0" fillId="0" borderId="0" xfId="1" applyNumberFormat="1" applyFont="1" applyBorder="1"/>
    <xf numFmtId="164" fontId="0" fillId="0" borderId="0" xfId="1" applyNumberFormat="1" applyFont="1" applyAlignment="1">
      <alignment horizontal="left"/>
    </xf>
    <xf numFmtId="0" fontId="0" fillId="0" borderId="0" xfId="1" applyNumberFormat="1" applyFont="1" applyAlignment="1">
      <alignment horizontal="left"/>
    </xf>
    <xf numFmtId="0" fontId="0" fillId="0" borderId="0" xfId="1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3" borderId="1" xfId="0" applyFill="1" applyBorder="1"/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1" fontId="0" fillId="0" borderId="0" xfId="0" applyNumberFormat="1"/>
    <xf numFmtId="0" fontId="5" fillId="0" borderId="0" xfId="0" applyFont="1" applyFill="1"/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0" fillId="0" borderId="0" xfId="1" applyNumberFormat="1" applyFont="1" applyAlignment="1">
      <alignment horizont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0"/>
  <sheetViews>
    <sheetView zoomScale="90" zoomScaleNormal="90" zoomScalePageLayoutView="120" workbookViewId="0">
      <selection activeCell="E23" sqref="E23"/>
    </sheetView>
  </sheetViews>
  <sheetFormatPr baseColWidth="10" defaultRowHeight="15" x14ac:dyDescent="0.25"/>
  <cols>
    <col min="1" max="1" width="14.85546875" customWidth="1"/>
    <col min="2" max="2" width="29.140625" customWidth="1"/>
    <col min="3" max="3" width="18.28515625" bestFit="1" customWidth="1"/>
  </cols>
  <sheetData>
    <row r="1" spans="1:4" x14ac:dyDescent="0.25">
      <c r="C1" t="s">
        <v>54</v>
      </c>
      <c r="D1" t="s">
        <v>53</v>
      </c>
    </row>
    <row r="2" spans="1:4" x14ac:dyDescent="0.2">
      <c r="A2" s="1" t="s">
        <v>7</v>
      </c>
      <c r="B2" t="s">
        <v>0</v>
      </c>
      <c r="C2">
        <v>2.3959999999999999E-2</v>
      </c>
      <c r="D2" t="s">
        <v>30</v>
      </c>
    </row>
    <row r="3" spans="1:4" x14ac:dyDescent="0.25">
      <c r="A3" s="1" t="s">
        <v>7</v>
      </c>
      <c r="B3" t="s">
        <v>2</v>
      </c>
      <c r="C3">
        <v>5.0000000000000001E-3</v>
      </c>
      <c r="D3" t="s">
        <v>30</v>
      </c>
    </row>
    <row r="4" spans="1:4" x14ac:dyDescent="0.2">
      <c r="A4" s="1" t="s">
        <v>7</v>
      </c>
      <c r="B4" t="s">
        <v>1</v>
      </c>
      <c r="C4">
        <v>3.1250000000000001E-4</v>
      </c>
      <c r="D4" t="s">
        <v>30</v>
      </c>
    </row>
    <row r="5" spans="1:4" x14ac:dyDescent="0.25">
      <c r="A5" s="1" t="s">
        <v>7</v>
      </c>
      <c r="B5" t="s">
        <v>3</v>
      </c>
      <c r="C5">
        <f>1445.5/(164.634*3.5)</f>
        <v>2.5085948224546573</v>
      </c>
      <c r="D5" t="s">
        <v>32</v>
      </c>
    </row>
    <row r="6" spans="1:4" x14ac:dyDescent="0.25">
      <c r="A6" s="1" t="s">
        <v>7</v>
      </c>
      <c r="B6" t="s">
        <v>31</v>
      </c>
      <c r="C6">
        <v>1.7354499999999999E-3</v>
      </c>
      <c r="D6" t="s">
        <v>30</v>
      </c>
    </row>
    <row r="7" spans="1:4" x14ac:dyDescent="0.2">
      <c r="A7" s="1" t="s">
        <v>8</v>
      </c>
      <c r="B7" t="s">
        <v>4</v>
      </c>
      <c r="C7">
        <v>2.0650000000000002E-2</v>
      </c>
      <c r="D7" t="s">
        <v>30</v>
      </c>
    </row>
    <row r="8" spans="1:4" x14ac:dyDescent="0.25">
      <c r="A8" s="1" t="s">
        <v>8</v>
      </c>
      <c r="B8" t="s">
        <v>2</v>
      </c>
      <c r="C8">
        <v>5.0000000000000001E-3</v>
      </c>
      <c r="D8" t="s">
        <v>30</v>
      </c>
    </row>
    <row r="9" spans="1:4" x14ac:dyDescent="0.25">
      <c r="A9" s="1" t="s">
        <v>8</v>
      </c>
      <c r="B9" t="s">
        <v>3</v>
      </c>
      <c r="C9">
        <f>1445.5/(164.104*3.5)</f>
        <v>2.5166967289036219</v>
      </c>
      <c r="D9" t="s">
        <v>32</v>
      </c>
    </row>
    <row r="10" spans="1:4" x14ac:dyDescent="0.25">
      <c r="A10" s="1" t="s">
        <v>8</v>
      </c>
      <c r="B10" t="s">
        <v>31</v>
      </c>
      <c r="C10">
        <f>1/(164.104*3.5)</f>
        <v>1.741056194329728E-3</v>
      </c>
      <c r="D10" t="s">
        <v>30</v>
      </c>
    </row>
    <row r="11" spans="1:4" x14ac:dyDescent="0.25">
      <c r="A11" s="1" t="s">
        <v>9</v>
      </c>
      <c r="B11" t="s">
        <v>5</v>
      </c>
      <c r="C11">
        <v>2.4459999999999999E-2</v>
      </c>
      <c r="D11" t="s">
        <v>30</v>
      </c>
    </row>
    <row r="12" spans="1:4" x14ac:dyDescent="0.25">
      <c r="A12" s="1" t="s">
        <v>9</v>
      </c>
      <c r="B12" t="s">
        <v>2</v>
      </c>
      <c r="C12">
        <v>5.0000000000000001E-3</v>
      </c>
      <c r="D12" t="s">
        <v>30</v>
      </c>
    </row>
    <row r="13" spans="1:4" x14ac:dyDescent="0.2">
      <c r="A13" s="1" t="s">
        <v>9</v>
      </c>
      <c r="B13" t="s">
        <v>1</v>
      </c>
      <c r="C13">
        <v>3.1250000000000001E-4</v>
      </c>
      <c r="D13" t="s">
        <v>30</v>
      </c>
    </row>
    <row r="14" spans="1:4" x14ac:dyDescent="0.2">
      <c r="A14" s="1" t="s">
        <v>9</v>
      </c>
      <c r="B14" t="s">
        <v>6</v>
      </c>
    </row>
    <row r="15" spans="1:4" x14ac:dyDescent="0.2">
      <c r="A15" s="1" t="s">
        <v>10</v>
      </c>
      <c r="B15" t="s">
        <v>0</v>
      </c>
      <c r="C15">
        <v>2.3959999999999999E-2</v>
      </c>
      <c r="D15" t="s">
        <v>30</v>
      </c>
    </row>
    <row r="16" spans="1:4" x14ac:dyDescent="0.25">
      <c r="A16" s="1" t="s">
        <v>10</v>
      </c>
      <c r="B16" t="s">
        <v>2</v>
      </c>
      <c r="C16">
        <v>5.0000000000000001E-3</v>
      </c>
      <c r="D16" t="s">
        <v>30</v>
      </c>
    </row>
    <row r="17" spans="1:4" x14ac:dyDescent="0.2">
      <c r="A17" s="1" t="s">
        <v>10</v>
      </c>
      <c r="B17" t="s">
        <v>1</v>
      </c>
      <c r="C17">
        <v>3.1250000000000001E-4</v>
      </c>
      <c r="D17" t="s">
        <v>30</v>
      </c>
    </row>
    <row r="18" spans="1:4" x14ac:dyDescent="0.25">
      <c r="A18" s="1" t="s">
        <v>10</v>
      </c>
      <c r="B18" t="s">
        <v>11</v>
      </c>
      <c r="D18" t="s">
        <v>32</v>
      </c>
    </row>
    <row r="19" spans="1:4" x14ac:dyDescent="0.25">
      <c r="A19" s="1" t="s">
        <v>10</v>
      </c>
      <c r="B19" t="s">
        <v>31</v>
      </c>
      <c r="D19" t="s">
        <v>30</v>
      </c>
    </row>
    <row r="20" spans="1:4" x14ac:dyDescent="0.2">
      <c r="A20" s="1" t="s">
        <v>12</v>
      </c>
      <c r="B20" t="s">
        <v>4</v>
      </c>
      <c r="C20">
        <v>2.0650000000000002E-2</v>
      </c>
      <c r="D20" t="s">
        <v>30</v>
      </c>
    </row>
    <row r="21" spans="1:4" x14ac:dyDescent="0.25">
      <c r="A21" s="1" t="s">
        <v>12</v>
      </c>
      <c r="B21" t="s">
        <v>2</v>
      </c>
      <c r="C21">
        <v>5.0000000000000001E-3</v>
      </c>
      <c r="D21" t="s">
        <v>30</v>
      </c>
    </row>
    <row r="22" spans="1:4" x14ac:dyDescent="0.25">
      <c r="A22" s="1" t="s">
        <v>12</v>
      </c>
      <c r="B22" t="s">
        <v>11</v>
      </c>
      <c r="D22" t="s">
        <v>32</v>
      </c>
    </row>
    <row r="23" spans="1:4" x14ac:dyDescent="0.25">
      <c r="A23" s="1" t="s">
        <v>12</v>
      </c>
      <c r="B23" t="s">
        <v>31</v>
      </c>
      <c r="D23" t="s">
        <v>30</v>
      </c>
    </row>
    <row r="24" spans="1:4" x14ac:dyDescent="0.2">
      <c r="A24" s="1" t="s">
        <v>13</v>
      </c>
      <c r="B24" t="s">
        <v>0</v>
      </c>
      <c r="C24">
        <v>2.3959999999999999E-2</v>
      </c>
      <c r="D24" t="s">
        <v>30</v>
      </c>
    </row>
    <row r="25" spans="1:4" x14ac:dyDescent="0.25">
      <c r="A25" s="1" t="s">
        <v>13</v>
      </c>
      <c r="B25" t="s">
        <v>2</v>
      </c>
      <c r="C25">
        <v>5.0000000000000001E-3</v>
      </c>
      <c r="D25" t="s">
        <v>30</v>
      </c>
    </row>
    <row r="26" spans="1:4" x14ac:dyDescent="0.2">
      <c r="A26" s="1" t="s">
        <v>13</v>
      </c>
      <c r="B26" t="s">
        <v>1</v>
      </c>
      <c r="C26">
        <v>3.1250000000000001E-4</v>
      </c>
      <c r="D26" t="s">
        <v>30</v>
      </c>
    </row>
    <row r="27" spans="1:4" x14ac:dyDescent="0.25">
      <c r="A27" s="1" t="s">
        <v>13</v>
      </c>
      <c r="B27" t="s">
        <v>14</v>
      </c>
      <c r="D27" t="s">
        <v>32</v>
      </c>
    </row>
    <row r="28" spans="1:4" x14ac:dyDescent="0.25">
      <c r="A28" s="1" t="s">
        <v>13</v>
      </c>
      <c r="B28" t="s">
        <v>31</v>
      </c>
      <c r="D28" t="s">
        <v>30</v>
      </c>
    </row>
    <row r="29" spans="1:4" x14ac:dyDescent="0.2">
      <c r="A29" s="1" t="s">
        <v>17</v>
      </c>
      <c r="B29" t="s">
        <v>15</v>
      </c>
      <c r="C29">
        <v>1.2999999999999999E-2</v>
      </c>
      <c r="D29" t="s">
        <v>30</v>
      </c>
    </row>
    <row r="30" spans="1:4" x14ac:dyDescent="0.25">
      <c r="A30" s="1" t="s">
        <v>17</v>
      </c>
      <c r="B30" t="s">
        <v>2</v>
      </c>
      <c r="C30" s="2">
        <f>0.007+(0.26*0.018)</f>
        <v>1.1679999999999999E-2</v>
      </c>
      <c r="D30" t="s">
        <v>30</v>
      </c>
    </row>
    <row r="31" spans="1:4" x14ac:dyDescent="0.2">
      <c r="A31" s="1" t="s">
        <v>17</v>
      </c>
      <c r="B31" t="s">
        <v>18</v>
      </c>
      <c r="C31" s="2">
        <v>4.0000000000000001E-3</v>
      </c>
      <c r="D31" t="s">
        <v>30</v>
      </c>
    </row>
    <row r="32" spans="1:4" x14ac:dyDescent="0.2">
      <c r="A32" s="1" t="s">
        <v>17</v>
      </c>
      <c r="B32" t="s">
        <v>19</v>
      </c>
      <c r="C32" s="2">
        <v>3.0000000000000001E-3</v>
      </c>
      <c r="D32" t="s">
        <v>30</v>
      </c>
    </row>
    <row r="33" spans="1:4" x14ac:dyDescent="0.2">
      <c r="A33" s="1" t="s">
        <v>17</v>
      </c>
      <c r="B33" t="s">
        <v>20</v>
      </c>
      <c r="C33" s="2">
        <v>1.5E-3</v>
      </c>
      <c r="D33" t="s">
        <v>30</v>
      </c>
    </row>
    <row r="34" spans="1:4" x14ac:dyDescent="0.2">
      <c r="A34" s="1" t="s">
        <v>17</v>
      </c>
      <c r="B34" t="s">
        <v>21</v>
      </c>
      <c r="C34" s="2">
        <v>1.4999999999999999E-4</v>
      </c>
      <c r="D34" t="s">
        <v>30</v>
      </c>
    </row>
    <row r="35" spans="1:4" x14ac:dyDescent="0.25">
      <c r="A35" s="1" t="s">
        <v>17</v>
      </c>
      <c r="B35" t="s">
        <v>22</v>
      </c>
      <c r="C35" s="2">
        <f>0.26*0.004</f>
        <v>1.0400000000000001E-3</v>
      </c>
      <c r="D35" t="s">
        <v>30</v>
      </c>
    </row>
    <row r="36" spans="1:4" x14ac:dyDescent="0.25">
      <c r="A36" s="1" t="s">
        <v>17</v>
      </c>
      <c r="B36" t="s">
        <v>16</v>
      </c>
      <c r="D36" t="s">
        <v>32</v>
      </c>
    </row>
    <row r="37" spans="1:4" x14ac:dyDescent="0.25">
      <c r="A37" s="1" t="s">
        <v>17</v>
      </c>
      <c r="B37" t="s">
        <v>31</v>
      </c>
      <c r="D37" t="s">
        <v>30</v>
      </c>
    </row>
    <row r="38" spans="1:4" x14ac:dyDescent="0.25">
      <c r="A38" s="1" t="s">
        <v>25</v>
      </c>
      <c r="B38" t="s">
        <v>2</v>
      </c>
      <c r="C38">
        <v>0.02</v>
      </c>
      <c r="D38" t="s">
        <v>30</v>
      </c>
    </row>
    <row r="39" spans="1:4" x14ac:dyDescent="0.2">
      <c r="A39" s="1" t="s">
        <v>25</v>
      </c>
      <c r="B39" t="s">
        <v>18</v>
      </c>
      <c r="C39">
        <v>4.0000000000000001E-3</v>
      </c>
      <c r="D39" t="s">
        <v>30</v>
      </c>
    </row>
    <row r="40" spans="1:4" x14ac:dyDescent="0.2">
      <c r="A40" s="1" t="s">
        <v>25</v>
      </c>
      <c r="B40" t="s">
        <v>19</v>
      </c>
      <c r="C40">
        <v>3.0000000000000001E-3</v>
      </c>
      <c r="D40" t="s">
        <v>30</v>
      </c>
    </row>
    <row r="41" spans="1:4" x14ac:dyDescent="0.25">
      <c r="A41" s="1" t="s">
        <v>25</v>
      </c>
      <c r="B41" t="s">
        <v>20</v>
      </c>
      <c r="C41">
        <v>1.5E-3</v>
      </c>
      <c r="D41" t="s">
        <v>30</v>
      </c>
    </row>
    <row r="42" spans="1:4" x14ac:dyDescent="0.25">
      <c r="A42" s="1" t="s">
        <v>25</v>
      </c>
      <c r="B42" t="s">
        <v>24</v>
      </c>
      <c r="D42" t="s">
        <v>32</v>
      </c>
    </row>
    <row r="43" spans="1:4" x14ac:dyDescent="0.25">
      <c r="A43" s="1" t="s">
        <v>25</v>
      </c>
      <c r="B43" t="s">
        <v>31</v>
      </c>
      <c r="D43" t="s">
        <v>30</v>
      </c>
    </row>
    <row r="44" spans="1:4" x14ac:dyDescent="0.25">
      <c r="A44" s="1" t="s">
        <v>26</v>
      </c>
      <c r="B44" t="s">
        <v>2</v>
      </c>
      <c r="C44">
        <v>0.02</v>
      </c>
      <c r="D44" t="s">
        <v>30</v>
      </c>
    </row>
    <row r="45" spans="1:4" x14ac:dyDescent="0.25">
      <c r="A45" s="1" t="s">
        <v>26</v>
      </c>
      <c r="B45" t="s">
        <v>18</v>
      </c>
      <c r="C45">
        <v>4.0000000000000001E-3</v>
      </c>
      <c r="D45" t="s">
        <v>30</v>
      </c>
    </row>
    <row r="46" spans="1:4" x14ac:dyDescent="0.25">
      <c r="A46" s="1" t="s">
        <v>26</v>
      </c>
      <c r="B46" t="s">
        <v>19</v>
      </c>
      <c r="C46">
        <v>3.0000000000000001E-3</v>
      </c>
      <c r="D46" t="s">
        <v>30</v>
      </c>
    </row>
    <row r="47" spans="1:4" ht="15.75" customHeight="1" x14ac:dyDescent="0.25">
      <c r="A47" s="1" t="s">
        <v>26</v>
      </c>
      <c r="B47" t="s">
        <v>20</v>
      </c>
      <c r="C47">
        <v>1.5E-3</v>
      </c>
      <c r="D47" t="s">
        <v>30</v>
      </c>
    </row>
    <row r="48" spans="1:4" ht="15.75" customHeight="1" x14ac:dyDescent="0.25">
      <c r="A48" s="1" t="s">
        <v>26</v>
      </c>
      <c r="B48" t="s">
        <v>23</v>
      </c>
      <c r="C48">
        <v>1.2E-2</v>
      </c>
      <c r="D48" t="s">
        <v>30</v>
      </c>
    </row>
    <row r="49" spans="1:4" x14ac:dyDescent="0.25">
      <c r="A49" s="1" t="s">
        <v>26</v>
      </c>
      <c r="B49" t="s">
        <v>24</v>
      </c>
      <c r="D49" t="s">
        <v>32</v>
      </c>
    </row>
    <row r="50" spans="1:4" x14ac:dyDescent="0.25">
      <c r="A50" s="1" t="s">
        <v>26</v>
      </c>
      <c r="B50" t="s">
        <v>31</v>
      </c>
      <c r="D50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5"/>
  <sheetViews>
    <sheetView tabSelected="1" zoomScale="80" zoomScaleNormal="80" zoomScalePageLayoutView="12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N21" sqref="N21"/>
    </sheetView>
  </sheetViews>
  <sheetFormatPr baseColWidth="10" defaultRowHeight="15" x14ac:dyDescent="0.25"/>
  <cols>
    <col min="1" max="1" width="10.85546875" style="14"/>
    <col min="2" max="2" width="9.140625" customWidth="1"/>
    <col min="3" max="3" width="6.85546875" customWidth="1"/>
    <col min="4" max="4" width="7.42578125" customWidth="1"/>
    <col min="5" max="5" width="8.140625" customWidth="1"/>
    <col min="6" max="6" width="9.28515625" customWidth="1"/>
    <col min="7" max="7" width="8.42578125" customWidth="1"/>
    <col min="8" max="8" width="8.85546875" customWidth="1"/>
    <col min="9" max="9" width="7.28515625" customWidth="1"/>
    <col min="10" max="10" width="7.42578125" customWidth="1"/>
  </cols>
  <sheetData>
    <row r="1" spans="1:10" x14ac:dyDescent="0.25">
      <c r="A1" s="15"/>
      <c r="B1" s="30" t="s">
        <v>136</v>
      </c>
      <c r="C1" s="30"/>
      <c r="D1" s="30"/>
      <c r="E1" s="30"/>
      <c r="F1" s="30"/>
      <c r="G1" s="30"/>
      <c r="H1" s="30"/>
      <c r="I1" s="30"/>
      <c r="J1" s="30"/>
    </row>
    <row r="2" spans="1:10" s="15" customFormat="1" x14ac:dyDescent="0.25">
      <c r="B2" s="27" t="s">
        <v>137</v>
      </c>
      <c r="C2" s="28"/>
      <c r="D2" s="28"/>
      <c r="E2" s="29"/>
      <c r="F2" s="27" t="s">
        <v>138</v>
      </c>
      <c r="G2" s="29"/>
      <c r="H2" s="23"/>
      <c r="I2" s="23"/>
      <c r="J2" s="24"/>
    </row>
    <row r="3" spans="1:10" s="19" customFormat="1" ht="42" customHeight="1" x14ac:dyDescent="0.25">
      <c r="A3" s="19" t="s">
        <v>135</v>
      </c>
      <c r="B3" s="20" t="s">
        <v>7</v>
      </c>
      <c r="C3" s="20" t="s">
        <v>151</v>
      </c>
      <c r="D3" s="20" t="s">
        <v>10</v>
      </c>
      <c r="E3" s="20" t="s">
        <v>9</v>
      </c>
      <c r="F3" s="20" t="s">
        <v>8</v>
      </c>
      <c r="G3" s="20" t="s">
        <v>131</v>
      </c>
      <c r="H3" s="20" t="s">
        <v>17</v>
      </c>
      <c r="I3" s="20" t="s">
        <v>25</v>
      </c>
      <c r="J3" s="20" t="s">
        <v>26</v>
      </c>
    </row>
    <row r="4" spans="1:10" s="17" customFormat="1" x14ac:dyDescent="0.25">
      <c r="A4" s="16">
        <v>1</v>
      </c>
      <c r="B4" s="21"/>
      <c r="C4" s="21"/>
      <c r="D4" s="21"/>
      <c r="E4" s="21"/>
      <c r="F4" s="21"/>
      <c r="G4" s="21"/>
      <c r="H4" s="21"/>
      <c r="I4" s="21"/>
      <c r="J4" s="21"/>
    </row>
    <row r="5" spans="1:10" s="17" customFormat="1" x14ac:dyDescent="0.25">
      <c r="A5" s="16">
        <v>2</v>
      </c>
      <c r="B5" s="21"/>
      <c r="C5" s="21"/>
      <c r="D5" s="21"/>
      <c r="E5" s="21"/>
      <c r="F5" s="21"/>
      <c r="G5" s="21"/>
      <c r="H5" s="21"/>
      <c r="I5" s="21"/>
      <c r="J5" s="21"/>
    </row>
    <row r="6" spans="1:10" s="17" customFormat="1" x14ac:dyDescent="0.25">
      <c r="A6" s="16">
        <v>3</v>
      </c>
      <c r="B6" s="21"/>
      <c r="C6" s="21"/>
      <c r="D6" s="21"/>
      <c r="E6" s="21"/>
      <c r="F6" s="21"/>
      <c r="G6" s="21"/>
      <c r="H6" s="21"/>
      <c r="I6" s="21"/>
      <c r="J6" s="21"/>
    </row>
    <row r="7" spans="1:10" s="17" customFormat="1" x14ac:dyDescent="0.25">
      <c r="A7" s="16">
        <v>4</v>
      </c>
      <c r="B7" s="21"/>
      <c r="C7" s="21"/>
      <c r="D7" s="21"/>
      <c r="E7" s="21"/>
      <c r="F7" s="21"/>
      <c r="G7" s="21"/>
      <c r="H7" s="21"/>
      <c r="I7" s="21"/>
      <c r="J7" s="21"/>
    </row>
    <row r="8" spans="1:10" s="17" customFormat="1" x14ac:dyDescent="0.25">
      <c r="A8" s="16">
        <v>5</v>
      </c>
      <c r="B8" s="21"/>
      <c r="C8" s="21"/>
      <c r="D8" s="21"/>
      <c r="E8" s="21"/>
      <c r="F8" s="21"/>
      <c r="G8" s="21"/>
      <c r="H8" s="21"/>
      <c r="I8" s="21"/>
      <c r="J8" s="21"/>
    </row>
    <row r="9" spans="1:10" s="17" customFormat="1" x14ac:dyDescent="0.25">
      <c r="A9" s="16">
        <v>6</v>
      </c>
      <c r="B9" s="21"/>
      <c r="C9" s="21"/>
      <c r="D9" s="21"/>
      <c r="E9" s="21"/>
      <c r="F9" s="21"/>
      <c r="G9" s="21"/>
      <c r="H9" s="21"/>
      <c r="I9" s="21"/>
      <c r="J9" s="21"/>
    </row>
    <row r="10" spans="1:10" s="2" customFormat="1" x14ac:dyDescent="0.25">
      <c r="A10" s="18">
        <v>7</v>
      </c>
      <c r="B10" s="22">
        <f>5*160</f>
        <v>800</v>
      </c>
      <c r="C10" s="22"/>
      <c r="D10" s="22"/>
      <c r="E10" s="22">
        <v>80</v>
      </c>
      <c r="F10" s="22"/>
      <c r="G10" s="22"/>
      <c r="H10" s="22">
        <v>50</v>
      </c>
      <c r="I10" s="22"/>
      <c r="J10" s="22"/>
    </row>
    <row r="11" spans="1:10" x14ac:dyDescent="0.25">
      <c r="A11" s="14">
        <v>8</v>
      </c>
      <c r="B11" s="22">
        <f>4*160</f>
        <v>640</v>
      </c>
      <c r="C11" s="22">
        <v>160</v>
      </c>
      <c r="D11" s="22"/>
      <c r="E11" s="22">
        <v>160</v>
      </c>
      <c r="F11" s="22"/>
      <c r="G11" s="22">
        <v>200</v>
      </c>
      <c r="H11" s="22"/>
      <c r="I11" s="22">
        <v>50</v>
      </c>
      <c r="J11" s="22"/>
    </row>
    <row r="12" spans="1:10" x14ac:dyDescent="0.25">
      <c r="A12" s="14">
        <v>9</v>
      </c>
      <c r="B12" s="22"/>
      <c r="C12" s="22"/>
      <c r="D12" s="22"/>
      <c r="E12" s="22"/>
      <c r="F12" s="22"/>
      <c r="G12" s="22"/>
      <c r="H12" s="22"/>
      <c r="I12" s="22"/>
      <c r="J12" s="22"/>
    </row>
    <row r="13" spans="1:10" x14ac:dyDescent="0.25">
      <c r="A13" s="14">
        <v>10</v>
      </c>
      <c r="B13" s="22"/>
      <c r="C13" s="22"/>
      <c r="D13" s="22"/>
      <c r="E13" s="22"/>
      <c r="F13" s="22"/>
      <c r="G13" s="22"/>
      <c r="H13" s="22"/>
      <c r="I13" s="22"/>
      <c r="J13" s="22"/>
    </row>
    <row r="14" spans="1:10" x14ac:dyDescent="0.25">
      <c r="A14" s="14">
        <v>11</v>
      </c>
      <c r="B14" s="22"/>
      <c r="C14" s="22"/>
      <c r="D14" s="22"/>
      <c r="E14" s="22"/>
      <c r="F14" s="22"/>
      <c r="G14" s="22"/>
      <c r="H14" s="22"/>
      <c r="I14" s="22"/>
      <c r="J14" s="22"/>
    </row>
    <row r="15" spans="1:10" x14ac:dyDescent="0.25">
      <c r="A15" s="14">
        <v>12</v>
      </c>
      <c r="B15" s="22"/>
      <c r="C15" s="22"/>
      <c r="D15" s="22"/>
      <c r="E15" s="22"/>
      <c r="F15" s="22"/>
      <c r="G15" s="22"/>
      <c r="H15" s="22"/>
      <c r="I15" s="22"/>
      <c r="J15" s="22"/>
    </row>
    <row r="16" spans="1:10" x14ac:dyDescent="0.25">
      <c r="A16" s="14">
        <v>13</v>
      </c>
      <c r="B16" s="22"/>
      <c r="C16" s="22"/>
      <c r="D16" s="22"/>
      <c r="E16" s="22"/>
      <c r="F16" s="22"/>
      <c r="G16" s="22"/>
      <c r="H16" s="22"/>
      <c r="I16" s="22"/>
      <c r="J16" s="22"/>
    </row>
    <row r="17" spans="1:10" x14ac:dyDescent="0.25">
      <c r="A17" s="14">
        <v>14</v>
      </c>
      <c r="B17" s="22"/>
      <c r="C17" s="22"/>
      <c r="D17" s="22"/>
      <c r="E17" s="22"/>
      <c r="F17" s="22"/>
      <c r="G17" s="22"/>
      <c r="H17" s="22"/>
      <c r="I17" s="22"/>
      <c r="J17" s="22"/>
    </row>
    <row r="18" spans="1:10" x14ac:dyDescent="0.25">
      <c r="A18" s="14">
        <v>15</v>
      </c>
      <c r="B18" s="22"/>
      <c r="C18" s="22"/>
      <c r="D18" s="22"/>
      <c r="E18" s="22"/>
      <c r="F18" s="22"/>
      <c r="G18" s="22"/>
      <c r="H18" s="22"/>
      <c r="I18" s="22"/>
      <c r="J18" s="22"/>
    </row>
    <row r="19" spans="1:10" x14ac:dyDescent="0.25">
      <c r="A19" s="14">
        <v>16</v>
      </c>
      <c r="B19" s="22"/>
      <c r="C19" s="22"/>
      <c r="D19" s="22"/>
      <c r="E19" s="22"/>
      <c r="F19" s="22"/>
      <c r="G19" s="22"/>
      <c r="H19" s="22"/>
      <c r="I19" s="22"/>
      <c r="J19" s="22"/>
    </row>
    <row r="20" spans="1:10" x14ac:dyDescent="0.25">
      <c r="A20" s="14">
        <v>17</v>
      </c>
      <c r="B20" s="22"/>
      <c r="C20" s="22"/>
      <c r="D20" s="22"/>
      <c r="E20" s="22"/>
      <c r="F20" s="22"/>
      <c r="G20" s="22"/>
      <c r="H20" s="22"/>
      <c r="I20" s="22"/>
      <c r="J20" s="22"/>
    </row>
    <row r="21" spans="1:10" x14ac:dyDescent="0.25">
      <c r="A21" s="14">
        <v>18</v>
      </c>
      <c r="B21" s="22"/>
      <c r="C21" s="22"/>
      <c r="D21" s="22"/>
      <c r="E21" s="22"/>
      <c r="F21" s="22"/>
      <c r="G21" s="22"/>
      <c r="H21" s="22"/>
      <c r="I21" s="22"/>
      <c r="J21" s="22"/>
    </row>
    <row r="22" spans="1:10" x14ac:dyDescent="0.25">
      <c r="A22" s="14">
        <v>19</v>
      </c>
      <c r="B22" s="22"/>
      <c r="C22" s="22"/>
      <c r="D22" s="22"/>
      <c r="E22" s="22"/>
      <c r="F22" s="22"/>
      <c r="G22" s="22"/>
      <c r="H22" s="22"/>
      <c r="I22" s="22"/>
      <c r="J22" s="22"/>
    </row>
    <row r="23" spans="1:10" x14ac:dyDescent="0.25">
      <c r="A23" s="14">
        <v>20</v>
      </c>
      <c r="B23" s="22"/>
      <c r="C23" s="22"/>
      <c r="D23" s="22"/>
      <c r="E23" s="22"/>
      <c r="F23" s="22"/>
      <c r="G23" s="22"/>
      <c r="H23" s="22"/>
      <c r="I23" s="22"/>
      <c r="J23" s="22"/>
    </row>
    <row r="24" spans="1:10" x14ac:dyDescent="0.25">
      <c r="A24" s="14">
        <v>21</v>
      </c>
      <c r="B24" s="22"/>
      <c r="C24" s="22"/>
      <c r="D24" s="22"/>
      <c r="E24" s="22"/>
      <c r="F24" s="22"/>
      <c r="G24" s="22"/>
      <c r="H24" s="22"/>
      <c r="I24" s="22"/>
      <c r="J24" s="22"/>
    </row>
    <row r="25" spans="1:10" x14ac:dyDescent="0.25">
      <c r="A25" s="14">
        <v>22</v>
      </c>
      <c r="B25" s="22"/>
      <c r="C25" s="22"/>
      <c r="D25" s="22"/>
      <c r="E25" s="22"/>
      <c r="F25" s="22"/>
      <c r="G25" s="22"/>
      <c r="H25" s="22"/>
      <c r="I25" s="22"/>
      <c r="J25" s="22"/>
    </row>
    <row r="26" spans="1:10" x14ac:dyDescent="0.25">
      <c r="A26" s="14">
        <v>23</v>
      </c>
      <c r="B26" s="22"/>
      <c r="C26" s="22"/>
      <c r="D26" s="22"/>
      <c r="E26" s="22"/>
      <c r="F26" s="22"/>
      <c r="G26" s="22"/>
      <c r="H26" s="22"/>
      <c r="I26" s="22"/>
      <c r="J26" s="22"/>
    </row>
    <row r="27" spans="1:10" x14ac:dyDescent="0.25">
      <c r="A27" s="14">
        <v>24</v>
      </c>
      <c r="B27" s="22"/>
      <c r="C27" s="22"/>
      <c r="D27" s="22"/>
      <c r="E27" s="22"/>
      <c r="F27" s="22"/>
      <c r="G27" s="22"/>
      <c r="H27" s="22"/>
      <c r="I27" s="22"/>
      <c r="J27" s="22"/>
    </row>
    <row r="28" spans="1:10" x14ac:dyDescent="0.25">
      <c r="A28" s="14">
        <v>25</v>
      </c>
      <c r="B28" s="22"/>
      <c r="C28" s="22"/>
      <c r="D28" s="22"/>
      <c r="E28" s="22"/>
      <c r="F28" s="22"/>
      <c r="G28" s="22"/>
      <c r="H28" s="22"/>
      <c r="I28" s="22"/>
      <c r="J28" s="22"/>
    </row>
    <row r="29" spans="1:10" x14ac:dyDescent="0.25">
      <c r="A29" s="14">
        <v>26</v>
      </c>
      <c r="B29" s="22"/>
      <c r="C29" s="22"/>
      <c r="D29" s="22"/>
      <c r="E29" s="22"/>
      <c r="F29" s="22"/>
      <c r="G29" s="22"/>
      <c r="H29" s="22"/>
      <c r="I29" s="22"/>
      <c r="J29" s="22"/>
    </row>
    <row r="30" spans="1:10" x14ac:dyDescent="0.25">
      <c r="A30" s="14">
        <v>27</v>
      </c>
      <c r="B30" s="22"/>
      <c r="C30" s="22"/>
      <c r="D30" s="22"/>
      <c r="E30" s="22"/>
      <c r="F30" s="22"/>
      <c r="G30" s="22"/>
      <c r="H30" s="22"/>
      <c r="I30" s="22"/>
      <c r="J30" s="22"/>
    </row>
    <row r="31" spans="1:10" x14ac:dyDescent="0.25">
      <c r="A31" s="14">
        <v>28</v>
      </c>
      <c r="B31" s="22"/>
      <c r="C31" s="22"/>
      <c r="D31" s="22"/>
      <c r="E31" s="22"/>
      <c r="F31" s="22"/>
      <c r="G31" s="22"/>
      <c r="H31" s="22"/>
      <c r="I31" s="22"/>
      <c r="J31" s="22"/>
    </row>
    <row r="32" spans="1:10" x14ac:dyDescent="0.25">
      <c r="A32" s="14">
        <v>29</v>
      </c>
      <c r="B32" s="22"/>
      <c r="C32" s="22"/>
      <c r="D32" s="22"/>
      <c r="E32" s="22"/>
      <c r="F32" s="22"/>
      <c r="G32" s="22"/>
      <c r="H32" s="22"/>
      <c r="I32" s="22"/>
      <c r="J32" s="22"/>
    </row>
    <row r="33" spans="1:10" x14ac:dyDescent="0.25">
      <c r="A33" s="14">
        <v>30</v>
      </c>
      <c r="B33" s="22"/>
      <c r="C33" s="22"/>
      <c r="D33" s="22"/>
      <c r="E33" s="22"/>
      <c r="F33" s="22"/>
      <c r="G33" s="22"/>
      <c r="H33" s="22"/>
      <c r="I33" s="22"/>
      <c r="J33" s="22"/>
    </row>
    <row r="34" spans="1:10" x14ac:dyDescent="0.25">
      <c r="A34" s="14">
        <v>31</v>
      </c>
      <c r="B34" s="22"/>
      <c r="C34" s="22"/>
      <c r="D34" s="22"/>
      <c r="E34" s="22"/>
      <c r="F34" s="22"/>
      <c r="G34" s="22"/>
      <c r="H34" s="22"/>
      <c r="I34" s="22"/>
      <c r="J34" s="22"/>
    </row>
    <row r="35" spans="1:10" x14ac:dyDescent="0.25">
      <c r="A35" s="14">
        <v>32</v>
      </c>
      <c r="B35" s="22"/>
      <c r="C35" s="22"/>
      <c r="D35" s="22"/>
      <c r="E35" s="22"/>
      <c r="F35" s="22"/>
      <c r="G35" s="22"/>
      <c r="H35" s="22"/>
      <c r="I35" s="22"/>
      <c r="J35" s="22"/>
    </row>
    <row r="36" spans="1:10" x14ac:dyDescent="0.25">
      <c r="A36" s="14">
        <v>33</v>
      </c>
      <c r="B36" s="22"/>
      <c r="C36" s="22"/>
      <c r="D36" s="22"/>
      <c r="E36" s="22"/>
      <c r="F36" s="22"/>
      <c r="G36" s="22"/>
      <c r="H36" s="22"/>
      <c r="I36" s="22"/>
      <c r="J36" s="22"/>
    </row>
    <row r="37" spans="1:10" x14ac:dyDescent="0.25">
      <c r="A37" s="14">
        <v>34</v>
      </c>
      <c r="B37" s="22"/>
      <c r="C37" s="22"/>
      <c r="D37" s="22"/>
      <c r="E37" s="22"/>
      <c r="F37" s="22"/>
      <c r="G37" s="22"/>
      <c r="H37" s="22"/>
      <c r="I37" s="22"/>
      <c r="J37" s="22"/>
    </row>
    <row r="38" spans="1:10" x14ac:dyDescent="0.25">
      <c r="A38" s="14">
        <v>35</v>
      </c>
      <c r="B38" s="22"/>
      <c r="C38" s="22"/>
      <c r="D38" s="22"/>
      <c r="E38" s="22"/>
      <c r="F38" s="22"/>
      <c r="G38" s="22"/>
      <c r="H38" s="22"/>
      <c r="I38" s="22"/>
      <c r="J38" s="22"/>
    </row>
    <row r="39" spans="1:10" x14ac:dyDescent="0.25">
      <c r="A39" s="14">
        <v>36</v>
      </c>
      <c r="B39" s="22"/>
      <c r="C39" s="22"/>
      <c r="D39" s="22"/>
      <c r="E39" s="22"/>
      <c r="F39" s="22"/>
      <c r="G39" s="22"/>
      <c r="H39" s="22"/>
      <c r="I39" s="22"/>
      <c r="J39" s="22"/>
    </row>
    <row r="40" spans="1:10" x14ac:dyDescent="0.25">
      <c r="A40" s="14">
        <v>37</v>
      </c>
      <c r="B40" s="22"/>
      <c r="C40" s="22"/>
      <c r="D40" s="22"/>
      <c r="E40" s="22"/>
      <c r="F40" s="22"/>
      <c r="G40" s="22"/>
      <c r="H40" s="22"/>
      <c r="I40" s="22"/>
      <c r="J40" s="22"/>
    </row>
    <row r="41" spans="1:10" x14ac:dyDescent="0.25">
      <c r="A41" s="14">
        <v>38</v>
      </c>
      <c r="B41" s="22"/>
      <c r="C41" s="22"/>
      <c r="D41" s="22"/>
      <c r="E41" s="22"/>
      <c r="F41" s="22"/>
      <c r="G41" s="22"/>
      <c r="H41" s="22"/>
      <c r="I41" s="22"/>
      <c r="J41" s="22"/>
    </row>
    <row r="42" spans="1:10" x14ac:dyDescent="0.25">
      <c r="A42" s="14">
        <v>39</v>
      </c>
      <c r="B42" s="22"/>
      <c r="C42" s="22"/>
      <c r="D42" s="22"/>
      <c r="E42" s="22"/>
      <c r="F42" s="22"/>
      <c r="G42" s="22"/>
      <c r="H42" s="22"/>
      <c r="I42" s="22"/>
      <c r="J42" s="22"/>
    </row>
    <row r="43" spans="1:10" x14ac:dyDescent="0.25">
      <c r="A43" s="14">
        <v>40</v>
      </c>
      <c r="B43" s="22"/>
      <c r="C43" s="22"/>
      <c r="D43" s="22"/>
      <c r="E43" s="22"/>
      <c r="F43" s="22"/>
      <c r="G43" s="22"/>
      <c r="H43" s="22"/>
      <c r="I43" s="22"/>
      <c r="J43" s="22"/>
    </row>
    <row r="44" spans="1:10" x14ac:dyDescent="0.25">
      <c r="A44" s="14">
        <v>41</v>
      </c>
      <c r="B44" s="22"/>
      <c r="C44" s="22"/>
      <c r="D44" s="22"/>
      <c r="E44" s="22"/>
      <c r="F44" s="22"/>
      <c r="G44" s="22"/>
      <c r="H44" s="22"/>
      <c r="I44" s="22"/>
      <c r="J44" s="22"/>
    </row>
    <row r="45" spans="1:10" x14ac:dyDescent="0.25">
      <c r="A45" s="14">
        <v>42</v>
      </c>
      <c r="B45" s="22"/>
      <c r="C45" s="22"/>
      <c r="D45" s="22"/>
      <c r="E45" s="22"/>
      <c r="F45" s="22"/>
      <c r="G45" s="22"/>
      <c r="H45" s="22"/>
      <c r="I45" s="22"/>
      <c r="J45" s="22"/>
    </row>
    <row r="46" spans="1:10" x14ac:dyDescent="0.25">
      <c r="A46" s="14">
        <v>43</v>
      </c>
      <c r="B46" s="22"/>
      <c r="C46" s="22"/>
      <c r="D46" s="22"/>
      <c r="E46" s="22"/>
      <c r="F46" s="22"/>
      <c r="G46" s="22"/>
      <c r="H46" s="22"/>
      <c r="I46" s="22"/>
      <c r="J46" s="22"/>
    </row>
    <row r="47" spans="1:10" x14ac:dyDescent="0.25">
      <c r="A47" s="14">
        <v>44</v>
      </c>
      <c r="B47" s="22"/>
      <c r="C47" s="22"/>
      <c r="D47" s="22"/>
      <c r="E47" s="22"/>
      <c r="F47" s="22"/>
      <c r="G47" s="22"/>
      <c r="H47" s="22"/>
      <c r="I47" s="22"/>
      <c r="J47" s="22"/>
    </row>
    <row r="48" spans="1:10" x14ac:dyDescent="0.25">
      <c r="A48" s="14">
        <v>45</v>
      </c>
      <c r="B48" s="22"/>
      <c r="C48" s="22"/>
      <c r="D48" s="22"/>
      <c r="E48" s="22"/>
      <c r="F48" s="22"/>
      <c r="G48" s="22"/>
      <c r="H48" s="22"/>
      <c r="I48" s="22"/>
      <c r="J48" s="22"/>
    </row>
    <row r="49" spans="1:10" x14ac:dyDescent="0.25">
      <c r="A49" s="14">
        <v>46</v>
      </c>
      <c r="B49" s="22"/>
      <c r="C49" s="22"/>
      <c r="D49" s="22"/>
      <c r="E49" s="22"/>
      <c r="F49" s="22"/>
      <c r="G49" s="22"/>
      <c r="H49" s="22"/>
      <c r="I49" s="22"/>
      <c r="J49" s="22"/>
    </row>
    <row r="50" spans="1:10" x14ac:dyDescent="0.25">
      <c r="A50" s="14">
        <v>47</v>
      </c>
      <c r="B50" s="22"/>
      <c r="C50" s="22"/>
      <c r="D50" s="22"/>
      <c r="E50" s="22"/>
      <c r="F50" s="22"/>
      <c r="G50" s="22"/>
      <c r="H50" s="22"/>
      <c r="I50" s="22"/>
      <c r="J50" s="22"/>
    </row>
    <row r="51" spans="1:10" x14ac:dyDescent="0.25">
      <c r="A51" s="14">
        <v>48</v>
      </c>
      <c r="B51" s="22"/>
      <c r="C51" s="22"/>
      <c r="D51" s="22"/>
      <c r="E51" s="22"/>
      <c r="F51" s="22"/>
      <c r="G51" s="22"/>
      <c r="H51" s="22"/>
      <c r="I51" s="22"/>
      <c r="J51" s="22"/>
    </row>
    <row r="52" spans="1:10" x14ac:dyDescent="0.25">
      <c r="A52" s="14">
        <v>49</v>
      </c>
      <c r="B52" s="22"/>
      <c r="C52" s="22"/>
      <c r="D52" s="22"/>
      <c r="E52" s="22"/>
      <c r="F52" s="22"/>
      <c r="G52" s="22"/>
      <c r="H52" s="22"/>
      <c r="I52" s="22"/>
      <c r="J52" s="22"/>
    </row>
    <row r="53" spans="1:10" x14ac:dyDescent="0.25">
      <c r="A53" s="14">
        <v>50</v>
      </c>
      <c r="B53" s="22"/>
      <c r="C53" s="22"/>
      <c r="D53" s="22"/>
      <c r="E53" s="22"/>
      <c r="F53" s="22"/>
      <c r="G53" s="22"/>
      <c r="H53" s="22"/>
      <c r="I53" s="22"/>
      <c r="J53" s="22"/>
    </row>
    <row r="54" spans="1:10" x14ac:dyDescent="0.25">
      <c r="A54" s="14">
        <v>51</v>
      </c>
      <c r="B54" s="22"/>
      <c r="C54" s="22"/>
      <c r="D54" s="22"/>
      <c r="E54" s="22"/>
      <c r="F54" s="22"/>
      <c r="G54" s="22"/>
      <c r="H54" s="22"/>
      <c r="I54" s="22"/>
      <c r="J54" s="22"/>
    </row>
    <row r="55" spans="1:10" x14ac:dyDescent="0.25">
      <c r="A55" s="14">
        <v>52</v>
      </c>
      <c r="B55" s="22"/>
      <c r="C55" s="22"/>
      <c r="D55" s="22"/>
      <c r="E55" s="22"/>
      <c r="F55" s="22"/>
      <c r="G55" s="22"/>
      <c r="H55" s="22"/>
      <c r="I55" s="22"/>
      <c r="J55" s="22"/>
    </row>
  </sheetData>
  <mergeCells count="3">
    <mergeCell ref="B1:J1"/>
    <mergeCell ref="B2:E2"/>
    <mergeCell ref="F2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77"/>
  <sheetViews>
    <sheetView workbookViewId="0">
      <pane ySplit="1" topLeftCell="A68" activePane="bottomLeft" state="frozen"/>
      <selection pane="bottomLeft" activeCell="D83" sqref="D83"/>
    </sheetView>
  </sheetViews>
  <sheetFormatPr baseColWidth="10" defaultRowHeight="15" x14ac:dyDescent="0.25"/>
  <cols>
    <col min="1" max="1" width="16.28515625" customWidth="1"/>
    <col min="2" max="2" width="14.28515625" style="4" customWidth="1"/>
    <col min="5" max="5" width="34.28515625" customWidth="1"/>
    <col min="8" max="8" width="17.140625" style="3" bestFit="1" customWidth="1"/>
    <col min="9" max="9" width="10.85546875" style="4"/>
  </cols>
  <sheetData>
    <row r="1" spans="1:9" x14ac:dyDescent="0.25">
      <c r="A1" s="6" t="s">
        <v>56</v>
      </c>
      <c r="B1" s="5" t="s">
        <v>41</v>
      </c>
      <c r="C1" s="6" t="s">
        <v>34</v>
      </c>
      <c r="D1" s="6" t="s">
        <v>57</v>
      </c>
      <c r="E1" s="6" t="s">
        <v>35</v>
      </c>
      <c r="F1" s="6" t="s">
        <v>36</v>
      </c>
      <c r="G1" s="6" t="s">
        <v>39</v>
      </c>
      <c r="H1" s="7" t="s">
        <v>37</v>
      </c>
      <c r="I1" s="5" t="s">
        <v>40</v>
      </c>
    </row>
    <row r="2" spans="1:9" x14ac:dyDescent="0.25">
      <c r="A2" t="s">
        <v>55</v>
      </c>
      <c r="B2" s="4">
        <v>43140</v>
      </c>
      <c r="D2" t="s">
        <v>58</v>
      </c>
      <c r="E2" t="s">
        <v>31</v>
      </c>
      <c r="F2">
        <v>28</v>
      </c>
      <c r="G2" t="s">
        <v>30</v>
      </c>
    </row>
    <row r="3" spans="1:9" x14ac:dyDescent="0.25">
      <c r="A3" t="s">
        <v>55</v>
      </c>
      <c r="B3" s="4">
        <v>43140</v>
      </c>
      <c r="D3" t="s">
        <v>58</v>
      </c>
      <c r="E3" t="s">
        <v>59</v>
      </c>
      <c r="F3">
        <v>400</v>
      </c>
      <c r="G3" t="s">
        <v>60</v>
      </c>
    </row>
    <row r="4" spans="1:9" x14ac:dyDescent="0.25">
      <c r="A4" t="s">
        <v>55</v>
      </c>
      <c r="B4" s="4">
        <v>43140</v>
      </c>
      <c r="D4" t="s">
        <v>58</v>
      </c>
      <c r="E4" t="s">
        <v>61</v>
      </c>
      <c r="F4">
        <v>2</v>
      </c>
      <c r="G4" t="s">
        <v>60</v>
      </c>
    </row>
    <row r="5" spans="1:9" x14ac:dyDescent="0.2">
      <c r="A5" t="s">
        <v>55</v>
      </c>
      <c r="B5" s="4">
        <v>43140</v>
      </c>
      <c r="D5" t="s">
        <v>58</v>
      </c>
      <c r="E5" t="s">
        <v>62</v>
      </c>
      <c r="F5">
        <v>1000</v>
      </c>
      <c r="G5" t="s">
        <v>63</v>
      </c>
    </row>
    <row r="6" spans="1:9" x14ac:dyDescent="0.2">
      <c r="A6" t="s">
        <v>55</v>
      </c>
      <c r="B6" s="4">
        <v>43140</v>
      </c>
      <c r="D6" t="s">
        <v>58</v>
      </c>
      <c r="E6" t="s">
        <v>64</v>
      </c>
      <c r="F6">
        <v>300</v>
      </c>
      <c r="G6" t="s">
        <v>63</v>
      </c>
    </row>
    <row r="7" spans="1:9" x14ac:dyDescent="0.2">
      <c r="A7" t="s">
        <v>55</v>
      </c>
      <c r="B7" s="4">
        <v>43140</v>
      </c>
      <c r="D7" t="s">
        <v>58</v>
      </c>
      <c r="E7" t="s">
        <v>65</v>
      </c>
      <c r="F7">
        <v>25</v>
      </c>
      <c r="G7" t="s">
        <v>63</v>
      </c>
    </row>
    <row r="8" spans="1:9" x14ac:dyDescent="0.25">
      <c r="A8" t="s">
        <v>55</v>
      </c>
      <c r="B8" s="4">
        <v>43140</v>
      </c>
      <c r="D8" t="s">
        <v>58</v>
      </c>
      <c r="E8" t="s">
        <v>66</v>
      </c>
      <c r="F8">
        <v>3</v>
      </c>
      <c r="G8" t="s">
        <v>30</v>
      </c>
    </row>
    <row r="9" spans="1:9" x14ac:dyDescent="0.25">
      <c r="A9" t="s">
        <v>55</v>
      </c>
      <c r="B9" s="4">
        <v>43140</v>
      </c>
      <c r="D9" t="s">
        <v>58</v>
      </c>
      <c r="E9" t="s">
        <v>67</v>
      </c>
      <c r="F9">
        <v>2</v>
      </c>
      <c r="G9" t="s">
        <v>30</v>
      </c>
    </row>
    <row r="10" spans="1:9" x14ac:dyDescent="0.25">
      <c r="A10" t="s">
        <v>55</v>
      </c>
      <c r="B10" s="4">
        <v>43140</v>
      </c>
      <c r="D10" t="s">
        <v>58</v>
      </c>
      <c r="E10" t="s">
        <v>68</v>
      </c>
      <c r="F10">
        <v>2</v>
      </c>
      <c r="G10" t="s">
        <v>30</v>
      </c>
    </row>
    <row r="11" spans="1:9" x14ac:dyDescent="0.25">
      <c r="A11" t="s">
        <v>55</v>
      </c>
      <c r="B11" s="4">
        <v>43140</v>
      </c>
      <c r="D11" t="s">
        <v>58</v>
      </c>
      <c r="E11" t="s">
        <v>69</v>
      </c>
      <c r="F11">
        <v>2</v>
      </c>
      <c r="G11" t="s">
        <v>30</v>
      </c>
    </row>
    <row r="12" spans="1:9" x14ac:dyDescent="0.25">
      <c r="A12" t="s">
        <v>55</v>
      </c>
      <c r="B12" s="4">
        <v>43140</v>
      </c>
      <c r="D12" t="s">
        <v>58</v>
      </c>
      <c r="E12" t="s">
        <v>70</v>
      </c>
      <c r="F12">
        <v>4</v>
      </c>
      <c r="G12" t="s">
        <v>30</v>
      </c>
    </row>
    <row r="13" spans="1:9" x14ac:dyDescent="0.25">
      <c r="A13" t="s">
        <v>55</v>
      </c>
      <c r="B13" s="4">
        <v>43140</v>
      </c>
      <c r="D13" t="s">
        <v>58</v>
      </c>
      <c r="E13" t="s">
        <v>71</v>
      </c>
      <c r="F13">
        <v>1500</v>
      </c>
      <c r="G13" t="s">
        <v>63</v>
      </c>
    </row>
    <row r="14" spans="1:9" x14ac:dyDescent="0.25">
      <c r="A14" t="s">
        <v>55</v>
      </c>
      <c r="B14" s="4">
        <v>43140</v>
      </c>
      <c r="D14" t="s">
        <v>58</v>
      </c>
      <c r="E14" t="s">
        <v>72</v>
      </c>
      <c r="F14">
        <f>7000+(6*1500)</f>
        <v>16000</v>
      </c>
      <c r="G14" t="s">
        <v>60</v>
      </c>
    </row>
    <row r="15" spans="1:9" x14ac:dyDescent="0.25">
      <c r="A15" t="s">
        <v>55</v>
      </c>
      <c r="B15" s="4">
        <v>43140</v>
      </c>
      <c r="D15" t="s">
        <v>58</v>
      </c>
      <c r="E15" t="s">
        <v>73</v>
      </c>
      <c r="F15">
        <v>2000</v>
      </c>
      <c r="G15" t="s">
        <v>60</v>
      </c>
    </row>
    <row r="16" spans="1:9" x14ac:dyDescent="0.2">
      <c r="A16" t="s">
        <v>55</v>
      </c>
      <c r="B16" s="4">
        <v>43140</v>
      </c>
      <c r="D16" t="s">
        <v>74</v>
      </c>
      <c r="E16" t="s">
        <v>44</v>
      </c>
      <c r="F16">
        <f>4*25</f>
        <v>100</v>
      </c>
      <c r="G16" t="s">
        <v>30</v>
      </c>
    </row>
    <row r="17" spans="1:9" x14ac:dyDescent="0.25">
      <c r="A17" t="s">
        <v>55</v>
      </c>
      <c r="B17" s="4">
        <v>43140</v>
      </c>
      <c r="D17" t="s">
        <v>74</v>
      </c>
      <c r="E17" t="s">
        <v>2</v>
      </c>
      <c r="F17">
        <f>7*25</f>
        <v>175</v>
      </c>
      <c r="G17" t="s">
        <v>30</v>
      </c>
    </row>
    <row r="18" spans="1:9" x14ac:dyDescent="0.2">
      <c r="A18" t="s">
        <v>55</v>
      </c>
      <c r="B18" s="4">
        <v>43140</v>
      </c>
      <c r="D18" t="s">
        <v>74</v>
      </c>
      <c r="E18" t="s">
        <v>18</v>
      </c>
      <c r="F18">
        <v>10</v>
      </c>
      <c r="G18" t="s">
        <v>30</v>
      </c>
    </row>
    <row r="19" spans="1:9" x14ac:dyDescent="0.2">
      <c r="A19" t="s">
        <v>55</v>
      </c>
      <c r="B19" s="4">
        <v>43140</v>
      </c>
      <c r="D19" t="s">
        <v>74</v>
      </c>
      <c r="E19" t="s">
        <v>19</v>
      </c>
      <c r="F19">
        <v>10</v>
      </c>
      <c r="G19" t="s">
        <v>30</v>
      </c>
    </row>
    <row r="20" spans="1:9" x14ac:dyDescent="0.2">
      <c r="A20" t="s">
        <v>55</v>
      </c>
      <c r="B20" s="4">
        <v>43140</v>
      </c>
      <c r="D20" t="s">
        <v>74</v>
      </c>
      <c r="E20" t="s">
        <v>75</v>
      </c>
      <c r="F20">
        <v>4</v>
      </c>
      <c r="G20" t="s">
        <v>30</v>
      </c>
      <c r="I20" s="4">
        <v>43586</v>
      </c>
    </row>
    <row r="21" spans="1:9" x14ac:dyDescent="0.2">
      <c r="A21" t="s">
        <v>55</v>
      </c>
      <c r="B21" s="4">
        <v>43140</v>
      </c>
      <c r="D21" t="s">
        <v>74</v>
      </c>
      <c r="E21" t="s">
        <v>20</v>
      </c>
      <c r="F21">
        <v>11</v>
      </c>
      <c r="G21" t="s">
        <v>30</v>
      </c>
      <c r="I21" s="4">
        <v>43525</v>
      </c>
    </row>
    <row r="22" spans="1:9" x14ac:dyDescent="0.2">
      <c r="A22" t="s">
        <v>55</v>
      </c>
      <c r="B22" s="4">
        <v>43140</v>
      </c>
      <c r="D22" t="s">
        <v>74</v>
      </c>
      <c r="E22" t="s">
        <v>21</v>
      </c>
      <c r="F22">
        <v>2</v>
      </c>
      <c r="G22" t="s">
        <v>30</v>
      </c>
      <c r="I22" s="4">
        <v>43252</v>
      </c>
    </row>
    <row r="23" spans="1:9" x14ac:dyDescent="0.25">
      <c r="A23" t="s">
        <v>55</v>
      </c>
      <c r="B23" s="4">
        <v>43140</v>
      </c>
      <c r="D23" t="s">
        <v>74</v>
      </c>
      <c r="E23" t="s">
        <v>1</v>
      </c>
      <c r="F23">
        <v>100</v>
      </c>
      <c r="G23" t="s">
        <v>60</v>
      </c>
    </row>
    <row r="24" spans="1:9" x14ac:dyDescent="0.2">
      <c r="A24" t="s">
        <v>55</v>
      </c>
      <c r="B24" s="4">
        <v>43140</v>
      </c>
      <c r="D24" t="s">
        <v>74</v>
      </c>
      <c r="E24" t="s">
        <v>76</v>
      </c>
      <c r="F24">
        <v>7</v>
      </c>
      <c r="G24" t="s">
        <v>30</v>
      </c>
      <c r="I24" s="4">
        <v>43709</v>
      </c>
    </row>
    <row r="25" spans="1:9" x14ac:dyDescent="0.2">
      <c r="A25" t="s">
        <v>55</v>
      </c>
      <c r="B25" s="4">
        <v>43140</v>
      </c>
      <c r="D25" t="s">
        <v>74</v>
      </c>
      <c r="E25" t="s">
        <v>77</v>
      </c>
      <c r="F25">
        <v>1</v>
      </c>
      <c r="G25" t="s">
        <v>30</v>
      </c>
      <c r="I25" s="4">
        <v>42887</v>
      </c>
    </row>
    <row r="26" spans="1:9" x14ac:dyDescent="0.2">
      <c r="A26" t="s">
        <v>55</v>
      </c>
      <c r="B26" s="4">
        <v>43140</v>
      </c>
      <c r="D26" t="s">
        <v>74</v>
      </c>
      <c r="E26" t="s">
        <v>78</v>
      </c>
      <c r="F26">
        <v>8</v>
      </c>
      <c r="G26" t="s">
        <v>30</v>
      </c>
      <c r="I26" s="4">
        <v>43709</v>
      </c>
    </row>
    <row r="27" spans="1:9" x14ac:dyDescent="0.2">
      <c r="A27" t="s">
        <v>55</v>
      </c>
      <c r="B27" s="4">
        <v>43140</v>
      </c>
      <c r="D27" t="s">
        <v>74</v>
      </c>
      <c r="E27" t="s">
        <v>79</v>
      </c>
      <c r="F27">
        <v>2</v>
      </c>
      <c r="G27" t="s">
        <v>30</v>
      </c>
      <c r="I27" s="4">
        <v>43132</v>
      </c>
    </row>
    <row r="28" spans="1:9" x14ac:dyDescent="0.2">
      <c r="A28" t="s">
        <v>55</v>
      </c>
      <c r="B28" s="4">
        <v>43140</v>
      </c>
      <c r="D28" t="s">
        <v>74</v>
      </c>
      <c r="E28" t="s">
        <v>80</v>
      </c>
      <c r="F28">
        <v>16</v>
      </c>
      <c r="G28" t="s">
        <v>30</v>
      </c>
      <c r="I28" s="4">
        <v>43525</v>
      </c>
    </row>
    <row r="29" spans="1:9" x14ac:dyDescent="0.2">
      <c r="A29" t="s">
        <v>55</v>
      </c>
      <c r="B29" s="4">
        <v>43140</v>
      </c>
      <c r="D29" t="s">
        <v>74</v>
      </c>
      <c r="E29" t="s">
        <v>27</v>
      </c>
      <c r="F29">
        <v>11</v>
      </c>
      <c r="G29" t="s">
        <v>30</v>
      </c>
      <c r="I29" s="4">
        <v>43617</v>
      </c>
    </row>
    <row r="30" spans="1:9" x14ac:dyDescent="0.2">
      <c r="A30" t="s">
        <v>55</v>
      </c>
      <c r="B30" s="4">
        <v>43140</v>
      </c>
      <c r="D30" t="s">
        <v>74</v>
      </c>
      <c r="E30" t="s">
        <v>81</v>
      </c>
      <c r="F30">
        <v>1</v>
      </c>
      <c r="G30" t="s">
        <v>30</v>
      </c>
    </row>
    <row r="31" spans="1:9" x14ac:dyDescent="0.25">
      <c r="A31" t="s">
        <v>55</v>
      </c>
      <c r="B31" s="4">
        <v>43140</v>
      </c>
      <c r="D31" t="s">
        <v>74</v>
      </c>
      <c r="E31" t="s">
        <v>22</v>
      </c>
      <c r="F31">
        <v>5</v>
      </c>
      <c r="G31" t="s">
        <v>30</v>
      </c>
      <c r="I31" s="4">
        <v>43831</v>
      </c>
    </row>
    <row r="32" spans="1:9" x14ac:dyDescent="0.25">
      <c r="A32" t="s">
        <v>55</v>
      </c>
      <c r="B32" s="4">
        <v>43140</v>
      </c>
      <c r="D32" t="s">
        <v>74</v>
      </c>
      <c r="E32" t="s">
        <v>82</v>
      </c>
      <c r="F32">
        <v>8</v>
      </c>
      <c r="G32" t="s">
        <v>30</v>
      </c>
    </row>
    <row r="33" spans="1:9" x14ac:dyDescent="0.2">
      <c r="A33" t="s">
        <v>55</v>
      </c>
      <c r="B33" s="4">
        <v>43140</v>
      </c>
      <c r="D33" t="s">
        <v>74</v>
      </c>
      <c r="E33" t="s">
        <v>83</v>
      </c>
      <c r="F33">
        <v>1</v>
      </c>
      <c r="G33" t="s">
        <v>30</v>
      </c>
      <c r="I33" s="4">
        <v>43070</v>
      </c>
    </row>
    <row r="34" spans="1:9" x14ac:dyDescent="0.2">
      <c r="A34" t="s">
        <v>55</v>
      </c>
      <c r="B34" s="4">
        <v>43140</v>
      </c>
      <c r="D34" t="s">
        <v>74</v>
      </c>
      <c r="E34" t="s">
        <v>29</v>
      </c>
      <c r="F34">
        <v>5</v>
      </c>
      <c r="G34" t="s">
        <v>30</v>
      </c>
      <c r="I34" s="4">
        <v>43374</v>
      </c>
    </row>
    <row r="35" spans="1:9" x14ac:dyDescent="0.2">
      <c r="A35" t="s">
        <v>55</v>
      </c>
      <c r="B35" s="4">
        <v>43140</v>
      </c>
      <c r="D35" t="s">
        <v>74</v>
      </c>
      <c r="E35" t="s">
        <v>84</v>
      </c>
      <c r="F35">
        <v>5</v>
      </c>
      <c r="G35" t="s">
        <v>30</v>
      </c>
      <c r="I35" s="4">
        <v>43191</v>
      </c>
    </row>
    <row r="36" spans="1:9" x14ac:dyDescent="0.2">
      <c r="A36" t="s">
        <v>55</v>
      </c>
      <c r="B36" s="4">
        <v>43140</v>
      </c>
      <c r="D36" t="s">
        <v>74</v>
      </c>
      <c r="E36" t="s">
        <v>23</v>
      </c>
      <c r="F36">
        <v>5</v>
      </c>
      <c r="G36" t="s">
        <v>30</v>
      </c>
      <c r="I36" s="4">
        <v>43374</v>
      </c>
    </row>
    <row r="37" spans="1:9" x14ac:dyDescent="0.2">
      <c r="A37" t="s">
        <v>55</v>
      </c>
      <c r="B37" s="4">
        <v>43140</v>
      </c>
      <c r="D37" t="s">
        <v>74</v>
      </c>
      <c r="E37" t="s">
        <v>85</v>
      </c>
      <c r="F37">
        <f>3*2300</f>
        <v>6900</v>
      </c>
      <c r="G37" t="s">
        <v>30</v>
      </c>
    </row>
    <row r="38" spans="1:9" x14ac:dyDescent="0.2">
      <c r="A38" t="s">
        <v>55</v>
      </c>
      <c r="B38" s="4">
        <v>43140</v>
      </c>
      <c r="D38" t="s">
        <v>74</v>
      </c>
      <c r="E38" t="s">
        <v>28</v>
      </c>
      <c r="F38">
        <v>11</v>
      </c>
      <c r="G38" t="s">
        <v>86</v>
      </c>
    </row>
    <row r="39" spans="1:9" x14ac:dyDescent="0.2">
      <c r="A39" t="s">
        <v>55</v>
      </c>
      <c r="B39" s="4">
        <v>43140</v>
      </c>
      <c r="D39" t="s">
        <v>74</v>
      </c>
      <c r="E39" t="s">
        <v>87</v>
      </c>
      <c r="F39">
        <v>7</v>
      </c>
      <c r="G39" t="s">
        <v>86</v>
      </c>
    </row>
    <row r="40" spans="1:9" x14ac:dyDescent="0.2">
      <c r="A40" t="s">
        <v>55</v>
      </c>
      <c r="B40" s="4">
        <v>43140</v>
      </c>
      <c r="D40" t="s">
        <v>74</v>
      </c>
      <c r="E40" t="s">
        <v>88</v>
      </c>
      <c r="F40">
        <v>14</v>
      </c>
      <c r="G40" t="s">
        <v>86</v>
      </c>
    </row>
    <row r="41" spans="1:9" x14ac:dyDescent="0.2">
      <c r="A41" t="s">
        <v>55</v>
      </c>
      <c r="B41" s="4">
        <v>43140</v>
      </c>
      <c r="D41" t="s">
        <v>74</v>
      </c>
      <c r="E41" t="s">
        <v>89</v>
      </c>
      <c r="F41">
        <v>13</v>
      </c>
      <c r="G41" t="s">
        <v>86</v>
      </c>
    </row>
    <row r="42" spans="1:9" x14ac:dyDescent="0.2">
      <c r="A42" t="s">
        <v>55</v>
      </c>
      <c r="B42" s="4">
        <v>43140</v>
      </c>
      <c r="D42" t="s">
        <v>74</v>
      </c>
      <c r="E42" t="s">
        <v>90</v>
      </c>
      <c r="F42">
        <v>9</v>
      </c>
      <c r="G42" t="s">
        <v>86</v>
      </c>
    </row>
    <row r="43" spans="1:9" x14ac:dyDescent="0.2">
      <c r="A43" t="s">
        <v>55</v>
      </c>
      <c r="B43" s="4">
        <v>43140</v>
      </c>
      <c r="D43" t="s">
        <v>74</v>
      </c>
      <c r="E43" t="s">
        <v>91</v>
      </c>
      <c r="F43">
        <v>22</v>
      </c>
      <c r="G43" t="s">
        <v>86</v>
      </c>
    </row>
    <row r="44" spans="1:9" x14ac:dyDescent="0.2">
      <c r="A44" t="s">
        <v>55</v>
      </c>
      <c r="B44" s="4">
        <v>43140</v>
      </c>
      <c r="D44" t="s">
        <v>74</v>
      </c>
      <c r="E44" t="s">
        <v>92</v>
      </c>
      <c r="F44">
        <v>5</v>
      </c>
      <c r="G44" t="s">
        <v>93</v>
      </c>
    </row>
    <row r="45" spans="1:9" x14ac:dyDescent="0.2">
      <c r="A45" t="s">
        <v>55</v>
      </c>
      <c r="B45" s="4">
        <v>43140</v>
      </c>
      <c r="D45" t="s">
        <v>74</v>
      </c>
      <c r="E45" t="s">
        <v>94</v>
      </c>
      <c r="F45">
        <v>4</v>
      </c>
      <c r="G45" t="s">
        <v>30</v>
      </c>
    </row>
    <row r="46" spans="1:9" x14ac:dyDescent="0.25">
      <c r="A46" t="s">
        <v>55</v>
      </c>
      <c r="B46" s="4">
        <v>43140</v>
      </c>
      <c r="D46" t="s">
        <v>74</v>
      </c>
      <c r="E46" t="s">
        <v>95</v>
      </c>
      <c r="F46">
        <v>50</v>
      </c>
      <c r="G46" t="s">
        <v>30</v>
      </c>
      <c r="I46" s="4">
        <v>43617</v>
      </c>
    </row>
    <row r="47" spans="1:9" x14ac:dyDescent="0.2">
      <c r="A47" t="s">
        <v>55</v>
      </c>
      <c r="B47" s="4">
        <v>43140</v>
      </c>
      <c r="D47" t="s">
        <v>74</v>
      </c>
      <c r="E47" t="s">
        <v>96</v>
      </c>
      <c r="F47">
        <v>20</v>
      </c>
      <c r="G47" t="s">
        <v>30</v>
      </c>
      <c r="I47" s="4">
        <v>42826</v>
      </c>
    </row>
    <row r="48" spans="1:9" x14ac:dyDescent="0.2">
      <c r="A48" t="s">
        <v>55</v>
      </c>
      <c r="B48" s="4">
        <v>43140</v>
      </c>
      <c r="D48" t="s">
        <v>74</v>
      </c>
      <c r="E48" t="s">
        <v>97</v>
      </c>
      <c r="F48">
        <v>8</v>
      </c>
      <c r="G48" t="s">
        <v>30</v>
      </c>
      <c r="I48" s="4">
        <v>43647</v>
      </c>
    </row>
    <row r="49" spans="1:9" x14ac:dyDescent="0.25">
      <c r="A49" t="s">
        <v>55</v>
      </c>
      <c r="B49" s="4">
        <v>43140</v>
      </c>
      <c r="D49" t="s">
        <v>74</v>
      </c>
      <c r="E49" t="s">
        <v>98</v>
      </c>
      <c r="F49">
        <v>10</v>
      </c>
      <c r="G49" t="s">
        <v>30</v>
      </c>
      <c r="I49" s="4">
        <v>43101</v>
      </c>
    </row>
    <row r="50" spans="1:9" x14ac:dyDescent="0.2">
      <c r="A50" t="s">
        <v>55</v>
      </c>
      <c r="B50" s="4">
        <v>43140</v>
      </c>
      <c r="D50" t="s">
        <v>74</v>
      </c>
      <c r="E50" t="s">
        <v>99</v>
      </c>
      <c r="F50">
        <v>36</v>
      </c>
      <c r="G50" t="s">
        <v>30</v>
      </c>
    </row>
    <row r="51" spans="1:9" x14ac:dyDescent="0.2">
      <c r="A51" t="s">
        <v>55</v>
      </c>
      <c r="B51" s="4">
        <v>43140</v>
      </c>
      <c r="D51" t="s">
        <v>74</v>
      </c>
      <c r="E51" t="s">
        <v>100</v>
      </c>
      <c r="F51">
        <v>40</v>
      </c>
      <c r="G51" t="s">
        <v>30</v>
      </c>
    </row>
    <row r="52" spans="1:9" x14ac:dyDescent="0.2">
      <c r="A52" t="s">
        <v>55</v>
      </c>
      <c r="B52" s="4">
        <v>43140</v>
      </c>
      <c r="D52" t="s">
        <v>74</v>
      </c>
      <c r="E52" t="s">
        <v>101</v>
      </c>
      <c r="F52">
        <v>20</v>
      </c>
      <c r="G52" t="s">
        <v>30</v>
      </c>
    </row>
    <row r="53" spans="1:9" x14ac:dyDescent="0.2">
      <c r="A53" t="s">
        <v>55</v>
      </c>
      <c r="B53" s="4">
        <v>43140</v>
      </c>
      <c r="D53" t="s">
        <v>74</v>
      </c>
      <c r="E53" t="s">
        <v>102</v>
      </c>
      <c r="F53">
        <v>22</v>
      </c>
      <c r="G53" t="s">
        <v>30</v>
      </c>
      <c r="I53" s="4">
        <v>43556</v>
      </c>
    </row>
    <row r="54" spans="1:9" x14ac:dyDescent="0.2">
      <c r="A54" t="s">
        <v>55</v>
      </c>
      <c r="B54" s="4">
        <v>43140</v>
      </c>
      <c r="D54" t="s">
        <v>74</v>
      </c>
      <c r="E54" t="s">
        <v>103</v>
      </c>
      <c r="F54">
        <v>2</v>
      </c>
      <c r="G54" t="s">
        <v>30</v>
      </c>
      <c r="I54" s="4">
        <v>43586</v>
      </c>
    </row>
    <row r="55" spans="1:9" x14ac:dyDescent="0.2">
      <c r="A55" t="s">
        <v>55</v>
      </c>
      <c r="B55" s="4">
        <v>43140</v>
      </c>
      <c r="D55" t="s">
        <v>74</v>
      </c>
      <c r="E55" t="s">
        <v>104</v>
      </c>
      <c r="F55">
        <v>1</v>
      </c>
      <c r="G55" t="s">
        <v>30</v>
      </c>
    </row>
    <row r="56" spans="1:9" x14ac:dyDescent="0.2">
      <c r="A56" t="s">
        <v>55</v>
      </c>
      <c r="B56" s="4">
        <v>43140</v>
      </c>
      <c r="D56" t="s">
        <v>74</v>
      </c>
      <c r="E56" t="s">
        <v>0</v>
      </c>
      <c r="F56" s="2">
        <f>63*1.92</f>
        <v>120.96</v>
      </c>
      <c r="G56" s="2" t="s">
        <v>30</v>
      </c>
      <c r="I56" s="4">
        <v>43800</v>
      </c>
    </row>
    <row r="57" spans="1:9" x14ac:dyDescent="0.25">
      <c r="A57" t="s">
        <v>55</v>
      </c>
      <c r="B57" s="4">
        <v>43140</v>
      </c>
      <c r="D57" t="s">
        <v>74</v>
      </c>
      <c r="E57" t="s">
        <v>5</v>
      </c>
      <c r="F57" s="2">
        <f>40*1.92</f>
        <v>76.8</v>
      </c>
      <c r="G57" s="2" t="s">
        <v>30</v>
      </c>
      <c r="I57" s="4">
        <v>44166</v>
      </c>
    </row>
    <row r="58" spans="1:9" x14ac:dyDescent="0.2">
      <c r="A58" t="s">
        <v>55</v>
      </c>
      <c r="B58" s="4">
        <v>43140</v>
      </c>
      <c r="D58" t="s">
        <v>74</v>
      </c>
      <c r="E58" t="s">
        <v>4</v>
      </c>
      <c r="F58" s="2">
        <f>41*1.68</f>
        <v>68.88</v>
      </c>
      <c r="G58" s="2" t="s">
        <v>30</v>
      </c>
      <c r="I58" s="4">
        <v>43800</v>
      </c>
    </row>
    <row r="59" spans="1:9" x14ac:dyDescent="0.2">
      <c r="A59" t="s">
        <v>55</v>
      </c>
      <c r="B59" s="4">
        <v>43140</v>
      </c>
      <c r="D59" t="s">
        <v>74</v>
      </c>
      <c r="E59" t="s">
        <v>105</v>
      </c>
      <c r="F59" s="2">
        <v>5</v>
      </c>
      <c r="G59" s="2" t="s">
        <v>30</v>
      </c>
    </row>
    <row r="60" spans="1:9" x14ac:dyDescent="0.25">
      <c r="A60" t="s">
        <v>55</v>
      </c>
      <c r="B60" s="4">
        <v>43140</v>
      </c>
      <c r="D60" t="s">
        <v>74</v>
      </c>
      <c r="E60" t="s">
        <v>106</v>
      </c>
      <c r="F60" s="2">
        <v>4</v>
      </c>
      <c r="G60" s="2" t="s">
        <v>30</v>
      </c>
    </row>
    <row r="61" spans="1:9" x14ac:dyDescent="0.2">
      <c r="A61" t="s">
        <v>55</v>
      </c>
      <c r="B61" s="4">
        <v>43140</v>
      </c>
      <c r="D61" t="s">
        <v>107</v>
      </c>
      <c r="E61" t="s">
        <v>6</v>
      </c>
      <c r="F61" s="2">
        <v>40</v>
      </c>
      <c r="G61" s="2" t="s">
        <v>108</v>
      </c>
    </row>
    <row r="62" spans="1:9" x14ac:dyDescent="0.25">
      <c r="A62" t="s">
        <v>55</v>
      </c>
      <c r="B62" s="4">
        <v>43140</v>
      </c>
      <c r="D62" t="s">
        <v>107</v>
      </c>
      <c r="E62" t="s">
        <v>3</v>
      </c>
      <c r="F62" s="2" t="s">
        <v>109</v>
      </c>
      <c r="G62" s="2" t="s">
        <v>32</v>
      </c>
    </row>
    <row r="63" spans="1:9" x14ac:dyDescent="0.25">
      <c r="A63" t="s">
        <v>55</v>
      </c>
      <c r="B63" s="4">
        <v>43140</v>
      </c>
      <c r="D63" t="s">
        <v>107</v>
      </c>
      <c r="E63" t="s">
        <v>14</v>
      </c>
      <c r="F63" s="2" t="s">
        <v>110</v>
      </c>
      <c r="G63" s="2" t="s">
        <v>32</v>
      </c>
    </row>
    <row r="64" spans="1:9" x14ac:dyDescent="0.25">
      <c r="A64" t="s">
        <v>55</v>
      </c>
      <c r="B64" s="4">
        <v>43140</v>
      </c>
      <c r="D64" t="s">
        <v>107</v>
      </c>
      <c r="E64" t="s">
        <v>16</v>
      </c>
      <c r="F64" s="2" t="s">
        <v>109</v>
      </c>
      <c r="G64" s="2" t="s">
        <v>32</v>
      </c>
    </row>
    <row r="65" spans="1:9" x14ac:dyDescent="0.2">
      <c r="A65" t="s">
        <v>55</v>
      </c>
      <c r="B65" s="4">
        <v>43140</v>
      </c>
      <c r="D65" t="s">
        <v>107</v>
      </c>
      <c r="E65" t="s">
        <v>111</v>
      </c>
      <c r="F65" s="2">
        <v>900</v>
      </c>
      <c r="G65" s="2" t="s">
        <v>32</v>
      </c>
    </row>
    <row r="66" spans="1:9" x14ac:dyDescent="0.2">
      <c r="A66" t="s">
        <v>55</v>
      </c>
      <c r="B66" s="4">
        <v>43140</v>
      </c>
      <c r="D66" t="s">
        <v>107</v>
      </c>
      <c r="E66" t="s">
        <v>112</v>
      </c>
      <c r="F66" s="2">
        <v>750</v>
      </c>
      <c r="G66" s="2" t="s">
        <v>32</v>
      </c>
    </row>
    <row r="67" spans="1:9" x14ac:dyDescent="0.25">
      <c r="A67" t="s">
        <v>139</v>
      </c>
      <c r="B67" s="4">
        <v>43144</v>
      </c>
      <c r="C67" t="s">
        <v>140</v>
      </c>
      <c r="D67" t="s">
        <v>74</v>
      </c>
      <c r="E67" t="s">
        <v>1</v>
      </c>
      <c r="F67" s="26">
        <f>0.025*100</f>
        <v>2.5</v>
      </c>
      <c r="G67" s="2" t="s">
        <v>30</v>
      </c>
      <c r="H67" s="3" t="s">
        <v>141</v>
      </c>
      <c r="I67" s="4">
        <v>43435</v>
      </c>
    </row>
    <row r="68" spans="1:9" x14ac:dyDescent="0.2">
      <c r="A68" t="s">
        <v>139</v>
      </c>
      <c r="B68" s="4">
        <v>43144</v>
      </c>
      <c r="C68" t="s">
        <v>140</v>
      </c>
      <c r="D68" t="s">
        <v>74</v>
      </c>
      <c r="E68" t="s">
        <v>27</v>
      </c>
      <c r="F68" s="2">
        <v>10</v>
      </c>
      <c r="G68" s="2" t="s">
        <v>30</v>
      </c>
      <c r="H68" s="3" t="s">
        <v>142</v>
      </c>
      <c r="I68" s="4">
        <v>43647</v>
      </c>
    </row>
    <row r="69" spans="1:9" x14ac:dyDescent="0.2">
      <c r="A69" t="s">
        <v>139</v>
      </c>
      <c r="B69" s="4">
        <v>43144</v>
      </c>
      <c r="C69" t="s">
        <v>140</v>
      </c>
      <c r="D69" t="s">
        <v>74</v>
      </c>
      <c r="E69" t="s">
        <v>96</v>
      </c>
      <c r="F69" s="2">
        <v>20</v>
      </c>
      <c r="G69" s="2" t="s">
        <v>30</v>
      </c>
      <c r="H69" s="3" t="s">
        <v>143</v>
      </c>
      <c r="I69" s="4">
        <v>43617</v>
      </c>
    </row>
    <row r="70" spans="1:9" x14ac:dyDescent="0.25">
      <c r="A70" t="s">
        <v>139</v>
      </c>
      <c r="B70" s="4">
        <v>43144</v>
      </c>
      <c r="C70" t="s">
        <v>140</v>
      </c>
      <c r="D70" t="s">
        <v>74</v>
      </c>
      <c r="E70" t="s">
        <v>95</v>
      </c>
      <c r="F70" s="2">
        <v>75</v>
      </c>
      <c r="G70" s="2" t="s">
        <v>30</v>
      </c>
      <c r="H70" s="3" t="s">
        <v>144</v>
      </c>
      <c r="I70" s="4">
        <v>43862</v>
      </c>
    </row>
    <row r="71" spans="1:9" x14ac:dyDescent="0.25">
      <c r="A71" t="s">
        <v>139</v>
      </c>
      <c r="B71" s="4">
        <v>43153</v>
      </c>
      <c r="C71" t="s">
        <v>38</v>
      </c>
      <c r="D71" t="s">
        <v>107</v>
      </c>
      <c r="E71" t="s">
        <v>145</v>
      </c>
      <c r="F71" s="2">
        <v>2500</v>
      </c>
      <c r="G71" s="2" t="s">
        <v>32</v>
      </c>
      <c r="H71" s="3" t="s">
        <v>146</v>
      </c>
      <c r="I71" s="4">
        <v>43512</v>
      </c>
    </row>
    <row r="72" spans="1:9" x14ac:dyDescent="0.25">
      <c r="A72" t="s">
        <v>139</v>
      </c>
      <c r="B72" s="4">
        <v>43153</v>
      </c>
      <c r="C72" t="s">
        <v>147</v>
      </c>
      <c r="D72" s="25" t="s">
        <v>74</v>
      </c>
      <c r="E72" t="s">
        <v>44</v>
      </c>
      <c r="F72" s="2">
        <v>25</v>
      </c>
      <c r="G72" s="2" t="s">
        <v>30</v>
      </c>
      <c r="H72" s="3" t="s">
        <v>148</v>
      </c>
    </row>
    <row r="73" spans="1:9" x14ac:dyDescent="0.25">
      <c r="A73" t="s">
        <v>139</v>
      </c>
      <c r="B73" s="4">
        <v>43153</v>
      </c>
      <c r="C73" t="s">
        <v>147</v>
      </c>
      <c r="D73" t="s">
        <v>74</v>
      </c>
      <c r="E73" t="s">
        <v>44</v>
      </c>
      <c r="F73" s="2">
        <v>25</v>
      </c>
      <c r="G73" s="2" t="s">
        <v>30</v>
      </c>
      <c r="H73" s="3" t="s">
        <v>149</v>
      </c>
    </row>
    <row r="74" spans="1:9" x14ac:dyDescent="0.25">
      <c r="A74" t="s">
        <v>139</v>
      </c>
      <c r="B74" s="4">
        <v>43153</v>
      </c>
      <c r="C74" t="s">
        <v>147</v>
      </c>
      <c r="D74" t="s">
        <v>74</v>
      </c>
      <c r="E74" t="s">
        <v>2</v>
      </c>
      <c r="F74" s="2">
        <v>250</v>
      </c>
      <c r="G74" s="2" t="s">
        <v>30</v>
      </c>
      <c r="H74" s="3" t="s">
        <v>150</v>
      </c>
    </row>
    <row r="75" spans="1:9" x14ac:dyDescent="0.25">
      <c r="A75" t="s">
        <v>139</v>
      </c>
      <c r="B75" s="4">
        <v>43153</v>
      </c>
      <c r="C75" t="s">
        <v>147</v>
      </c>
      <c r="D75" t="s">
        <v>74</v>
      </c>
      <c r="E75" t="s">
        <v>84</v>
      </c>
      <c r="F75" s="2">
        <v>5</v>
      </c>
      <c r="G75" s="2" t="s">
        <v>30</v>
      </c>
    </row>
    <row r="76" spans="1:9" x14ac:dyDescent="0.25">
      <c r="A76" t="s">
        <v>139</v>
      </c>
      <c r="B76" s="4">
        <v>43153</v>
      </c>
      <c r="C76" t="s">
        <v>147</v>
      </c>
      <c r="D76" t="s">
        <v>74</v>
      </c>
      <c r="E76" t="s">
        <v>29</v>
      </c>
      <c r="F76" s="2">
        <v>5</v>
      </c>
      <c r="G76" s="2" t="s">
        <v>30</v>
      </c>
    </row>
    <row r="77" spans="1:9" x14ac:dyDescent="0.25">
      <c r="A77" t="s">
        <v>139</v>
      </c>
      <c r="B77" s="4">
        <v>43153</v>
      </c>
      <c r="C77" t="s">
        <v>147</v>
      </c>
      <c r="D77" t="s">
        <v>74</v>
      </c>
      <c r="E77" t="s">
        <v>28</v>
      </c>
      <c r="F77" s="2">
        <v>8</v>
      </c>
      <c r="G77" s="2" t="s">
        <v>86</v>
      </c>
    </row>
  </sheetData>
  <dataValidations count="2">
    <dataValidation type="list" allowBlank="1" showInputMessage="1" showErrorMessage="1" sqref="A2:A98">
      <formula1>"Achat, Stock"</formula1>
    </dataValidation>
    <dataValidation type="list" allowBlank="1" showInputMessage="1" showErrorMessage="1" sqref="D2:D221">
      <formula1>"Fourniture, Epices, Boyaux"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11" sqref="F11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25"/>
  <sheetViews>
    <sheetView workbookViewId="0">
      <selection activeCell="D11" sqref="D11"/>
    </sheetView>
  </sheetViews>
  <sheetFormatPr baseColWidth="10" defaultRowHeight="15" x14ac:dyDescent="0.25"/>
  <cols>
    <col min="1" max="1" width="27.85546875" bestFit="1" customWidth="1"/>
    <col min="2" max="2" width="28.28515625" bestFit="1" customWidth="1"/>
    <col min="3" max="3" width="22.28515625" bestFit="1" customWidth="1"/>
    <col min="4" max="4" width="22.28515625" customWidth="1"/>
    <col min="5" max="5" width="14.7109375" bestFit="1" customWidth="1"/>
  </cols>
  <sheetData>
    <row r="1" spans="1:5" x14ac:dyDescent="0.25">
      <c r="A1" t="s">
        <v>34</v>
      </c>
      <c r="B1" t="s">
        <v>35</v>
      </c>
      <c r="C1" t="s">
        <v>52</v>
      </c>
      <c r="E1" t="s">
        <v>51</v>
      </c>
    </row>
    <row r="2" spans="1:5" x14ac:dyDescent="0.25">
      <c r="A2" t="s">
        <v>38</v>
      </c>
      <c r="B2" t="s">
        <v>11</v>
      </c>
      <c r="C2">
        <v>21</v>
      </c>
    </row>
    <row r="3" spans="1:5" x14ac:dyDescent="0.25">
      <c r="A3" t="s">
        <v>38</v>
      </c>
      <c r="B3" t="s">
        <v>16</v>
      </c>
      <c r="C3">
        <f>15</f>
        <v>15</v>
      </c>
    </row>
    <row r="4" spans="1:5" x14ac:dyDescent="0.2">
      <c r="A4" t="s">
        <v>50</v>
      </c>
      <c r="B4" t="s">
        <v>33</v>
      </c>
    </row>
    <row r="5" spans="1:5" x14ac:dyDescent="0.25">
      <c r="A5" t="s">
        <v>48</v>
      </c>
      <c r="B5" t="s">
        <v>31</v>
      </c>
      <c r="C5">
        <v>20</v>
      </c>
    </row>
    <row r="6" spans="1:5" x14ac:dyDescent="0.25">
      <c r="A6" t="s">
        <v>47</v>
      </c>
      <c r="B6" t="s">
        <v>3</v>
      </c>
    </row>
    <row r="7" spans="1:5" x14ac:dyDescent="0.2">
      <c r="A7" t="s">
        <v>43</v>
      </c>
      <c r="B7" t="s">
        <v>45</v>
      </c>
      <c r="C7">
        <v>7</v>
      </c>
    </row>
    <row r="8" spans="1:5" x14ac:dyDescent="0.2">
      <c r="A8" t="s">
        <v>43</v>
      </c>
      <c r="B8" t="s">
        <v>28</v>
      </c>
      <c r="C8">
        <v>7</v>
      </c>
    </row>
    <row r="9" spans="1:5" x14ac:dyDescent="0.2">
      <c r="A9" t="s">
        <v>43</v>
      </c>
      <c r="B9" t="s">
        <v>29</v>
      </c>
      <c r="C9">
        <v>7</v>
      </c>
    </row>
    <row r="10" spans="1:5" x14ac:dyDescent="0.2">
      <c r="A10" t="s">
        <v>43</v>
      </c>
      <c r="B10" t="s">
        <v>23</v>
      </c>
      <c r="C10">
        <v>7</v>
      </c>
    </row>
    <row r="11" spans="1:5" x14ac:dyDescent="0.2">
      <c r="A11" t="s">
        <v>43</v>
      </c>
      <c r="B11" t="s">
        <v>15</v>
      </c>
      <c r="C11">
        <v>7</v>
      </c>
    </row>
    <row r="12" spans="1:5" x14ac:dyDescent="0.25">
      <c r="A12" t="s">
        <v>43</v>
      </c>
      <c r="B12" t="s">
        <v>2</v>
      </c>
      <c r="C12">
        <v>7</v>
      </c>
    </row>
    <row r="13" spans="1:5" x14ac:dyDescent="0.25">
      <c r="A13" t="s">
        <v>42</v>
      </c>
      <c r="B13" t="s">
        <v>22</v>
      </c>
    </row>
    <row r="14" spans="1:5" x14ac:dyDescent="0.2">
      <c r="A14" t="s">
        <v>42</v>
      </c>
      <c r="B14" t="s">
        <v>19</v>
      </c>
    </row>
    <row r="15" spans="1:5" x14ac:dyDescent="0.2">
      <c r="A15" t="s">
        <v>42</v>
      </c>
      <c r="B15" t="s">
        <v>1</v>
      </c>
    </row>
    <row r="16" spans="1:5" x14ac:dyDescent="0.2">
      <c r="A16" t="s">
        <v>42</v>
      </c>
      <c r="B16" t="s">
        <v>18</v>
      </c>
    </row>
    <row r="17" spans="1:2" x14ac:dyDescent="0.25">
      <c r="A17" t="s">
        <v>42</v>
      </c>
      <c r="B17" t="s">
        <v>5</v>
      </c>
    </row>
    <row r="18" spans="1:2" x14ac:dyDescent="0.2">
      <c r="A18" t="s">
        <v>42</v>
      </c>
      <c r="B18" t="s">
        <v>0</v>
      </c>
    </row>
    <row r="19" spans="1:2" x14ac:dyDescent="0.2">
      <c r="A19" t="s">
        <v>42</v>
      </c>
      <c r="B19" t="s">
        <v>4</v>
      </c>
    </row>
    <row r="20" spans="1:2" x14ac:dyDescent="0.2">
      <c r="A20" t="s">
        <v>42</v>
      </c>
      <c r="B20" t="s">
        <v>27</v>
      </c>
    </row>
    <row r="21" spans="1:2" x14ac:dyDescent="0.2">
      <c r="A21" t="s">
        <v>42</v>
      </c>
      <c r="B21" t="s">
        <v>21</v>
      </c>
    </row>
    <row r="22" spans="1:2" x14ac:dyDescent="0.2">
      <c r="A22" t="s">
        <v>42</v>
      </c>
      <c r="B22" t="s">
        <v>20</v>
      </c>
    </row>
    <row r="23" spans="1:2" x14ac:dyDescent="0.2">
      <c r="A23" t="s">
        <v>49</v>
      </c>
      <c r="B23" t="s">
        <v>6</v>
      </c>
    </row>
    <row r="24" spans="1:2" x14ac:dyDescent="0.25">
      <c r="A24" t="s">
        <v>49</v>
      </c>
      <c r="B24" t="s">
        <v>14</v>
      </c>
    </row>
    <row r="25" spans="1:2" x14ac:dyDescent="0.2">
      <c r="A25" t="s">
        <v>46</v>
      </c>
      <c r="B25" t="s">
        <v>24</v>
      </c>
    </row>
  </sheetData>
  <sortState ref="A2:D25">
    <sortCondition ref="A2:A25"/>
    <sortCondition ref="B2:B25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57"/>
  <sheetViews>
    <sheetView workbookViewId="0">
      <selection activeCell="P39" sqref="P39"/>
    </sheetView>
  </sheetViews>
  <sheetFormatPr baseColWidth="10" defaultColWidth="10.85546875" defaultRowHeight="15" x14ac:dyDescent="0.25"/>
  <cols>
    <col min="1" max="1" width="11.85546875" style="11" bestFit="1" customWidth="1"/>
    <col min="2" max="14" width="11" style="8" bestFit="1" customWidth="1"/>
    <col min="15" max="16384" width="10.85546875" style="8"/>
  </cols>
  <sheetData>
    <row r="1" spans="1:14" x14ac:dyDescent="0.25">
      <c r="A1" s="31" t="s">
        <v>133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x14ac:dyDescent="0.2">
      <c r="A2" s="11" t="s">
        <v>126</v>
      </c>
    </row>
    <row r="3" spans="1:14" x14ac:dyDescent="0.25">
      <c r="A3" s="11" t="s">
        <v>113</v>
      </c>
      <c r="B3" s="8" t="s">
        <v>114</v>
      </c>
      <c r="C3" s="8" t="s">
        <v>115</v>
      </c>
      <c r="D3" s="8" t="s">
        <v>116</v>
      </c>
      <c r="E3" s="8" t="s">
        <v>117</v>
      </c>
      <c r="F3" s="8" t="s">
        <v>118</v>
      </c>
      <c r="G3" s="8" t="s">
        <v>119</v>
      </c>
      <c r="H3" s="8" t="s">
        <v>120</v>
      </c>
      <c r="I3" s="8" t="s">
        <v>121</v>
      </c>
      <c r="J3" s="8" t="s">
        <v>122</v>
      </c>
      <c r="K3" s="8" t="s">
        <v>123</v>
      </c>
      <c r="L3" s="8" t="s">
        <v>124</v>
      </c>
      <c r="M3" s="8" t="s">
        <v>125</v>
      </c>
      <c r="N3" s="8" t="s">
        <v>127</v>
      </c>
    </row>
    <row r="4" spans="1:14" x14ac:dyDescent="0.2">
      <c r="A4" s="12">
        <v>2014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8">
        <f>SUM(B4:M4)</f>
        <v>0</v>
      </c>
    </row>
    <row r="5" spans="1:14" x14ac:dyDescent="0.2">
      <c r="A5" s="12">
        <v>2015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8">
        <f t="shared" ref="N5:N7" si="0">SUM(B5:M5)</f>
        <v>0</v>
      </c>
    </row>
    <row r="6" spans="1:14" x14ac:dyDescent="0.2">
      <c r="A6" s="12">
        <v>2016</v>
      </c>
      <c r="B6" s="9"/>
      <c r="C6" s="9"/>
      <c r="D6" s="9"/>
      <c r="E6" s="9"/>
      <c r="F6" s="9"/>
      <c r="G6" s="9"/>
      <c r="H6" s="9"/>
      <c r="I6" s="9"/>
      <c r="J6" s="9"/>
      <c r="K6" s="9">
        <v>3285.2800000000016</v>
      </c>
      <c r="L6" s="9">
        <v>5423.8520000000026</v>
      </c>
      <c r="M6" s="9">
        <v>2468.9199999999992</v>
      </c>
      <c r="N6" s="8">
        <f t="shared" si="0"/>
        <v>11178.052000000003</v>
      </c>
    </row>
    <row r="7" spans="1:14" s="10" customFormat="1" x14ac:dyDescent="0.2">
      <c r="A7" s="13">
        <v>2017</v>
      </c>
      <c r="B7" s="9">
        <v>3785.7839999999987</v>
      </c>
      <c r="C7" s="9">
        <v>3785.7839999999987</v>
      </c>
      <c r="D7" s="9">
        <v>1645.9359999999999</v>
      </c>
      <c r="E7" s="9">
        <v>411.46000000000004</v>
      </c>
      <c r="F7" s="9">
        <v>164.6</v>
      </c>
      <c r="G7" s="9">
        <v>1316.6720000000003</v>
      </c>
      <c r="H7" s="9">
        <v>905.24399999999991</v>
      </c>
      <c r="I7" s="9">
        <v>2222.0279999999998</v>
      </c>
      <c r="J7" s="9">
        <v>4937.9840000000004</v>
      </c>
      <c r="K7" s="9">
        <v>4419.4643999999989</v>
      </c>
      <c r="L7" s="9">
        <v>3374.2599999999989</v>
      </c>
      <c r="M7" s="9">
        <v>2798.4015999999992</v>
      </c>
      <c r="N7" s="8">
        <f t="shared" si="0"/>
        <v>29767.617999999995</v>
      </c>
    </row>
    <row r="8" spans="1:14" x14ac:dyDescent="0.2">
      <c r="A8" s="12" t="s">
        <v>129</v>
      </c>
      <c r="B8" s="8">
        <f>AVERAGE(B4:B7)</f>
        <v>3785.7839999999987</v>
      </c>
      <c r="C8" s="8">
        <f t="shared" ref="C8:M8" si="1">AVERAGE(C4:C7)</f>
        <v>3785.7839999999987</v>
      </c>
      <c r="D8" s="8">
        <f t="shared" si="1"/>
        <v>1645.9359999999999</v>
      </c>
      <c r="E8" s="8">
        <f t="shared" si="1"/>
        <v>411.46000000000004</v>
      </c>
      <c r="F8" s="8">
        <f t="shared" si="1"/>
        <v>164.6</v>
      </c>
      <c r="G8" s="8">
        <f t="shared" si="1"/>
        <v>1316.6720000000003</v>
      </c>
      <c r="H8" s="8">
        <f t="shared" si="1"/>
        <v>905.24399999999991</v>
      </c>
      <c r="I8" s="8">
        <f t="shared" si="1"/>
        <v>2222.0279999999998</v>
      </c>
      <c r="J8" s="8">
        <f t="shared" si="1"/>
        <v>4937.9840000000004</v>
      </c>
      <c r="K8" s="8">
        <f t="shared" si="1"/>
        <v>3852.3722000000002</v>
      </c>
      <c r="L8" s="8">
        <f t="shared" si="1"/>
        <v>4399.0560000000005</v>
      </c>
      <c r="M8" s="8">
        <f t="shared" si="1"/>
        <v>2633.6607999999992</v>
      </c>
    </row>
    <row r="9" spans="1:14" x14ac:dyDescent="0.2">
      <c r="A9" s="12"/>
    </row>
    <row r="10" spans="1:14" x14ac:dyDescent="0.2">
      <c r="A10" s="11" t="s">
        <v>134</v>
      </c>
    </row>
    <row r="11" spans="1:14" x14ac:dyDescent="0.25">
      <c r="A11" s="11" t="s">
        <v>113</v>
      </c>
      <c r="B11" s="8" t="s">
        <v>114</v>
      </c>
      <c r="C11" s="8" t="s">
        <v>115</v>
      </c>
      <c r="D11" s="8" t="s">
        <v>116</v>
      </c>
      <c r="E11" s="8" t="s">
        <v>117</v>
      </c>
      <c r="F11" s="8" t="s">
        <v>118</v>
      </c>
      <c r="G11" s="8" t="s">
        <v>119</v>
      </c>
      <c r="H11" s="8" t="s">
        <v>120</v>
      </c>
      <c r="I11" s="8" t="s">
        <v>121</v>
      </c>
      <c r="J11" s="8" t="s">
        <v>122</v>
      </c>
      <c r="K11" s="8" t="s">
        <v>123</v>
      </c>
      <c r="L11" s="8" t="s">
        <v>124</v>
      </c>
      <c r="M11" s="8" t="s">
        <v>125</v>
      </c>
      <c r="N11" s="8" t="s">
        <v>127</v>
      </c>
    </row>
    <row r="12" spans="1:14" x14ac:dyDescent="0.2">
      <c r="A12" s="13">
        <v>2017</v>
      </c>
      <c r="B12" s="9">
        <v>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20</v>
      </c>
      <c r="L12" s="9">
        <v>0</v>
      </c>
      <c r="M12" s="9">
        <v>0</v>
      </c>
      <c r="N12" s="8">
        <f t="shared" ref="N12" si="2">SUM(B12:M12)</f>
        <v>20</v>
      </c>
    </row>
    <row r="13" spans="1:14" x14ac:dyDescent="0.2">
      <c r="A13" s="12" t="s">
        <v>129</v>
      </c>
      <c r="B13" s="8">
        <f t="shared" ref="B13:M13" si="3">AVERAGE(B12:B12)</f>
        <v>0</v>
      </c>
      <c r="C13" s="8">
        <f t="shared" si="3"/>
        <v>0</v>
      </c>
      <c r="D13" s="8">
        <f t="shared" si="3"/>
        <v>0</v>
      </c>
      <c r="E13" s="8">
        <f t="shared" si="3"/>
        <v>0</v>
      </c>
      <c r="F13" s="8">
        <f t="shared" si="3"/>
        <v>0</v>
      </c>
      <c r="G13" s="8">
        <f t="shared" si="3"/>
        <v>0</v>
      </c>
      <c r="H13" s="8">
        <f t="shared" si="3"/>
        <v>0</v>
      </c>
      <c r="I13" s="8">
        <f t="shared" si="3"/>
        <v>0</v>
      </c>
      <c r="J13" s="8">
        <f t="shared" si="3"/>
        <v>0</v>
      </c>
      <c r="K13" s="8">
        <f t="shared" si="3"/>
        <v>20</v>
      </c>
      <c r="L13" s="8">
        <f t="shared" si="3"/>
        <v>0</v>
      </c>
      <c r="M13" s="8">
        <f t="shared" si="3"/>
        <v>0</v>
      </c>
    </row>
    <row r="14" spans="1:14" x14ac:dyDescent="0.2">
      <c r="A14" s="12"/>
    </row>
    <row r="15" spans="1:14" x14ac:dyDescent="0.2">
      <c r="A15" s="12"/>
    </row>
    <row r="16" spans="1:14" x14ac:dyDescent="0.2">
      <c r="A16" s="11" t="s">
        <v>10</v>
      </c>
    </row>
    <row r="17" spans="1:14" x14ac:dyDescent="0.25">
      <c r="A17" s="11" t="s">
        <v>113</v>
      </c>
      <c r="B17" s="8" t="s">
        <v>114</v>
      </c>
      <c r="C17" s="8" t="s">
        <v>115</v>
      </c>
      <c r="D17" s="8" t="s">
        <v>116</v>
      </c>
      <c r="E17" s="8" t="s">
        <v>117</v>
      </c>
      <c r="F17" s="8" t="s">
        <v>118</v>
      </c>
      <c r="G17" s="8" t="s">
        <v>119</v>
      </c>
      <c r="H17" s="8" t="s">
        <v>120</v>
      </c>
      <c r="I17" s="8" t="s">
        <v>121</v>
      </c>
      <c r="J17" s="8" t="s">
        <v>122</v>
      </c>
      <c r="K17" s="8" t="s">
        <v>123</v>
      </c>
      <c r="L17" s="8" t="s">
        <v>124</v>
      </c>
      <c r="M17" s="8" t="s">
        <v>125</v>
      </c>
      <c r="N17" s="8" t="s">
        <v>127</v>
      </c>
    </row>
    <row r="18" spans="1:14" x14ac:dyDescent="0.2">
      <c r="A18" s="12">
        <v>2014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8">
        <f>SUM(B18:M18)</f>
        <v>0</v>
      </c>
    </row>
    <row r="19" spans="1:14" x14ac:dyDescent="0.2">
      <c r="A19" s="12">
        <v>2015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8">
        <f t="shared" ref="N19:N21" si="4">SUM(B19:M19)</f>
        <v>0</v>
      </c>
    </row>
    <row r="20" spans="1:14" x14ac:dyDescent="0.2">
      <c r="A20" s="12">
        <v>2016</v>
      </c>
      <c r="B20" s="9"/>
      <c r="C20" s="9"/>
      <c r="D20" s="9"/>
      <c r="E20" s="9"/>
      <c r="F20" s="9"/>
      <c r="G20" s="9"/>
      <c r="H20" s="9"/>
      <c r="I20" s="9"/>
      <c r="J20" s="9"/>
      <c r="K20" s="9">
        <v>492.79200000000003</v>
      </c>
      <c r="L20" s="9">
        <v>164.26400000000001</v>
      </c>
      <c r="M20" s="9">
        <v>0</v>
      </c>
      <c r="N20" s="8">
        <f t="shared" si="4"/>
        <v>657.05600000000004</v>
      </c>
    </row>
    <row r="21" spans="1:14" x14ac:dyDescent="0.2">
      <c r="A21" s="13">
        <v>2017</v>
      </c>
      <c r="B21" s="9">
        <v>740.6</v>
      </c>
      <c r="C21" s="9">
        <v>493.75200000000001</v>
      </c>
      <c r="D21" s="9">
        <v>82.292000000000002</v>
      </c>
      <c r="E21" s="9">
        <v>0</v>
      </c>
      <c r="F21" s="9">
        <v>0</v>
      </c>
      <c r="G21" s="9">
        <v>329.16800000000001</v>
      </c>
      <c r="H21" s="9">
        <v>156.35480000000001</v>
      </c>
      <c r="I21" s="9">
        <v>82.292000000000002</v>
      </c>
      <c r="J21" s="9">
        <v>493.77599999999995</v>
      </c>
      <c r="K21" s="9">
        <v>329.18399999999997</v>
      </c>
      <c r="L21" s="9">
        <v>164.584</v>
      </c>
      <c r="M21" s="9">
        <v>329.2672</v>
      </c>
      <c r="N21" s="8">
        <f t="shared" si="4"/>
        <v>3201.2699999999995</v>
      </c>
    </row>
    <row r="22" spans="1:14" x14ac:dyDescent="0.2">
      <c r="A22" s="12" t="s">
        <v>129</v>
      </c>
      <c r="B22" s="8">
        <f>AVERAGE(B18:B21)</f>
        <v>740.6</v>
      </c>
      <c r="C22" s="8">
        <f t="shared" ref="C22" si="5">AVERAGE(C18:C21)</f>
        <v>493.75200000000001</v>
      </c>
      <c r="D22" s="8">
        <f t="shared" ref="D22" si="6">AVERAGE(D18:D21)</f>
        <v>82.292000000000002</v>
      </c>
      <c r="E22" s="8">
        <f t="shared" ref="E22" si="7">AVERAGE(E18:E21)</f>
        <v>0</v>
      </c>
      <c r="F22" s="8">
        <f t="shared" ref="F22" si="8">AVERAGE(F18:F21)</f>
        <v>0</v>
      </c>
      <c r="G22" s="8">
        <f t="shared" ref="G22" si="9">AVERAGE(G18:G21)</f>
        <v>329.16800000000001</v>
      </c>
      <c r="H22" s="8">
        <f t="shared" ref="H22" si="10">AVERAGE(H18:H21)</f>
        <v>156.35480000000001</v>
      </c>
      <c r="I22" s="8">
        <f t="shared" ref="I22" si="11">AVERAGE(I18:I21)</f>
        <v>82.292000000000002</v>
      </c>
      <c r="J22" s="8">
        <f t="shared" ref="J22" si="12">AVERAGE(J18:J21)</f>
        <v>493.77599999999995</v>
      </c>
      <c r="K22" s="8">
        <f t="shared" ref="K22" si="13">AVERAGE(K18:K21)</f>
        <v>410.988</v>
      </c>
      <c r="L22" s="8">
        <f t="shared" ref="L22" si="14">AVERAGE(L18:L21)</f>
        <v>164.42400000000001</v>
      </c>
      <c r="M22" s="8">
        <f t="shared" ref="M22" si="15">AVERAGE(M18:M21)</f>
        <v>164.6336</v>
      </c>
    </row>
    <row r="23" spans="1:14" x14ac:dyDescent="0.2">
      <c r="A23" s="12"/>
    </row>
    <row r="24" spans="1:14" x14ac:dyDescent="0.2">
      <c r="A24" s="12"/>
    </row>
    <row r="25" spans="1:14" x14ac:dyDescent="0.2">
      <c r="A25" s="11" t="s">
        <v>130</v>
      </c>
    </row>
    <row r="26" spans="1:14" x14ac:dyDescent="0.25">
      <c r="A26" s="11" t="s">
        <v>113</v>
      </c>
      <c r="B26" s="8" t="s">
        <v>114</v>
      </c>
      <c r="C26" s="8" t="s">
        <v>115</v>
      </c>
      <c r="D26" s="8" t="s">
        <v>116</v>
      </c>
      <c r="E26" s="8" t="s">
        <v>117</v>
      </c>
      <c r="F26" s="8" t="s">
        <v>118</v>
      </c>
      <c r="G26" s="8" t="s">
        <v>119</v>
      </c>
      <c r="H26" s="8" t="s">
        <v>120</v>
      </c>
      <c r="I26" s="8" t="s">
        <v>121</v>
      </c>
      <c r="J26" s="8" t="s">
        <v>122</v>
      </c>
      <c r="K26" s="8" t="s">
        <v>123</v>
      </c>
      <c r="L26" s="8" t="s">
        <v>124</v>
      </c>
      <c r="M26" s="8" t="s">
        <v>125</v>
      </c>
      <c r="N26" s="8" t="s">
        <v>127</v>
      </c>
    </row>
    <row r="27" spans="1:14" x14ac:dyDescent="0.2">
      <c r="A27" s="12">
        <v>2014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8">
        <f>SUM(B27:M27)</f>
        <v>0</v>
      </c>
    </row>
    <row r="28" spans="1:14" x14ac:dyDescent="0.2">
      <c r="A28" s="12">
        <v>2015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8">
        <f t="shared" ref="N28:N30" si="16">SUM(B28:M28)</f>
        <v>0</v>
      </c>
    </row>
    <row r="29" spans="1:14" x14ac:dyDescent="0.2">
      <c r="A29" s="12">
        <v>2016</v>
      </c>
      <c r="B29" s="9"/>
      <c r="C29" s="9"/>
      <c r="D29" s="9"/>
      <c r="E29" s="9"/>
      <c r="F29" s="9"/>
      <c r="G29" s="9"/>
      <c r="H29" s="9"/>
      <c r="I29" s="9"/>
      <c r="J29" s="9"/>
      <c r="K29" s="9">
        <v>1149.848</v>
      </c>
      <c r="L29" s="9">
        <v>246.55600000000001</v>
      </c>
      <c r="M29" s="9">
        <v>493.78399999999999</v>
      </c>
      <c r="N29" s="8">
        <f t="shared" si="16"/>
        <v>1890.1880000000001</v>
      </c>
    </row>
    <row r="30" spans="1:14" x14ac:dyDescent="0.2">
      <c r="A30" s="13">
        <v>2017</v>
      </c>
      <c r="B30" s="9">
        <v>829.1</v>
      </c>
      <c r="C30" s="9">
        <v>823.03600000000006</v>
      </c>
      <c r="D30" s="9">
        <v>0</v>
      </c>
      <c r="E30" s="9">
        <v>0</v>
      </c>
      <c r="F30" s="9">
        <v>82.3</v>
      </c>
      <c r="G30" s="9">
        <v>0</v>
      </c>
      <c r="H30" s="9">
        <v>0</v>
      </c>
      <c r="I30" s="9">
        <v>0</v>
      </c>
      <c r="J30" s="9">
        <v>905.25200000000007</v>
      </c>
      <c r="K30" s="9">
        <v>493.75200000000001</v>
      </c>
      <c r="L30" s="9">
        <v>740.64400000000001</v>
      </c>
      <c r="M30" s="9">
        <v>658.50080000000003</v>
      </c>
      <c r="N30" s="8">
        <f t="shared" si="16"/>
        <v>4532.5847999999996</v>
      </c>
    </row>
    <row r="31" spans="1:14" x14ac:dyDescent="0.2">
      <c r="A31" s="12" t="s">
        <v>129</v>
      </c>
      <c r="B31" s="8">
        <f>AVERAGE(B27:B30)</f>
        <v>829.1</v>
      </c>
      <c r="C31" s="8">
        <f t="shared" ref="C31" si="17">AVERAGE(C27:C30)</f>
        <v>823.03600000000006</v>
      </c>
      <c r="D31" s="8">
        <f t="shared" ref="D31" si="18">AVERAGE(D27:D30)</f>
        <v>0</v>
      </c>
      <c r="E31" s="8">
        <f t="shared" ref="E31" si="19">AVERAGE(E27:E30)</f>
        <v>0</v>
      </c>
      <c r="F31" s="8">
        <f t="shared" ref="F31" si="20">AVERAGE(F27:F30)</f>
        <v>82.3</v>
      </c>
      <c r="G31" s="8">
        <f t="shared" ref="G31" si="21">AVERAGE(G27:G30)</f>
        <v>0</v>
      </c>
      <c r="H31" s="8">
        <f t="shared" ref="H31" si="22">AVERAGE(H27:H30)</f>
        <v>0</v>
      </c>
      <c r="I31" s="8">
        <f t="shared" ref="I31" si="23">AVERAGE(I27:I30)</f>
        <v>0</v>
      </c>
      <c r="J31" s="8">
        <f t="shared" ref="J31" si="24">AVERAGE(J27:J30)</f>
        <v>905.25200000000007</v>
      </c>
      <c r="K31" s="8">
        <f t="shared" ref="K31" si="25">AVERAGE(K27:K30)</f>
        <v>821.8</v>
      </c>
      <c r="L31" s="8">
        <f t="shared" ref="L31" si="26">AVERAGE(L27:L30)</f>
        <v>493.6</v>
      </c>
      <c r="M31" s="8">
        <f t="shared" ref="M31" si="27">AVERAGE(M27:M30)</f>
        <v>576.14239999999995</v>
      </c>
    </row>
    <row r="32" spans="1:14" x14ac:dyDescent="0.2">
      <c r="A32" s="12"/>
    </row>
    <row r="33" spans="1:14" x14ac:dyDescent="0.2">
      <c r="A33" s="12"/>
    </row>
    <row r="34" spans="1:14" x14ac:dyDescent="0.2">
      <c r="A34" s="12" t="s">
        <v>132</v>
      </c>
    </row>
    <row r="35" spans="1:14" x14ac:dyDescent="0.25">
      <c r="A35" s="12" t="s">
        <v>113</v>
      </c>
      <c r="B35" s="8" t="s">
        <v>114</v>
      </c>
      <c r="C35" s="8" t="s">
        <v>115</v>
      </c>
      <c r="D35" s="8" t="s">
        <v>116</v>
      </c>
      <c r="E35" s="8" t="s">
        <v>117</v>
      </c>
      <c r="F35" s="8" t="s">
        <v>118</v>
      </c>
      <c r="G35" s="8" t="s">
        <v>119</v>
      </c>
      <c r="H35" s="8" t="s">
        <v>120</v>
      </c>
      <c r="I35" s="8" t="s">
        <v>121</v>
      </c>
      <c r="J35" s="8" t="s">
        <v>122</v>
      </c>
      <c r="K35" s="8" t="s">
        <v>123</v>
      </c>
      <c r="L35" s="8" t="s">
        <v>124</v>
      </c>
      <c r="M35" s="8" t="s">
        <v>125</v>
      </c>
      <c r="N35" s="8" t="s">
        <v>127</v>
      </c>
    </row>
    <row r="36" spans="1:14" x14ac:dyDescent="0.2">
      <c r="A36" s="12">
        <v>2014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8">
        <f>SUM(B36:M36)</f>
        <v>0</v>
      </c>
    </row>
    <row r="37" spans="1:14" x14ac:dyDescent="0.25">
      <c r="A37" s="12">
        <v>2015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8">
        <f t="shared" ref="N37:N39" si="28">SUM(B37:M37)</f>
        <v>0</v>
      </c>
    </row>
    <row r="38" spans="1:14" x14ac:dyDescent="0.25">
      <c r="A38" s="12">
        <v>2016</v>
      </c>
      <c r="B38" s="9"/>
      <c r="C38" s="9"/>
      <c r="D38" s="9"/>
      <c r="E38" s="9"/>
      <c r="F38" s="9"/>
      <c r="G38" s="9"/>
      <c r="H38" s="9"/>
      <c r="I38" s="9"/>
      <c r="J38" s="9"/>
      <c r="K38" s="9">
        <v>491.35199999999998</v>
      </c>
      <c r="L38" s="9">
        <v>675.23059999999998</v>
      </c>
      <c r="M38" s="9">
        <v>163.78399999999999</v>
      </c>
      <c r="N38" s="8">
        <f t="shared" si="28"/>
        <v>1330.3665999999998</v>
      </c>
    </row>
    <row r="39" spans="1:14" x14ac:dyDescent="0.25">
      <c r="A39" s="13">
        <v>2017</v>
      </c>
      <c r="B39" s="9">
        <v>491.4</v>
      </c>
      <c r="C39" s="9">
        <v>161.73670000000001</v>
      </c>
      <c r="D39" s="9">
        <v>808.68349999999998</v>
      </c>
      <c r="E39" s="9">
        <v>163.78399999999999</v>
      </c>
      <c r="F39" s="9">
        <v>163.80000000000001</v>
      </c>
      <c r="G39" s="9">
        <v>327.56799999999998</v>
      </c>
      <c r="H39" s="9">
        <v>163.78399999999999</v>
      </c>
      <c r="I39" s="9">
        <v>327.584</v>
      </c>
      <c r="J39" s="9">
        <v>651.04140000000007</v>
      </c>
      <c r="K39" s="9">
        <v>327.56799999999998</v>
      </c>
      <c r="L39" s="9">
        <v>241.91565</v>
      </c>
      <c r="M39" s="9">
        <v>594.87700000000007</v>
      </c>
      <c r="N39" s="8">
        <f t="shared" si="28"/>
        <v>4423.7422500000002</v>
      </c>
    </row>
    <row r="40" spans="1:14" x14ac:dyDescent="0.25">
      <c r="A40" s="12" t="s">
        <v>129</v>
      </c>
      <c r="B40" s="8">
        <f>AVERAGE(B36:B39)</f>
        <v>491.4</v>
      </c>
      <c r="C40" s="8">
        <f t="shared" ref="C40:M40" si="29">AVERAGE(C36:C39)</f>
        <v>161.73670000000001</v>
      </c>
      <c r="D40" s="8">
        <f t="shared" si="29"/>
        <v>808.68349999999998</v>
      </c>
      <c r="E40" s="8">
        <f t="shared" si="29"/>
        <v>163.78399999999999</v>
      </c>
      <c r="F40" s="8">
        <f t="shared" si="29"/>
        <v>163.80000000000001</v>
      </c>
      <c r="G40" s="8">
        <f t="shared" si="29"/>
        <v>327.56799999999998</v>
      </c>
      <c r="H40" s="8">
        <f t="shared" si="29"/>
        <v>163.78399999999999</v>
      </c>
      <c r="I40" s="8">
        <f t="shared" si="29"/>
        <v>327.584</v>
      </c>
      <c r="J40" s="8">
        <f t="shared" si="29"/>
        <v>651.04140000000007</v>
      </c>
      <c r="K40" s="8">
        <f t="shared" si="29"/>
        <v>409.46</v>
      </c>
      <c r="L40" s="8">
        <f t="shared" si="29"/>
        <v>458.573125</v>
      </c>
      <c r="M40" s="8">
        <f t="shared" si="29"/>
        <v>379.33050000000003</v>
      </c>
    </row>
    <row r="41" spans="1:14" x14ac:dyDescent="0.25">
      <c r="A41" s="12"/>
    </row>
    <row r="42" spans="1:14" x14ac:dyDescent="0.25">
      <c r="A42" s="12" t="s">
        <v>131</v>
      </c>
    </row>
    <row r="43" spans="1:14" x14ac:dyDescent="0.25">
      <c r="A43" s="12" t="s">
        <v>113</v>
      </c>
      <c r="B43" s="8" t="s">
        <v>114</v>
      </c>
      <c r="C43" s="8" t="s">
        <v>115</v>
      </c>
      <c r="D43" s="8" t="s">
        <v>116</v>
      </c>
      <c r="E43" s="8" t="s">
        <v>117</v>
      </c>
      <c r="F43" s="8" t="s">
        <v>118</v>
      </c>
      <c r="G43" s="8" t="s">
        <v>119</v>
      </c>
      <c r="H43" s="8" t="s">
        <v>120</v>
      </c>
      <c r="I43" s="8" t="s">
        <v>121</v>
      </c>
      <c r="J43" s="8" t="s">
        <v>122</v>
      </c>
      <c r="K43" s="8" t="s">
        <v>123</v>
      </c>
      <c r="L43" s="8" t="s">
        <v>124</v>
      </c>
      <c r="M43" s="8" t="s">
        <v>125</v>
      </c>
      <c r="N43" s="8" t="s">
        <v>127</v>
      </c>
    </row>
    <row r="44" spans="1:14" x14ac:dyDescent="0.25">
      <c r="A44" s="12">
        <v>2014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8">
        <f>SUM(B44:M44)</f>
        <v>0</v>
      </c>
    </row>
    <row r="45" spans="1:14" x14ac:dyDescent="0.25">
      <c r="A45" s="12">
        <v>2015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8">
        <f t="shared" ref="N45:N47" si="30">SUM(B45:M45)</f>
        <v>0</v>
      </c>
    </row>
    <row r="46" spans="1:14" x14ac:dyDescent="0.25">
      <c r="A46" s="12">
        <v>2016</v>
      </c>
      <c r="B46" s="9"/>
      <c r="C46" s="9"/>
      <c r="D46" s="9"/>
      <c r="E46" s="9"/>
      <c r="F46" s="9"/>
      <c r="G46" s="9"/>
      <c r="H46" s="9"/>
      <c r="I46" s="9"/>
      <c r="J46" s="9"/>
      <c r="K46" s="9">
        <v>110.55419999999999</v>
      </c>
      <c r="L46" s="9">
        <v>0</v>
      </c>
      <c r="M46" s="9">
        <v>163.78399999999999</v>
      </c>
      <c r="N46" s="8">
        <f t="shared" si="30"/>
        <v>274.33819999999997</v>
      </c>
    </row>
    <row r="47" spans="1:14" x14ac:dyDescent="0.25">
      <c r="A47" s="13">
        <v>2017</v>
      </c>
      <c r="B47" s="9">
        <v>120.8</v>
      </c>
      <c r="C47" s="9">
        <v>122.83799999999999</v>
      </c>
      <c r="D47" s="9">
        <v>0</v>
      </c>
      <c r="E47" s="9">
        <v>0</v>
      </c>
      <c r="F47" s="9">
        <v>0</v>
      </c>
      <c r="G47" s="9">
        <v>0</v>
      </c>
      <c r="H47" s="9">
        <v>200.6354</v>
      </c>
      <c r="I47" s="9">
        <v>0</v>
      </c>
      <c r="J47" s="9">
        <v>100.3177</v>
      </c>
      <c r="K47" s="9">
        <v>0</v>
      </c>
      <c r="L47" s="9">
        <v>202.68270000000001</v>
      </c>
      <c r="M47" s="9">
        <v>0</v>
      </c>
      <c r="N47" s="8">
        <f t="shared" si="30"/>
        <v>747.27379999999994</v>
      </c>
    </row>
    <row r="48" spans="1:14" x14ac:dyDescent="0.25">
      <c r="A48" s="12" t="s">
        <v>129</v>
      </c>
      <c r="B48" s="8">
        <f>AVERAGE(B44:B47)</f>
        <v>120.8</v>
      </c>
      <c r="C48" s="8">
        <f t="shared" ref="C48" si="31">AVERAGE(C44:C47)</f>
        <v>122.83799999999999</v>
      </c>
      <c r="D48" s="8">
        <f t="shared" ref="D48" si="32">AVERAGE(D44:D47)</f>
        <v>0</v>
      </c>
      <c r="E48" s="8">
        <f t="shared" ref="E48" si="33">AVERAGE(E44:E47)</f>
        <v>0</v>
      </c>
      <c r="F48" s="8">
        <f t="shared" ref="F48" si="34">AVERAGE(F44:F47)</f>
        <v>0</v>
      </c>
      <c r="G48" s="8">
        <f t="shared" ref="G48" si="35">AVERAGE(G44:G47)</f>
        <v>0</v>
      </c>
      <c r="H48" s="8">
        <f t="shared" ref="H48" si="36">AVERAGE(H44:H47)</f>
        <v>200.6354</v>
      </c>
      <c r="I48" s="8">
        <f t="shared" ref="I48" si="37">AVERAGE(I44:I47)</f>
        <v>0</v>
      </c>
      <c r="J48" s="8">
        <f t="shared" ref="J48" si="38">AVERAGE(J44:J47)</f>
        <v>100.3177</v>
      </c>
      <c r="K48" s="8">
        <f t="shared" ref="K48" si="39">AVERAGE(K44:K47)</f>
        <v>55.277099999999997</v>
      </c>
      <c r="L48" s="8">
        <f t="shared" ref="L48" si="40">AVERAGE(L44:L47)</f>
        <v>101.34135000000001</v>
      </c>
      <c r="M48" s="8">
        <f t="shared" ref="M48" si="41">AVERAGE(M44:M47)</f>
        <v>81.891999999999996</v>
      </c>
    </row>
    <row r="49" spans="1:14" x14ac:dyDescent="0.25">
      <c r="A49" s="12"/>
    </row>
    <row r="50" spans="1:14" x14ac:dyDescent="0.25">
      <c r="A50" s="12"/>
    </row>
    <row r="51" spans="1:14" x14ac:dyDescent="0.25">
      <c r="A51" s="12" t="s">
        <v>128</v>
      </c>
    </row>
    <row r="52" spans="1:14" x14ac:dyDescent="0.25">
      <c r="A52" s="12" t="s">
        <v>113</v>
      </c>
      <c r="B52" s="8" t="s">
        <v>114</v>
      </c>
      <c r="C52" s="8" t="s">
        <v>115</v>
      </c>
      <c r="D52" s="8" t="s">
        <v>116</v>
      </c>
      <c r="E52" s="8" t="s">
        <v>117</v>
      </c>
      <c r="F52" s="8" t="s">
        <v>118</v>
      </c>
      <c r="G52" s="8" t="s">
        <v>119</v>
      </c>
      <c r="H52" s="8" t="s">
        <v>120</v>
      </c>
      <c r="I52" s="8" t="s">
        <v>121</v>
      </c>
      <c r="J52" s="8" t="s">
        <v>122</v>
      </c>
      <c r="K52" s="8" t="s">
        <v>123</v>
      </c>
      <c r="L52" s="8" t="s">
        <v>124</v>
      </c>
      <c r="M52" s="8" t="s">
        <v>125</v>
      </c>
      <c r="N52" s="8" t="s">
        <v>127</v>
      </c>
    </row>
    <row r="53" spans="1:14" x14ac:dyDescent="0.25">
      <c r="A53" s="12">
        <v>2014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8">
        <f>SUM(B53:M53)</f>
        <v>0</v>
      </c>
    </row>
    <row r="54" spans="1:14" x14ac:dyDescent="0.25">
      <c r="A54" s="12">
        <v>2015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8">
        <f t="shared" ref="N54:N56" si="42">SUM(B54:M54)</f>
        <v>0</v>
      </c>
    </row>
    <row r="55" spans="1:14" x14ac:dyDescent="0.25">
      <c r="A55" s="12">
        <v>2016</v>
      </c>
      <c r="B55" s="9"/>
      <c r="C55" s="9"/>
      <c r="D55" s="9"/>
      <c r="E55" s="9"/>
      <c r="F55" s="9"/>
      <c r="G55" s="9"/>
      <c r="H55" s="9"/>
      <c r="I55" s="9"/>
      <c r="J55" s="9"/>
      <c r="K55" s="9">
        <v>988.02</v>
      </c>
      <c r="L55" s="9">
        <v>635.02154999999993</v>
      </c>
      <c r="M55" s="9">
        <v>0</v>
      </c>
      <c r="N55" s="8">
        <f t="shared" si="42"/>
        <v>1623.0415499999999</v>
      </c>
    </row>
    <row r="56" spans="1:14" x14ac:dyDescent="0.25">
      <c r="A56" s="13">
        <v>2017</v>
      </c>
      <c r="B56" s="9">
        <v>1219.5</v>
      </c>
      <c r="C56" s="9">
        <v>493.99199999999996</v>
      </c>
      <c r="D56" s="9">
        <v>164.66399999999999</v>
      </c>
      <c r="E56" s="9">
        <v>164.66399999999999</v>
      </c>
      <c r="F56" s="9">
        <v>82.3</v>
      </c>
      <c r="G56" s="9">
        <v>246.99599999999998</v>
      </c>
      <c r="H56" s="9">
        <v>246.99599999999998</v>
      </c>
      <c r="I56" s="9">
        <v>322.12394999999998</v>
      </c>
      <c r="J56" s="9">
        <v>658.65599999999995</v>
      </c>
      <c r="K56" s="9">
        <v>493.99199999999996</v>
      </c>
      <c r="L56" s="9">
        <v>329.32799999999997</v>
      </c>
      <c r="M56" s="9">
        <v>494.14079999999996</v>
      </c>
      <c r="N56" s="8">
        <f t="shared" si="42"/>
        <v>4917.3527500000009</v>
      </c>
    </row>
    <row r="57" spans="1:14" x14ac:dyDescent="0.25">
      <c r="A57" s="11" t="s">
        <v>129</v>
      </c>
      <c r="B57" s="8">
        <f>AVERAGE(B53:B56)</f>
        <v>1219.5</v>
      </c>
      <c r="C57" s="8">
        <f t="shared" ref="C57:M57" si="43">AVERAGE(C53:C56)</f>
        <v>493.99199999999996</v>
      </c>
      <c r="D57" s="8">
        <f t="shared" si="43"/>
        <v>164.66399999999999</v>
      </c>
      <c r="E57" s="8">
        <f t="shared" si="43"/>
        <v>164.66399999999999</v>
      </c>
      <c r="F57" s="8">
        <f t="shared" si="43"/>
        <v>82.3</v>
      </c>
      <c r="G57" s="8">
        <f t="shared" si="43"/>
        <v>246.99599999999998</v>
      </c>
      <c r="H57" s="8">
        <f t="shared" si="43"/>
        <v>246.99599999999998</v>
      </c>
      <c r="I57" s="8">
        <f t="shared" si="43"/>
        <v>322.12394999999998</v>
      </c>
      <c r="J57" s="8">
        <f t="shared" si="43"/>
        <v>658.65599999999995</v>
      </c>
      <c r="K57" s="8">
        <f t="shared" si="43"/>
        <v>741.00599999999997</v>
      </c>
      <c r="L57" s="8">
        <f t="shared" si="43"/>
        <v>482.17477499999995</v>
      </c>
      <c r="M57" s="8">
        <f t="shared" si="43"/>
        <v>247.07039999999998</v>
      </c>
    </row>
  </sheetData>
  <mergeCells count="1">
    <mergeCell ref="A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Recettes</vt:lpstr>
      <vt:lpstr>Fabrication</vt:lpstr>
      <vt:lpstr>Entrés</vt:lpstr>
      <vt:lpstr>Sortie</vt:lpstr>
      <vt:lpstr>Stock restant</vt:lpstr>
      <vt:lpstr>Stock limite</vt:lpstr>
      <vt:lpstr>Fabrication passée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2018-01-22T10:55:12Z</dcterms:created>
  <dcterms:modified xsi:type="dcterms:W3CDTF">2018-03-05T08:00:07Z</dcterms:modified>
</cp:coreProperties>
</file>