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4115" windowHeight="7995"/>
  </bookViews>
  <sheets>
    <sheet name="SUIVI_PROGRAMMATION" sheetId="1" r:id="rId1"/>
  </sheets>
  <externalReferences>
    <externalReference r:id="rId2"/>
  </externalReferences>
  <definedNames>
    <definedName name="_xlnm._FilterDatabase" localSheetId="0" hidden="1">SUIVI_PROGRAMMATION!$A$1:$Z$433</definedName>
    <definedName name="DATE_A_DATE">SUIVI_PROGRAMMATION!$AB$2:$AB$1048576</definedName>
    <definedName name="DECISION_CRBFC">'[1]NE_PAS_TOUCHER (2)'!$A$65:$A$68</definedName>
    <definedName name="DUDU">'[1]NE_PAS_TOUCHER (2)'!$C$2</definedName>
    <definedName name="_xlnm.Print_Titles" localSheetId="0">SUIVI_PROGRAMMATION!$B:$C,SUIVI_PROGRAMMATION!$1:$1</definedName>
    <definedName name="LIEU_DEROULEMENT">'[1]NE_PAS_TOUCHER (2)'!$A$12:$A$52</definedName>
    <definedName name="MOTIF_DEMANDE">'[1]NE_PAS_TOUCHER (2)'!$A$54:$A$63</definedName>
    <definedName name="REF_AO">'[1]NE_PAS_TOUCHER (2)'!$A$2:$A$10</definedName>
    <definedName name="_xlnm.Print_Area" localSheetId="0">SUIVI_PROGRAMMATION!$A$1:$U$240</definedName>
  </definedNames>
  <calcPr calcId="145621"/>
</workbook>
</file>

<file path=xl/calcChain.xml><?xml version="1.0" encoding="utf-8"?>
<calcChain xmlns="http://schemas.openxmlformats.org/spreadsheetml/2006/main">
  <c r="O2" i="1" l="1"/>
  <c r="S2" i="1"/>
  <c r="AA2" i="1"/>
  <c r="AB2" i="1"/>
  <c r="AC2" i="1"/>
  <c r="AD2" i="1" s="1"/>
  <c r="O3" i="1"/>
  <c r="S3" i="1"/>
  <c r="T3" i="1" s="1"/>
  <c r="Y3" i="1"/>
  <c r="Z3" i="1"/>
  <c r="AB3" i="1"/>
  <c r="O4" i="1"/>
  <c r="S4" i="1"/>
  <c r="T4" i="1" s="1"/>
  <c r="Z4" i="1"/>
  <c r="AA4" i="1" s="1"/>
  <c r="AB4" i="1"/>
  <c r="O5" i="1"/>
  <c r="Z5" i="1"/>
  <c r="AA5" i="1" s="1"/>
  <c r="AB5" i="1"/>
  <c r="O6" i="1"/>
  <c r="S6" i="1"/>
  <c r="T6" i="1" s="1"/>
  <c r="Z6" i="1"/>
  <c r="AA6" i="1" s="1"/>
  <c r="AB6" i="1"/>
  <c r="O7" i="1"/>
  <c r="Z7" i="1"/>
  <c r="AA7" i="1" s="1"/>
  <c r="AB7" i="1"/>
  <c r="O8" i="1"/>
  <c r="Z8" i="1"/>
  <c r="AA8" i="1" s="1"/>
  <c r="AB8" i="1"/>
  <c r="O9" i="1"/>
  <c r="S9" i="1"/>
  <c r="T9" i="1" s="1"/>
  <c r="Z9" i="1"/>
  <c r="AB9" i="1"/>
  <c r="O10" i="1"/>
  <c r="S10" i="1"/>
  <c r="Z10" i="1"/>
  <c r="AB10" i="1"/>
  <c r="O11" i="1"/>
  <c r="S11" i="1"/>
  <c r="Z11" i="1"/>
  <c r="AB11" i="1"/>
  <c r="O12" i="1"/>
  <c r="S12" i="1"/>
  <c r="X12" i="1" s="1"/>
  <c r="Y12" i="1" s="1"/>
  <c r="Z12" i="1"/>
  <c r="AB12" i="1"/>
  <c r="O13" i="1"/>
  <c r="S13" i="1"/>
  <c r="Z13" i="1"/>
  <c r="AB13" i="1"/>
  <c r="O14" i="1"/>
  <c r="S14" i="1"/>
  <c r="X14" i="1" s="1"/>
  <c r="Y14" i="1" s="1"/>
  <c r="Z14" i="1"/>
  <c r="AB14" i="1"/>
  <c r="O15" i="1"/>
  <c r="S15" i="1"/>
  <c r="Z15" i="1"/>
  <c r="AB15" i="1"/>
  <c r="O16" i="1"/>
  <c r="S16" i="1"/>
  <c r="Z16" i="1"/>
  <c r="AB16" i="1"/>
  <c r="O17" i="1"/>
  <c r="S17" i="1"/>
  <c r="Z17" i="1"/>
  <c r="AB17" i="1"/>
  <c r="O18" i="1"/>
  <c r="S18" i="1"/>
  <c r="X18" i="1" s="1"/>
  <c r="Y18" i="1" s="1"/>
  <c r="Z18" i="1"/>
  <c r="AB18" i="1"/>
  <c r="O19" i="1"/>
  <c r="S19" i="1"/>
  <c r="Z19" i="1"/>
  <c r="AB19" i="1"/>
  <c r="O20" i="1"/>
  <c r="S20" i="1"/>
  <c r="Z20" i="1"/>
  <c r="AB20" i="1"/>
  <c r="O21" i="1"/>
  <c r="S21" i="1"/>
  <c r="Z21" i="1"/>
  <c r="AB21" i="1"/>
  <c r="O22" i="1"/>
  <c r="S22" i="1"/>
  <c r="X22" i="1" s="1"/>
  <c r="Y22" i="1" s="1"/>
  <c r="Z22" i="1"/>
  <c r="AB22" i="1"/>
  <c r="O23" i="1"/>
  <c r="S23" i="1"/>
  <c r="Z23" i="1"/>
  <c r="AB23" i="1"/>
  <c r="O24" i="1"/>
  <c r="S24" i="1"/>
  <c r="Z24" i="1"/>
  <c r="AB24" i="1"/>
  <c r="O25" i="1"/>
  <c r="S25" i="1"/>
  <c r="Z25" i="1"/>
  <c r="AB25" i="1"/>
  <c r="O26" i="1"/>
  <c r="S26" i="1"/>
  <c r="Z26" i="1"/>
  <c r="AB26" i="1"/>
  <c r="O27" i="1"/>
  <c r="S27" i="1"/>
  <c r="Z27" i="1"/>
  <c r="AB27" i="1"/>
  <c r="O28" i="1"/>
  <c r="S28" i="1"/>
  <c r="X28" i="1" s="1"/>
  <c r="Y28" i="1" s="1"/>
  <c r="Z28" i="1"/>
  <c r="AB28" i="1"/>
  <c r="O29" i="1"/>
  <c r="S29" i="1"/>
  <c r="Z29" i="1"/>
  <c r="AB29" i="1"/>
  <c r="O30" i="1"/>
  <c r="S30" i="1"/>
  <c r="Z30" i="1"/>
  <c r="AB30" i="1"/>
  <c r="O31" i="1"/>
  <c r="S31" i="1"/>
  <c r="Z31" i="1"/>
  <c r="AB31" i="1"/>
  <c r="O32" i="1"/>
  <c r="S32" i="1"/>
  <c r="Z32" i="1"/>
  <c r="AB32" i="1"/>
  <c r="O33" i="1"/>
  <c r="S33" i="1"/>
  <c r="Z33" i="1"/>
  <c r="AB33" i="1"/>
  <c r="O34" i="1"/>
  <c r="S34" i="1"/>
  <c r="X34" i="1" s="1"/>
  <c r="Y34" i="1" s="1"/>
  <c r="Z34" i="1"/>
  <c r="AB34" i="1"/>
  <c r="O35" i="1"/>
  <c r="Z35" i="1"/>
  <c r="AB35" i="1"/>
  <c r="O36" i="1"/>
  <c r="S36" i="1"/>
  <c r="X36" i="1" s="1"/>
  <c r="Y36" i="1" s="1"/>
  <c r="Z36" i="1"/>
  <c r="AB36" i="1"/>
  <c r="O37" i="1"/>
  <c r="S37" i="1"/>
  <c r="Z37" i="1"/>
  <c r="AB37" i="1"/>
  <c r="O38" i="1"/>
  <c r="Z38" i="1"/>
  <c r="AA38" i="1" s="1"/>
  <c r="AB38" i="1"/>
  <c r="O39" i="1"/>
  <c r="Z39" i="1"/>
  <c r="AA39" i="1" s="1"/>
  <c r="AB39" i="1"/>
  <c r="O40" i="1"/>
  <c r="S40" i="1"/>
  <c r="Z40" i="1"/>
  <c r="AA40" i="1" s="1"/>
  <c r="AB40" i="1"/>
  <c r="O41" i="1"/>
  <c r="Z41" i="1"/>
  <c r="AB41" i="1"/>
  <c r="O42" i="1"/>
  <c r="Z42" i="1"/>
  <c r="AB42" i="1"/>
  <c r="O43" i="1"/>
  <c r="S43" i="1"/>
  <c r="Z43" i="1"/>
  <c r="AB43" i="1"/>
  <c r="O44" i="1"/>
  <c r="Z44" i="1"/>
  <c r="AB44" i="1"/>
  <c r="O45" i="1"/>
  <c r="Z45" i="1"/>
  <c r="AA45" i="1" s="1"/>
  <c r="AB45" i="1"/>
  <c r="O46" i="1"/>
  <c r="S46" i="1"/>
  <c r="Z46" i="1"/>
  <c r="AA46" i="1" s="1"/>
  <c r="AB46" i="1"/>
  <c r="O47" i="1"/>
  <c r="Y47" i="1"/>
  <c r="Z47" i="1"/>
  <c r="AA47" i="1" s="1"/>
  <c r="AB47" i="1"/>
  <c r="O48" i="1"/>
  <c r="Z48" i="1"/>
  <c r="AA48" i="1" s="1"/>
  <c r="AB48" i="1"/>
  <c r="O49" i="1"/>
  <c r="Z49" i="1"/>
  <c r="AB49" i="1"/>
  <c r="O50" i="1"/>
  <c r="S50" i="1"/>
  <c r="Y50" i="1"/>
  <c r="Z50" i="1"/>
  <c r="AA50" i="1" s="1"/>
  <c r="AB50" i="1"/>
  <c r="O51" i="1"/>
  <c r="S51" i="1"/>
  <c r="Z51" i="1"/>
  <c r="AA51" i="1" s="1"/>
  <c r="AB51" i="1"/>
  <c r="O52" i="1"/>
  <c r="S52" i="1"/>
  <c r="U52" i="1" s="1"/>
  <c r="Z52" i="1"/>
  <c r="AB52" i="1"/>
  <c r="O53" i="1"/>
  <c r="Z53" i="1"/>
  <c r="AB53" i="1"/>
  <c r="O54" i="1"/>
  <c r="Z54" i="1"/>
  <c r="AB54" i="1"/>
  <c r="O55" i="1"/>
  <c r="Z55" i="1"/>
  <c r="AB55" i="1"/>
  <c r="O56" i="1"/>
  <c r="S56" i="1"/>
  <c r="U56" i="1" s="1"/>
  <c r="Z56" i="1"/>
  <c r="AB56" i="1"/>
  <c r="O57" i="1"/>
  <c r="Z57" i="1"/>
  <c r="AA57" i="1" s="1"/>
  <c r="AB57" i="1"/>
  <c r="O58" i="1"/>
  <c r="Z58" i="1"/>
  <c r="AB58" i="1"/>
  <c r="O59" i="1"/>
  <c r="S59" i="1"/>
  <c r="Z59" i="1"/>
  <c r="AA59" i="1" s="1"/>
  <c r="AB59" i="1"/>
  <c r="O60" i="1"/>
  <c r="Z60" i="1"/>
  <c r="AB60" i="1"/>
  <c r="O61" i="1"/>
  <c r="S61" i="1"/>
  <c r="Z61" i="1"/>
  <c r="AB61" i="1"/>
  <c r="O62" i="1"/>
  <c r="Z62" i="1"/>
  <c r="AA62" i="1" s="1"/>
  <c r="AB62" i="1"/>
  <c r="O63" i="1"/>
  <c r="S63" i="1"/>
  <c r="Z63" i="1"/>
  <c r="AA63" i="1" s="1"/>
  <c r="AB63" i="1"/>
  <c r="O64" i="1"/>
  <c r="Z64" i="1"/>
  <c r="AA64" i="1" s="1"/>
  <c r="AB64" i="1"/>
  <c r="O65" i="1"/>
  <c r="S65" i="1"/>
  <c r="Z65" i="1"/>
  <c r="AA65" i="1" s="1"/>
  <c r="AB65" i="1"/>
  <c r="O66" i="1"/>
  <c r="Z66" i="1"/>
  <c r="AA66" i="1" s="1"/>
  <c r="AB66" i="1"/>
  <c r="O67" i="1"/>
  <c r="S67" i="1"/>
  <c r="Z67" i="1"/>
  <c r="AA67" i="1" s="1"/>
  <c r="AB67" i="1"/>
  <c r="O68" i="1"/>
  <c r="Z68" i="1"/>
  <c r="AA68" i="1" s="1"/>
  <c r="AB68" i="1"/>
  <c r="O69" i="1"/>
  <c r="S69" i="1"/>
  <c r="Z69" i="1"/>
  <c r="AA69" i="1" s="1"/>
  <c r="AB69" i="1"/>
  <c r="O70" i="1"/>
  <c r="Z70" i="1"/>
  <c r="AA70" i="1" s="1"/>
  <c r="AB70" i="1"/>
  <c r="O71" i="1"/>
  <c r="S71" i="1"/>
  <c r="Z71" i="1"/>
  <c r="AA71" i="1" s="1"/>
  <c r="AB71" i="1"/>
  <c r="O72" i="1"/>
  <c r="Z72" i="1"/>
  <c r="AA72" i="1" s="1"/>
  <c r="AB72" i="1"/>
  <c r="O73" i="1"/>
  <c r="S73" i="1"/>
  <c r="Z73" i="1"/>
  <c r="AA73" i="1" s="1"/>
  <c r="AB73" i="1"/>
  <c r="O74" i="1"/>
  <c r="Z74" i="1"/>
  <c r="AB74" i="1"/>
  <c r="O75" i="1"/>
  <c r="S75" i="1"/>
  <c r="Z75" i="1"/>
  <c r="AA75" i="1" s="1"/>
  <c r="AB75" i="1"/>
  <c r="O76" i="1"/>
  <c r="Z76" i="1"/>
  <c r="AB76" i="1"/>
  <c r="O77" i="1"/>
  <c r="S77" i="1"/>
  <c r="Y77" i="1"/>
  <c r="Z77" i="1"/>
  <c r="AB77" i="1"/>
  <c r="O78" i="1"/>
  <c r="S78" i="1"/>
  <c r="Z78" i="1"/>
  <c r="AB78" i="1"/>
  <c r="O79" i="1"/>
  <c r="Y79" i="1"/>
  <c r="Z79" i="1"/>
  <c r="AB79" i="1"/>
  <c r="O80" i="1"/>
  <c r="S80" i="1"/>
  <c r="Z80" i="1"/>
  <c r="AB80" i="1"/>
  <c r="O81" i="1"/>
  <c r="S81" i="1"/>
  <c r="Z81" i="1"/>
  <c r="AB81" i="1"/>
  <c r="O82" i="1"/>
  <c r="Z82" i="1"/>
  <c r="AB82" i="1"/>
  <c r="O83" i="1"/>
  <c r="S83" i="1"/>
  <c r="U83" i="1" s="1"/>
  <c r="Z83" i="1"/>
  <c r="AB83" i="1"/>
  <c r="O84" i="1"/>
  <c r="Z84" i="1"/>
  <c r="AB84" i="1"/>
  <c r="O85" i="1"/>
  <c r="S85" i="1"/>
  <c r="U85" i="1" s="1"/>
  <c r="Z85" i="1"/>
  <c r="AB85" i="1"/>
  <c r="O86" i="1"/>
  <c r="Z86" i="1"/>
  <c r="AB86" i="1"/>
  <c r="O87" i="1"/>
  <c r="Z87" i="1"/>
  <c r="AB87" i="1"/>
  <c r="O88" i="1"/>
  <c r="Z88" i="1"/>
  <c r="AA88" i="1" s="1"/>
  <c r="AB88" i="1"/>
  <c r="O89" i="1"/>
  <c r="S89" i="1"/>
  <c r="Z89" i="1"/>
  <c r="AB89" i="1"/>
  <c r="O90" i="1"/>
  <c r="S90" i="1"/>
  <c r="U90" i="1" s="1"/>
  <c r="Z90" i="1"/>
  <c r="AB90" i="1"/>
  <c r="O91" i="1"/>
  <c r="S91" i="1"/>
  <c r="Z91" i="1"/>
  <c r="AB91" i="1"/>
  <c r="O92" i="1"/>
  <c r="S92" i="1"/>
  <c r="U92" i="1" s="1"/>
  <c r="Z92" i="1"/>
  <c r="AA92" i="1" s="1"/>
  <c r="AB92" i="1"/>
  <c r="O93" i="1"/>
  <c r="S93" i="1"/>
  <c r="Z93" i="1"/>
  <c r="AB93" i="1"/>
  <c r="O94" i="1"/>
  <c r="S94" i="1"/>
  <c r="U94" i="1" s="1"/>
  <c r="Z94" i="1"/>
  <c r="AB94" i="1"/>
  <c r="O95" i="1"/>
  <c r="S95" i="1"/>
  <c r="Z95" i="1"/>
  <c r="AB95" i="1"/>
  <c r="O96" i="1"/>
  <c r="S96" i="1"/>
  <c r="U96" i="1" s="1"/>
  <c r="Z96" i="1"/>
  <c r="AB96" i="1"/>
  <c r="O97" i="1"/>
  <c r="S97" i="1"/>
  <c r="Z97" i="1"/>
  <c r="AA97" i="1" s="1"/>
  <c r="AB97" i="1"/>
  <c r="O98" i="1"/>
  <c r="S98" i="1"/>
  <c r="U98" i="1" s="1"/>
  <c r="Z98" i="1"/>
  <c r="AB98" i="1"/>
  <c r="O99" i="1"/>
  <c r="S99" i="1"/>
  <c r="Z99" i="1"/>
  <c r="AB99" i="1"/>
  <c r="O100" i="1"/>
  <c r="Z100" i="1"/>
  <c r="AB100" i="1"/>
  <c r="O101" i="1"/>
  <c r="S101" i="1"/>
  <c r="Z101" i="1"/>
  <c r="AB101" i="1"/>
  <c r="O102" i="1"/>
  <c r="Z102" i="1"/>
  <c r="AB102" i="1"/>
  <c r="O103" i="1"/>
  <c r="S103" i="1"/>
  <c r="Z103" i="1"/>
  <c r="AB103" i="1"/>
  <c r="O104" i="1"/>
  <c r="S104" i="1"/>
  <c r="U104" i="1" s="1"/>
  <c r="Z104" i="1"/>
  <c r="AA104" i="1" s="1"/>
  <c r="AB104" i="1"/>
  <c r="O105" i="1"/>
  <c r="S105" i="1"/>
  <c r="Z105" i="1"/>
  <c r="AA105" i="1" s="1"/>
  <c r="AB105" i="1"/>
  <c r="O106" i="1"/>
  <c r="S106" i="1"/>
  <c r="U106" i="1" s="1"/>
  <c r="Z106" i="1"/>
  <c r="AB106" i="1"/>
  <c r="O107" i="1"/>
  <c r="S107" i="1"/>
  <c r="Z107" i="1"/>
  <c r="AB107" i="1"/>
  <c r="O108" i="1"/>
  <c r="Z108" i="1"/>
  <c r="AB108" i="1"/>
  <c r="O109" i="1"/>
  <c r="S109" i="1"/>
  <c r="Z109" i="1"/>
  <c r="AB109" i="1"/>
  <c r="O110" i="1"/>
  <c r="Z110" i="1"/>
  <c r="AB110" i="1"/>
  <c r="O111" i="1"/>
  <c r="S111" i="1"/>
  <c r="Z111" i="1"/>
  <c r="AB111" i="1"/>
  <c r="O112" i="1"/>
  <c r="S112" i="1"/>
  <c r="U112" i="1" s="1"/>
  <c r="Z112" i="1"/>
  <c r="AA112" i="1" s="1"/>
  <c r="AB112" i="1"/>
  <c r="O113" i="1"/>
  <c r="S113" i="1"/>
  <c r="Z113" i="1"/>
  <c r="AA113" i="1" s="1"/>
  <c r="AB113" i="1"/>
  <c r="O114" i="1"/>
  <c r="S114" i="1"/>
  <c r="U114" i="1" s="1"/>
  <c r="Z114" i="1"/>
  <c r="AB114" i="1"/>
  <c r="O115" i="1"/>
  <c r="S115" i="1"/>
  <c r="Z115" i="1"/>
  <c r="AB115" i="1"/>
  <c r="O116" i="1"/>
  <c r="Z116" i="1"/>
  <c r="AB116" i="1"/>
  <c r="O117" i="1"/>
  <c r="S117" i="1"/>
  <c r="Z117" i="1"/>
  <c r="AA117" i="1" s="1"/>
  <c r="AB117" i="1"/>
  <c r="O118" i="1"/>
  <c r="Z118" i="1"/>
  <c r="AB118" i="1"/>
  <c r="O119" i="1"/>
  <c r="S119" i="1"/>
  <c r="Z119" i="1"/>
  <c r="AB119" i="1"/>
  <c r="O120" i="1"/>
  <c r="S120" i="1"/>
  <c r="U120" i="1" s="1"/>
  <c r="Z120" i="1"/>
  <c r="AA120" i="1" s="1"/>
  <c r="AB120" i="1"/>
  <c r="O121" i="1"/>
  <c r="S121" i="1"/>
  <c r="Z121" i="1"/>
  <c r="AA121" i="1" s="1"/>
  <c r="AB121" i="1"/>
  <c r="O122" i="1"/>
  <c r="S122" i="1"/>
  <c r="U122" i="1" s="1"/>
  <c r="Z122" i="1"/>
  <c r="AB122" i="1"/>
  <c r="O123" i="1"/>
  <c r="S123" i="1"/>
  <c r="Z123" i="1"/>
  <c r="AB123" i="1"/>
  <c r="O124" i="1"/>
  <c r="Z124" i="1"/>
  <c r="AB124" i="1"/>
  <c r="O125" i="1"/>
  <c r="S125" i="1"/>
  <c r="Z125" i="1"/>
  <c r="AA125" i="1" s="1"/>
  <c r="AB125" i="1"/>
  <c r="O126" i="1"/>
  <c r="Z126" i="1"/>
  <c r="AB126" i="1"/>
  <c r="O127" i="1"/>
  <c r="S127" i="1"/>
  <c r="Z127" i="1"/>
  <c r="AB127" i="1"/>
  <c r="O128" i="1"/>
  <c r="S128" i="1"/>
  <c r="U128" i="1" s="1"/>
  <c r="Z128" i="1"/>
  <c r="AB128" i="1"/>
  <c r="O129" i="1"/>
  <c r="S129" i="1"/>
  <c r="Z129" i="1"/>
  <c r="AA129" i="1" s="1"/>
  <c r="AB129" i="1"/>
  <c r="O130" i="1"/>
  <c r="S130" i="1"/>
  <c r="U130" i="1" s="1"/>
  <c r="Z130" i="1"/>
  <c r="AB130" i="1"/>
  <c r="O131" i="1"/>
  <c r="S131" i="1"/>
  <c r="Z131" i="1"/>
  <c r="AB131" i="1"/>
  <c r="O132" i="1"/>
  <c r="Z132" i="1"/>
  <c r="AB132" i="1"/>
  <c r="O133" i="1"/>
  <c r="S133" i="1"/>
  <c r="Z133" i="1"/>
  <c r="AB133" i="1"/>
  <c r="O134" i="1"/>
  <c r="Z134" i="1"/>
  <c r="AB134" i="1"/>
  <c r="O135" i="1"/>
  <c r="S135" i="1"/>
  <c r="Z135" i="1"/>
  <c r="AB135" i="1"/>
  <c r="O136" i="1"/>
  <c r="S136" i="1"/>
  <c r="U136" i="1" s="1"/>
  <c r="Z136" i="1"/>
  <c r="AA136" i="1" s="1"/>
  <c r="AB136" i="1"/>
  <c r="O137" i="1"/>
  <c r="S137" i="1"/>
  <c r="Z137" i="1"/>
  <c r="AB137" i="1"/>
  <c r="O138" i="1"/>
  <c r="S138" i="1"/>
  <c r="U138" i="1" s="1"/>
  <c r="Z138" i="1"/>
  <c r="AB138" i="1"/>
  <c r="O139" i="1"/>
  <c r="S139" i="1"/>
  <c r="Z139" i="1"/>
  <c r="AB139" i="1"/>
  <c r="O140" i="1"/>
  <c r="Z140" i="1"/>
  <c r="AB140" i="1"/>
  <c r="O141" i="1"/>
  <c r="S141" i="1"/>
  <c r="Z141" i="1"/>
  <c r="AA141" i="1" s="1"/>
  <c r="AB141" i="1"/>
  <c r="O142" i="1"/>
  <c r="Z142" i="1"/>
  <c r="AB142" i="1"/>
  <c r="O143" i="1"/>
  <c r="S143" i="1"/>
  <c r="Z143" i="1"/>
  <c r="AA143" i="1" s="1"/>
  <c r="AB143" i="1"/>
  <c r="O144" i="1"/>
  <c r="Z144" i="1"/>
  <c r="AB144" i="1"/>
  <c r="O145" i="1"/>
  <c r="S145" i="1"/>
  <c r="U145" i="1" s="1"/>
  <c r="Z145" i="1"/>
  <c r="AA145" i="1" s="1"/>
  <c r="AB145" i="1"/>
  <c r="O146" i="1"/>
  <c r="Z146" i="1"/>
  <c r="AB146" i="1"/>
  <c r="O147" i="1"/>
  <c r="S147" i="1"/>
  <c r="X147" i="1" s="1"/>
  <c r="Y147" i="1" s="1"/>
  <c r="Z147" i="1"/>
  <c r="AA147" i="1" s="1"/>
  <c r="AB147" i="1"/>
  <c r="O148" i="1"/>
  <c r="S148" i="1"/>
  <c r="Z148" i="1"/>
  <c r="AA148" i="1" s="1"/>
  <c r="AB148" i="1"/>
  <c r="O149" i="1"/>
  <c r="S149" i="1"/>
  <c r="Z149" i="1"/>
  <c r="AA149" i="1" s="1"/>
  <c r="AB149" i="1"/>
  <c r="O150" i="1"/>
  <c r="Z150" i="1"/>
  <c r="AB150" i="1"/>
  <c r="O151" i="1"/>
  <c r="S151" i="1"/>
  <c r="U151" i="1" s="1"/>
  <c r="Z151" i="1"/>
  <c r="AA151" i="1" s="1"/>
  <c r="AB151" i="1"/>
  <c r="O152" i="1"/>
  <c r="Z152" i="1"/>
  <c r="AA152" i="1" s="1"/>
  <c r="AB152" i="1"/>
  <c r="O153" i="1"/>
  <c r="S153" i="1"/>
  <c r="Z153" i="1"/>
  <c r="AA153" i="1" s="1"/>
  <c r="AB153" i="1"/>
  <c r="O154" i="1"/>
  <c r="Z154" i="1"/>
  <c r="AA154" i="1" s="1"/>
  <c r="AB154" i="1"/>
  <c r="O155" i="1"/>
  <c r="S155" i="1"/>
  <c r="Z155" i="1"/>
  <c r="AB155" i="1"/>
  <c r="O156" i="1"/>
  <c r="S156" i="1"/>
  <c r="U156" i="1" s="1"/>
  <c r="Z156" i="1"/>
  <c r="AA156" i="1" s="1"/>
  <c r="AB156" i="1"/>
  <c r="O157" i="1"/>
  <c r="S157" i="1"/>
  <c r="Z157" i="1"/>
  <c r="AB157" i="1"/>
  <c r="O158" i="1"/>
  <c r="S158" i="1"/>
  <c r="Z158" i="1"/>
  <c r="AA158" i="1" s="1"/>
  <c r="AB158" i="1"/>
  <c r="O159" i="1"/>
  <c r="Z159" i="1"/>
  <c r="AB159" i="1"/>
  <c r="O160" i="1"/>
  <c r="S160" i="1"/>
  <c r="X160" i="1" s="1"/>
  <c r="Y160" i="1" s="1"/>
  <c r="Z160" i="1"/>
  <c r="AA160" i="1" s="1"/>
  <c r="AB160" i="1"/>
  <c r="O161" i="1"/>
  <c r="S161" i="1"/>
  <c r="Z161" i="1"/>
  <c r="AA161" i="1" s="1"/>
  <c r="AB161" i="1"/>
  <c r="O162" i="1"/>
  <c r="Z162" i="1"/>
  <c r="AB162" i="1"/>
  <c r="O163" i="1"/>
  <c r="S163" i="1"/>
  <c r="Z163" i="1"/>
  <c r="AB163" i="1"/>
  <c r="O164" i="1"/>
  <c r="Z164" i="1"/>
  <c r="AA164" i="1" s="1"/>
  <c r="AB164" i="1"/>
  <c r="O165" i="1"/>
  <c r="S165" i="1"/>
  <c r="Z165" i="1"/>
  <c r="AB165" i="1"/>
  <c r="O166" i="1"/>
  <c r="Z166" i="1"/>
  <c r="AA166" i="1" s="1"/>
  <c r="AB166" i="1"/>
  <c r="O167" i="1"/>
  <c r="Z167" i="1"/>
  <c r="AA167" i="1" s="1"/>
  <c r="AB167" i="1"/>
  <c r="O168" i="1"/>
  <c r="S168" i="1"/>
  <c r="U168" i="1" s="1"/>
  <c r="Z168" i="1"/>
  <c r="AA168" i="1" s="1"/>
  <c r="AB168" i="1"/>
  <c r="O169" i="1"/>
  <c r="Z169" i="1"/>
  <c r="AA169" i="1" s="1"/>
  <c r="AB169" i="1"/>
  <c r="O170" i="1"/>
  <c r="S170" i="1"/>
  <c r="X170" i="1" s="1"/>
  <c r="Y170" i="1" s="1"/>
  <c r="Z170" i="1"/>
  <c r="AB170" i="1"/>
  <c r="O171" i="1"/>
  <c r="Z171" i="1"/>
  <c r="AB171" i="1"/>
  <c r="O172" i="1"/>
  <c r="S172" i="1"/>
  <c r="U172" i="1" s="1"/>
  <c r="Z172" i="1"/>
  <c r="AA172" i="1" s="1"/>
  <c r="AB172" i="1"/>
  <c r="O173" i="1"/>
  <c r="S173" i="1"/>
  <c r="Z173" i="1"/>
  <c r="AB173" i="1"/>
  <c r="O174" i="1"/>
  <c r="Z174" i="1"/>
  <c r="AA174" i="1" s="1"/>
  <c r="AB174" i="1"/>
  <c r="O175" i="1"/>
  <c r="S175" i="1"/>
  <c r="Y175" i="1"/>
  <c r="Z175" i="1"/>
  <c r="AB175" i="1"/>
  <c r="O176" i="1"/>
  <c r="Z176" i="1"/>
  <c r="AA176" i="1" s="1"/>
  <c r="AB176" i="1"/>
  <c r="O177" i="1"/>
  <c r="Z177" i="1"/>
  <c r="AA177" i="1" s="1"/>
  <c r="AB177" i="1"/>
  <c r="O178" i="1"/>
  <c r="Z178" i="1"/>
  <c r="AA178" i="1" s="1"/>
  <c r="AB178" i="1"/>
  <c r="O179" i="1"/>
  <c r="Z179" i="1"/>
  <c r="AB179" i="1"/>
  <c r="O180" i="1"/>
  <c r="Z180" i="1"/>
  <c r="AA180" i="1" s="1"/>
  <c r="AB180" i="1"/>
  <c r="O181" i="1"/>
  <c r="Z181" i="1"/>
  <c r="AB181" i="1"/>
  <c r="O182" i="1"/>
  <c r="S182" i="1"/>
  <c r="X182" i="1" s="1"/>
  <c r="Y182" i="1" s="1"/>
  <c r="Z182" i="1"/>
  <c r="AB182" i="1"/>
  <c r="O183" i="1"/>
  <c r="Z183" i="1"/>
  <c r="AB183" i="1"/>
  <c r="O184" i="1"/>
  <c r="Z184" i="1"/>
  <c r="AA184" i="1" s="1"/>
  <c r="AB184" i="1"/>
  <c r="O185" i="1"/>
  <c r="S185" i="1"/>
  <c r="Z185" i="1"/>
  <c r="AB185" i="1"/>
  <c r="X186" i="1"/>
  <c r="Y186" i="1" s="1"/>
  <c r="Z186" i="1"/>
  <c r="AB186" i="1"/>
  <c r="O187" i="1"/>
  <c r="Z187" i="1"/>
  <c r="AA187" i="1" s="1"/>
  <c r="AB187" i="1"/>
  <c r="O188" i="1"/>
  <c r="S188" i="1"/>
  <c r="Z188" i="1"/>
  <c r="AA188" i="1" s="1"/>
  <c r="AB188" i="1"/>
  <c r="O189" i="1"/>
  <c r="Z189" i="1"/>
  <c r="AA189" i="1" s="1"/>
  <c r="AB189" i="1"/>
  <c r="O190" i="1"/>
  <c r="S190" i="1"/>
  <c r="U190" i="1" s="1"/>
  <c r="Z190" i="1"/>
  <c r="AB190" i="1"/>
  <c r="O191" i="1"/>
  <c r="Z191" i="1"/>
  <c r="AB191" i="1"/>
  <c r="O192" i="1"/>
  <c r="S192" i="1"/>
  <c r="X192" i="1" s="1"/>
  <c r="Y192" i="1" s="1"/>
  <c r="Z192" i="1"/>
  <c r="AA192" i="1" s="1"/>
  <c r="AB192" i="1"/>
  <c r="O193" i="1"/>
  <c r="Z193" i="1"/>
  <c r="AB193" i="1"/>
  <c r="O194" i="1"/>
  <c r="S194" i="1"/>
  <c r="X194" i="1" s="1"/>
  <c r="Y194" i="1" s="1"/>
  <c r="Z194" i="1"/>
  <c r="AB194" i="1"/>
  <c r="O195" i="1"/>
  <c r="Z195" i="1"/>
  <c r="AA195" i="1" s="1"/>
  <c r="AB195" i="1"/>
  <c r="O196" i="1"/>
  <c r="Z196" i="1"/>
  <c r="AA196" i="1" s="1"/>
  <c r="AB196" i="1"/>
  <c r="O197" i="1"/>
  <c r="Z197" i="1"/>
  <c r="AA197" i="1" s="1"/>
  <c r="AB197" i="1"/>
  <c r="O198" i="1"/>
  <c r="S198" i="1"/>
  <c r="X198" i="1" s="1"/>
  <c r="Y198" i="1" s="1"/>
  <c r="Z198" i="1"/>
  <c r="AA198" i="1" s="1"/>
  <c r="AB198" i="1"/>
  <c r="O199" i="1"/>
  <c r="Z199" i="1"/>
  <c r="AB199" i="1"/>
  <c r="O200" i="1"/>
  <c r="S200" i="1"/>
  <c r="Z200" i="1"/>
  <c r="AB200" i="1"/>
  <c r="O201" i="1"/>
  <c r="Z201" i="1"/>
  <c r="AB201" i="1"/>
  <c r="O202" i="1"/>
  <c r="Z202" i="1"/>
  <c r="AB202" i="1"/>
  <c r="O203" i="1"/>
  <c r="Z203" i="1"/>
  <c r="AA203" i="1" s="1"/>
  <c r="AB203" i="1"/>
  <c r="O204" i="1"/>
  <c r="Z204" i="1"/>
  <c r="AA204" i="1" s="1"/>
  <c r="AB204" i="1"/>
  <c r="O205" i="1"/>
  <c r="Z205" i="1"/>
  <c r="AA205" i="1" s="1"/>
  <c r="AB205" i="1"/>
  <c r="O206" i="1"/>
  <c r="S206" i="1"/>
  <c r="X206" i="1" s="1"/>
  <c r="Y206" i="1" s="1"/>
  <c r="Z206" i="1"/>
  <c r="AA206" i="1" s="1"/>
  <c r="AB206" i="1"/>
  <c r="O207" i="1"/>
  <c r="S207" i="1"/>
  <c r="Z207" i="1"/>
  <c r="AB207" i="1"/>
  <c r="O208" i="1"/>
  <c r="S208" i="1"/>
  <c r="Z208" i="1"/>
  <c r="AB208" i="1"/>
  <c r="O209" i="1"/>
  <c r="Z209" i="1"/>
  <c r="AB209" i="1"/>
  <c r="O210" i="1"/>
  <c r="Z210" i="1"/>
  <c r="AB210" i="1"/>
  <c r="O211" i="1"/>
  <c r="Z211" i="1"/>
  <c r="AA211" i="1" s="1"/>
  <c r="AB211" i="1"/>
  <c r="O212" i="1"/>
  <c r="Z212" i="1"/>
  <c r="AA212" i="1" s="1"/>
  <c r="AB212" i="1"/>
  <c r="O213" i="1"/>
  <c r="Z213" i="1"/>
  <c r="AA213" i="1" s="1"/>
  <c r="AB213" i="1"/>
  <c r="O214" i="1"/>
  <c r="Z214" i="1"/>
  <c r="AA214" i="1" s="1"/>
  <c r="AB214" i="1"/>
  <c r="O215" i="1"/>
  <c r="Z215" i="1"/>
  <c r="AB215" i="1"/>
  <c r="O216" i="1"/>
  <c r="Z216" i="1"/>
  <c r="AB216" i="1"/>
  <c r="O217" i="1"/>
  <c r="Z217" i="1"/>
  <c r="AB217" i="1"/>
  <c r="O218" i="1"/>
  <c r="S218" i="1"/>
  <c r="Z218" i="1"/>
  <c r="AB218" i="1"/>
  <c r="O219" i="1"/>
  <c r="Z219" i="1"/>
  <c r="AA219" i="1" s="1"/>
  <c r="AB219" i="1"/>
  <c r="O220" i="1"/>
  <c r="Z220" i="1"/>
  <c r="AA220" i="1" s="1"/>
  <c r="AB220" i="1"/>
  <c r="O221" i="1"/>
  <c r="Z221" i="1"/>
  <c r="AA221" i="1" s="1"/>
  <c r="AB221" i="1"/>
  <c r="O222" i="1"/>
  <c r="Z222" i="1"/>
  <c r="AB222" i="1"/>
  <c r="O223" i="1"/>
  <c r="S223" i="1"/>
  <c r="Z223" i="1"/>
  <c r="AB223" i="1"/>
  <c r="O224" i="1"/>
  <c r="Z224" i="1"/>
  <c r="AB224" i="1"/>
  <c r="O225" i="1"/>
  <c r="Z225" i="1"/>
  <c r="AB225" i="1"/>
  <c r="O226" i="1"/>
  <c r="Z226" i="1"/>
  <c r="AB226" i="1"/>
  <c r="O227" i="1"/>
  <c r="Z227" i="1"/>
  <c r="AA227" i="1" s="1"/>
  <c r="AB227" i="1"/>
  <c r="O228" i="1"/>
  <c r="Z228" i="1"/>
  <c r="AB228" i="1"/>
  <c r="O229" i="1"/>
  <c r="Z229" i="1"/>
  <c r="AA229" i="1" s="1"/>
  <c r="AB229" i="1"/>
  <c r="O230" i="1"/>
  <c r="X230" i="1"/>
  <c r="Y230" i="1" s="1"/>
  <c r="Z230" i="1"/>
  <c r="AB230" i="1"/>
  <c r="O231" i="1"/>
  <c r="X231" i="1"/>
  <c r="Y231" i="1" s="1"/>
  <c r="Z231" i="1"/>
  <c r="AB231" i="1"/>
  <c r="O232" i="1"/>
  <c r="X232" i="1"/>
  <c r="Y232" i="1" s="1"/>
  <c r="Z232" i="1"/>
  <c r="AA232" i="1" s="1"/>
  <c r="AB232" i="1"/>
  <c r="O233" i="1"/>
  <c r="X233" i="1"/>
  <c r="Y233" i="1" s="1"/>
  <c r="Z233" i="1"/>
  <c r="AB233" i="1"/>
  <c r="O234" i="1"/>
  <c r="X234" i="1"/>
  <c r="Y234" i="1" s="1"/>
  <c r="Z234" i="1"/>
  <c r="AA234" i="1" s="1"/>
  <c r="AB234" i="1"/>
  <c r="O235" i="1"/>
  <c r="S235" i="1"/>
  <c r="X235" i="1" s="1"/>
  <c r="Y235" i="1" s="1"/>
  <c r="Z235" i="1"/>
  <c r="AA235" i="1" s="1"/>
  <c r="AB235" i="1"/>
  <c r="O236" i="1"/>
  <c r="S236" i="1"/>
  <c r="Z236" i="1"/>
  <c r="AA236" i="1" s="1"/>
  <c r="AB236" i="1"/>
  <c r="O237" i="1"/>
  <c r="Z237" i="1"/>
  <c r="AB237" i="1"/>
  <c r="O238" i="1"/>
  <c r="S238" i="1"/>
  <c r="Z238" i="1"/>
  <c r="AA238" i="1" s="1"/>
  <c r="AB238" i="1"/>
  <c r="O239" i="1"/>
  <c r="Z239" i="1"/>
  <c r="AA239" i="1" s="1"/>
  <c r="AB239" i="1"/>
  <c r="O240" i="1"/>
  <c r="S240" i="1"/>
  <c r="Z240" i="1"/>
  <c r="AA240" i="1" s="1"/>
  <c r="AB240" i="1"/>
  <c r="O241" i="1"/>
  <c r="Z241" i="1"/>
  <c r="AA241" i="1" s="1"/>
  <c r="AB241" i="1"/>
  <c r="O242" i="1"/>
  <c r="S242" i="1"/>
  <c r="Z242" i="1"/>
  <c r="AA242" i="1" s="1"/>
  <c r="AB242" i="1"/>
  <c r="O243" i="1"/>
  <c r="Z243" i="1"/>
  <c r="AB243" i="1"/>
  <c r="O244" i="1"/>
  <c r="S244" i="1"/>
  <c r="Z244" i="1"/>
  <c r="AA244" i="1" s="1"/>
  <c r="AB244" i="1"/>
  <c r="O245" i="1"/>
  <c r="Z245" i="1"/>
  <c r="AB245" i="1"/>
  <c r="O246" i="1"/>
  <c r="S246" i="1"/>
  <c r="Z246" i="1"/>
  <c r="AA246" i="1" s="1"/>
  <c r="AB246" i="1"/>
  <c r="O247" i="1"/>
  <c r="Z247" i="1"/>
  <c r="AA247" i="1" s="1"/>
  <c r="AB247" i="1"/>
  <c r="O248" i="1"/>
  <c r="S248" i="1"/>
  <c r="Z248" i="1"/>
  <c r="AA248" i="1" s="1"/>
  <c r="AB248" i="1"/>
  <c r="O249" i="1"/>
  <c r="Z249" i="1"/>
  <c r="AA249" i="1" s="1"/>
  <c r="AB249" i="1"/>
  <c r="O250" i="1"/>
  <c r="S250" i="1"/>
  <c r="Z250" i="1"/>
  <c r="AA250" i="1" s="1"/>
  <c r="AB250" i="1"/>
  <c r="O251" i="1"/>
  <c r="Z251" i="1"/>
  <c r="AB251" i="1"/>
  <c r="O252" i="1"/>
  <c r="S252" i="1"/>
  <c r="Z252" i="1"/>
  <c r="AA252" i="1" s="1"/>
  <c r="AB252" i="1"/>
  <c r="O253" i="1"/>
  <c r="Z253" i="1"/>
  <c r="AA253" i="1" s="1"/>
  <c r="AB253" i="1"/>
  <c r="O254" i="1"/>
  <c r="S254" i="1"/>
  <c r="Z254" i="1"/>
  <c r="AA254" i="1" s="1"/>
  <c r="AB254" i="1"/>
  <c r="O255" i="1"/>
  <c r="Z255" i="1"/>
  <c r="AA255" i="1" s="1"/>
  <c r="AB255" i="1"/>
  <c r="O256" i="1"/>
  <c r="S256" i="1"/>
  <c r="Z256" i="1"/>
  <c r="AA256" i="1" s="1"/>
  <c r="AB256" i="1"/>
  <c r="O257" i="1"/>
  <c r="Z257" i="1"/>
  <c r="AA257" i="1" s="1"/>
  <c r="AB257" i="1"/>
  <c r="O258" i="1"/>
  <c r="S258" i="1"/>
  <c r="Z258" i="1"/>
  <c r="AA258" i="1" s="1"/>
  <c r="AB258" i="1"/>
  <c r="O259" i="1"/>
  <c r="X259" i="1"/>
  <c r="Y259" i="1" s="1"/>
  <c r="Z259" i="1"/>
  <c r="AB259" i="1"/>
  <c r="O260" i="1"/>
  <c r="X260" i="1"/>
  <c r="Y260" i="1" s="1"/>
  <c r="Z260" i="1"/>
  <c r="AB260" i="1"/>
  <c r="O261" i="1"/>
  <c r="S261" i="1"/>
  <c r="Z261" i="1"/>
  <c r="AA261" i="1" s="1"/>
  <c r="AB261" i="1"/>
  <c r="O262" i="1"/>
  <c r="Z262" i="1"/>
  <c r="AB262" i="1"/>
  <c r="O263" i="1"/>
  <c r="S263" i="1"/>
  <c r="Z263" i="1"/>
  <c r="AA263" i="1" s="1"/>
  <c r="AB263" i="1"/>
  <c r="O264" i="1"/>
  <c r="Z264" i="1"/>
  <c r="AB264" i="1"/>
  <c r="O265" i="1"/>
  <c r="S265" i="1"/>
  <c r="Z265" i="1"/>
  <c r="AA265" i="1" s="1"/>
  <c r="AB265" i="1"/>
  <c r="O266" i="1"/>
  <c r="Z266" i="1"/>
  <c r="AB266" i="1"/>
  <c r="O267" i="1"/>
  <c r="S267" i="1"/>
  <c r="U267" i="1" s="1"/>
  <c r="Z267" i="1"/>
  <c r="AA267" i="1" s="1"/>
  <c r="AB267" i="1"/>
  <c r="O268" i="1"/>
  <c r="Z268" i="1"/>
  <c r="AB268" i="1"/>
  <c r="O269" i="1"/>
  <c r="S269" i="1"/>
  <c r="Z269" i="1"/>
  <c r="AA269" i="1" s="1"/>
  <c r="AB269" i="1"/>
  <c r="O270" i="1"/>
  <c r="Z270" i="1"/>
  <c r="AB270" i="1"/>
  <c r="O271" i="1"/>
  <c r="S271" i="1"/>
  <c r="Z271" i="1"/>
  <c r="AA271" i="1" s="1"/>
  <c r="AB271" i="1"/>
  <c r="O272" i="1"/>
  <c r="Z272" i="1"/>
  <c r="AB272" i="1"/>
  <c r="O273" i="1"/>
  <c r="S273" i="1"/>
  <c r="Z273" i="1"/>
  <c r="AA273" i="1" s="1"/>
  <c r="AB273" i="1"/>
  <c r="O274" i="1"/>
  <c r="Z274" i="1"/>
  <c r="AA274" i="1" s="1"/>
  <c r="AB274" i="1"/>
  <c r="O275" i="1"/>
  <c r="S275" i="1"/>
  <c r="U275" i="1" s="1"/>
  <c r="Z275" i="1"/>
  <c r="AA275" i="1" s="1"/>
  <c r="AB275" i="1"/>
  <c r="O276" i="1"/>
  <c r="Z276" i="1"/>
  <c r="AB276" i="1"/>
  <c r="O277" i="1"/>
  <c r="S277" i="1"/>
  <c r="Z277" i="1"/>
  <c r="AA277" i="1" s="1"/>
  <c r="AB277" i="1"/>
  <c r="O278" i="1"/>
  <c r="Z278" i="1"/>
  <c r="AB278" i="1"/>
  <c r="O279" i="1"/>
  <c r="S279" i="1"/>
  <c r="Z279" i="1"/>
  <c r="AA279" i="1" s="1"/>
  <c r="AB279" i="1"/>
  <c r="O280" i="1"/>
  <c r="Z280" i="1"/>
  <c r="AB280" i="1"/>
  <c r="O281" i="1"/>
  <c r="S281" i="1"/>
  <c r="Z281" i="1"/>
  <c r="AA281" i="1" s="1"/>
  <c r="AB281" i="1"/>
  <c r="O282" i="1"/>
  <c r="Z282" i="1"/>
  <c r="AB282" i="1"/>
  <c r="O283" i="1"/>
  <c r="S283" i="1"/>
  <c r="U283" i="1" s="1"/>
  <c r="Z283" i="1"/>
  <c r="AA283" i="1" s="1"/>
  <c r="AB283" i="1"/>
  <c r="O284" i="1"/>
  <c r="Z284" i="1"/>
  <c r="AB284" i="1"/>
  <c r="O285" i="1"/>
  <c r="S285" i="1"/>
  <c r="Z285" i="1"/>
  <c r="AA285" i="1" s="1"/>
  <c r="AB285" i="1"/>
  <c r="O286" i="1"/>
  <c r="Z286" i="1"/>
  <c r="AB286" i="1"/>
  <c r="O287" i="1"/>
  <c r="S287" i="1"/>
  <c r="Z287" i="1"/>
  <c r="AA287" i="1" s="1"/>
  <c r="AB287" i="1"/>
  <c r="O288" i="1"/>
  <c r="S288" i="1"/>
  <c r="Z288" i="1"/>
  <c r="AA288" i="1" s="1"/>
  <c r="AB288" i="1"/>
  <c r="O289" i="1"/>
  <c r="S289" i="1"/>
  <c r="U289" i="1" s="1"/>
  <c r="Z289" i="1"/>
  <c r="AA289" i="1" s="1"/>
  <c r="AB289" i="1"/>
  <c r="O290" i="1"/>
  <c r="Z290" i="1"/>
  <c r="AA290" i="1" s="1"/>
  <c r="AB290" i="1"/>
  <c r="O291" i="1"/>
  <c r="S291" i="1"/>
  <c r="U291" i="1" s="1"/>
  <c r="Z291" i="1"/>
  <c r="AA291" i="1" s="1"/>
  <c r="AB291" i="1"/>
  <c r="O292" i="1"/>
  <c r="Z292" i="1"/>
  <c r="AB292" i="1"/>
  <c r="O293" i="1"/>
  <c r="S293" i="1"/>
  <c r="U293" i="1" s="1"/>
  <c r="Z293" i="1"/>
  <c r="AA293" i="1" s="1"/>
  <c r="AB293" i="1"/>
  <c r="O294" i="1"/>
  <c r="Z294" i="1"/>
  <c r="AA294" i="1" s="1"/>
  <c r="AB294" i="1"/>
  <c r="O295" i="1"/>
  <c r="S295" i="1"/>
  <c r="U295" i="1" s="1"/>
  <c r="Z295" i="1"/>
  <c r="AA295" i="1" s="1"/>
  <c r="AB295" i="1"/>
  <c r="O296" i="1"/>
  <c r="Z296" i="1"/>
  <c r="AA296" i="1" s="1"/>
  <c r="AB296" i="1"/>
  <c r="O297" i="1"/>
  <c r="S297" i="1"/>
  <c r="U297" i="1" s="1"/>
  <c r="Z297" i="1"/>
  <c r="AA297" i="1" s="1"/>
  <c r="AB297" i="1"/>
  <c r="O298" i="1"/>
  <c r="Z298" i="1"/>
  <c r="AA298" i="1" s="1"/>
  <c r="AB298" i="1"/>
  <c r="O299" i="1"/>
  <c r="X299" i="1"/>
  <c r="Y299" i="1" s="1"/>
  <c r="Z299" i="1"/>
  <c r="AB299" i="1"/>
  <c r="O300" i="1"/>
  <c r="S300" i="1"/>
  <c r="Z300" i="1"/>
  <c r="AB300" i="1"/>
  <c r="O301" i="1"/>
  <c r="Z301" i="1"/>
  <c r="AA301" i="1" s="1"/>
  <c r="AB301" i="1"/>
  <c r="O302" i="1"/>
  <c r="Z302" i="1"/>
  <c r="AA302" i="1" s="1"/>
  <c r="AB302" i="1"/>
  <c r="O303" i="1"/>
  <c r="Z303" i="1"/>
  <c r="AA303" i="1" s="1"/>
  <c r="AB303" i="1"/>
  <c r="O304" i="1"/>
  <c r="S304" i="1"/>
  <c r="U304" i="1" s="1"/>
  <c r="Z304" i="1"/>
  <c r="AA304" i="1" s="1"/>
  <c r="AB304" i="1"/>
  <c r="O305" i="1"/>
  <c r="Z305" i="1"/>
  <c r="AB305" i="1"/>
  <c r="O306" i="1"/>
  <c r="Z306" i="1"/>
  <c r="AB306" i="1"/>
  <c r="O307" i="1"/>
  <c r="Z307" i="1"/>
  <c r="AB307" i="1"/>
  <c r="O308" i="1"/>
  <c r="Z308" i="1"/>
  <c r="AB308" i="1"/>
  <c r="O309" i="1"/>
  <c r="Z309" i="1"/>
  <c r="AA309" i="1" s="1"/>
  <c r="AB309" i="1"/>
  <c r="O310" i="1"/>
  <c r="Z310" i="1"/>
  <c r="AA310" i="1" s="1"/>
  <c r="AB310" i="1"/>
  <c r="O311" i="1"/>
  <c r="Z311" i="1"/>
  <c r="AA311" i="1" s="1"/>
  <c r="AB311" i="1"/>
  <c r="O312" i="1"/>
  <c r="S312" i="1"/>
  <c r="X312" i="1" s="1"/>
  <c r="Y312" i="1" s="1"/>
  <c r="Z312" i="1"/>
  <c r="AB312" i="1"/>
  <c r="O313" i="1"/>
  <c r="S313" i="1"/>
  <c r="U313" i="1" s="1"/>
  <c r="Z313" i="1"/>
  <c r="AB313" i="1"/>
  <c r="O314" i="1"/>
  <c r="S314" i="1"/>
  <c r="Y314" i="1"/>
  <c r="Z314" i="1"/>
  <c r="AC314" i="1" s="1"/>
  <c r="AD314" i="1" s="1"/>
  <c r="AB314" i="1"/>
  <c r="O315" i="1"/>
  <c r="S315" i="1"/>
  <c r="Z315" i="1"/>
  <c r="AA315" i="1" s="1"/>
  <c r="AB315" i="1"/>
  <c r="O316" i="1"/>
  <c r="S316" i="1"/>
  <c r="Z316" i="1"/>
  <c r="AB316" i="1"/>
  <c r="O317" i="1"/>
  <c r="Z317" i="1"/>
  <c r="AB317" i="1"/>
  <c r="O318" i="1"/>
  <c r="S318" i="1"/>
  <c r="Z318" i="1"/>
  <c r="AB318" i="1"/>
  <c r="O319" i="1"/>
  <c r="Z319" i="1"/>
  <c r="AB319" i="1"/>
  <c r="O320" i="1"/>
  <c r="S320" i="1"/>
  <c r="Z320" i="1"/>
  <c r="AB320" i="1"/>
  <c r="O321" i="1"/>
  <c r="S321" i="1"/>
  <c r="Z321" i="1"/>
  <c r="AB321" i="1"/>
  <c r="O322" i="1"/>
  <c r="S322" i="1"/>
  <c r="Z322" i="1"/>
  <c r="AB322" i="1"/>
  <c r="O323" i="1"/>
  <c r="Z323" i="1"/>
  <c r="AA323" i="1" s="1"/>
  <c r="AB323" i="1"/>
  <c r="O324" i="1"/>
  <c r="S324" i="1"/>
  <c r="Z324" i="1"/>
  <c r="AB324" i="1"/>
  <c r="O325" i="1"/>
  <c r="S325" i="1"/>
  <c r="Z325" i="1"/>
  <c r="AB325" i="1"/>
  <c r="O326" i="1"/>
  <c r="Z326" i="1"/>
  <c r="AA326" i="1" s="1"/>
  <c r="AB326" i="1"/>
  <c r="O327" i="1"/>
  <c r="Z327" i="1"/>
  <c r="AB327" i="1"/>
  <c r="O328" i="1"/>
  <c r="Z328" i="1"/>
  <c r="AB328" i="1"/>
  <c r="O329" i="1"/>
  <c r="Z329" i="1"/>
  <c r="AB329" i="1"/>
  <c r="O330" i="1"/>
  <c r="Z330" i="1"/>
  <c r="AA330" i="1" s="1"/>
  <c r="AB330" i="1"/>
  <c r="O331" i="1"/>
  <c r="Z331" i="1"/>
  <c r="AB331" i="1"/>
  <c r="O332" i="1"/>
  <c r="S332" i="1"/>
  <c r="X332" i="1" s="1"/>
  <c r="Y332" i="1" s="1"/>
  <c r="Z332" i="1"/>
  <c r="AA332" i="1" s="1"/>
  <c r="AB332" i="1"/>
  <c r="O333" i="1"/>
  <c r="Z333" i="1"/>
  <c r="AA333" i="1" s="1"/>
  <c r="AB333" i="1"/>
  <c r="O334" i="1"/>
  <c r="Z334" i="1"/>
  <c r="AA334" i="1" s="1"/>
  <c r="AB334" i="1"/>
  <c r="O335" i="1"/>
  <c r="Z335" i="1"/>
  <c r="AB335" i="1"/>
  <c r="O336" i="1"/>
  <c r="Z336" i="1"/>
  <c r="AB336" i="1"/>
  <c r="O337" i="1"/>
  <c r="Z337" i="1"/>
  <c r="AA337" i="1" s="1"/>
  <c r="AB337" i="1"/>
  <c r="O338" i="1"/>
  <c r="S338" i="1"/>
  <c r="X338" i="1" s="1"/>
  <c r="Y338" i="1" s="1"/>
  <c r="Z338" i="1"/>
  <c r="AA338" i="1" s="1"/>
  <c r="AB338" i="1"/>
  <c r="O339" i="1"/>
  <c r="S339" i="1"/>
  <c r="X339" i="1" s="1"/>
  <c r="Y339" i="1" s="1"/>
  <c r="Z339" i="1"/>
  <c r="AB339" i="1"/>
  <c r="O340" i="1"/>
  <c r="Z340" i="1"/>
  <c r="AA340" i="1" s="1"/>
  <c r="AB340" i="1"/>
  <c r="O341" i="1"/>
  <c r="Z341" i="1"/>
  <c r="AB341" i="1"/>
  <c r="O342" i="1"/>
  <c r="Z342" i="1"/>
  <c r="AA342" i="1" s="1"/>
  <c r="AB342" i="1"/>
  <c r="O343" i="1"/>
  <c r="Z343" i="1"/>
  <c r="AB343" i="1"/>
  <c r="O344" i="1"/>
  <c r="S344" i="1"/>
  <c r="X344" i="1" s="1"/>
  <c r="Y344" i="1" s="1"/>
  <c r="Z344" i="1"/>
  <c r="AA344" i="1" s="1"/>
  <c r="AB344" i="1"/>
  <c r="O345" i="1"/>
  <c r="Z345" i="1"/>
  <c r="AA345" i="1" s="1"/>
  <c r="AB345" i="1"/>
  <c r="O346" i="1"/>
  <c r="Z346" i="1"/>
  <c r="AA346" i="1" s="1"/>
  <c r="AB346" i="1"/>
  <c r="O347" i="1"/>
  <c r="S347" i="1"/>
  <c r="X347" i="1" s="1"/>
  <c r="Y347" i="1" s="1"/>
  <c r="Z347" i="1"/>
  <c r="AB347" i="1"/>
  <c r="O348" i="1"/>
  <c r="S348" i="1"/>
  <c r="Z348" i="1"/>
  <c r="AA348" i="1" s="1"/>
  <c r="AB348" i="1"/>
  <c r="O349" i="1"/>
  <c r="Z349" i="1"/>
  <c r="AB349" i="1"/>
  <c r="O350" i="1"/>
  <c r="Z350" i="1"/>
  <c r="AA350" i="1" s="1"/>
  <c r="AB350" i="1"/>
  <c r="O351" i="1"/>
  <c r="Z351" i="1"/>
  <c r="AB351" i="1"/>
  <c r="O352" i="1"/>
  <c r="Z352" i="1"/>
  <c r="AA352" i="1" s="1"/>
  <c r="AB352" i="1"/>
  <c r="O353" i="1"/>
  <c r="Z353" i="1"/>
  <c r="AB353" i="1"/>
  <c r="O354" i="1"/>
  <c r="Z354" i="1"/>
  <c r="AA354" i="1" s="1"/>
  <c r="AB354" i="1"/>
  <c r="O355" i="1"/>
  <c r="Z355" i="1"/>
  <c r="AB355" i="1"/>
  <c r="O356" i="1"/>
  <c r="S356" i="1"/>
  <c r="Z356" i="1"/>
  <c r="AA356" i="1" s="1"/>
  <c r="AB356" i="1"/>
  <c r="O357" i="1"/>
  <c r="Z357" i="1"/>
  <c r="AA357" i="1" s="1"/>
  <c r="AB357" i="1"/>
  <c r="O358" i="1"/>
  <c r="S358" i="1"/>
  <c r="Z358" i="1"/>
  <c r="AA358" i="1" s="1"/>
  <c r="AB358" i="1"/>
  <c r="O359" i="1"/>
  <c r="Z359" i="1"/>
  <c r="AA359" i="1" s="1"/>
  <c r="AB359" i="1"/>
  <c r="O360" i="1"/>
  <c r="S360" i="1"/>
  <c r="X360" i="1" s="1"/>
  <c r="Y360" i="1" s="1"/>
  <c r="Z360" i="1"/>
  <c r="AA360" i="1" s="1"/>
  <c r="AB360" i="1"/>
  <c r="O361" i="1"/>
  <c r="Z361" i="1"/>
  <c r="AA361" i="1" s="1"/>
  <c r="AB361" i="1"/>
  <c r="O362" i="1"/>
  <c r="S362" i="1"/>
  <c r="Z362" i="1"/>
  <c r="AA362" i="1" s="1"/>
  <c r="AB362" i="1"/>
  <c r="O363" i="1"/>
  <c r="Z363" i="1"/>
  <c r="AA363" i="1" s="1"/>
  <c r="AB363" i="1"/>
  <c r="O364" i="1"/>
  <c r="S364" i="1"/>
  <c r="Z364" i="1"/>
  <c r="AA364" i="1" s="1"/>
  <c r="AB364" i="1"/>
  <c r="O365" i="1"/>
  <c r="Z365" i="1"/>
  <c r="AA365" i="1" s="1"/>
  <c r="AB365" i="1"/>
  <c r="O366" i="1"/>
  <c r="S366" i="1"/>
  <c r="X366" i="1" s="1"/>
  <c r="Y366" i="1" s="1"/>
  <c r="Z366" i="1"/>
  <c r="AA366" i="1" s="1"/>
  <c r="AB366" i="1"/>
  <c r="O367" i="1"/>
  <c r="Z367" i="1"/>
  <c r="AA367" i="1" s="1"/>
  <c r="AB367" i="1"/>
  <c r="O368" i="1"/>
  <c r="S368" i="1"/>
  <c r="X368" i="1" s="1"/>
  <c r="Y368" i="1" s="1"/>
  <c r="Z368" i="1"/>
  <c r="AA368" i="1" s="1"/>
  <c r="AB368" i="1"/>
  <c r="O369" i="1"/>
  <c r="Z369" i="1"/>
  <c r="AA369" i="1" s="1"/>
  <c r="AB369" i="1"/>
  <c r="O370" i="1"/>
  <c r="S370" i="1"/>
  <c r="Z370" i="1"/>
  <c r="AA370" i="1" s="1"/>
  <c r="AB370" i="1"/>
  <c r="O371" i="1"/>
  <c r="Z371" i="1"/>
  <c r="AA371" i="1" s="1"/>
  <c r="AB371" i="1"/>
  <c r="O372" i="1"/>
  <c r="S372" i="1"/>
  <c r="X372" i="1" s="1"/>
  <c r="Y372" i="1" s="1"/>
  <c r="O373" i="1"/>
  <c r="S373" i="1"/>
  <c r="X373" i="1" s="1"/>
  <c r="Y373" i="1" s="1"/>
  <c r="O374" i="1"/>
  <c r="O375" i="1"/>
  <c r="O376" i="1"/>
  <c r="S376" i="1"/>
  <c r="X376" i="1" s="1"/>
  <c r="Y376" i="1" s="1"/>
  <c r="O377" i="1"/>
  <c r="S377" i="1"/>
  <c r="X377" i="1" s="1"/>
  <c r="Y377" i="1" s="1"/>
  <c r="O378" i="1"/>
  <c r="O379" i="1"/>
  <c r="S379" i="1"/>
  <c r="X379" i="1" s="1"/>
  <c r="Y379" i="1" s="1"/>
  <c r="O380" i="1"/>
  <c r="S380" i="1"/>
  <c r="X380" i="1" s="1"/>
  <c r="Y380" i="1" s="1"/>
  <c r="O381" i="1"/>
  <c r="O382" i="1"/>
  <c r="O383" i="1"/>
  <c r="O384" i="1"/>
  <c r="S384" i="1"/>
  <c r="X384" i="1" s="1"/>
  <c r="Y384" i="1" s="1"/>
  <c r="O385" i="1"/>
  <c r="O386" i="1"/>
  <c r="O387" i="1"/>
  <c r="O388" i="1"/>
  <c r="S388" i="1"/>
  <c r="X388" i="1" s="1"/>
  <c r="Y388" i="1" s="1"/>
  <c r="O389" i="1"/>
  <c r="O390" i="1"/>
  <c r="O391" i="1"/>
  <c r="O392" i="1"/>
  <c r="S392" i="1"/>
  <c r="X392" i="1" s="1"/>
  <c r="Y392" i="1" s="1"/>
  <c r="O393" i="1"/>
  <c r="S393" i="1"/>
  <c r="X393" i="1" s="1"/>
  <c r="Y393" i="1" s="1"/>
  <c r="O394" i="1"/>
  <c r="O395" i="1"/>
  <c r="S395" i="1"/>
  <c r="X395" i="1" s="1"/>
  <c r="Y395" i="1" s="1"/>
  <c r="O396" i="1"/>
  <c r="S396" i="1"/>
  <c r="X396" i="1" s="1"/>
  <c r="Y396" i="1" s="1"/>
  <c r="O397" i="1"/>
  <c r="O398" i="1"/>
  <c r="O399" i="1"/>
  <c r="O400" i="1"/>
  <c r="S400" i="1"/>
  <c r="X400" i="1" s="1"/>
  <c r="Y400" i="1" s="1"/>
  <c r="O401" i="1"/>
  <c r="S401" i="1"/>
  <c r="X401" i="1" s="1"/>
  <c r="Y401" i="1" s="1"/>
  <c r="O402" i="1"/>
  <c r="O403" i="1"/>
  <c r="S403" i="1"/>
  <c r="X403" i="1" s="1"/>
  <c r="Y403" i="1" s="1"/>
  <c r="O404" i="1"/>
  <c r="S404" i="1"/>
  <c r="X404" i="1" s="1"/>
  <c r="Y404" i="1" s="1"/>
  <c r="O405" i="1"/>
  <c r="O406" i="1"/>
  <c r="O407" i="1"/>
  <c r="O408" i="1"/>
  <c r="S408" i="1"/>
  <c r="X408" i="1" s="1"/>
  <c r="Y408" i="1" s="1"/>
  <c r="O409" i="1"/>
  <c r="S409" i="1"/>
  <c r="X409" i="1" s="1"/>
  <c r="Y409" i="1" s="1"/>
  <c r="O410" i="1"/>
  <c r="O411" i="1"/>
  <c r="O412" i="1"/>
  <c r="S412" i="1"/>
  <c r="X412" i="1" s="1"/>
  <c r="Y412" i="1" s="1"/>
  <c r="O413" i="1"/>
  <c r="S413" i="1"/>
  <c r="X413" i="1" s="1"/>
  <c r="Y413" i="1" s="1"/>
  <c r="O414" i="1"/>
  <c r="O415" i="1"/>
  <c r="O416" i="1"/>
  <c r="S416" i="1"/>
  <c r="X416" i="1" s="1"/>
  <c r="Y416" i="1" s="1"/>
  <c r="O417" i="1"/>
  <c r="S417" i="1"/>
  <c r="X417" i="1" s="1"/>
  <c r="Y417" i="1" s="1"/>
  <c r="O418" i="1"/>
  <c r="O419" i="1"/>
  <c r="S419" i="1"/>
  <c r="X419" i="1" s="1"/>
  <c r="Y419" i="1" s="1"/>
  <c r="O420" i="1"/>
  <c r="S420" i="1"/>
  <c r="X420" i="1" s="1"/>
  <c r="Y420" i="1" s="1"/>
  <c r="O421" i="1"/>
  <c r="O422" i="1"/>
  <c r="O423" i="1"/>
  <c r="O424" i="1"/>
  <c r="S424" i="1"/>
  <c r="X424" i="1" s="1"/>
  <c r="Y424" i="1" s="1"/>
  <c r="O425" i="1"/>
  <c r="S425" i="1"/>
  <c r="X425" i="1" s="1"/>
  <c r="Y425" i="1" s="1"/>
  <c r="O426" i="1"/>
  <c r="O427" i="1"/>
  <c r="O428" i="1"/>
  <c r="S428" i="1"/>
  <c r="X428" i="1" s="1"/>
  <c r="Y428" i="1" s="1"/>
  <c r="O429" i="1"/>
  <c r="O430" i="1"/>
  <c r="O431" i="1"/>
  <c r="O432" i="1"/>
  <c r="S432" i="1"/>
  <c r="X432" i="1" s="1"/>
  <c r="Y432" i="1" s="1"/>
  <c r="O433" i="1"/>
  <c r="S433" i="1"/>
  <c r="X433" i="1" s="1"/>
  <c r="Y433" i="1" s="1"/>
  <c r="AC322" i="1" l="1"/>
  <c r="AD322" i="1" s="1"/>
  <c r="X295" i="1"/>
  <c r="Y295" i="1" s="1"/>
  <c r="U12" i="1"/>
  <c r="T12" i="1" s="1"/>
  <c r="U14" i="1"/>
  <c r="T14" i="1" s="1"/>
  <c r="AC204" i="1"/>
  <c r="AD204" i="1" s="1"/>
  <c r="X151" i="1"/>
  <c r="Y151" i="1" s="1"/>
  <c r="AC48" i="1"/>
  <c r="AD48" i="1" s="1"/>
  <c r="AC239" i="1"/>
  <c r="AD239" i="1" s="1"/>
  <c r="AC96" i="1"/>
  <c r="AD96" i="1" s="1"/>
  <c r="AC109" i="1"/>
  <c r="AD109" i="1" s="1"/>
  <c r="AC294" i="1"/>
  <c r="AD294" i="1" s="1"/>
  <c r="AC149" i="1"/>
  <c r="AD149" i="1" s="1"/>
  <c r="U22" i="1"/>
  <c r="T22" i="1" s="1"/>
  <c r="AC355" i="1"/>
  <c r="AD355" i="1" s="1"/>
  <c r="S326" i="1"/>
  <c r="X326" i="1" s="1"/>
  <c r="Y326" i="1" s="1"/>
  <c r="AC234" i="1"/>
  <c r="AD234" i="1" s="1"/>
  <c r="AC212" i="1"/>
  <c r="AD212" i="1" s="1"/>
  <c r="AC356" i="1"/>
  <c r="AD356" i="1" s="1"/>
  <c r="AC302" i="1"/>
  <c r="AD302" i="1" s="1"/>
  <c r="AC282" i="1"/>
  <c r="AD282" i="1" s="1"/>
  <c r="AC247" i="1"/>
  <c r="AD247" i="1" s="1"/>
  <c r="AC178" i="1"/>
  <c r="AD178" i="1" s="1"/>
  <c r="S385" i="1"/>
  <c r="X385" i="1" s="1"/>
  <c r="Y385" i="1" s="1"/>
  <c r="AC339" i="1"/>
  <c r="AD339" i="1" s="1"/>
  <c r="U198" i="1"/>
  <c r="T198" i="1" s="1"/>
  <c r="AC147" i="1"/>
  <c r="AD147" i="1" s="1"/>
  <c r="AC92" i="1"/>
  <c r="AD92" i="1" s="1"/>
  <c r="U28" i="1"/>
  <c r="T28" i="1" s="1"/>
  <c r="AC334" i="1"/>
  <c r="AD334" i="1" s="1"/>
  <c r="AC333" i="1"/>
  <c r="AD333" i="1" s="1"/>
  <c r="X304" i="1"/>
  <c r="Y304" i="1" s="1"/>
  <c r="AC288" i="1"/>
  <c r="AD288" i="1" s="1"/>
  <c r="AC241" i="1"/>
  <c r="AD241" i="1" s="1"/>
  <c r="U194" i="1"/>
  <c r="T194" i="1" s="1"/>
  <c r="U192" i="1"/>
  <c r="T192" i="1" s="1"/>
  <c r="AC136" i="1"/>
  <c r="AD136" i="1" s="1"/>
  <c r="AC121" i="1"/>
  <c r="AD121" i="1" s="1"/>
  <c r="AC116" i="1"/>
  <c r="AD116" i="1" s="1"/>
  <c r="AC104" i="1"/>
  <c r="AD104" i="1" s="1"/>
  <c r="AC97" i="1"/>
  <c r="AD97" i="1" s="1"/>
  <c r="AC353" i="1"/>
  <c r="AD353" i="1" s="1"/>
  <c r="AC336" i="1"/>
  <c r="AD336" i="1" s="1"/>
  <c r="AC315" i="1"/>
  <c r="AD315" i="1" s="1"/>
  <c r="S306" i="1"/>
  <c r="X306" i="1" s="1"/>
  <c r="Y306" i="1" s="1"/>
  <c r="T304" i="1"/>
  <c r="X297" i="1"/>
  <c r="Y297" i="1" s="1"/>
  <c r="X289" i="1"/>
  <c r="Y289" i="1" s="1"/>
  <c r="AC255" i="1"/>
  <c r="AD255" i="1" s="1"/>
  <c r="AC253" i="1"/>
  <c r="AD253" i="1" s="1"/>
  <c r="U235" i="1"/>
  <c r="T235" i="1" s="1"/>
  <c r="AC187" i="1"/>
  <c r="AD187" i="1" s="1"/>
  <c r="X172" i="1"/>
  <c r="Y172" i="1" s="1"/>
  <c r="AC129" i="1"/>
  <c r="AD129" i="1" s="1"/>
  <c r="AC59" i="1"/>
  <c r="AD59" i="1" s="1"/>
  <c r="S387" i="1"/>
  <c r="X387" i="1" s="1"/>
  <c r="Y387" i="1" s="1"/>
  <c r="X277" i="1"/>
  <c r="Y277" i="1" s="1"/>
  <c r="U277" i="1"/>
  <c r="T277" i="1" s="1"/>
  <c r="AC132" i="1"/>
  <c r="AD132" i="1" s="1"/>
  <c r="AA132" i="1"/>
  <c r="S429" i="1"/>
  <c r="X429" i="1" s="1"/>
  <c r="Y429" i="1" s="1"/>
  <c r="AC335" i="1"/>
  <c r="AD335" i="1" s="1"/>
  <c r="S319" i="1"/>
  <c r="X319" i="1" s="1"/>
  <c r="Y319" i="1" s="1"/>
  <c r="AC190" i="1"/>
  <c r="AD190" i="1" s="1"/>
  <c r="AA190" i="1"/>
  <c r="S86" i="1"/>
  <c r="U86" i="1" s="1"/>
  <c r="T86" i="1" s="1"/>
  <c r="S411" i="1"/>
  <c r="X411" i="1" s="1"/>
  <c r="Y411" i="1" s="1"/>
  <c r="U364" i="1"/>
  <c r="T364" i="1" s="1"/>
  <c r="X364" i="1"/>
  <c r="Y364" i="1" s="1"/>
  <c r="X358" i="1"/>
  <c r="Y358" i="1" s="1"/>
  <c r="U358" i="1"/>
  <c r="T358" i="1" s="1"/>
  <c r="S352" i="1"/>
  <c r="U352" i="1" s="1"/>
  <c r="T352" i="1" s="1"/>
  <c r="S340" i="1"/>
  <c r="X340" i="1" s="1"/>
  <c r="Y340" i="1" s="1"/>
  <c r="U339" i="1"/>
  <c r="T339" i="1" s="1"/>
  <c r="X285" i="1"/>
  <c r="Y285" i="1" s="1"/>
  <c r="U285" i="1"/>
  <c r="T285" i="1" s="1"/>
  <c r="X269" i="1"/>
  <c r="Y269" i="1" s="1"/>
  <c r="U269" i="1"/>
  <c r="T269" i="1" s="1"/>
  <c r="AA251" i="1"/>
  <c r="AC251" i="1"/>
  <c r="AD251" i="1" s="1"/>
  <c r="AA243" i="1"/>
  <c r="AC243" i="1"/>
  <c r="AD243" i="1" s="1"/>
  <c r="S193" i="1"/>
  <c r="X193" i="1" s="1"/>
  <c r="Y193" i="1" s="1"/>
  <c r="X20" i="1"/>
  <c r="Y20" i="1" s="1"/>
  <c r="U20" i="1"/>
  <c r="T20" i="1" s="1"/>
  <c r="AA312" i="1"/>
  <c r="AC312" i="1"/>
  <c r="AD312" i="1" s="1"/>
  <c r="S305" i="1"/>
  <c r="X261" i="1"/>
  <c r="Y261" i="1" s="1"/>
  <c r="U261" i="1"/>
  <c r="T261" i="1" s="1"/>
  <c r="AC343" i="1"/>
  <c r="AD343" i="1" s="1"/>
  <c r="S328" i="1"/>
  <c r="X328" i="1" s="1"/>
  <c r="Y328" i="1" s="1"/>
  <c r="AC317" i="1"/>
  <c r="AD317" i="1" s="1"/>
  <c r="AC299" i="1"/>
  <c r="AD299" i="1" s="1"/>
  <c r="AA299" i="1"/>
  <c r="AC292" i="1"/>
  <c r="AD292" i="1" s="1"/>
  <c r="AA292" i="1"/>
  <c r="X149" i="1"/>
  <c r="Y149" i="1" s="1"/>
  <c r="U149" i="1"/>
  <c r="T149" i="1" s="1"/>
  <c r="S427" i="1"/>
  <c r="X427" i="1" s="1"/>
  <c r="Y427" i="1" s="1"/>
  <c r="S354" i="1"/>
  <c r="U354" i="1" s="1"/>
  <c r="T354" i="1" s="1"/>
  <c r="AC341" i="1"/>
  <c r="AD341" i="1" s="1"/>
  <c r="AA341" i="1"/>
  <c r="S308" i="1"/>
  <c r="U308" i="1" s="1"/>
  <c r="T308" i="1" s="1"/>
  <c r="S216" i="1"/>
  <c r="U216" i="1" s="1"/>
  <c r="T216" i="1" s="1"/>
  <c r="S178" i="1"/>
  <c r="X178" i="1" s="1"/>
  <c r="Y178" i="1" s="1"/>
  <c r="S41" i="1"/>
  <c r="X30" i="1"/>
  <c r="Y30" i="1" s="1"/>
  <c r="U30" i="1"/>
  <c r="T30" i="1" s="1"/>
  <c r="U207" i="1"/>
  <c r="T207" i="1" s="1"/>
  <c r="X207" i="1"/>
  <c r="Y207" i="1" s="1"/>
  <c r="S199" i="1"/>
  <c r="S5" i="1"/>
  <c r="X5" i="1" s="1"/>
  <c r="Y5" i="1" s="1"/>
  <c r="AC349" i="1"/>
  <c r="AD349" i="1" s="1"/>
  <c r="AC348" i="1"/>
  <c r="AD348" i="1" s="1"/>
  <c r="AC347" i="1"/>
  <c r="AD347" i="1" s="1"/>
  <c r="AC345" i="1"/>
  <c r="AD345" i="1" s="1"/>
  <c r="AC326" i="1"/>
  <c r="AD326" i="1" s="1"/>
  <c r="AC323" i="1"/>
  <c r="AD323" i="1" s="1"/>
  <c r="AC280" i="1"/>
  <c r="AD280" i="1" s="1"/>
  <c r="AC271" i="1"/>
  <c r="AD271" i="1" s="1"/>
  <c r="AC263" i="1"/>
  <c r="AD263" i="1" s="1"/>
  <c r="S217" i="1"/>
  <c r="S176" i="1"/>
  <c r="U176" i="1" s="1"/>
  <c r="T176" i="1" s="1"/>
  <c r="AA128" i="1"/>
  <c r="AC128" i="1"/>
  <c r="AD128" i="1" s="1"/>
  <c r="AA109" i="1"/>
  <c r="AC101" i="1"/>
  <c r="AD101" i="1" s="1"/>
  <c r="AA101" i="1"/>
  <c r="AA96" i="1"/>
  <c r="AC5" i="1"/>
  <c r="AD5" i="1" s="1"/>
  <c r="AA245" i="1"/>
  <c r="AC245" i="1"/>
  <c r="AD245" i="1" s="1"/>
  <c r="S225" i="1"/>
  <c r="U158" i="1"/>
  <c r="T158" i="1" s="1"/>
  <c r="X158" i="1"/>
  <c r="Y158" i="1" s="1"/>
  <c r="AA137" i="1"/>
  <c r="AC137" i="1"/>
  <c r="AD137" i="1" s="1"/>
  <c r="X43" i="1"/>
  <c r="Y43" i="1" s="1"/>
  <c r="U43" i="1"/>
  <c r="T43" i="1" s="1"/>
  <c r="AC352" i="1"/>
  <c r="AD352" i="1" s="1"/>
  <c r="AC330" i="1"/>
  <c r="AD330" i="1" s="1"/>
  <c r="AC298" i="1"/>
  <c r="AD298" i="1" s="1"/>
  <c r="AC296" i="1"/>
  <c r="AD296" i="1" s="1"/>
  <c r="AC290" i="1"/>
  <c r="AD290" i="1" s="1"/>
  <c r="X283" i="1"/>
  <c r="Y283" i="1" s="1"/>
  <c r="X275" i="1"/>
  <c r="Y275" i="1" s="1"/>
  <c r="X267" i="1"/>
  <c r="Y267" i="1" s="1"/>
  <c r="AC257" i="1"/>
  <c r="AD257" i="1" s="1"/>
  <c r="AC249" i="1"/>
  <c r="AD249" i="1" s="1"/>
  <c r="AA237" i="1"/>
  <c r="AC237" i="1"/>
  <c r="AD237" i="1" s="1"/>
  <c r="AC235" i="1"/>
  <c r="AD235" i="1" s="1"/>
  <c r="S215" i="1"/>
  <c r="S202" i="1"/>
  <c r="X202" i="1" s="1"/>
  <c r="Y202" i="1" s="1"/>
  <c r="S180" i="1"/>
  <c r="X180" i="1" s="1"/>
  <c r="Y180" i="1" s="1"/>
  <c r="S88" i="1"/>
  <c r="X88" i="1" s="1"/>
  <c r="Y88" i="1" s="1"/>
  <c r="S55" i="1"/>
  <c r="X55" i="1" s="1"/>
  <c r="Y55" i="1" s="1"/>
  <c r="U51" i="1"/>
  <c r="T51" i="1" s="1"/>
  <c r="X51" i="1"/>
  <c r="Y51" i="1" s="1"/>
  <c r="AC152" i="1"/>
  <c r="AD152" i="1" s="1"/>
  <c r="AC141" i="1"/>
  <c r="AD141" i="1" s="1"/>
  <c r="AC117" i="1"/>
  <c r="AD117" i="1" s="1"/>
  <c r="AC112" i="1"/>
  <c r="AD112" i="1" s="1"/>
  <c r="AC108" i="1"/>
  <c r="AD108" i="1" s="1"/>
  <c r="AC105" i="1"/>
  <c r="AD105" i="1" s="1"/>
  <c r="AC71" i="1"/>
  <c r="AD71" i="1" s="1"/>
  <c r="AC69" i="1"/>
  <c r="AD69" i="1" s="1"/>
  <c r="AC67" i="1"/>
  <c r="AD67" i="1" s="1"/>
  <c r="AC65" i="1"/>
  <c r="AD65" i="1" s="1"/>
  <c r="AC63" i="1"/>
  <c r="AD63" i="1" s="1"/>
  <c r="AC57" i="1"/>
  <c r="AD57" i="1" s="1"/>
  <c r="AC180" i="1"/>
  <c r="AD180" i="1" s="1"/>
  <c r="AC125" i="1"/>
  <c r="AD125" i="1" s="1"/>
  <c r="AC120" i="1"/>
  <c r="AD120" i="1" s="1"/>
  <c r="AC113" i="1"/>
  <c r="AD113" i="1" s="1"/>
  <c r="U36" i="1"/>
  <c r="X6" i="1"/>
  <c r="Y6" i="1" s="1"/>
  <c r="S431" i="1"/>
  <c r="X431" i="1" s="1"/>
  <c r="Y431" i="1" s="1"/>
  <c r="S415" i="1"/>
  <c r="X415" i="1" s="1"/>
  <c r="Y415" i="1" s="1"/>
  <c r="U362" i="1"/>
  <c r="T362" i="1" s="1"/>
  <c r="X362" i="1"/>
  <c r="Y362" i="1" s="1"/>
  <c r="S423" i="1"/>
  <c r="X423" i="1" s="1"/>
  <c r="Y423" i="1" s="1"/>
  <c r="S407" i="1"/>
  <c r="X407" i="1" s="1"/>
  <c r="Y407" i="1" s="1"/>
  <c r="S399" i="1"/>
  <c r="X399" i="1" s="1"/>
  <c r="Y399" i="1" s="1"/>
  <c r="S389" i="1"/>
  <c r="X389" i="1" s="1"/>
  <c r="Y389" i="1" s="1"/>
  <c r="S381" i="1"/>
  <c r="X381" i="1" s="1"/>
  <c r="Y381" i="1" s="1"/>
  <c r="U370" i="1"/>
  <c r="T370" i="1" s="1"/>
  <c r="X370" i="1"/>
  <c r="Y370" i="1" s="1"/>
  <c r="U366" i="1"/>
  <c r="T366" i="1" s="1"/>
  <c r="AC354" i="1"/>
  <c r="AD354" i="1" s="1"/>
  <c r="S350" i="1"/>
  <c r="X350" i="1" s="1"/>
  <c r="Y350" i="1" s="1"/>
  <c r="AC329" i="1"/>
  <c r="AD329" i="1" s="1"/>
  <c r="AA329" i="1"/>
  <c r="X293" i="1"/>
  <c r="Y293" i="1" s="1"/>
  <c r="X291" i="1"/>
  <c r="Y291" i="1" s="1"/>
  <c r="U254" i="1"/>
  <c r="T254" i="1" s="1"/>
  <c r="X254" i="1"/>
  <c r="Y254" i="1" s="1"/>
  <c r="U246" i="1"/>
  <c r="T246" i="1" s="1"/>
  <c r="X246" i="1"/>
  <c r="Y246" i="1" s="1"/>
  <c r="U238" i="1"/>
  <c r="T238" i="1" s="1"/>
  <c r="X238" i="1"/>
  <c r="Y238" i="1" s="1"/>
  <c r="AA222" i="1"/>
  <c r="AC222" i="1"/>
  <c r="AD222" i="1" s="1"/>
  <c r="S164" i="1"/>
  <c r="S159" i="1"/>
  <c r="U159" i="1" s="1"/>
  <c r="T159" i="1" s="1"/>
  <c r="AC82" i="1"/>
  <c r="AD82" i="1" s="1"/>
  <c r="AA82" i="1"/>
  <c r="U16" i="1"/>
  <c r="T16" i="1" s="1"/>
  <c r="X16" i="1"/>
  <c r="Y16" i="1" s="1"/>
  <c r="U10" i="1"/>
  <c r="T10" i="1" s="1"/>
  <c r="X10" i="1"/>
  <c r="Y10" i="1" s="1"/>
  <c r="S421" i="1"/>
  <c r="X421" i="1" s="1"/>
  <c r="Y421" i="1" s="1"/>
  <c r="S405" i="1"/>
  <c r="X405" i="1" s="1"/>
  <c r="Y405" i="1" s="1"/>
  <c r="S397" i="1"/>
  <c r="X397" i="1" s="1"/>
  <c r="Y397" i="1" s="1"/>
  <c r="S375" i="1"/>
  <c r="X375" i="1" s="1"/>
  <c r="Y375" i="1" s="1"/>
  <c r="U360" i="1"/>
  <c r="T360" i="1" s="1"/>
  <c r="AC351" i="1"/>
  <c r="AD351" i="1" s="1"/>
  <c r="AC350" i="1"/>
  <c r="AD350" i="1" s="1"/>
  <c r="AC338" i="1"/>
  <c r="AD338" i="1" s="1"/>
  <c r="S330" i="1"/>
  <c r="X330" i="1" s="1"/>
  <c r="Y330" i="1" s="1"/>
  <c r="X288" i="1"/>
  <c r="Y288" i="1" s="1"/>
  <c r="U288" i="1"/>
  <c r="T288" i="1" s="1"/>
  <c r="U252" i="1"/>
  <c r="T252" i="1" s="1"/>
  <c r="X252" i="1"/>
  <c r="Y252" i="1" s="1"/>
  <c r="U244" i="1"/>
  <c r="T244" i="1" s="1"/>
  <c r="X244" i="1"/>
  <c r="Y244" i="1" s="1"/>
  <c r="U236" i="1"/>
  <c r="T236" i="1" s="1"/>
  <c r="X236" i="1"/>
  <c r="Y236" i="1" s="1"/>
  <c r="AA228" i="1"/>
  <c r="AC228" i="1"/>
  <c r="AD228" i="1" s="1"/>
  <c r="X223" i="1"/>
  <c r="Y223" i="1" s="1"/>
  <c r="U223" i="1"/>
  <c r="T223" i="1" s="1"/>
  <c r="S201" i="1"/>
  <c r="AC140" i="1"/>
  <c r="AD140" i="1" s="1"/>
  <c r="AA140" i="1"/>
  <c r="AC133" i="1"/>
  <c r="AD133" i="1" s="1"/>
  <c r="AA133" i="1"/>
  <c r="S132" i="1"/>
  <c r="U132" i="1" s="1"/>
  <c r="AC100" i="1"/>
  <c r="AD100" i="1" s="1"/>
  <c r="AA100" i="1"/>
  <c r="X61" i="1"/>
  <c r="Y61" i="1" s="1"/>
  <c r="U61" i="1"/>
  <c r="T61" i="1" s="1"/>
  <c r="X59" i="1"/>
  <c r="Y59" i="1" s="1"/>
  <c r="U59" i="1"/>
  <c r="S58" i="1"/>
  <c r="U58" i="1" s="1"/>
  <c r="T58" i="1" s="1"/>
  <c r="AA55" i="1"/>
  <c r="AC55" i="1"/>
  <c r="AD55" i="1" s="1"/>
  <c r="U32" i="1"/>
  <c r="T32" i="1" s="1"/>
  <c r="X32" i="1"/>
  <c r="Y32" i="1" s="1"/>
  <c r="U26" i="1"/>
  <c r="T26" i="1" s="1"/>
  <c r="X26" i="1"/>
  <c r="Y26" i="1" s="1"/>
  <c r="S307" i="1"/>
  <c r="X281" i="1"/>
  <c r="Y281" i="1" s="1"/>
  <c r="U281" i="1"/>
  <c r="T281" i="1" s="1"/>
  <c r="X273" i="1"/>
  <c r="Y273" i="1" s="1"/>
  <c r="U273" i="1"/>
  <c r="T273" i="1" s="1"/>
  <c r="X265" i="1"/>
  <c r="Y265" i="1" s="1"/>
  <c r="U265" i="1"/>
  <c r="T265" i="1" s="1"/>
  <c r="U258" i="1"/>
  <c r="T258" i="1" s="1"/>
  <c r="X258" i="1"/>
  <c r="Y258" i="1" s="1"/>
  <c r="U250" i="1"/>
  <c r="T250" i="1" s="1"/>
  <c r="X250" i="1"/>
  <c r="Y250" i="1" s="1"/>
  <c r="U242" i="1"/>
  <c r="T242" i="1" s="1"/>
  <c r="X242" i="1"/>
  <c r="Y242" i="1" s="1"/>
  <c r="S222" i="1"/>
  <c r="X222" i="1" s="1"/>
  <c r="Y222" i="1" s="1"/>
  <c r="S209" i="1"/>
  <c r="S167" i="1"/>
  <c r="X167" i="1" s="1"/>
  <c r="Y167" i="1" s="1"/>
  <c r="X148" i="1"/>
  <c r="Y148" i="1" s="1"/>
  <c r="U148" i="1"/>
  <c r="T148" i="1" s="1"/>
  <c r="U143" i="1"/>
  <c r="T143" i="1" s="1"/>
  <c r="X143" i="1"/>
  <c r="Y143" i="1" s="1"/>
  <c r="S134" i="1"/>
  <c r="U134" i="1" s="1"/>
  <c r="AC74" i="1"/>
  <c r="AD74" i="1" s="1"/>
  <c r="AA74" i="1"/>
  <c r="S35" i="1"/>
  <c r="U35" i="1" s="1"/>
  <c r="T35" i="1" s="1"/>
  <c r="S391" i="1"/>
  <c r="X391" i="1" s="1"/>
  <c r="Y391" i="1" s="1"/>
  <c r="S383" i="1"/>
  <c r="X383" i="1" s="1"/>
  <c r="Y383" i="1" s="1"/>
  <c r="U368" i="1"/>
  <c r="T368" i="1" s="1"/>
  <c r="S346" i="1"/>
  <c r="X346" i="1" s="1"/>
  <c r="Y346" i="1" s="1"/>
  <c r="S342" i="1"/>
  <c r="X342" i="1" s="1"/>
  <c r="Y342" i="1" s="1"/>
  <c r="S317" i="1"/>
  <c r="U317" i="1" s="1"/>
  <c r="T317" i="1" s="1"/>
  <c r="U287" i="1"/>
  <c r="T287" i="1" s="1"/>
  <c r="X287" i="1"/>
  <c r="Y287" i="1" s="1"/>
  <c r="U279" i="1"/>
  <c r="T279" i="1" s="1"/>
  <c r="X279" i="1"/>
  <c r="Y279" i="1" s="1"/>
  <c r="U271" i="1"/>
  <c r="T271" i="1" s="1"/>
  <c r="X271" i="1"/>
  <c r="Y271" i="1" s="1"/>
  <c r="U263" i="1"/>
  <c r="T263" i="1" s="1"/>
  <c r="X263" i="1"/>
  <c r="Y263" i="1" s="1"/>
  <c r="U256" i="1"/>
  <c r="T256" i="1" s="1"/>
  <c r="X256" i="1"/>
  <c r="Y256" i="1" s="1"/>
  <c r="U248" i="1"/>
  <c r="X248" i="1"/>
  <c r="Y248" i="1" s="1"/>
  <c r="U240" i="1"/>
  <c r="T240" i="1" s="1"/>
  <c r="X240" i="1"/>
  <c r="Y240" i="1" s="1"/>
  <c r="S214" i="1"/>
  <c r="X214" i="1" s="1"/>
  <c r="Y214" i="1" s="1"/>
  <c r="X185" i="1"/>
  <c r="Y185" i="1" s="1"/>
  <c r="U185" i="1"/>
  <c r="T185" i="1" s="1"/>
  <c r="AC124" i="1"/>
  <c r="AD124" i="1" s="1"/>
  <c r="AA124" i="1"/>
  <c r="AC328" i="1"/>
  <c r="AD328" i="1" s="1"/>
  <c r="S169" i="1"/>
  <c r="X169" i="1" s="1"/>
  <c r="Y169" i="1" s="1"/>
  <c r="S118" i="1"/>
  <c r="U118" i="1" s="1"/>
  <c r="S116" i="1"/>
  <c r="U116" i="1" s="1"/>
  <c r="S110" i="1"/>
  <c r="U110" i="1" s="1"/>
  <c r="S108" i="1"/>
  <c r="U108" i="1" s="1"/>
  <c r="S102" i="1"/>
  <c r="U102" i="1" s="1"/>
  <c r="AC89" i="1"/>
  <c r="AD89" i="1" s="1"/>
  <c r="AA89" i="1"/>
  <c r="S54" i="1"/>
  <c r="X54" i="1" s="1"/>
  <c r="Y54" i="1" s="1"/>
  <c r="U347" i="1"/>
  <c r="T347" i="1" s="1"/>
  <c r="AC337" i="1"/>
  <c r="AD337" i="1" s="1"/>
  <c r="S336" i="1"/>
  <c r="X336" i="1" s="1"/>
  <c r="Y336" i="1" s="1"/>
  <c r="S334" i="1"/>
  <c r="X334" i="1" s="1"/>
  <c r="Y334" i="1" s="1"/>
  <c r="AC327" i="1"/>
  <c r="AD327" i="1" s="1"/>
  <c r="AC325" i="1"/>
  <c r="AD325" i="1" s="1"/>
  <c r="S323" i="1"/>
  <c r="U323" i="1" s="1"/>
  <c r="T323" i="1" s="1"/>
  <c r="AC321" i="1"/>
  <c r="AD321" i="1" s="1"/>
  <c r="AC318" i="1"/>
  <c r="AD318" i="1" s="1"/>
  <c r="T313" i="1"/>
  <c r="AC307" i="1"/>
  <c r="AD307" i="1" s="1"/>
  <c r="AC284" i="1"/>
  <c r="AD284" i="1" s="1"/>
  <c r="AC276" i="1"/>
  <c r="AD276" i="1" s="1"/>
  <c r="AC267" i="1"/>
  <c r="AD267" i="1" s="1"/>
  <c r="AC232" i="1"/>
  <c r="AD232" i="1" s="1"/>
  <c r="S224" i="1"/>
  <c r="U224" i="1" s="1"/>
  <c r="T224" i="1" s="1"/>
  <c r="X190" i="1"/>
  <c r="Y190" i="1" s="1"/>
  <c r="AC188" i="1"/>
  <c r="AD188" i="1" s="1"/>
  <c r="AC185" i="1"/>
  <c r="AD185" i="1" s="1"/>
  <c r="S174" i="1"/>
  <c r="X174" i="1" s="1"/>
  <c r="Y174" i="1" s="1"/>
  <c r="S166" i="1"/>
  <c r="AA159" i="1"/>
  <c r="AC159" i="1"/>
  <c r="AD159" i="1" s="1"/>
  <c r="T156" i="1"/>
  <c r="X156" i="1"/>
  <c r="Y156" i="1" s="1"/>
  <c r="AA150" i="1"/>
  <c r="AC150" i="1"/>
  <c r="AD150" i="1" s="1"/>
  <c r="U147" i="1"/>
  <c r="T147" i="1" s="1"/>
  <c r="X145" i="1"/>
  <c r="Y145" i="1" s="1"/>
  <c r="S142" i="1"/>
  <c r="U142" i="1" s="1"/>
  <c r="S140" i="1"/>
  <c r="U140" i="1" s="1"/>
  <c r="S126" i="1"/>
  <c r="U126" i="1" s="1"/>
  <c r="S124" i="1"/>
  <c r="U124" i="1" s="1"/>
  <c r="AA116" i="1"/>
  <c r="AA108" i="1"/>
  <c r="S100" i="1"/>
  <c r="U100" i="1" s="1"/>
  <c r="AA93" i="1"/>
  <c r="AC93" i="1"/>
  <c r="AD93" i="1" s="1"/>
  <c r="S84" i="1"/>
  <c r="S57" i="1"/>
  <c r="AC324" i="1"/>
  <c r="AD324" i="1" s="1"/>
  <c r="AC320" i="1"/>
  <c r="AD320" i="1" s="1"/>
  <c r="AC286" i="1"/>
  <c r="AD286" i="1" s="1"/>
  <c r="AC278" i="1"/>
  <c r="AD278" i="1" s="1"/>
  <c r="AC342" i="1"/>
  <c r="AD342" i="1" s="1"/>
  <c r="AC331" i="1"/>
  <c r="AD331" i="1" s="1"/>
  <c r="AC319" i="1"/>
  <c r="AD319" i="1" s="1"/>
  <c r="AC316" i="1"/>
  <c r="AD316" i="1" s="1"/>
  <c r="X313" i="1"/>
  <c r="Y313" i="1" s="1"/>
  <c r="AC258" i="1"/>
  <c r="AD258" i="1" s="1"/>
  <c r="AC256" i="1"/>
  <c r="AD256" i="1" s="1"/>
  <c r="AC254" i="1"/>
  <c r="AD254" i="1" s="1"/>
  <c r="AC252" i="1"/>
  <c r="AD252" i="1" s="1"/>
  <c r="AC250" i="1"/>
  <c r="AD250" i="1" s="1"/>
  <c r="AC248" i="1"/>
  <c r="AD248" i="1" s="1"/>
  <c r="AC220" i="1"/>
  <c r="AD220" i="1" s="1"/>
  <c r="AC186" i="1"/>
  <c r="AD186" i="1" s="1"/>
  <c r="AA186" i="1"/>
  <c r="S184" i="1"/>
  <c r="X184" i="1" s="1"/>
  <c r="Y184" i="1" s="1"/>
  <c r="U175" i="1"/>
  <c r="T175" i="1" s="1"/>
  <c r="X176" i="1"/>
  <c r="Y176" i="1" s="1"/>
  <c r="S162" i="1"/>
  <c r="X162" i="1" s="1"/>
  <c r="Y162" i="1" s="1"/>
  <c r="U153" i="1"/>
  <c r="X153" i="1"/>
  <c r="Y153" i="1" s="1"/>
  <c r="AC86" i="1"/>
  <c r="AD86" i="1" s="1"/>
  <c r="AA86" i="1"/>
  <c r="S82" i="1"/>
  <c r="AC76" i="1"/>
  <c r="AD76" i="1" s="1"/>
  <c r="AA76" i="1"/>
  <c r="S72" i="1"/>
  <c r="U72" i="1" s="1"/>
  <c r="T72" i="1" s="1"/>
  <c r="S70" i="1"/>
  <c r="X70" i="1" s="1"/>
  <c r="Y70" i="1" s="1"/>
  <c r="S68" i="1"/>
  <c r="U68" i="1" s="1"/>
  <c r="T68" i="1" s="1"/>
  <c r="S66" i="1"/>
  <c r="S64" i="1"/>
  <c r="S53" i="1"/>
  <c r="AA185" i="1"/>
  <c r="AC160" i="1"/>
  <c r="AD160" i="1" s="1"/>
  <c r="AC88" i="1"/>
  <c r="AD88" i="1" s="1"/>
  <c r="U78" i="1"/>
  <c r="T78" i="1" s="1"/>
  <c r="S76" i="1"/>
  <c r="U76" i="1" s="1"/>
  <c r="T76" i="1" s="1"/>
  <c r="AC75" i="1"/>
  <c r="AD75" i="1" s="1"/>
  <c r="AC72" i="1"/>
  <c r="AD72" i="1" s="1"/>
  <c r="AC70" i="1"/>
  <c r="AD70" i="1" s="1"/>
  <c r="AC68" i="1"/>
  <c r="AD68" i="1" s="1"/>
  <c r="AC66" i="1"/>
  <c r="AD66" i="1" s="1"/>
  <c r="AC64" i="1"/>
  <c r="AD64" i="1" s="1"/>
  <c r="AC62" i="1"/>
  <c r="AD62" i="1" s="1"/>
  <c r="S45" i="1"/>
  <c r="T45" i="1" s="1"/>
  <c r="U34" i="1"/>
  <c r="T34" i="1" s="1"/>
  <c r="U18" i="1"/>
  <c r="T18" i="1" s="1"/>
  <c r="S8" i="1"/>
  <c r="X8" i="1" s="1"/>
  <c r="Y8" i="1" s="1"/>
  <c r="T5" i="1"/>
  <c r="AC177" i="1"/>
  <c r="AD177" i="1" s="1"/>
  <c r="AC154" i="1"/>
  <c r="AD154" i="1" s="1"/>
  <c r="AC143" i="1"/>
  <c r="AD143" i="1" s="1"/>
  <c r="X78" i="1"/>
  <c r="Y78" i="1" s="1"/>
  <c r="S74" i="1"/>
  <c r="U74" i="1" s="1"/>
  <c r="T74" i="1" s="1"/>
  <c r="AC73" i="1"/>
  <c r="AD73" i="1" s="1"/>
  <c r="T46" i="1"/>
  <c r="X46" i="1"/>
  <c r="Y46" i="1" s="1"/>
  <c r="S42" i="1"/>
  <c r="U42" i="1" s="1"/>
  <c r="T42" i="1" s="1"/>
  <c r="T40" i="1"/>
  <c r="X40" i="1"/>
  <c r="Y40" i="1" s="1"/>
  <c r="U24" i="1"/>
  <c r="T24" i="1" s="1"/>
  <c r="X24" i="1"/>
  <c r="Y24" i="1" s="1"/>
  <c r="T36" i="1"/>
  <c r="AC370" i="1"/>
  <c r="AD370" i="1" s="1"/>
  <c r="AC368" i="1"/>
  <c r="AD368" i="1" s="1"/>
  <c r="AC366" i="1"/>
  <c r="AD366" i="1" s="1"/>
  <c r="AC364" i="1"/>
  <c r="AD364" i="1" s="1"/>
  <c r="AC362" i="1"/>
  <c r="AD362" i="1" s="1"/>
  <c r="AC360" i="1"/>
  <c r="AD360" i="1" s="1"/>
  <c r="AC358" i="1"/>
  <c r="AD358" i="1" s="1"/>
  <c r="AC346" i="1"/>
  <c r="AD346" i="1" s="1"/>
  <c r="AC268" i="1"/>
  <c r="AD268" i="1" s="1"/>
  <c r="AA268" i="1"/>
  <c r="AC260" i="1"/>
  <c r="AD260" i="1" s="1"/>
  <c r="AA260" i="1"/>
  <c r="AC181" i="1"/>
  <c r="AD181" i="1" s="1"/>
  <c r="AA181" i="1"/>
  <c r="AC144" i="1"/>
  <c r="AD144" i="1" s="1"/>
  <c r="AA144" i="1"/>
  <c r="AC49" i="1"/>
  <c r="AD49" i="1" s="1"/>
  <c r="AA49" i="1"/>
  <c r="AC4" i="1"/>
  <c r="AD4" i="1" s="1"/>
  <c r="AC371" i="1"/>
  <c r="AD371" i="1" s="1"/>
  <c r="AC369" i="1"/>
  <c r="AD369" i="1" s="1"/>
  <c r="AC367" i="1"/>
  <c r="AD367" i="1" s="1"/>
  <c r="AC365" i="1"/>
  <c r="AD365" i="1" s="1"/>
  <c r="AC363" i="1"/>
  <c r="AD363" i="1" s="1"/>
  <c r="AC361" i="1"/>
  <c r="AD361" i="1" s="1"/>
  <c r="AC359" i="1"/>
  <c r="AD359" i="1" s="1"/>
  <c r="AC357" i="1"/>
  <c r="AD357" i="1" s="1"/>
  <c r="AA343" i="1"/>
  <c r="AC340" i="1"/>
  <c r="AD340" i="1" s="1"/>
  <c r="AA336" i="1"/>
  <c r="AC332" i="1"/>
  <c r="AD332" i="1" s="1"/>
  <c r="AA331" i="1"/>
  <c r="AA328" i="1"/>
  <c r="AA325" i="1"/>
  <c r="AA322" i="1"/>
  <c r="AA321" i="1"/>
  <c r="AA320" i="1"/>
  <c r="AA319" i="1"/>
  <c r="AA318" i="1"/>
  <c r="AA317" i="1"/>
  <c r="AA314" i="1"/>
  <c r="AA307" i="1"/>
  <c r="AA286" i="1"/>
  <c r="AA284" i="1"/>
  <c r="AA282" i="1"/>
  <c r="AA280" i="1"/>
  <c r="AA278" i="1"/>
  <c r="AA276" i="1"/>
  <c r="AC273" i="1"/>
  <c r="AD273" i="1" s="1"/>
  <c r="AC266" i="1"/>
  <c r="AD266" i="1" s="1"/>
  <c r="AA266" i="1"/>
  <c r="AC265" i="1"/>
  <c r="AD265" i="1" s="1"/>
  <c r="AC209" i="1"/>
  <c r="AD209" i="1" s="1"/>
  <c r="AA209" i="1"/>
  <c r="AC194" i="1"/>
  <c r="AD194" i="1" s="1"/>
  <c r="AA194" i="1"/>
  <c r="AC162" i="1"/>
  <c r="AD162" i="1" s="1"/>
  <c r="AA162" i="1"/>
  <c r="AC153" i="1"/>
  <c r="AD153" i="1" s="1"/>
  <c r="AC142" i="1"/>
  <c r="AD142" i="1" s="1"/>
  <c r="AA142" i="1"/>
  <c r="AA139" i="1"/>
  <c r="AC139" i="1"/>
  <c r="AD139" i="1" s="1"/>
  <c r="AC134" i="1"/>
  <c r="AD134" i="1" s="1"/>
  <c r="AA134" i="1"/>
  <c r="AA131" i="1"/>
  <c r="AC131" i="1"/>
  <c r="AD131" i="1" s="1"/>
  <c r="AC126" i="1"/>
  <c r="AD126" i="1" s="1"/>
  <c r="AA126" i="1"/>
  <c r="AA123" i="1"/>
  <c r="AC123" i="1"/>
  <c r="AD123" i="1" s="1"/>
  <c r="AC118" i="1"/>
  <c r="AD118" i="1" s="1"/>
  <c r="AA118" i="1"/>
  <c r="AA115" i="1"/>
  <c r="AC115" i="1"/>
  <c r="AD115" i="1" s="1"/>
  <c r="AC110" i="1"/>
  <c r="AD110" i="1" s="1"/>
  <c r="AA110" i="1"/>
  <c r="AA107" i="1"/>
  <c r="AC107" i="1"/>
  <c r="AD107" i="1" s="1"/>
  <c r="AC102" i="1"/>
  <c r="AD102" i="1" s="1"/>
  <c r="AA102" i="1"/>
  <c r="AA99" i="1"/>
  <c r="AC99" i="1"/>
  <c r="AD99" i="1" s="1"/>
  <c r="AC94" i="1"/>
  <c r="AD94" i="1" s="1"/>
  <c r="AA94" i="1"/>
  <c r="AA91" i="1"/>
  <c r="AC91" i="1"/>
  <c r="AD91" i="1" s="1"/>
  <c r="AC81" i="1"/>
  <c r="AD81" i="1" s="1"/>
  <c r="AA81" i="1"/>
  <c r="AC79" i="1"/>
  <c r="AD79" i="1" s="1"/>
  <c r="AA79" i="1"/>
  <c r="AA61" i="1"/>
  <c r="AC61" i="1"/>
  <c r="AD61" i="1" s="1"/>
  <c r="AC53" i="1"/>
  <c r="AD53" i="1" s="1"/>
  <c r="AA53" i="1"/>
  <c r="AC47" i="1"/>
  <c r="AD47" i="1" s="1"/>
  <c r="AC39" i="1"/>
  <c r="AD39" i="1" s="1"/>
  <c r="AC8" i="1"/>
  <c r="AD8" i="1" s="1"/>
  <c r="AC310" i="1"/>
  <c r="AD310" i="1" s="1"/>
  <c r="AC304" i="1"/>
  <c r="AD304" i="1" s="1"/>
  <c r="AC287" i="1"/>
  <c r="AD287" i="1" s="1"/>
  <c r="AC285" i="1"/>
  <c r="AD285" i="1" s="1"/>
  <c r="AC283" i="1"/>
  <c r="AD283" i="1" s="1"/>
  <c r="AC281" i="1"/>
  <c r="AD281" i="1" s="1"/>
  <c r="AC279" i="1"/>
  <c r="AD279" i="1" s="1"/>
  <c r="AC277" i="1"/>
  <c r="AD277" i="1" s="1"/>
  <c r="AC275" i="1"/>
  <c r="AD275" i="1" s="1"/>
  <c r="AC272" i="1"/>
  <c r="AD272" i="1" s="1"/>
  <c r="AA272" i="1"/>
  <c r="AC264" i="1"/>
  <c r="AD264" i="1" s="1"/>
  <c r="AA264" i="1"/>
  <c r="AC225" i="1"/>
  <c r="AD225" i="1" s="1"/>
  <c r="AA225" i="1"/>
  <c r="AC214" i="1"/>
  <c r="AD214" i="1" s="1"/>
  <c r="AC201" i="1"/>
  <c r="AD201" i="1" s="1"/>
  <c r="AA201" i="1"/>
  <c r="AC195" i="1"/>
  <c r="AD195" i="1" s="1"/>
  <c r="AC170" i="1"/>
  <c r="AD170" i="1" s="1"/>
  <c r="AA170" i="1"/>
  <c r="AC161" i="1"/>
  <c r="AD161" i="1" s="1"/>
  <c r="AC50" i="1"/>
  <c r="AD50" i="1" s="1"/>
  <c r="AC344" i="1"/>
  <c r="AD344" i="1" s="1"/>
  <c r="AA339" i="1"/>
  <c r="AA335" i="1"/>
  <c r="AA327" i="1"/>
  <c r="AC297" i="1"/>
  <c r="AD297" i="1" s="1"/>
  <c r="AC295" i="1"/>
  <c r="AD295" i="1" s="1"/>
  <c r="AC293" i="1"/>
  <c r="AD293" i="1" s="1"/>
  <c r="AC291" i="1"/>
  <c r="AD291" i="1" s="1"/>
  <c r="AC289" i="1"/>
  <c r="AD289" i="1" s="1"/>
  <c r="AC274" i="1"/>
  <c r="AD274" i="1" s="1"/>
  <c r="AC270" i="1"/>
  <c r="AD270" i="1" s="1"/>
  <c r="AA270" i="1"/>
  <c r="AC269" i="1"/>
  <c r="AD269" i="1" s="1"/>
  <c r="AC262" i="1"/>
  <c r="AD262" i="1" s="1"/>
  <c r="AA262" i="1"/>
  <c r="AC261" i="1"/>
  <c r="AD261" i="1" s="1"/>
  <c r="AA230" i="1"/>
  <c r="AC230" i="1"/>
  <c r="AD230" i="1" s="1"/>
  <c r="AC217" i="1"/>
  <c r="AD217" i="1" s="1"/>
  <c r="AA217" i="1"/>
  <c r="AC206" i="1"/>
  <c r="AD206" i="1" s="1"/>
  <c r="AC197" i="1"/>
  <c r="AD197" i="1" s="1"/>
  <c r="AA182" i="1"/>
  <c r="AC182" i="1"/>
  <c r="AD182" i="1" s="1"/>
  <c r="AC146" i="1"/>
  <c r="AD146" i="1" s="1"/>
  <c r="AA146" i="1"/>
  <c r="AC145" i="1"/>
  <c r="AD145" i="1" s="1"/>
  <c r="AA138" i="1"/>
  <c r="AC138" i="1"/>
  <c r="AD138" i="1" s="1"/>
  <c r="AC135" i="1"/>
  <c r="AD135" i="1" s="1"/>
  <c r="AA135" i="1"/>
  <c r="AA130" i="1"/>
  <c r="AC130" i="1"/>
  <c r="AD130" i="1" s="1"/>
  <c r="AC127" i="1"/>
  <c r="AD127" i="1" s="1"/>
  <c r="AA127" i="1"/>
  <c r="AA122" i="1"/>
  <c r="AC122" i="1"/>
  <c r="AD122" i="1" s="1"/>
  <c r="AC119" i="1"/>
  <c r="AD119" i="1" s="1"/>
  <c r="AA119" i="1"/>
  <c r="AA114" i="1"/>
  <c r="AC114" i="1"/>
  <c r="AD114" i="1" s="1"/>
  <c r="AC111" i="1"/>
  <c r="AD111" i="1" s="1"/>
  <c r="AA111" i="1"/>
  <c r="AA106" i="1"/>
  <c r="AC106" i="1"/>
  <c r="AD106" i="1" s="1"/>
  <c r="AC103" i="1"/>
  <c r="AD103" i="1" s="1"/>
  <c r="AA103" i="1"/>
  <c r="AA98" i="1"/>
  <c r="AC98" i="1"/>
  <c r="AD98" i="1" s="1"/>
  <c r="AC95" i="1"/>
  <c r="AD95" i="1" s="1"/>
  <c r="AA95" i="1"/>
  <c r="AA90" i="1"/>
  <c r="AC90" i="1"/>
  <c r="AD90" i="1" s="1"/>
  <c r="AC84" i="1"/>
  <c r="AD84" i="1" s="1"/>
  <c r="AA84" i="1"/>
  <c r="AC80" i="1"/>
  <c r="AD80" i="1" s="1"/>
  <c r="AA80" i="1"/>
  <c r="AC36" i="1"/>
  <c r="AD36" i="1" s="1"/>
  <c r="AA36" i="1"/>
  <c r="AC6" i="1"/>
  <c r="AD6" i="1" s="1"/>
  <c r="AC176" i="1"/>
  <c r="AD176" i="1" s="1"/>
  <c r="AC167" i="1"/>
  <c r="AD167" i="1" s="1"/>
  <c r="AC151" i="1"/>
  <c r="AD151" i="1" s="1"/>
  <c r="AC148" i="1"/>
  <c r="AD148" i="1" s="1"/>
  <c r="AC51" i="1"/>
  <c r="AD51" i="1" s="1"/>
  <c r="AC46" i="1"/>
  <c r="AD46" i="1" s="1"/>
  <c r="AC45" i="1"/>
  <c r="AD45" i="1" s="1"/>
  <c r="AC246" i="1"/>
  <c r="AD246" i="1" s="1"/>
  <c r="AC244" i="1"/>
  <c r="AD244" i="1" s="1"/>
  <c r="AC242" i="1"/>
  <c r="AD242" i="1" s="1"/>
  <c r="AC240" i="1"/>
  <c r="AD240" i="1" s="1"/>
  <c r="AC238" i="1"/>
  <c r="AD238" i="1" s="1"/>
  <c r="AC236" i="1"/>
  <c r="AD236" i="1" s="1"/>
  <c r="AC189" i="1"/>
  <c r="AD189" i="1" s="1"/>
  <c r="AC184" i="1"/>
  <c r="AD184" i="1" s="1"/>
  <c r="AC169" i="1"/>
  <c r="AD169" i="1" s="1"/>
  <c r="AC40" i="1"/>
  <c r="AD40" i="1" s="1"/>
  <c r="S357" i="1"/>
  <c r="U356" i="1"/>
  <c r="T356" i="1" s="1"/>
  <c r="S353" i="1"/>
  <c r="U348" i="1"/>
  <c r="T348" i="1" s="1"/>
  <c r="AC313" i="1"/>
  <c r="AD313" i="1" s="1"/>
  <c r="AA313" i="1"/>
  <c r="S311" i="1"/>
  <c r="S310" i="1"/>
  <c r="S303" i="1"/>
  <c r="S302" i="1"/>
  <c r="S282" i="1"/>
  <c r="S278" i="1"/>
  <c r="S274" i="1"/>
  <c r="S270" i="1"/>
  <c r="S266" i="1"/>
  <c r="S262" i="1"/>
  <c r="AC223" i="1"/>
  <c r="AD223" i="1" s="1"/>
  <c r="AA223" i="1"/>
  <c r="S219" i="1"/>
  <c r="AC207" i="1"/>
  <c r="AD207" i="1" s="1"/>
  <c r="AA207" i="1"/>
  <c r="S205" i="1"/>
  <c r="S203" i="1"/>
  <c r="S191" i="1"/>
  <c r="U165" i="1"/>
  <c r="T165" i="1" s="1"/>
  <c r="X165" i="1"/>
  <c r="Y165" i="1" s="1"/>
  <c r="S150" i="1"/>
  <c r="X119" i="1"/>
  <c r="Y119" i="1" s="1"/>
  <c r="U119" i="1"/>
  <c r="T119" i="1" s="1"/>
  <c r="S343" i="1"/>
  <c r="S341" i="1"/>
  <c r="U340" i="1"/>
  <c r="T340" i="1" s="1"/>
  <c r="U314" i="1"/>
  <c r="T314" i="1" s="1"/>
  <c r="AA306" i="1"/>
  <c r="AC306" i="1"/>
  <c r="AD306" i="1" s="1"/>
  <c r="S292" i="1"/>
  <c r="S243" i="1"/>
  <c r="S239" i="1"/>
  <c r="U218" i="1"/>
  <c r="T218" i="1" s="1"/>
  <c r="X218" i="1"/>
  <c r="Y218" i="1" s="1"/>
  <c r="U173" i="1"/>
  <c r="T173" i="1" s="1"/>
  <c r="X173" i="1"/>
  <c r="Y173" i="1" s="1"/>
  <c r="X131" i="1"/>
  <c r="Y131" i="1" s="1"/>
  <c r="U131" i="1"/>
  <c r="T131" i="1" s="1"/>
  <c r="U19" i="1"/>
  <c r="T19" i="1" s="1"/>
  <c r="X19" i="1"/>
  <c r="Y19" i="1" s="1"/>
  <c r="S329" i="1"/>
  <c r="S327" i="1"/>
  <c r="S280" i="1"/>
  <c r="S228" i="1"/>
  <c r="S355" i="1"/>
  <c r="S351" i="1"/>
  <c r="S349" i="1"/>
  <c r="U325" i="1"/>
  <c r="T325" i="1" s="1"/>
  <c r="X325" i="1"/>
  <c r="Y325" i="1" s="1"/>
  <c r="X320" i="1"/>
  <c r="Y320" i="1" s="1"/>
  <c r="U320" i="1"/>
  <c r="S309" i="1"/>
  <c r="S301" i="1"/>
  <c r="S286" i="1"/>
  <c r="S221" i="1"/>
  <c r="S220" i="1"/>
  <c r="S204" i="1"/>
  <c r="AA171" i="1"/>
  <c r="AC171" i="1"/>
  <c r="AD171" i="1" s="1"/>
  <c r="S345" i="1"/>
  <c r="U344" i="1"/>
  <c r="T344" i="1" s="1"/>
  <c r="X322" i="1"/>
  <c r="Y322" i="1" s="1"/>
  <c r="U322" i="1"/>
  <c r="T322" i="1" s="1"/>
  <c r="U319" i="1"/>
  <c r="T319" i="1" s="1"/>
  <c r="X308" i="1"/>
  <c r="Y308" i="1" s="1"/>
  <c r="U300" i="1"/>
  <c r="T300" i="1" s="1"/>
  <c r="X300" i="1"/>
  <c r="Y300" i="1" s="1"/>
  <c r="S296" i="1"/>
  <c r="AA259" i="1"/>
  <c r="AC259" i="1"/>
  <c r="AD259" i="1" s="1"/>
  <c r="S255" i="1"/>
  <c r="S251" i="1"/>
  <c r="S247" i="1"/>
  <c r="AA226" i="1"/>
  <c r="AC226" i="1"/>
  <c r="AD226" i="1" s="1"/>
  <c r="X224" i="1"/>
  <c r="Y224" i="1" s="1"/>
  <c r="AA216" i="1"/>
  <c r="AC216" i="1"/>
  <c r="AD216" i="1" s="1"/>
  <c r="AA210" i="1"/>
  <c r="AC210" i="1"/>
  <c r="AD210" i="1" s="1"/>
  <c r="U208" i="1"/>
  <c r="T208" i="1" s="1"/>
  <c r="X208" i="1"/>
  <c r="Y208" i="1" s="1"/>
  <c r="AA200" i="1"/>
  <c r="AC200" i="1"/>
  <c r="AD200" i="1" s="1"/>
  <c r="AA191" i="1"/>
  <c r="AC191" i="1"/>
  <c r="AD191" i="1" s="1"/>
  <c r="X99" i="1"/>
  <c r="Y99" i="1" s="1"/>
  <c r="U99" i="1"/>
  <c r="T99" i="1" s="1"/>
  <c r="X63" i="1"/>
  <c r="Y63" i="1" s="1"/>
  <c r="U63" i="1"/>
  <c r="T63" i="1" s="1"/>
  <c r="U27" i="1"/>
  <c r="T27" i="1" s="1"/>
  <c r="X27" i="1"/>
  <c r="Y27" i="1" s="1"/>
  <c r="U11" i="1"/>
  <c r="T11" i="1" s="1"/>
  <c r="X11" i="1"/>
  <c r="Y11" i="1" s="1"/>
  <c r="U338" i="1"/>
  <c r="T338" i="1" s="1"/>
  <c r="S337" i="1"/>
  <c r="S335" i="1"/>
  <c r="S333" i="1"/>
  <c r="U332" i="1"/>
  <c r="T332" i="1" s="1"/>
  <c r="S331" i="1"/>
  <c r="X324" i="1"/>
  <c r="Y324" i="1" s="1"/>
  <c r="U324" i="1"/>
  <c r="T324" i="1" s="1"/>
  <c r="U321" i="1"/>
  <c r="T321" i="1" s="1"/>
  <c r="X321" i="1"/>
  <c r="Y321" i="1" s="1"/>
  <c r="X316" i="1"/>
  <c r="Y316" i="1" s="1"/>
  <c r="U316" i="1"/>
  <c r="T316" i="1" s="1"/>
  <c r="AC305" i="1"/>
  <c r="AD305" i="1" s="1"/>
  <c r="AA305" i="1"/>
  <c r="S284" i="1"/>
  <c r="S276" i="1"/>
  <c r="S272" i="1"/>
  <c r="S268" i="1"/>
  <c r="S264" i="1"/>
  <c r="AC233" i="1"/>
  <c r="AD233" i="1" s="1"/>
  <c r="AA233" i="1"/>
  <c r="S229" i="1"/>
  <c r="S227" i="1"/>
  <c r="AC215" i="1"/>
  <c r="AD215" i="1" s="1"/>
  <c r="AA215" i="1"/>
  <c r="S213" i="1"/>
  <c r="S212" i="1"/>
  <c r="S211" i="1"/>
  <c r="AC199" i="1"/>
  <c r="AD199" i="1" s="1"/>
  <c r="AA199" i="1"/>
  <c r="AA163" i="1"/>
  <c r="AC163" i="1"/>
  <c r="AD163" i="1" s="1"/>
  <c r="X135" i="1"/>
  <c r="Y135" i="1" s="1"/>
  <c r="U135" i="1"/>
  <c r="T135" i="1" s="1"/>
  <c r="X103" i="1"/>
  <c r="Y103" i="1" s="1"/>
  <c r="U103" i="1"/>
  <c r="T103" i="1" s="1"/>
  <c r="S430" i="1"/>
  <c r="X430" i="1" s="1"/>
  <c r="Y430" i="1" s="1"/>
  <c r="S426" i="1"/>
  <c r="X426" i="1" s="1"/>
  <c r="Y426" i="1" s="1"/>
  <c r="S422" i="1"/>
  <c r="X422" i="1" s="1"/>
  <c r="Y422" i="1" s="1"/>
  <c r="S418" i="1"/>
  <c r="X418" i="1" s="1"/>
  <c r="Y418" i="1" s="1"/>
  <c r="S414" i="1"/>
  <c r="X414" i="1" s="1"/>
  <c r="Y414" i="1" s="1"/>
  <c r="S410" i="1"/>
  <c r="X410" i="1" s="1"/>
  <c r="Y410" i="1" s="1"/>
  <c r="S406" i="1"/>
  <c r="X406" i="1" s="1"/>
  <c r="Y406" i="1" s="1"/>
  <c r="S402" i="1"/>
  <c r="X402" i="1" s="1"/>
  <c r="Y402" i="1" s="1"/>
  <c r="S398" i="1"/>
  <c r="X398" i="1" s="1"/>
  <c r="Y398" i="1" s="1"/>
  <c r="S394" i="1"/>
  <c r="X394" i="1" s="1"/>
  <c r="Y394" i="1" s="1"/>
  <c r="S390" i="1"/>
  <c r="X390" i="1" s="1"/>
  <c r="Y390" i="1" s="1"/>
  <c r="S386" i="1"/>
  <c r="X386" i="1" s="1"/>
  <c r="Y386" i="1" s="1"/>
  <c r="S382" i="1"/>
  <c r="X382" i="1" s="1"/>
  <c r="Y382" i="1" s="1"/>
  <c r="S378" i="1"/>
  <c r="X378" i="1" s="1"/>
  <c r="Y378" i="1" s="1"/>
  <c r="S374" i="1"/>
  <c r="X374" i="1" s="1"/>
  <c r="Y374" i="1" s="1"/>
  <c r="S371" i="1"/>
  <c r="S369" i="1"/>
  <c r="S367" i="1"/>
  <c r="S365" i="1"/>
  <c r="S363" i="1"/>
  <c r="S361" i="1"/>
  <c r="S359" i="1"/>
  <c r="X356" i="1"/>
  <c r="Y356" i="1" s="1"/>
  <c r="AA355" i="1"/>
  <c r="AA353" i="1"/>
  <c r="AA351" i="1"/>
  <c r="AA349" i="1"/>
  <c r="X348" i="1"/>
  <c r="Y348" i="1" s="1"/>
  <c r="AA347" i="1"/>
  <c r="AA324" i="1"/>
  <c r="T320" i="1"/>
  <c r="X318" i="1"/>
  <c r="Y318" i="1" s="1"/>
  <c r="U318" i="1"/>
  <c r="T318" i="1" s="1"/>
  <c r="AA316" i="1"/>
  <c r="U315" i="1"/>
  <c r="T315" i="1" s="1"/>
  <c r="X315" i="1"/>
  <c r="Y315" i="1" s="1"/>
  <c r="U312" i="1"/>
  <c r="T312" i="1" s="1"/>
  <c r="AA308" i="1"/>
  <c r="AC308" i="1"/>
  <c r="AD308" i="1" s="1"/>
  <c r="AA300" i="1"/>
  <c r="AC300" i="1"/>
  <c r="AD300" i="1" s="1"/>
  <c r="S298" i="1"/>
  <c r="S294" i="1"/>
  <c r="S290" i="1"/>
  <c r="S257" i="1"/>
  <c r="S253" i="1"/>
  <c r="S249" i="1"/>
  <c r="S245" i="1"/>
  <c r="S241" i="1"/>
  <c r="S237" i="1"/>
  <c r="AA231" i="1"/>
  <c r="AC231" i="1"/>
  <c r="AD231" i="1" s="1"/>
  <c r="S226" i="1"/>
  <c r="AA224" i="1"/>
  <c r="AC224" i="1"/>
  <c r="AD224" i="1" s="1"/>
  <c r="AA218" i="1"/>
  <c r="AC218" i="1"/>
  <c r="AD218" i="1" s="1"/>
  <c r="S210" i="1"/>
  <c r="AA208" i="1"/>
  <c r="AC208" i="1"/>
  <c r="AD208" i="1" s="1"/>
  <c r="U206" i="1"/>
  <c r="T206" i="1" s="1"/>
  <c r="AA202" i="1"/>
  <c r="AC202" i="1"/>
  <c r="AD202" i="1" s="1"/>
  <c r="U200" i="1"/>
  <c r="T200" i="1" s="1"/>
  <c r="X200" i="1"/>
  <c r="Y200" i="1" s="1"/>
  <c r="S197" i="1"/>
  <c r="S195" i="1"/>
  <c r="S187" i="1"/>
  <c r="AC183" i="1"/>
  <c r="AD183" i="1" s="1"/>
  <c r="AA183" i="1"/>
  <c r="S181" i="1"/>
  <c r="AC179" i="1"/>
  <c r="AD179" i="1" s="1"/>
  <c r="AA179" i="1"/>
  <c r="S177" i="1"/>
  <c r="AC175" i="1"/>
  <c r="AD175" i="1" s="1"/>
  <c r="AA175" i="1"/>
  <c r="S171" i="1"/>
  <c r="U170" i="1"/>
  <c r="T170" i="1" s="1"/>
  <c r="X159" i="1"/>
  <c r="Y159" i="1" s="1"/>
  <c r="AA155" i="1"/>
  <c r="AC155" i="1"/>
  <c r="AD155" i="1" s="1"/>
  <c r="X115" i="1"/>
  <c r="Y115" i="1" s="1"/>
  <c r="U115" i="1"/>
  <c r="T115" i="1" s="1"/>
  <c r="S79" i="1"/>
  <c r="AC309" i="1"/>
  <c r="AD309" i="1" s="1"/>
  <c r="AC301" i="1"/>
  <c r="AD301" i="1" s="1"/>
  <c r="T297" i="1"/>
  <c r="T295" i="1"/>
  <c r="T293" i="1"/>
  <c r="T291" i="1"/>
  <c r="T289" i="1"/>
  <c r="T283" i="1"/>
  <c r="T275" i="1"/>
  <c r="T267" i="1"/>
  <c r="T248" i="1"/>
  <c r="AC227" i="1"/>
  <c r="AD227" i="1" s="1"/>
  <c r="AC219" i="1"/>
  <c r="AD219" i="1" s="1"/>
  <c r="AC211" i="1"/>
  <c r="AD211" i="1" s="1"/>
  <c r="AC203" i="1"/>
  <c r="AD203" i="1" s="1"/>
  <c r="AA193" i="1"/>
  <c r="AC193" i="1"/>
  <c r="AD193" i="1" s="1"/>
  <c r="AC192" i="1"/>
  <c r="AD192" i="1" s="1"/>
  <c r="S189" i="1"/>
  <c r="U188" i="1"/>
  <c r="T188" i="1" s="1"/>
  <c r="AA173" i="1"/>
  <c r="AC173" i="1"/>
  <c r="AD173" i="1" s="1"/>
  <c r="AC172" i="1"/>
  <c r="AD172" i="1" s="1"/>
  <c r="AC168" i="1"/>
  <c r="AD168" i="1" s="1"/>
  <c r="T168" i="1"/>
  <c r="U161" i="1"/>
  <c r="T161" i="1" s="1"/>
  <c r="X161" i="1"/>
  <c r="Y161" i="1" s="1"/>
  <c r="AA157" i="1"/>
  <c r="AC157" i="1"/>
  <c r="AD157" i="1" s="1"/>
  <c r="U155" i="1"/>
  <c r="T155" i="1" s="1"/>
  <c r="X155" i="1"/>
  <c r="Y155" i="1" s="1"/>
  <c r="X139" i="1"/>
  <c r="Y139" i="1" s="1"/>
  <c r="U139" i="1"/>
  <c r="T139" i="1" s="1"/>
  <c r="X123" i="1"/>
  <c r="Y123" i="1" s="1"/>
  <c r="U123" i="1"/>
  <c r="T123" i="1" s="1"/>
  <c r="X107" i="1"/>
  <c r="Y107" i="1" s="1"/>
  <c r="U107" i="1"/>
  <c r="T107" i="1" s="1"/>
  <c r="X91" i="1"/>
  <c r="Y91" i="1" s="1"/>
  <c r="U91" i="1"/>
  <c r="T91" i="1" s="1"/>
  <c r="S87" i="1"/>
  <c r="X71" i="1"/>
  <c r="Y71" i="1" s="1"/>
  <c r="U71" i="1"/>
  <c r="T71" i="1" s="1"/>
  <c r="AC44" i="1"/>
  <c r="AD44" i="1" s="1"/>
  <c r="AA44" i="1"/>
  <c r="AC311" i="1"/>
  <c r="AD311" i="1" s="1"/>
  <c r="AC303" i="1"/>
  <c r="AD303" i="1" s="1"/>
  <c r="AC229" i="1"/>
  <c r="AD229" i="1" s="1"/>
  <c r="AC221" i="1"/>
  <c r="AD221" i="1" s="1"/>
  <c r="AC213" i="1"/>
  <c r="AD213" i="1" s="1"/>
  <c r="AC205" i="1"/>
  <c r="AD205" i="1" s="1"/>
  <c r="S196" i="1"/>
  <c r="X188" i="1"/>
  <c r="Y188" i="1" s="1"/>
  <c r="S183" i="1"/>
  <c r="U182" i="1"/>
  <c r="T182" i="1" s="1"/>
  <c r="S179" i="1"/>
  <c r="U178" i="1"/>
  <c r="T178" i="1" s="1"/>
  <c r="X168" i="1"/>
  <c r="Y168" i="1" s="1"/>
  <c r="AA165" i="1"/>
  <c r="AC165" i="1"/>
  <c r="AD165" i="1" s="1"/>
  <c r="AC164" i="1"/>
  <c r="AD164" i="1" s="1"/>
  <c r="U160" i="1"/>
  <c r="T160" i="1" s="1"/>
  <c r="U157" i="1"/>
  <c r="T157" i="1" s="1"/>
  <c r="X157" i="1"/>
  <c r="Y157" i="1" s="1"/>
  <c r="S146" i="1"/>
  <c r="X127" i="1"/>
  <c r="Y127" i="1" s="1"/>
  <c r="U127" i="1"/>
  <c r="T127" i="1" s="1"/>
  <c r="X111" i="1"/>
  <c r="Y111" i="1" s="1"/>
  <c r="U111" i="1"/>
  <c r="T111" i="1" s="1"/>
  <c r="X95" i="1"/>
  <c r="Y95" i="1" s="1"/>
  <c r="U95" i="1"/>
  <c r="T95" i="1" s="1"/>
  <c r="AA78" i="1"/>
  <c r="AC78" i="1"/>
  <c r="AD78" i="1" s="1"/>
  <c r="X58" i="1"/>
  <c r="Y58" i="1" s="1"/>
  <c r="AC156" i="1"/>
  <c r="AD156" i="1" s="1"/>
  <c r="S154" i="1"/>
  <c r="S144" i="1"/>
  <c r="AA85" i="1"/>
  <c r="AC85" i="1"/>
  <c r="AD85" i="1" s="1"/>
  <c r="X83" i="1"/>
  <c r="Y83" i="1" s="1"/>
  <c r="T83" i="1"/>
  <c r="X81" i="1"/>
  <c r="Y81" i="1" s="1"/>
  <c r="U81" i="1"/>
  <c r="T81" i="1" s="1"/>
  <c r="AC43" i="1"/>
  <c r="AD43" i="1" s="1"/>
  <c r="AA43" i="1"/>
  <c r="U33" i="1"/>
  <c r="T33" i="1" s="1"/>
  <c r="X33" i="1"/>
  <c r="Y33" i="1" s="1"/>
  <c r="U25" i="1"/>
  <c r="T25" i="1" s="1"/>
  <c r="X25" i="1"/>
  <c r="Y25" i="1" s="1"/>
  <c r="U17" i="1"/>
  <c r="T17" i="1" s="1"/>
  <c r="X17" i="1"/>
  <c r="Y17" i="1" s="1"/>
  <c r="AC198" i="1"/>
  <c r="AD198" i="1" s="1"/>
  <c r="AC196" i="1"/>
  <c r="AD196" i="1" s="1"/>
  <c r="T190" i="1"/>
  <c r="AC174" i="1"/>
  <c r="AD174" i="1" s="1"/>
  <c r="T172" i="1"/>
  <c r="AC166" i="1"/>
  <c r="AD166" i="1" s="1"/>
  <c r="U163" i="1"/>
  <c r="T163" i="1" s="1"/>
  <c r="X163" i="1"/>
  <c r="Y163" i="1" s="1"/>
  <c r="AC158" i="1"/>
  <c r="AD158" i="1" s="1"/>
  <c r="S152" i="1"/>
  <c r="X141" i="1"/>
  <c r="Y141" i="1" s="1"/>
  <c r="U141" i="1"/>
  <c r="T141" i="1" s="1"/>
  <c r="X137" i="1"/>
  <c r="Y137" i="1" s="1"/>
  <c r="U137" i="1"/>
  <c r="T137" i="1" s="1"/>
  <c r="X133" i="1"/>
  <c r="Y133" i="1" s="1"/>
  <c r="U133" i="1"/>
  <c r="T133" i="1" s="1"/>
  <c r="X129" i="1"/>
  <c r="Y129" i="1" s="1"/>
  <c r="U129" i="1"/>
  <c r="T129" i="1" s="1"/>
  <c r="X125" i="1"/>
  <c r="Y125" i="1" s="1"/>
  <c r="U125" i="1"/>
  <c r="T125" i="1" s="1"/>
  <c r="X121" i="1"/>
  <c r="Y121" i="1" s="1"/>
  <c r="U121" i="1"/>
  <c r="T121" i="1" s="1"/>
  <c r="X117" i="1"/>
  <c r="Y117" i="1" s="1"/>
  <c r="U117" i="1"/>
  <c r="T117" i="1" s="1"/>
  <c r="X113" i="1"/>
  <c r="Y113" i="1" s="1"/>
  <c r="U113" i="1"/>
  <c r="T113" i="1" s="1"/>
  <c r="X109" i="1"/>
  <c r="Y109" i="1" s="1"/>
  <c r="U109" i="1"/>
  <c r="T109" i="1" s="1"/>
  <c r="X105" i="1"/>
  <c r="Y105" i="1" s="1"/>
  <c r="U105" i="1"/>
  <c r="T105" i="1" s="1"/>
  <c r="X101" i="1"/>
  <c r="Y101" i="1" s="1"/>
  <c r="U101" i="1"/>
  <c r="T101" i="1" s="1"/>
  <c r="X97" i="1"/>
  <c r="Y97" i="1" s="1"/>
  <c r="U97" i="1"/>
  <c r="T97" i="1" s="1"/>
  <c r="X93" i="1"/>
  <c r="Y93" i="1" s="1"/>
  <c r="U93" i="1"/>
  <c r="T93" i="1" s="1"/>
  <c r="X89" i="1"/>
  <c r="Y89" i="1" s="1"/>
  <c r="U89" i="1"/>
  <c r="T89" i="1" s="1"/>
  <c r="AA87" i="1"/>
  <c r="AC87" i="1"/>
  <c r="AD87" i="1" s="1"/>
  <c r="X75" i="1"/>
  <c r="Y75" i="1" s="1"/>
  <c r="U75" i="1"/>
  <c r="T75" i="1" s="1"/>
  <c r="X67" i="1"/>
  <c r="Y67" i="1" s="1"/>
  <c r="U67" i="1"/>
  <c r="T67" i="1" s="1"/>
  <c r="S62" i="1"/>
  <c r="T153" i="1"/>
  <c r="T151" i="1"/>
  <c r="T145" i="1"/>
  <c r="X140" i="1"/>
  <c r="Y140" i="1" s="1"/>
  <c r="T138" i="1"/>
  <c r="X138" i="1"/>
  <c r="Y138" i="1" s="1"/>
  <c r="T136" i="1"/>
  <c r="X136" i="1"/>
  <c r="Y136" i="1" s="1"/>
  <c r="X132" i="1"/>
  <c r="Y132" i="1" s="1"/>
  <c r="T130" i="1"/>
  <c r="X130" i="1"/>
  <c r="Y130" i="1" s="1"/>
  <c r="T128" i="1"/>
  <c r="X128" i="1"/>
  <c r="Y128" i="1" s="1"/>
  <c r="T122" i="1"/>
  <c r="X122" i="1"/>
  <c r="Y122" i="1" s="1"/>
  <c r="T120" i="1"/>
  <c r="X120" i="1"/>
  <c r="Y120" i="1" s="1"/>
  <c r="T114" i="1"/>
  <c r="X114" i="1"/>
  <c r="Y114" i="1" s="1"/>
  <c r="T112" i="1"/>
  <c r="X112" i="1"/>
  <c r="Y112" i="1" s="1"/>
  <c r="X110" i="1"/>
  <c r="Y110" i="1" s="1"/>
  <c r="T106" i="1"/>
  <c r="X106" i="1"/>
  <c r="Y106" i="1" s="1"/>
  <c r="T104" i="1"/>
  <c r="X104" i="1"/>
  <c r="Y104" i="1" s="1"/>
  <c r="X102" i="1"/>
  <c r="Y102" i="1" s="1"/>
  <c r="T98" i="1"/>
  <c r="X98" i="1"/>
  <c r="Y98" i="1" s="1"/>
  <c r="T96" i="1"/>
  <c r="X96" i="1"/>
  <c r="Y96" i="1" s="1"/>
  <c r="T94" i="1"/>
  <c r="X94" i="1"/>
  <c r="Y94" i="1" s="1"/>
  <c r="T92" i="1"/>
  <c r="X92" i="1"/>
  <c r="Y92" i="1" s="1"/>
  <c r="T90" i="1"/>
  <c r="X90" i="1"/>
  <c r="Y90" i="1" s="1"/>
  <c r="X85" i="1"/>
  <c r="Y85" i="1" s="1"/>
  <c r="T85" i="1"/>
  <c r="X80" i="1"/>
  <c r="Y80" i="1" s="1"/>
  <c r="U80" i="1"/>
  <c r="T80" i="1" s="1"/>
  <c r="U70" i="1"/>
  <c r="T70" i="1" s="1"/>
  <c r="X45" i="1"/>
  <c r="Y45" i="1" s="1"/>
  <c r="U31" i="1"/>
  <c r="T31" i="1" s="1"/>
  <c r="X31" i="1"/>
  <c r="Y31" i="1" s="1"/>
  <c r="U23" i="1"/>
  <c r="T23" i="1" s="1"/>
  <c r="X23" i="1"/>
  <c r="Y23" i="1" s="1"/>
  <c r="U15" i="1"/>
  <c r="T15" i="1" s="1"/>
  <c r="X15" i="1"/>
  <c r="Y15" i="1" s="1"/>
  <c r="AA83" i="1"/>
  <c r="AC83" i="1"/>
  <c r="AD83" i="1" s="1"/>
  <c r="U77" i="1"/>
  <c r="T77" i="1" s="1"/>
  <c r="X73" i="1"/>
  <c r="Y73" i="1" s="1"/>
  <c r="U73" i="1"/>
  <c r="T73" i="1" s="1"/>
  <c r="X69" i="1"/>
  <c r="Y69" i="1" s="1"/>
  <c r="U69" i="1"/>
  <c r="T69" i="1" s="1"/>
  <c r="X65" i="1"/>
  <c r="Y65" i="1" s="1"/>
  <c r="U65" i="1"/>
  <c r="T65" i="1" s="1"/>
  <c r="AA58" i="1"/>
  <c r="AC58" i="1"/>
  <c r="AD58" i="1" s="1"/>
  <c r="AA54" i="1"/>
  <c r="AC54" i="1"/>
  <c r="AD54" i="1" s="1"/>
  <c r="S39" i="1"/>
  <c r="U29" i="1"/>
  <c r="T29" i="1" s="1"/>
  <c r="X29" i="1"/>
  <c r="Y29" i="1" s="1"/>
  <c r="U21" i="1"/>
  <c r="T21" i="1" s="1"/>
  <c r="X21" i="1"/>
  <c r="Y21" i="1" s="1"/>
  <c r="U13" i="1"/>
  <c r="T13" i="1" s="1"/>
  <c r="X13" i="1"/>
  <c r="Y13" i="1" s="1"/>
  <c r="AC77" i="1"/>
  <c r="AD77" i="1" s="1"/>
  <c r="AA77" i="1"/>
  <c r="S60" i="1"/>
  <c r="AA56" i="1"/>
  <c r="AC56" i="1"/>
  <c r="AD56" i="1" s="1"/>
  <c r="X52" i="1"/>
  <c r="Y52" i="1" s="1"/>
  <c r="T52" i="1"/>
  <c r="S44" i="1"/>
  <c r="S38" i="1"/>
  <c r="AA35" i="1"/>
  <c r="AC35" i="1"/>
  <c r="AD35" i="1" s="1"/>
  <c r="AA31" i="1"/>
  <c r="AC31" i="1"/>
  <c r="AD31" i="1" s="1"/>
  <c r="AA27" i="1"/>
  <c r="AC27" i="1"/>
  <c r="AD27" i="1" s="1"/>
  <c r="AA23" i="1"/>
  <c r="AC23" i="1"/>
  <c r="AD23" i="1" s="1"/>
  <c r="AA19" i="1"/>
  <c r="AC19" i="1"/>
  <c r="AD19" i="1" s="1"/>
  <c r="AA15" i="1"/>
  <c r="AC15" i="1"/>
  <c r="AD15" i="1" s="1"/>
  <c r="AA11" i="1"/>
  <c r="AC11" i="1"/>
  <c r="AD11" i="1" s="1"/>
  <c r="AA60" i="1"/>
  <c r="AC60" i="1"/>
  <c r="AD60" i="1" s="1"/>
  <c r="X56" i="1"/>
  <c r="Y56" i="1" s="1"/>
  <c r="T56" i="1"/>
  <c r="AA52" i="1"/>
  <c r="AC52" i="1"/>
  <c r="AD52" i="1" s="1"/>
  <c r="AC41" i="1"/>
  <c r="AD41" i="1" s="1"/>
  <c r="AA41" i="1"/>
  <c r="AA33" i="1"/>
  <c r="AC33" i="1"/>
  <c r="AD33" i="1" s="1"/>
  <c r="AA29" i="1"/>
  <c r="AC29" i="1"/>
  <c r="AD29" i="1" s="1"/>
  <c r="AA25" i="1"/>
  <c r="AC25" i="1"/>
  <c r="AD25" i="1" s="1"/>
  <c r="AA21" i="1"/>
  <c r="AC21" i="1"/>
  <c r="AD21" i="1" s="1"/>
  <c r="AA17" i="1"/>
  <c r="AC17" i="1"/>
  <c r="AD17" i="1" s="1"/>
  <c r="AA13" i="1"/>
  <c r="AC13" i="1"/>
  <c r="AD13" i="1" s="1"/>
  <c r="AA9" i="1"/>
  <c r="AC9" i="1"/>
  <c r="AD9" i="1" s="1"/>
  <c r="S49" i="1"/>
  <c r="AA42" i="1"/>
  <c r="AC42" i="1"/>
  <c r="AD42" i="1" s="1"/>
  <c r="AA37" i="1"/>
  <c r="AC37" i="1"/>
  <c r="AD37" i="1" s="1"/>
  <c r="S7" i="1"/>
  <c r="AA3" i="1"/>
  <c r="AC3" i="1"/>
  <c r="AD3" i="1" s="1"/>
  <c r="T59" i="1"/>
  <c r="U50" i="1"/>
  <c r="T50" i="1" s="1"/>
  <c r="S48" i="1"/>
  <c r="S47" i="1"/>
  <c r="T47" i="1" s="1"/>
  <c r="U37" i="1"/>
  <c r="T37" i="1" s="1"/>
  <c r="X37" i="1"/>
  <c r="Y37" i="1" s="1"/>
  <c r="AC34" i="1"/>
  <c r="AD34" i="1" s="1"/>
  <c r="AA34" i="1"/>
  <c r="AC32" i="1"/>
  <c r="AD32" i="1" s="1"/>
  <c r="AA32" i="1"/>
  <c r="AC30" i="1"/>
  <c r="AD30" i="1" s="1"/>
  <c r="AA30" i="1"/>
  <c r="AC28" i="1"/>
  <c r="AD28" i="1" s="1"/>
  <c r="AA28" i="1"/>
  <c r="AC26" i="1"/>
  <c r="AD26" i="1" s="1"/>
  <c r="AA26" i="1"/>
  <c r="AC24" i="1"/>
  <c r="AD24" i="1" s="1"/>
  <c r="AA24" i="1"/>
  <c r="AC22" i="1"/>
  <c r="AD22" i="1" s="1"/>
  <c r="AA22" i="1"/>
  <c r="AC20" i="1"/>
  <c r="AD20" i="1" s="1"/>
  <c r="AA20" i="1"/>
  <c r="AC18" i="1"/>
  <c r="AD18" i="1" s="1"/>
  <c r="AA18" i="1"/>
  <c r="AC16" i="1"/>
  <c r="AD16" i="1" s="1"/>
  <c r="AA16" i="1"/>
  <c r="AC14" i="1"/>
  <c r="AD14" i="1" s="1"/>
  <c r="AA14" i="1"/>
  <c r="AC12" i="1"/>
  <c r="AD12" i="1" s="1"/>
  <c r="AA12" i="1"/>
  <c r="AC10" i="1"/>
  <c r="AD10" i="1" s="1"/>
  <c r="AA10" i="1"/>
  <c r="AC38" i="1"/>
  <c r="AD38" i="1" s="1"/>
  <c r="X9" i="1"/>
  <c r="Y9" i="1" s="1"/>
  <c r="T2" i="1"/>
  <c r="X2" i="1"/>
  <c r="Y2" i="1" s="1"/>
  <c r="AC7" i="1"/>
  <c r="AD7" i="1" s="1"/>
  <c r="X4" i="1"/>
  <c r="Y4" i="1" s="1"/>
  <c r="T132" i="1" l="1"/>
  <c r="X118" i="1"/>
  <c r="Y118" i="1" s="1"/>
  <c r="X124" i="1"/>
  <c r="Y124" i="1" s="1"/>
  <c r="U326" i="1"/>
  <c r="T326" i="1" s="1"/>
  <c r="U350" i="1"/>
  <c r="T350" i="1" s="1"/>
  <c r="X68" i="1"/>
  <c r="Y68" i="1" s="1"/>
  <c r="U336" i="1"/>
  <c r="T336" i="1" s="1"/>
  <c r="X35" i="1"/>
  <c r="Y35" i="1" s="1"/>
  <c r="U167" i="1"/>
  <c r="T167" i="1" s="1"/>
  <c r="U202" i="1"/>
  <c r="T202" i="1" s="1"/>
  <c r="X116" i="1"/>
  <c r="Y116" i="1" s="1"/>
  <c r="U222" i="1"/>
  <c r="T222" i="1" s="1"/>
  <c r="U193" i="1"/>
  <c r="T193" i="1" s="1"/>
  <c r="X72" i="1"/>
  <c r="Y72" i="1" s="1"/>
  <c r="X216" i="1"/>
  <c r="Y216" i="1" s="1"/>
  <c r="U64" i="1"/>
  <c r="T64" i="1" s="1"/>
  <c r="U306" i="1"/>
  <c r="T306" i="1" s="1"/>
  <c r="X108" i="1"/>
  <c r="Y108" i="1" s="1"/>
  <c r="U334" i="1"/>
  <c r="T334" i="1" s="1"/>
  <c r="U169" i="1"/>
  <c r="T169" i="1" s="1"/>
  <c r="U88" i="1"/>
  <c r="T88" i="1" s="1"/>
  <c r="T108" i="1"/>
  <c r="X76" i="1"/>
  <c r="Y76" i="1" s="1"/>
  <c r="X64" i="1"/>
  <c r="Y64" i="1" s="1"/>
  <c r="X323" i="1"/>
  <c r="Y323" i="1" s="1"/>
  <c r="U55" i="1"/>
  <c r="T55" i="1" s="1"/>
  <c r="T116" i="1"/>
  <c r="X142" i="1"/>
  <c r="Y142" i="1" s="1"/>
  <c r="U346" i="1"/>
  <c r="T346" i="1" s="1"/>
  <c r="U66" i="1"/>
  <c r="T66" i="1" s="1"/>
  <c r="X42" i="1"/>
  <c r="Y42" i="1" s="1"/>
  <c r="X66" i="1"/>
  <c r="Y66" i="1" s="1"/>
  <c r="X74" i="1"/>
  <c r="Y74" i="1" s="1"/>
  <c r="X100" i="1"/>
  <c r="Y100" i="1" s="1"/>
  <c r="X134" i="1"/>
  <c r="Y134" i="1" s="1"/>
  <c r="U54" i="1"/>
  <c r="T54" i="1" s="1"/>
  <c r="U328" i="1"/>
  <c r="T328" i="1" s="1"/>
  <c r="U342" i="1"/>
  <c r="T342" i="1" s="1"/>
  <c r="X317" i="1"/>
  <c r="Y317" i="1" s="1"/>
  <c r="X86" i="1"/>
  <c r="Y86" i="1" s="1"/>
  <c r="U199" i="1"/>
  <c r="T199" i="1" s="1"/>
  <c r="X199" i="1"/>
  <c r="Y199" i="1" s="1"/>
  <c r="U305" i="1"/>
  <c r="T305" i="1" s="1"/>
  <c r="X305" i="1"/>
  <c r="Y305" i="1" s="1"/>
  <c r="U225" i="1"/>
  <c r="T225" i="1" s="1"/>
  <c r="X225" i="1"/>
  <c r="Y225" i="1" s="1"/>
  <c r="U41" i="1"/>
  <c r="T41" i="1" s="1"/>
  <c r="X41" i="1"/>
  <c r="Y41" i="1" s="1"/>
  <c r="T102" i="1"/>
  <c r="T110" i="1"/>
  <c r="T118" i="1"/>
  <c r="X352" i="1"/>
  <c r="Y352" i="1" s="1"/>
  <c r="U214" i="1"/>
  <c r="T214" i="1" s="1"/>
  <c r="U215" i="1"/>
  <c r="T215" i="1" s="1"/>
  <c r="X215" i="1"/>
  <c r="Y215" i="1" s="1"/>
  <c r="X217" i="1"/>
  <c r="Y217" i="1" s="1"/>
  <c r="U217" i="1"/>
  <c r="T217" i="1" s="1"/>
  <c r="T100" i="1"/>
  <c r="X126" i="1"/>
  <c r="Y126" i="1" s="1"/>
  <c r="T134" i="1"/>
  <c r="X354" i="1"/>
  <c r="Y354" i="1" s="1"/>
  <c r="U180" i="1"/>
  <c r="T180" i="1" s="1"/>
  <c r="X82" i="1"/>
  <c r="Y82" i="1" s="1"/>
  <c r="U82" i="1"/>
  <c r="T82" i="1" s="1"/>
  <c r="U166" i="1"/>
  <c r="T166" i="1" s="1"/>
  <c r="X166" i="1"/>
  <c r="Y166" i="1" s="1"/>
  <c r="U164" i="1"/>
  <c r="T164" i="1" s="1"/>
  <c r="X164" i="1"/>
  <c r="Y164" i="1" s="1"/>
  <c r="T8" i="1"/>
  <c r="T126" i="1"/>
  <c r="T142" i="1"/>
  <c r="U174" i="1"/>
  <c r="T174" i="1" s="1"/>
  <c r="U162" i="1"/>
  <c r="T162" i="1" s="1"/>
  <c r="U330" i="1"/>
  <c r="T330" i="1" s="1"/>
  <c r="X53" i="1"/>
  <c r="Y53" i="1" s="1"/>
  <c r="U53" i="1"/>
  <c r="T53" i="1" s="1"/>
  <c r="X84" i="1"/>
  <c r="Y84" i="1" s="1"/>
  <c r="U84" i="1"/>
  <c r="T84" i="1" s="1"/>
  <c r="X57" i="1"/>
  <c r="Y57" i="1" s="1"/>
  <c r="U57" i="1"/>
  <c r="T57" i="1" s="1"/>
  <c r="X209" i="1"/>
  <c r="Y209" i="1" s="1"/>
  <c r="U209" i="1"/>
  <c r="T209" i="1" s="1"/>
  <c r="X307" i="1"/>
  <c r="Y307" i="1" s="1"/>
  <c r="U307" i="1"/>
  <c r="T307" i="1" s="1"/>
  <c r="X201" i="1"/>
  <c r="Y201" i="1" s="1"/>
  <c r="U201" i="1"/>
  <c r="T201" i="1" s="1"/>
  <c r="T124" i="1"/>
  <c r="T140" i="1"/>
  <c r="U184" i="1"/>
  <c r="T184" i="1" s="1"/>
  <c r="T48" i="1"/>
  <c r="X48" i="1"/>
  <c r="Y48" i="1" s="1"/>
  <c r="X38" i="1"/>
  <c r="Y38" i="1" s="1"/>
  <c r="U38" i="1"/>
  <c r="T38" i="1" s="1"/>
  <c r="U197" i="1"/>
  <c r="T197" i="1" s="1"/>
  <c r="X197" i="1"/>
  <c r="Y197" i="1" s="1"/>
  <c r="U226" i="1"/>
  <c r="T226" i="1" s="1"/>
  <c r="X226" i="1"/>
  <c r="Y226" i="1" s="1"/>
  <c r="X361" i="1"/>
  <c r="Y361" i="1" s="1"/>
  <c r="U361" i="1"/>
  <c r="T361" i="1" s="1"/>
  <c r="X369" i="1"/>
  <c r="Y369" i="1" s="1"/>
  <c r="U369" i="1"/>
  <c r="T369" i="1" s="1"/>
  <c r="U212" i="1"/>
  <c r="T212" i="1" s="1"/>
  <c r="X212" i="1"/>
  <c r="Y212" i="1" s="1"/>
  <c r="X264" i="1"/>
  <c r="Y264" i="1" s="1"/>
  <c r="U264" i="1"/>
  <c r="T264" i="1" s="1"/>
  <c r="X272" i="1"/>
  <c r="Y272" i="1" s="1"/>
  <c r="U272" i="1"/>
  <c r="T272" i="1" s="1"/>
  <c r="X284" i="1"/>
  <c r="Y284" i="1" s="1"/>
  <c r="U284" i="1"/>
  <c r="T284" i="1" s="1"/>
  <c r="X296" i="1"/>
  <c r="Y296" i="1" s="1"/>
  <c r="U296" i="1"/>
  <c r="T296" i="1" s="1"/>
  <c r="U204" i="1"/>
  <c r="T204" i="1" s="1"/>
  <c r="X204" i="1"/>
  <c r="Y204" i="1" s="1"/>
  <c r="X243" i="1"/>
  <c r="Y243" i="1" s="1"/>
  <c r="U243" i="1"/>
  <c r="T243" i="1" s="1"/>
  <c r="X150" i="1"/>
  <c r="Y150" i="1" s="1"/>
  <c r="U150" i="1"/>
  <c r="T150" i="1" s="1"/>
  <c r="X203" i="1"/>
  <c r="Y203" i="1" s="1"/>
  <c r="U203" i="1"/>
  <c r="T203" i="1" s="1"/>
  <c r="X303" i="1"/>
  <c r="Y303" i="1" s="1"/>
  <c r="U303" i="1"/>
  <c r="T303" i="1" s="1"/>
  <c r="U311" i="1"/>
  <c r="T311" i="1" s="1"/>
  <c r="X311" i="1"/>
  <c r="Y311" i="1" s="1"/>
  <c r="X49" i="1"/>
  <c r="Y49" i="1" s="1"/>
  <c r="T49" i="1"/>
  <c r="U44" i="1"/>
  <c r="T44" i="1" s="1"/>
  <c r="X44" i="1"/>
  <c r="Y44" i="1" s="1"/>
  <c r="U79" i="1"/>
  <c r="T79" i="1" s="1"/>
  <c r="U195" i="1"/>
  <c r="T195" i="1" s="1"/>
  <c r="X195" i="1"/>
  <c r="Y195" i="1" s="1"/>
  <c r="X241" i="1"/>
  <c r="Y241" i="1" s="1"/>
  <c r="U241" i="1"/>
  <c r="T241" i="1" s="1"/>
  <c r="X249" i="1"/>
  <c r="Y249" i="1" s="1"/>
  <c r="U249" i="1"/>
  <c r="T249" i="1" s="1"/>
  <c r="X257" i="1"/>
  <c r="Y257" i="1" s="1"/>
  <c r="U257" i="1"/>
  <c r="T257" i="1" s="1"/>
  <c r="X294" i="1"/>
  <c r="Y294" i="1" s="1"/>
  <c r="U294" i="1"/>
  <c r="T294" i="1" s="1"/>
  <c r="X363" i="1"/>
  <c r="Y363" i="1" s="1"/>
  <c r="U363" i="1"/>
  <c r="T363" i="1" s="1"/>
  <c r="X371" i="1"/>
  <c r="Y371" i="1" s="1"/>
  <c r="U371" i="1"/>
  <c r="T371" i="1" s="1"/>
  <c r="X229" i="1"/>
  <c r="Y229" i="1" s="1"/>
  <c r="U229" i="1"/>
  <c r="T229" i="1" s="1"/>
  <c r="X337" i="1"/>
  <c r="Y337" i="1" s="1"/>
  <c r="U337" i="1"/>
  <c r="T337" i="1" s="1"/>
  <c r="X251" i="1"/>
  <c r="Y251" i="1" s="1"/>
  <c r="U251" i="1"/>
  <c r="T251" i="1" s="1"/>
  <c r="X345" i="1"/>
  <c r="Y345" i="1" s="1"/>
  <c r="U345" i="1"/>
  <c r="T345" i="1" s="1"/>
  <c r="U221" i="1"/>
  <c r="T221" i="1" s="1"/>
  <c r="X221" i="1"/>
  <c r="Y221" i="1" s="1"/>
  <c r="X301" i="1"/>
  <c r="Y301" i="1" s="1"/>
  <c r="U301" i="1"/>
  <c r="T301" i="1" s="1"/>
  <c r="X349" i="1"/>
  <c r="Y349" i="1" s="1"/>
  <c r="U349" i="1"/>
  <c r="T349" i="1" s="1"/>
  <c r="X351" i="1"/>
  <c r="Y351" i="1" s="1"/>
  <c r="U351" i="1"/>
  <c r="T351" i="1" s="1"/>
  <c r="X355" i="1"/>
  <c r="Y355" i="1" s="1"/>
  <c r="U355" i="1"/>
  <c r="T355" i="1" s="1"/>
  <c r="X327" i="1"/>
  <c r="Y327" i="1" s="1"/>
  <c r="U327" i="1"/>
  <c r="T327" i="1" s="1"/>
  <c r="X329" i="1"/>
  <c r="Y329" i="1" s="1"/>
  <c r="U329" i="1"/>
  <c r="T329" i="1" s="1"/>
  <c r="U191" i="1"/>
  <c r="T191" i="1" s="1"/>
  <c r="X191" i="1"/>
  <c r="Y191" i="1" s="1"/>
  <c r="X262" i="1"/>
  <c r="Y262" i="1" s="1"/>
  <c r="U262" i="1"/>
  <c r="T262" i="1" s="1"/>
  <c r="X270" i="1"/>
  <c r="Y270" i="1" s="1"/>
  <c r="U270" i="1"/>
  <c r="T270" i="1" s="1"/>
  <c r="X278" i="1"/>
  <c r="Y278" i="1" s="1"/>
  <c r="U278" i="1"/>
  <c r="T278" i="1" s="1"/>
  <c r="U302" i="1"/>
  <c r="T302" i="1" s="1"/>
  <c r="X302" i="1"/>
  <c r="Y302" i="1" s="1"/>
  <c r="U310" i="1"/>
  <c r="T310" i="1" s="1"/>
  <c r="X310" i="1"/>
  <c r="Y310" i="1" s="1"/>
  <c r="X60" i="1"/>
  <c r="Y60" i="1" s="1"/>
  <c r="U60" i="1"/>
  <c r="T60" i="1" s="1"/>
  <c r="X39" i="1"/>
  <c r="Y39" i="1" s="1"/>
  <c r="T39" i="1"/>
  <c r="X154" i="1"/>
  <c r="Y154" i="1" s="1"/>
  <c r="U154" i="1"/>
  <c r="T154" i="1" s="1"/>
  <c r="X146" i="1"/>
  <c r="Y146" i="1" s="1"/>
  <c r="U146" i="1"/>
  <c r="T146" i="1" s="1"/>
  <c r="U189" i="1"/>
  <c r="T189" i="1" s="1"/>
  <c r="X189" i="1"/>
  <c r="Y189" i="1" s="1"/>
  <c r="U171" i="1"/>
  <c r="T171" i="1" s="1"/>
  <c r="X171" i="1"/>
  <c r="Y171" i="1" s="1"/>
  <c r="X177" i="1"/>
  <c r="Y177" i="1" s="1"/>
  <c r="U177" i="1"/>
  <c r="T177" i="1" s="1"/>
  <c r="X181" i="1"/>
  <c r="Y181" i="1" s="1"/>
  <c r="U181" i="1"/>
  <c r="T181" i="1" s="1"/>
  <c r="U210" i="1"/>
  <c r="T210" i="1" s="1"/>
  <c r="X210" i="1"/>
  <c r="Y210" i="1" s="1"/>
  <c r="X365" i="1"/>
  <c r="Y365" i="1" s="1"/>
  <c r="U365" i="1"/>
  <c r="T365" i="1" s="1"/>
  <c r="X268" i="1"/>
  <c r="Y268" i="1" s="1"/>
  <c r="U268" i="1"/>
  <c r="T268" i="1" s="1"/>
  <c r="X276" i="1"/>
  <c r="Y276" i="1" s="1"/>
  <c r="U276" i="1"/>
  <c r="T276" i="1" s="1"/>
  <c r="U220" i="1"/>
  <c r="T220" i="1" s="1"/>
  <c r="X220" i="1"/>
  <c r="Y220" i="1" s="1"/>
  <c r="X286" i="1"/>
  <c r="Y286" i="1" s="1"/>
  <c r="U286" i="1"/>
  <c r="T286" i="1" s="1"/>
  <c r="X280" i="1"/>
  <c r="Y280" i="1" s="1"/>
  <c r="U280" i="1"/>
  <c r="T280" i="1" s="1"/>
  <c r="X239" i="1"/>
  <c r="Y239" i="1" s="1"/>
  <c r="U239" i="1"/>
  <c r="T239" i="1" s="1"/>
  <c r="X292" i="1"/>
  <c r="Y292" i="1" s="1"/>
  <c r="U292" i="1"/>
  <c r="T292" i="1" s="1"/>
  <c r="X341" i="1"/>
  <c r="Y341" i="1" s="1"/>
  <c r="U341" i="1"/>
  <c r="T341" i="1" s="1"/>
  <c r="X343" i="1"/>
  <c r="Y343" i="1" s="1"/>
  <c r="U343" i="1"/>
  <c r="T343" i="1" s="1"/>
  <c r="U205" i="1"/>
  <c r="T205" i="1" s="1"/>
  <c r="X205" i="1"/>
  <c r="Y205" i="1" s="1"/>
  <c r="X219" i="1"/>
  <c r="Y219" i="1" s="1"/>
  <c r="U219" i="1"/>
  <c r="T219" i="1" s="1"/>
  <c r="X353" i="1"/>
  <c r="Y353" i="1" s="1"/>
  <c r="U353" i="1"/>
  <c r="T353" i="1" s="1"/>
  <c r="X357" i="1"/>
  <c r="Y357" i="1" s="1"/>
  <c r="U357" i="1"/>
  <c r="T357" i="1" s="1"/>
  <c r="T7" i="1"/>
  <c r="X7" i="1"/>
  <c r="Y7" i="1" s="1"/>
  <c r="X62" i="1"/>
  <c r="Y62" i="1" s="1"/>
  <c r="U62" i="1"/>
  <c r="T62" i="1" s="1"/>
  <c r="X152" i="1"/>
  <c r="Y152" i="1" s="1"/>
  <c r="U152" i="1"/>
  <c r="T152" i="1" s="1"/>
  <c r="X144" i="1"/>
  <c r="Y144" i="1" s="1"/>
  <c r="U144" i="1"/>
  <c r="T144" i="1" s="1"/>
  <c r="X179" i="1"/>
  <c r="Y179" i="1" s="1"/>
  <c r="U179" i="1"/>
  <c r="T179" i="1" s="1"/>
  <c r="X183" i="1"/>
  <c r="Y183" i="1" s="1"/>
  <c r="U183" i="1"/>
  <c r="T183" i="1" s="1"/>
  <c r="X196" i="1"/>
  <c r="Y196" i="1" s="1"/>
  <c r="U196" i="1"/>
  <c r="T196" i="1" s="1"/>
  <c r="X87" i="1"/>
  <c r="Y87" i="1" s="1"/>
  <c r="U87" i="1"/>
  <c r="T87" i="1" s="1"/>
  <c r="U187" i="1"/>
  <c r="T187" i="1" s="1"/>
  <c r="X187" i="1"/>
  <c r="Y187" i="1" s="1"/>
  <c r="X237" i="1"/>
  <c r="Y237" i="1" s="1"/>
  <c r="U237" i="1"/>
  <c r="T237" i="1" s="1"/>
  <c r="X245" i="1"/>
  <c r="Y245" i="1" s="1"/>
  <c r="U245" i="1"/>
  <c r="T245" i="1" s="1"/>
  <c r="X253" i="1"/>
  <c r="Y253" i="1" s="1"/>
  <c r="U253" i="1"/>
  <c r="T253" i="1" s="1"/>
  <c r="X290" i="1"/>
  <c r="Y290" i="1" s="1"/>
  <c r="U290" i="1"/>
  <c r="T290" i="1" s="1"/>
  <c r="X298" i="1"/>
  <c r="Y298" i="1" s="1"/>
  <c r="U298" i="1"/>
  <c r="T298" i="1" s="1"/>
  <c r="X359" i="1"/>
  <c r="Y359" i="1" s="1"/>
  <c r="U359" i="1"/>
  <c r="T359" i="1" s="1"/>
  <c r="X367" i="1"/>
  <c r="Y367" i="1" s="1"/>
  <c r="U367" i="1"/>
  <c r="T367" i="1" s="1"/>
  <c r="X211" i="1"/>
  <c r="Y211" i="1" s="1"/>
  <c r="U211" i="1"/>
  <c r="T211" i="1" s="1"/>
  <c r="X213" i="1"/>
  <c r="Y213" i="1" s="1"/>
  <c r="U213" i="1"/>
  <c r="T213" i="1" s="1"/>
  <c r="X227" i="1"/>
  <c r="Y227" i="1" s="1"/>
  <c r="U227" i="1"/>
  <c r="T227" i="1" s="1"/>
  <c r="X331" i="1"/>
  <c r="Y331" i="1" s="1"/>
  <c r="U331" i="1"/>
  <c r="T331" i="1" s="1"/>
  <c r="X333" i="1"/>
  <c r="Y333" i="1" s="1"/>
  <c r="U333" i="1"/>
  <c r="T333" i="1" s="1"/>
  <c r="X335" i="1"/>
  <c r="Y335" i="1" s="1"/>
  <c r="U335" i="1"/>
  <c r="T335" i="1" s="1"/>
  <c r="X247" i="1"/>
  <c r="Y247" i="1" s="1"/>
  <c r="U247" i="1"/>
  <c r="T247" i="1" s="1"/>
  <c r="X255" i="1"/>
  <c r="Y255" i="1" s="1"/>
  <c r="U255" i="1"/>
  <c r="T255" i="1" s="1"/>
  <c r="X309" i="1"/>
  <c r="Y309" i="1" s="1"/>
  <c r="U309" i="1"/>
  <c r="T309" i="1" s="1"/>
  <c r="U228" i="1"/>
  <c r="T228" i="1" s="1"/>
  <c r="X228" i="1"/>
  <c r="Y228" i="1" s="1"/>
  <c r="X266" i="1"/>
  <c r="Y266" i="1" s="1"/>
  <c r="U266" i="1"/>
  <c r="T266" i="1" s="1"/>
  <c r="X274" i="1"/>
  <c r="Y274" i="1" s="1"/>
  <c r="U274" i="1"/>
  <c r="T274" i="1" s="1"/>
  <c r="X282" i="1"/>
  <c r="Y282" i="1" s="1"/>
  <c r="U282" i="1"/>
  <c r="T282" i="1" s="1"/>
</calcChain>
</file>

<file path=xl/comments1.xml><?xml version="1.0" encoding="utf-8"?>
<comments xmlns="http://schemas.openxmlformats.org/spreadsheetml/2006/main">
  <authors>
    <author>Roussel Nadine</author>
    <author>Belin Dominique</author>
  </authors>
  <commentList>
    <comment ref="B21" authorId="0">
      <text>
        <r>
          <rPr>
            <sz val="9"/>
            <color indexed="81"/>
            <rFont val="Tahoma"/>
            <family val="2"/>
          </rPr>
          <t>Concerne bien le 90 =&gt; Erreur du CRBFC</t>
        </r>
      </text>
    </comment>
    <comment ref="H96" authorId="1">
      <text>
        <r>
          <rPr>
            <b/>
            <sz val="9"/>
            <color indexed="81"/>
            <rFont val="Tahoma"/>
            <family val="2"/>
          </rPr>
          <t>Belin Dominique:</t>
        </r>
        <r>
          <rPr>
            <sz val="9"/>
            <color indexed="81"/>
            <rFont val="Tahoma"/>
            <family val="2"/>
          </rPr>
          <t xml:space="preserve">
une 2ème entrée est prévue le 3 juillet 2017</t>
        </r>
      </text>
    </comment>
    <comment ref="H97" authorId="1">
      <text>
        <r>
          <rPr>
            <b/>
            <sz val="9"/>
            <color indexed="81"/>
            <rFont val="Tahoma"/>
            <family val="2"/>
          </rPr>
          <t>Belin Dominique:</t>
        </r>
        <r>
          <rPr>
            <sz val="9"/>
            <color indexed="81"/>
            <rFont val="Tahoma"/>
            <family val="2"/>
          </rPr>
          <t xml:space="preserve">
une 2ème entrée est prévue le 3 juillet 2017</t>
        </r>
      </text>
    </comment>
    <comment ref="H98" authorId="1">
      <text>
        <r>
          <rPr>
            <b/>
            <sz val="9"/>
            <color indexed="81"/>
            <rFont val="Tahoma"/>
            <family val="2"/>
          </rPr>
          <t>Belin Dominique:</t>
        </r>
        <r>
          <rPr>
            <sz val="9"/>
            <color indexed="81"/>
            <rFont val="Tahoma"/>
            <family val="2"/>
          </rPr>
          <t xml:space="preserve">
une 2ème entrée est prévue le 3 juillet 2017</t>
        </r>
      </text>
    </comment>
    <comment ref="B192" authorId="0">
      <text>
        <r>
          <rPr>
            <sz val="9"/>
            <color indexed="81"/>
            <rFont val="Tahoma"/>
            <family val="2"/>
          </rPr>
          <t>pae identique à 140 h
parcours moyen à 875 h
parcours maxi à 910 h</t>
        </r>
      </text>
    </comment>
    <comment ref="B193" authorId="0">
      <text>
        <r>
          <rPr>
            <sz val="9"/>
            <color indexed="81"/>
            <rFont val="Tahoma"/>
            <family val="2"/>
          </rPr>
          <t>pae identique à 140 h
parcours moyen à 875 h
parcours maxi à 910 h</t>
        </r>
      </text>
    </comment>
    <comment ref="B194" authorId="0">
      <text>
        <r>
          <rPr>
            <sz val="9"/>
            <color indexed="81"/>
            <rFont val="Tahoma"/>
            <family val="2"/>
          </rPr>
          <t>pae identique à 140 h
parcours moyen à 875 h
parcours maxi à 910 h</t>
        </r>
      </text>
    </comment>
    <comment ref="P206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13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16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17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21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22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26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27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30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31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33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234" authorId="1">
      <text>
        <r>
          <rPr>
            <sz val="9"/>
            <color indexed="81"/>
            <rFont val="Tahoma"/>
            <family val="2"/>
          </rPr>
          <t>Option</t>
        </r>
      </text>
    </comment>
    <comment ref="P341" authorId="1">
      <text>
        <r>
          <rPr>
            <sz val="9"/>
            <color indexed="81"/>
            <rFont val="Tahoma"/>
            <family val="2"/>
          </rPr>
          <t>option machinisme agricole</t>
        </r>
      </text>
    </comment>
  </commentList>
</comments>
</file>

<file path=xl/sharedStrings.xml><?xml version="1.0" encoding="utf-8"?>
<sst xmlns="http://schemas.openxmlformats.org/spreadsheetml/2006/main" count="1771" uniqueCount="51">
  <si>
    <t>FC</t>
  </si>
  <si>
    <t>AQ</t>
  </si>
  <si>
    <t>SPRF_AMONT_DE_LA_QUALIFICATION_2017_2020</t>
  </si>
  <si>
    <t>2016-2020</t>
  </si>
  <si>
    <t>2016-2019</t>
  </si>
  <si>
    <t>2016-2018</t>
  </si>
  <si>
    <t>2016-2017</t>
  </si>
  <si>
    <t>B</t>
  </si>
  <si>
    <t>Q</t>
  </si>
  <si>
    <t>PROG_QUALIFIANT_TOUS_NIVEAUX_2018_CONJONCTUREL</t>
  </si>
  <si>
    <t>PROG_QUALIFIANT_TOUS_NIVEAUX_2017</t>
  </si>
  <si>
    <t>OUI</t>
  </si>
  <si>
    <t>PROG_QUALIFIANT_STRUCTURANT_NIV_V_2017_2019</t>
  </si>
  <si>
    <t>Nc</t>
  </si>
  <si>
    <t>PROG_QUALIFIANT_NIV_IV_ET_PLUS_2017_2019</t>
  </si>
  <si>
    <t>NC</t>
  </si>
  <si>
    <t>PRFP_2016_2017_QUAL_NIV_IV_ET_PLUS_SEGMENT2_RECONDUCTION</t>
  </si>
  <si>
    <t>PQ</t>
  </si>
  <si>
    <t>PPSMJ_MA_2018_2020</t>
  </si>
  <si>
    <t>2017-2018</t>
  </si>
  <si>
    <t>PPSMJ_MA_2017_2019</t>
  </si>
  <si>
    <t>2016_PLAN_500_000_TRANSITION_NUMERIQUE_ENERGETIQUE</t>
  </si>
  <si>
    <t>13/012017</t>
  </si>
  <si>
    <t>HTS N+1</t>
  </si>
  <si>
    <t>ANNEE N+1</t>
  </si>
  <si>
    <t>DATE_A_DATE</t>
  </si>
  <si>
    <t>HTS N</t>
  </si>
  <si>
    <t>ANNEE N</t>
  </si>
  <si>
    <t>ECARTS_TOTAL/REGLE</t>
  </si>
  <si>
    <t>MONTANT_FACTURE_</t>
  </si>
  <si>
    <t>BILANS_DEPOSES_ATHENA</t>
  </si>
  <si>
    <t>FSE</t>
  </si>
  <si>
    <t>CRBFC</t>
  </si>
  <si>
    <t>TOTAL</t>
  </si>
  <si>
    <t>PU_HEURES_SUPLEM</t>
  </si>
  <si>
    <t>MAXI</t>
  </si>
  <si>
    <t>MINI</t>
  </si>
  <si>
    <t>H_TOTALES</t>
  </si>
  <si>
    <t>H_PAE</t>
  </si>
  <si>
    <t>H_CENTRE</t>
  </si>
  <si>
    <t>FIN_CENTRE_INITIALE</t>
  </si>
  <si>
    <t>DEBUT_CENTRE_INITIALE</t>
  </si>
  <si>
    <t>FIN_CENTRE_REELLE</t>
  </si>
  <si>
    <t>NB_J_OUVRES_FIN_ANNEE</t>
  </si>
  <si>
    <t>DEBUT_CENTRE_REELLE</t>
  </si>
  <si>
    <t>CODE_CENTRE</t>
  </si>
  <si>
    <t>REGION_22</t>
  </si>
  <si>
    <t>CODE_NSF</t>
  </si>
  <si>
    <t>TYPE_AO</t>
  </si>
  <si>
    <t>REF_AO</t>
  </si>
  <si>
    <t>ANNEE_PROGRAMME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</si>
</sst>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</font>
    <font>
      <i/>
      <sz val="9"/>
      <color rgb="FF000000"/>
      <name val="Calibri"/>
      <family val="2"/>
    </font>
    <font>
      <sz val="10"/>
      <color theme="1"/>
      <name val="Calibri"/>
      <family val="2"/>
    </font>
    <font>
      <i/>
      <sz val="9"/>
      <color theme="1"/>
      <name val="Calibri"/>
      <family val="2"/>
    </font>
    <font>
      <strike/>
      <sz val="10"/>
      <color theme="1"/>
      <name val="Calibri"/>
      <family val="2"/>
      <scheme val="minor"/>
    </font>
    <font>
      <strike/>
      <sz val="10"/>
      <color rgb="FF000000"/>
      <name val="Calibri"/>
      <family val="2"/>
    </font>
    <font>
      <i/>
      <strike/>
      <sz val="9"/>
      <color rgb="FF000000"/>
      <name val="Calibri"/>
      <family val="2"/>
    </font>
    <font>
      <i/>
      <strike/>
      <sz val="9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i/>
      <strike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59999389629810485"/>
        <bgColor rgb="FFDAFFB3"/>
      </patternFill>
    </fill>
    <fill>
      <patternFill patternType="lightUp">
        <bgColor rgb="FFB8CCE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49" fontId="1" fillId="0" borderId="0" xfId="0" applyNumberFormat="1" applyFont="1" applyAlignment="1" applyProtection="1">
      <alignment horizontal="left" vertical="center"/>
    </xf>
    <xf numFmtId="0" fontId="4" fillId="3" borderId="0" xfId="0" applyFont="1" applyFill="1" applyAlignment="1" applyProtection="1">
      <alignment horizontal="center" vertical="center" wrapText="1"/>
    </xf>
    <xf numFmtId="165" fontId="3" fillId="4" borderId="1" xfId="0" applyNumberFormat="1" applyFont="1" applyFill="1" applyBorder="1" applyAlignment="1" applyProtection="1">
      <alignment vertical="center"/>
    </xf>
    <xf numFmtId="165" fontId="1" fillId="4" borderId="1" xfId="0" applyNumberFormat="1" applyFont="1" applyFill="1" applyBorder="1" applyAlignment="1" applyProtection="1">
      <alignment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165" fontId="5" fillId="4" borderId="1" xfId="0" applyNumberFormat="1" applyFont="1" applyFill="1" applyBorder="1" applyAlignment="1" applyProtection="1">
      <alignment vertical="center"/>
    </xf>
    <xf numFmtId="3" fontId="1" fillId="4" borderId="1" xfId="0" applyNumberFormat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14" fontId="4" fillId="4" borderId="1" xfId="0" applyNumberFormat="1" applyFont="1" applyFill="1" applyBorder="1" applyAlignment="1" applyProtection="1">
      <alignment horizontal="center" vertical="center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left" vertical="center"/>
    </xf>
    <xf numFmtId="49" fontId="1" fillId="4" borderId="1" xfId="0" quotePrefix="1" applyNumberFormat="1" applyFont="1" applyFill="1" applyBorder="1" applyAlignment="1" applyProtection="1">
      <alignment horizontal="left" vertical="center"/>
    </xf>
    <xf numFmtId="0" fontId="1" fillId="4" borderId="1" xfId="0" quotePrefix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right" vertical="center"/>
      <protection locked="0"/>
    </xf>
    <xf numFmtId="165" fontId="1" fillId="4" borderId="1" xfId="0" applyNumberFormat="1" applyFont="1" applyFill="1" applyBorder="1" applyAlignment="1" applyProtection="1">
      <alignment vertical="center"/>
    </xf>
    <xf numFmtId="49" fontId="7" fillId="4" borderId="1" xfId="0" quotePrefix="1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Alignment="1" applyProtection="1">
      <alignment vertical="center"/>
    </xf>
    <xf numFmtId="165" fontId="3" fillId="5" borderId="1" xfId="0" applyNumberFormat="1" applyFont="1" applyFill="1" applyBorder="1" applyAlignment="1" applyProtection="1">
      <alignment vertical="center"/>
    </xf>
    <xf numFmtId="165" fontId="1" fillId="5" borderId="1" xfId="0" applyNumberFormat="1" applyFont="1" applyFill="1" applyBorder="1" applyAlignment="1" applyProtection="1">
      <alignment horizontal="right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165" fontId="5" fillId="5" borderId="1" xfId="0" applyNumberFormat="1" applyFont="1" applyFill="1" applyBorder="1" applyAlignment="1" applyProtection="1">
      <alignment vertical="center"/>
    </xf>
    <xf numFmtId="165" fontId="1" fillId="6" borderId="1" xfId="0" applyNumberFormat="1" applyFont="1" applyFill="1" applyBorder="1" applyAlignment="1" applyProtection="1">
      <alignment vertical="center"/>
    </xf>
    <xf numFmtId="3" fontId="1" fillId="6" borderId="1" xfId="0" applyNumberFormat="1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3" fontId="1" fillId="5" borderId="1" xfId="0" applyNumberFormat="1" applyFont="1" applyFill="1" applyBorder="1" applyAlignment="1" applyProtection="1">
      <alignment horizontal="center" vertical="center"/>
    </xf>
    <xf numFmtId="14" fontId="9" fillId="5" borderId="1" xfId="0" applyNumberFormat="1" applyFont="1" applyFill="1" applyBorder="1" applyAlignment="1" applyProtection="1">
      <alignment horizontal="center" vertical="center" wrapText="1"/>
    </xf>
    <xf numFmtId="14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left" vertical="center"/>
    </xf>
    <xf numFmtId="0" fontId="1" fillId="5" borderId="1" xfId="0" quotePrefix="1" applyFont="1" applyFill="1" applyBorder="1" applyAlignment="1" applyProtection="1">
      <alignment horizontal="left" vertical="center"/>
    </xf>
    <xf numFmtId="0" fontId="1" fillId="5" borderId="1" xfId="0" quotePrefix="1" applyFont="1" applyFill="1" applyBorder="1" applyAlignment="1" applyProtection="1">
      <alignment horizontal="center" vertical="center"/>
    </xf>
    <xf numFmtId="0" fontId="1" fillId="5" borderId="1" xfId="0" quotePrefix="1" applyNumberFormat="1" applyFont="1" applyFill="1" applyBorder="1" applyAlignment="1" applyProtection="1">
      <alignment horizontal="left" vertical="center"/>
    </xf>
    <xf numFmtId="165" fontId="1" fillId="5" borderId="1" xfId="0" applyNumberFormat="1" applyFont="1" applyFill="1" applyBorder="1" applyAlignment="1" applyProtection="1">
      <alignment vertical="center"/>
    </xf>
    <xf numFmtId="14" fontId="11" fillId="5" borderId="1" xfId="0" applyNumberFormat="1" applyFont="1" applyFill="1" applyBorder="1" applyAlignment="1" applyProtection="1">
      <alignment horizontal="center" vertical="center" wrapText="1"/>
    </xf>
    <xf numFmtId="14" fontId="10" fillId="5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7" borderId="1" xfId="0" applyNumberFormat="1" applyFont="1" applyFill="1" applyBorder="1" applyAlignment="1" applyProtection="1">
      <alignment vertical="center"/>
    </xf>
    <xf numFmtId="165" fontId="1" fillId="8" borderId="1" xfId="0" applyNumberFormat="1" applyFont="1" applyFill="1" applyBorder="1" applyAlignment="1" applyProtection="1">
      <alignment vertical="center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165" fontId="5" fillId="8" borderId="1" xfId="0" applyNumberFormat="1" applyFont="1" applyFill="1" applyBorder="1" applyAlignment="1" applyProtection="1">
      <alignment vertical="center"/>
    </xf>
    <xf numFmtId="165" fontId="5" fillId="7" borderId="1" xfId="0" applyNumberFormat="1" applyFont="1" applyFill="1" applyBorder="1" applyAlignment="1" applyProtection="1">
      <alignment vertical="center"/>
    </xf>
    <xf numFmtId="3" fontId="1" fillId="8" borderId="1" xfId="0" applyNumberFormat="1" applyFont="1" applyFill="1" applyBorder="1" applyAlignment="1" applyProtection="1">
      <alignment horizontal="center" vertical="center"/>
    </xf>
    <xf numFmtId="0" fontId="8" fillId="7" borderId="1" xfId="0" applyFont="1" applyFill="1" applyBorder="1" applyAlignment="1" applyProtection="1">
      <alignment horizontal="center" vertical="center"/>
    </xf>
    <xf numFmtId="0" fontId="8" fillId="9" borderId="1" xfId="0" applyFont="1" applyFill="1" applyBorder="1" applyAlignment="1" applyProtection="1">
      <alignment horizontal="center" vertical="center"/>
    </xf>
    <xf numFmtId="14" fontId="4" fillId="7" borderId="1" xfId="0" applyNumberFormat="1" applyFont="1" applyFill="1" applyBorder="1" applyAlignment="1" applyProtection="1">
      <alignment horizontal="center" vertical="center"/>
    </xf>
    <xf numFmtId="14" fontId="1" fillId="7" borderId="1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horizontal="center" vertical="center"/>
    </xf>
    <xf numFmtId="0" fontId="1" fillId="7" borderId="1" xfId="0" applyFont="1" applyFill="1" applyBorder="1" applyAlignment="1" applyProtection="1">
      <alignment horizontal="left" vertical="center"/>
    </xf>
    <xf numFmtId="0" fontId="1" fillId="7" borderId="1" xfId="0" applyFont="1" applyFill="1" applyBorder="1" applyAlignment="1" applyProtection="1">
      <alignment horizontal="center" vertical="center"/>
      <protection locked="0"/>
    </xf>
    <xf numFmtId="3" fontId="1" fillId="7" borderId="1" xfId="0" applyNumberFormat="1" applyFont="1" applyFill="1" applyBorder="1" applyAlignment="1" applyProtection="1">
      <alignment horizontal="center" vertical="center"/>
    </xf>
    <xf numFmtId="0" fontId="8" fillId="7" borderId="1" xfId="0" applyFont="1" applyFill="1" applyBorder="1" applyAlignment="1" applyProtection="1">
      <alignment horizontal="left" vertical="center"/>
    </xf>
    <xf numFmtId="165" fontId="1" fillId="7" borderId="1" xfId="0" applyNumberFormat="1" applyFont="1" applyFill="1" applyBorder="1" applyAlignment="1" applyProtection="1">
      <alignment horizontal="right" vertical="center"/>
      <protection locked="0"/>
    </xf>
    <xf numFmtId="165" fontId="1" fillId="7" borderId="1" xfId="0" applyNumberFormat="1" applyFont="1" applyFill="1" applyBorder="1" applyAlignment="1" applyProtection="1">
      <alignment vertical="center"/>
    </xf>
    <xf numFmtId="0" fontId="1" fillId="7" borderId="1" xfId="0" quotePrefix="1" applyFont="1" applyFill="1" applyBorder="1" applyAlignment="1" applyProtection="1">
      <alignment horizontal="center" vertical="center"/>
    </xf>
    <xf numFmtId="0" fontId="8" fillId="7" borderId="1" xfId="0" quotePrefix="1" applyFont="1" applyFill="1" applyBorder="1" applyAlignment="1" applyProtection="1">
      <alignment horizontal="left" vertical="center"/>
    </xf>
    <xf numFmtId="3" fontId="8" fillId="9" borderId="1" xfId="0" applyNumberFormat="1" applyFont="1" applyFill="1" applyBorder="1" applyAlignment="1" applyProtection="1">
      <alignment horizontal="center" vertical="center"/>
    </xf>
    <xf numFmtId="165" fontId="12" fillId="7" borderId="1" xfId="0" applyNumberFormat="1" applyFont="1" applyFill="1" applyBorder="1" applyAlignment="1" applyProtection="1">
      <alignment horizontal="right" vertical="center"/>
      <protection locked="0"/>
    </xf>
    <xf numFmtId="0" fontId="12" fillId="7" borderId="1" xfId="0" applyFont="1" applyFill="1" applyBorder="1" applyAlignment="1" applyProtection="1">
      <alignment horizontal="center" vertical="center"/>
      <protection locked="0"/>
    </xf>
    <xf numFmtId="165" fontId="12" fillId="7" borderId="1" xfId="0" applyNumberFormat="1" applyFont="1" applyFill="1" applyBorder="1" applyAlignment="1" applyProtection="1">
      <alignment vertical="center"/>
    </xf>
    <xf numFmtId="3" fontId="12" fillId="8" borderId="1" xfId="0" applyNumberFormat="1" applyFont="1" applyFill="1" applyBorder="1" applyAlignment="1" applyProtection="1">
      <alignment horizontal="center" vertical="center"/>
    </xf>
    <xf numFmtId="0" fontId="13" fillId="7" borderId="1" xfId="0" applyFont="1" applyFill="1" applyBorder="1" applyAlignment="1" applyProtection="1">
      <alignment horizontal="center" vertical="center"/>
    </xf>
    <xf numFmtId="0" fontId="13" fillId="9" borderId="1" xfId="0" applyFont="1" applyFill="1" applyBorder="1" applyAlignment="1" applyProtection="1">
      <alignment horizontal="center" vertical="center"/>
    </xf>
    <xf numFmtId="14" fontId="15" fillId="7" borderId="1" xfId="0" applyNumberFormat="1" applyFont="1" applyFill="1" applyBorder="1" applyAlignment="1" applyProtection="1">
      <alignment horizontal="center" vertical="center"/>
    </xf>
    <xf numFmtId="14" fontId="12" fillId="7" borderId="1" xfId="0" applyNumberFormat="1" applyFont="1" applyFill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 applyProtection="1">
      <alignment horizontal="center" vertical="center"/>
    </xf>
    <xf numFmtId="0" fontId="12" fillId="7" borderId="1" xfId="0" applyFont="1" applyFill="1" applyBorder="1" applyAlignment="1" applyProtection="1">
      <alignment horizontal="left" vertical="center"/>
    </xf>
    <xf numFmtId="3" fontId="12" fillId="7" borderId="1" xfId="0" applyNumberFormat="1" applyFont="1" applyFill="1" applyBorder="1" applyAlignment="1" applyProtection="1">
      <alignment horizontal="center" vertical="center"/>
    </xf>
    <xf numFmtId="0" fontId="13" fillId="7" borderId="1" xfId="0" applyFont="1" applyFill="1" applyBorder="1" applyAlignment="1" applyProtection="1">
      <alignment horizontal="left" vertical="center"/>
    </xf>
    <xf numFmtId="0" fontId="12" fillId="7" borderId="1" xfId="0" quotePrefix="1" applyFont="1" applyFill="1" applyBorder="1" applyAlignment="1" applyProtection="1">
      <alignment horizontal="center" vertical="center"/>
    </xf>
    <xf numFmtId="14" fontId="1" fillId="7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8" borderId="1" xfId="0" applyNumberFormat="1" applyFont="1" applyFill="1" applyBorder="1" applyAlignment="1" applyProtection="1">
      <alignment horizontal="right" vertical="center"/>
      <protection locked="0"/>
    </xf>
    <xf numFmtId="165" fontId="1" fillId="10" borderId="1" xfId="0" applyNumberFormat="1" applyFont="1" applyFill="1" applyBorder="1" applyAlignment="1" applyProtection="1">
      <alignment vertical="center"/>
    </xf>
    <xf numFmtId="0" fontId="10" fillId="7" borderId="1" xfId="0" applyFont="1" applyFill="1" applyBorder="1" applyAlignment="1" applyProtection="1">
      <alignment horizontal="center" vertical="center"/>
    </xf>
    <xf numFmtId="0" fontId="10" fillId="9" borderId="1" xfId="0" applyFont="1" applyFill="1" applyBorder="1" applyAlignment="1" applyProtection="1">
      <alignment horizontal="center" vertical="center"/>
    </xf>
    <xf numFmtId="14" fontId="5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7" borderId="1" xfId="0" applyFont="1" applyFill="1" applyBorder="1" applyAlignment="1" applyProtection="1">
      <alignment horizontal="left" vertical="center"/>
    </xf>
    <xf numFmtId="0" fontId="5" fillId="7" borderId="1" xfId="0" quotePrefix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14" fontId="7" fillId="7" borderId="1" xfId="0" applyNumberFormat="1" applyFont="1" applyFill="1" applyBorder="1" applyAlignment="1" applyProtection="1">
      <alignment horizontal="center" vertical="center"/>
    </xf>
    <xf numFmtId="165" fontId="3" fillId="0" borderId="1" xfId="0" applyNumberFormat="1" applyFont="1" applyBorder="1" applyAlignment="1" applyProtection="1">
      <alignment vertical="center"/>
    </xf>
    <xf numFmtId="165" fontId="1" fillId="0" borderId="1" xfId="0" applyNumberFormat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65" fontId="5" fillId="0" borderId="1" xfId="0" applyNumberFormat="1" applyFont="1" applyFill="1" applyBorder="1" applyAlignment="1" applyProtection="1">
      <alignment vertical="center"/>
    </xf>
    <xf numFmtId="3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1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1" xfId="0" quotePrefix="1" applyFont="1" applyFill="1" applyBorder="1" applyAlignment="1" applyProtection="1">
      <alignment horizontal="left" vertical="center"/>
    </xf>
    <xf numFmtId="0" fontId="1" fillId="0" borderId="1" xfId="0" quotePrefix="1" applyFont="1" applyFill="1" applyBorder="1" applyAlignment="1" applyProtection="1">
      <alignment horizontal="center" vertical="center"/>
    </xf>
    <xf numFmtId="165" fontId="1" fillId="0" borderId="1" xfId="0" applyNumberFormat="1" applyFont="1" applyFill="1" applyBorder="1" applyAlignment="1" applyProtection="1">
      <alignment horizontal="right" vertical="center"/>
      <protection locked="0"/>
    </xf>
    <xf numFmtId="165" fontId="1" fillId="0" borderId="1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165" fontId="17" fillId="0" borderId="1" xfId="0" applyNumberFormat="1" applyFont="1" applyBorder="1" applyAlignment="1" applyProtection="1">
      <alignment vertical="center"/>
    </xf>
    <xf numFmtId="165" fontId="12" fillId="0" borderId="1" xfId="0" applyNumberFormat="1" applyFont="1" applyFill="1" applyBorder="1" applyAlignment="1" applyProtection="1">
      <alignment horizontal="right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165" fontId="12" fillId="0" borderId="1" xfId="0" applyNumberFormat="1" applyFont="1" applyFill="1" applyBorder="1" applyAlignment="1" applyProtection="1">
      <alignment vertical="center"/>
    </xf>
    <xf numFmtId="3" fontId="12" fillId="0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14" fontId="14" fillId="0" borderId="1" xfId="0" applyNumberFormat="1" applyFont="1" applyFill="1" applyBorder="1" applyAlignment="1" applyProtection="1">
      <alignment horizontal="center" vertical="center" wrapText="1"/>
    </xf>
    <xf numFmtId="1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left" vertical="center"/>
    </xf>
    <xf numFmtId="0" fontId="12" fillId="0" borderId="1" xfId="0" quotePrefix="1" applyFont="1" applyFill="1" applyBorder="1" applyAlignment="1" applyProtection="1">
      <alignment horizontal="left" vertical="center"/>
    </xf>
    <xf numFmtId="0" fontId="12" fillId="0" borderId="1" xfId="0" quotePrefix="1" applyFont="1" applyFill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</xf>
    <xf numFmtId="165" fontId="17" fillId="11" borderId="1" xfId="0" applyNumberFormat="1" applyFont="1" applyFill="1" applyBorder="1" applyAlignment="1" applyProtection="1">
      <alignment vertical="center"/>
    </xf>
    <xf numFmtId="165" fontId="12" fillId="11" borderId="1" xfId="0" applyNumberFormat="1" applyFont="1" applyFill="1" applyBorder="1" applyAlignment="1" applyProtection="1">
      <alignment horizontal="right" vertical="center"/>
      <protection locked="0"/>
    </xf>
    <xf numFmtId="0" fontId="12" fillId="11" borderId="1" xfId="0" applyFont="1" applyFill="1" applyBorder="1" applyAlignment="1" applyProtection="1">
      <alignment horizontal="center" vertical="center"/>
      <protection locked="0"/>
    </xf>
    <xf numFmtId="165" fontId="12" fillId="11" borderId="1" xfId="0" applyNumberFormat="1" applyFont="1" applyFill="1" applyBorder="1" applyAlignment="1" applyProtection="1">
      <alignment vertical="center"/>
    </xf>
    <xf numFmtId="3" fontId="12" fillId="11" borderId="1" xfId="0" applyNumberFormat="1" applyFont="1" applyFill="1" applyBorder="1" applyAlignment="1" applyProtection="1">
      <alignment horizontal="center" vertical="center"/>
    </xf>
    <xf numFmtId="0" fontId="12" fillId="11" borderId="1" xfId="0" applyFont="1" applyFill="1" applyBorder="1" applyAlignment="1" applyProtection="1">
      <alignment horizontal="center" vertical="center"/>
    </xf>
    <xf numFmtId="14" fontId="12" fillId="11" borderId="1" xfId="0" applyNumberFormat="1" applyFont="1" applyFill="1" applyBorder="1" applyAlignment="1" applyProtection="1">
      <alignment horizontal="center" vertical="center"/>
      <protection locked="0"/>
    </xf>
    <xf numFmtId="14" fontId="15" fillId="11" borderId="1" xfId="0" applyNumberFormat="1" applyFont="1" applyFill="1" applyBorder="1" applyAlignment="1" applyProtection="1">
      <alignment horizontal="center" vertical="center"/>
    </xf>
    <xf numFmtId="0" fontId="12" fillId="11" borderId="1" xfId="0" applyFont="1" applyFill="1" applyBorder="1" applyAlignment="1" applyProtection="1">
      <alignment horizontal="left" vertical="center"/>
    </xf>
    <xf numFmtId="165" fontId="3" fillId="11" borderId="1" xfId="0" applyNumberFormat="1" applyFont="1" applyFill="1" applyBorder="1" applyAlignment="1" applyProtection="1">
      <alignment vertical="center"/>
    </xf>
    <xf numFmtId="165" fontId="1" fillId="11" borderId="1" xfId="0" applyNumberFormat="1" applyFont="1" applyFill="1" applyBorder="1" applyAlignment="1" applyProtection="1">
      <alignment horizontal="right" vertical="center"/>
      <protection locked="0"/>
    </xf>
    <xf numFmtId="0" fontId="1" fillId="11" borderId="1" xfId="0" applyFont="1" applyFill="1" applyBorder="1" applyAlignment="1" applyProtection="1">
      <alignment horizontal="center" vertical="center"/>
      <protection locked="0"/>
    </xf>
    <xf numFmtId="165" fontId="1" fillId="11" borderId="1" xfId="0" applyNumberFormat="1" applyFont="1" applyFill="1" applyBorder="1" applyAlignment="1" applyProtection="1">
      <alignment horizontal="right" vertical="center"/>
    </xf>
    <xf numFmtId="165" fontId="1" fillId="11" borderId="1" xfId="0" applyNumberFormat="1" applyFont="1" applyFill="1" applyBorder="1" applyAlignment="1" applyProtection="1">
      <alignment vertical="center"/>
    </xf>
    <xf numFmtId="3" fontId="1" fillId="11" borderId="1" xfId="0" applyNumberFormat="1" applyFont="1" applyFill="1" applyBorder="1" applyAlignment="1" applyProtection="1">
      <alignment horizontal="center" vertical="center"/>
    </xf>
    <xf numFmtId="0" fontId="1" fillId="11" borderId="1" xfId="0" applyFont="1" applyFill="1" applyBorder="1" applyAlignment="1" applyProtection="1">
      <alignment horizontal="center" vertical="center"/>
    </xf>
    <xf numFmtId="14" fontId="4" fillId="11" borderId="1" xfId="0" applyNumberFormat="1" applyFont="1" applyFill="1" applyBorder="1" applyAlignment="1" applyProtection="1">
      <alignment horizontal="center" vertical="center"/>
    </xf>
    <xf numFmtId="14" fontId="1" fillId="11" borderId="1" xfId="0" applyNumberFormat="1" applyFont="1" applyFill="1" applyBorder="1" applyAlignment="1" applyProtection="1">
      <alignment horizontal="center" vertical="center"/>
      <protection locked="0"/>
    </xf>
    <xf numFmtId="0" fontId="1" fillId="11" borderId="1" xfId="0" applyFont="1" applyFill="1" applyBorder="1" applyAlignment="1" applyProtection="1">
      <alignment horizontal="left" vertical="center"/>
    </xf>
    <xf numFmtId="165" fontId="12" fillId="11" borderId="1" xfId="0" applyNumberFormat="1" applyFont="1" applyFill="1" applyBorder="1" applyAlignment="1" applyProtection="1">
      <alignment horizontal="right" vertical="center"/>
    </xf>
    <xf numFmtId="165" fontId="3" fillId="11" borderId="1" xfId="0" applyNumberFormat="1" applyFont="1" applyFill="1" applyBorder="1" applyAlignment="1" applyProtection="1">
      <alignment horizontal="right" vertical="center"/>
      <protection locked="0"/>
    </xf>
    <xf numFmtId="165" fontId="3" fillId="12" borderId="1" xfId="0" applyNumberFormat="1" applyFont="1" applyFill="1" applyBorder="1" applyAlignment="1" applyProtection="1">
      <alignment vertical="center"/>
    </xf>
    <xf numFmtId="165" fontId="1" fillId="12" borderId="1" xfId="0" applyNumberFormat="1" applyFont="1" applyFill="1" applyBorder="1" applyAlignment="1" applyProtection="1">
      <alignment vertical="center"/>
      <protection locked="0"/>
    </xf>
    <xf numFmtId="0" fontId="1" fillId="12" borderId="1" xfId="0" applyFont="1" applyFill="1" applyBorder="1" applyAlignment="1" applyProtection="1">
      <alignment horizontal="center" vertical="center"/>
      <protection locked="0"/>
    </xf>
    <xf numFmtId="165" fontId="5" fillId="12" borderId="1" xfId="0" applyNumberFormat="1" applyFont="1" applyFill="1" applyBorder="1" applyAlignment="1" applyProtection="1">
      <alignment vertical="center"/>
    </xf>
    <xf numFmtId="3" fontId="1" fillId="12" borderId="1" xfId="0" applyNumberFormat="1" applyFont="1" applyFill="1" applyBorder="1" applyAlignment="1" applyProtection="1">
      <alignment horizontal="center" vertical="center"/>
    </xf>
    <xf numFmtId="0" fontId="1" fillId="12" borderId="1" xfId="0" applyFont="1" applyFill="1" applyBorder="1" applyAlignment="1" applyProtection="1">
      <alignment horizontal="center" vertical="center"/>
    </xf>
    <xf numFmtId="14" fontId="11" fillId="12" borderId="1" xfId="0" applyNumberFormat="1" applyFont="1" applyFill="1" applyBorder="1" applyAlignment="1" applyProtection="1">
      <alignment horizontal="center" vertical="center" wrapText="1"/>
    </xf>
    <xf numFmtId="14" fontId="10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2" borderId="1" xfId="0" applyFont="1" applyFill="1" applyBorder="1" applyAlignment="1" applyProtection="1">
      <alignment horizontal="left" vertical="center"/>
    </xf>
    <xf numFmtId="0" fontId="1" fillId="12" borderId="1" xfId="0" quotePrefix="1" applyFont="1" applyFill="1" applyBorder="1" applyAlignment="1" applyProtection="1">
      <alignment horizontal="center" vertical="center"/>
    </xf>
    <xf numFmtId="0" fontId="1" fillId="12" borderId="1" xfId="0" quotePrefix="1" applyFont="1" applyFill="1" applyBorder="1" applyAlignment="1" applyProtection="1">
      <alignment horizontal="left" vertical="center"/>
    </xf>
    <xf numFmtId="165" fontId="1" fillId="12" borderId="1" xfId="0" applyNumberFormat="1" applyFont="1" applyFill="1" applyBorder="1" applyAlignment="1" applyProtection="1">
      <alignment horizontal="right" vertical="center"/>
      <protection locked="0"/>
    </xf>
    <xf numFmtId="165" fontId="1" fillId="12" borderId="1" xfId="0" applyNumberFormat="1" applyFont="1" applyFill="1" applyBorder="1" applyAlignment="1" applyProtection="1">
      <alignment vertical="center"/>
    </xf>
    <xf numFmtId="165" fontId="3" fillId="13" borderId="1" xfId="0" applyNumberFormat="1" applyFont="1" applyFill="1" applyBorder="1" applyAlignment="1" applyProtection="1">
      <alignment horizontal="right" vertical="center"/>
    </xf>
    <xf numFmtId="165" fontId="1" fillId="13" borderId="1" xfId="0" applyNumberFormat="1" applyFont="1" applyFill="1" applyBorder="1" applyAlignment="1" applyProtection="1">
      <alignment horizontal="right" vertical="center"/>
      <protection locked="0"/>
    </xf>
    <xf numFmtId="0" fontId="1" fillId="13" borderId="1" xfId="0" applyFont="1" applyFill="1" applyBorder="1" applyAlignment="1" applyProtection="1">
      <alignment horizontal="center" vertical="center"/>
      <protection locked="0"/>
    </xf>
    <xf numFmtId="165" fontId="1" fillId="13" borderId="1" xfId="0" applyNumberFormat="1" applyFont="1" applyFill="1" applyBorder="1" applyAlignment="1" applyProtection="1">
      <alignment vertical="center"/>
    </xf>
    <xf numFmtId="3" fontId="1" fillId="13" borderId="1" xfId="0" applyNumberFormat="1" applyFont="1" applyFill="1" applyBorder="1" applyAlignment="1" applyProtection="1">
      <alignment horizontal="center" vertical="center"/>
    </xf>
    <xf numFmtId="0" fontId="1" fillId="13" borderId="1" xfId="0" applyFont="1" applyFill="1" applyBorder="1" applyAlignment="1" applyProtection="1">
      <alignment horizontal="center" vertical="center"/>
    </xf>
    <xf numFmtId="14" fontId="4" fillId="13" borderId="1" xfId="0" applyNumberFormat="1" applyFont="1" applyFill="1" applyBorder="1" applyAlignment="1" applyProtection="1">
      <alignment horizontal="center" vertical="center"/>
    </xf>
    <xf numFmtId="14" fontId="1" fillId="13" borderId="1" xfId="0" applyNumberFormat="1" applyFont="1" applyFill="1" applyBorder="1" applyAlignment="1" applyProtection="1">
      <alignment horizontal="center" vertical="center"/>
      <protection locked="0"/>
    </xf>
    <xf numFmtId="0" fontId="1" fillId="13" borderId="1" xfId="0" quotePrefix="1" applyFont="1" applyFill="1" applyBorder="1" applyAlignment="1" applyProtection="1">
      <alignment horizontal="left" vertical="center"/>
    </xf>
    <xf numFmtId="0" fontId="1" fillId="13" borderId="1" xfId="0" applyFont="1" applyFill="1" applyBorder="1" applyAlignment="1" applyProtection="1">
      <alignment horizontal="left" vertical="center" wrapText="1"/>
    </xf>
    <xf numFmtId="0" fontId="1" fillId="13" borderId="1" xfId="0" quotePrefix="1" applyFont="1" applyFill="1" applyBorder="1" applyAlignment="1" applyProtection="1">
      <alignment horizontal="center" vertical="center" wrapText="1"/>
    </xf>
    <xf numFmtId="165" fontId="17" fillId="13" borderId="1" xfId="0" applyNumberFormat="1" applyFont="1" applyFill="1" applyBorder="1" applyAlignment="1" applyProtection="1">
      <alignment horizontal="right" vertical="center"/>
    </xf>
    <xf numFmtId="165" fontId="12" fillId="13" borderId="1" xfId="0" applyNumberFormat="1" applyFont="1" applyFill="1" applyBorder="1" applyAlignment="1" applyProtection="1">
      <alignment horizontal="right" vertical="center"/>
      <protection locked="0"/>
    </xf>
    <xf numFmtId="0" fontId="12" fillId="13" borderId="1" xfId="0" applyFont="1" applyFill="1" applyBorder="1" applyAlignment="1" applyProtection="1">
      <alignment horizontal="center" vertical="center"/>
      <protection locked="0"/>
    </xf>
    <xf numFmtId="165" fontId="12" fillId="13" borderId="1" xfId="0" applyNumberFormat="1" applyFont="1" applyFill="1" applyBorder="1" applyAlignment="1" applyProtection="1">
      <alignment vertical="center"/>
    </xf>
    <xf numFmtId="3" fontId="12" fillId="13" borderId="1" xfId="0" applyNumberFormat="1" applyFont="1" applyFill="1" applyBorder="1" applyAlignment="1" applyProtection="1">
      <alignment horizontal="center" vertical="center"/>
    </xf>
    <xf numFmtId="0" fontId="12" fillId="13" borderId="1" xfId="0" applyFont="1" applyFill="1" applyBorder="1" applyAlignment="1" applyProtection="1">
      <alignment horizontal="center" vertical="center"/>
    </xf>
    <xf numFmtId="14" fontId="15" fillId="13" borderId="1" xfId="0" applyNumberFormat="1" applyFont="1" applyFill="1" applyBorder="1" applyAlignment="1" applyProtection="1">
      <alignment horizontal="center" vertical="center"/>
    </xf>
    <xf numFmtId="14" fontId="1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13" borderId="1" xfId="0" quotePrefix="1" applyFont="1" applyFill="1" applyBorder="1" applyAlignment="1" applyProtection="1">
      <alignment horizontal="left" vertical="center"/>
    </xf>
    <xf numFmtId="0" fontId="12" fillId="13" borderId="1" xfId="0" applyFont="1" applyFill="1" applyBorder="1" applyAlignment="1" applyProtection="1">
      <alignment horizontal="left" vertical="center" wrapText="1"/>
    </xf>
    <xf numFmtId="0" fontId="12" fillId="13" borderId="1" xfId="0" quotePrefix="1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</xf>
    <xf numFmtId="0" fontId="18" fillId="14" borderId="1" xfId="0" applyFont="1" applyFill="1" applyBorder="1" applyAlignment="1" applyProtection="1">
      <alignment horizontal="center" vertical="center" wrapText="1"/>
    </xf>
    <xf numFmtId="0" fontId="19" fillId="14" borderId="1" xfId="0" applyFont="1" applyFill="1" applyBorder="1" applyAlignment="1" applyProtection="1">
      <alignment horizontal="center" vertical="center" wrapText="1"/>
      <protection locked="0"/>
    </xf>
    <xf numFmtId="0" fontId="6" fillId="14" borderId="1" xfId="0" applyFont="1" applyFill="1" applyBorder="1" applyAlignment="1" applyProtection="1">
      <alignment horizontal="center" vertical="center"/>
    </xf>
    <xf numFmtId="0" fontId="6" fillId="14" borderId="1" xfId="0" applyFont="1" applyFill="1" applyBorder="1" applyAlignment="1" applyProtection="1">
      <alignment horizontal="center" vertical="center" wrapText="1"/>
    </xf>
    <xf numFmtId="0" fontId="4" fillId="14" borderId="1" xfId="0" applyFont="1" applyFill="1" applyBorder="1" applyAlignment="1" applyProtection="1">
      <alignment horizontal="center" vertical="center" wrapText="1"/>
    </xf>
    <xf numFmtId="3" fontId="6" fillId="14" borderId="1" xfId="0" applyNumberFormat="1" applyFont="1" applyFill="1" applyBorder="1" applyAlignment="1" applyProtection="1">
      <alignment horizontal="center" vertical="center" wrapText="1"/>
    </xf>
    <xf numFmtId="49" fontId="6" fillId="14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704232/AppData/Local/Microsoft/Windows/Temporary%20Internet%20Files/Content.Outlook/VXCNR3QU/00_SPRF_PROGRAMMATION_TEST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RONO_DEMANDE_MODIF"/>
      <sheetName val="NE_PAS_TOUCHER"/>
      <sheetName val="ANALYSE"/>
      <sheetName val="NE_PAS_TOUCHER (2)"/>
      <sheetName val="Feuil1"/>
    </sheetNames>
    <sheetDataSet>
      <sheetData sheetId="0"/>
      <sheetData sheetId="1"/>
      <sheetData sheetId="2"/>
      <sheetData sheetId="3">
        <row r="2">
          <cell r="A2" t="str">
            <v>PRFP_2016_2017_QUAL_NIV_IV_ET_PLUS_SEGMENT2_RECONDUCTION</v>
          </cell>
          <cell r="C2">
            <v>43465</v>
          </cell>
        </row>
        <row r="3">
          <cell r="A3" t="str">
            <v>2016_PLAN_500_000_TRANSITION_NUMERIQUE_ENERGETIQUE</v>
          </cell>
        </row>
        <row r="4">
          <cell r="A4" t="str">
            <v>SPRF_AMONT_DE_LA_QUALIFICATION_2017_2020</v>
          </cell>
        </row>
        <row r="5">
          <cell r="A5" t="str">
            <v>PROG_QUALIFIANT_TOUS_NIVEAUX_2017</v>
          </cell>
        </row>
        <row r="6">
          <cell r="A6" t="str">
            <v>PROG_QUALIFIANT_TOUS_NIVEAUX_2018_CONJONCTUREL</v>
          </cell>
        </row>
        <row r="7">
          <cell r="A7" t="str">
            <v>PROG_QUALIFIANT_STRUCTURANT_NIV_V_2017_2019</v>
          </cell>
        </row>
        <row r="8">
          <cell r="A8" t="str">
            <v>PROG_QUALIFIANT_NIV_IV_ET_PLUS_2017_2019</v>
          </cell>
        </row>
        <row r="9">
          <cell r="A9" t="str">
            <v>PPSMJ_MA_2017_2019</v>
          </cell>
        </row>
        <row r="10">
          <cell r="A10" t="str">
            <v>PPSMJ_MA_2018_2020</v>
          </cell>
        </row>
        <row r="12">
          <cell r="A12" t="str">
            <v>BELFORT</v>
          </cell>
        </row>
        <row r="13">
          <cell r="A13" t="str">
            <v>BELFORT_OneLine</v>
          </cell>
        </row>
        <row r="14">
          <cell r="A14" t="str">
            <v>BESANCON</v>
          </cell>
        </row>
        <row r="15">
          <cell r="A15" t="str">
            <v>BESANCON_Cfb</v>
          </cell>
        </row>
        <row r="16">
          <cell r="A16" t="str">
            <v>DIJON</v>
          </cell>
        </row>
        <row r="17">
          <cell r="A17" t="str">
            <v>DIJON_CHEVIGNY</v>
          </cell>
        </row>
        <row r="18">
          <cell r="A18" t="str">
            <v>DIJON_CHEVIGNY_Cesam</v>
          </cell>
        </row>
        <row r="19">
          <cell r="A19" t="str">
            <v>DIJON_CHEVIGNY_Greta21</v>
          </cell>
        </row>
        <row r="20">
          <cell r="A20" t="str">
            <v>DIJON_CHEVIGNY_Greta89</v>
          </cell>
        </row>
        <row r="21">
          <cell r="A21" t="str">
            <v>DIJON_CHEVIGNY_Ifrb</v>
          </cell>
        </row>
        <row r="22">
          <cell r="A22" t="str">
            <v>DIJON_QUETIGNY</v>
          </cell>
        </row>
        <row r="23">
          <cell r="A23" t="str">
            <v>GRAND_CHARMONT</v>
          </cell>
        </row>
        <row r="24">
          <cell r="A24" t="str">
            <v>LE_CREUSOT</v>
          </cell>
        </row>
        <row r="25">
          <cell r="A25" t="str">
            <v>LE_CREUSOT_BELFORT</v>
          </cell>
        </row>
        <row r="26">
          <cell r="A26" t="str">
            <v>LE_CREUSOT_BESANCON</v>
          </cell>
        </row>
        <row r="27">
          <cell r="A27" t="str">
            <v>LE_CREUSOT_DIJON_QUETIGNY</v>
          </cell>
        </row>
        <row r="28">
          <cell r="A28" t="str">
            <v>LE_CREUSOT_MIGENNES</v>
          </cell>
        </row>
        <row r="29">
          <cell r="A29" t="str">
            <v>LE_CREUSOT_NEVERS</v>
          </cell>
        </row>
        <row r="30">
          <cell r="A30" t="str">
            <v>LONS_LE_SAUNIER</v>
          </cell>
        </row>
        <row r="31">
          <cell r="A31" t="str">
            <v>LONS_LE_SAUNIER_DOLE</v>
          </cell>
        </row>
        <row r="32">
          <cell r="A32" t="str">
            <v>LONS_LE_SAUNIER_Afpa</v>
          </cell>
        </row>
        <row r="33">
          <cell r="A33" t="str">
            <v>MIGENNES</v>
          </cell>
        </row>
        <row r="34">
          <cell r="A34" t="str">
            <v>MIGENNES_Greta89</v>
          </cell>
        </row>
        <row r="35">
          <cell r="A35" t="str">
            <v>MONTCEAU_LES_MINES</v>
          </cell>
        </row>
        <row r="36">
          <cell r="A36" t="str">
            <v>MONTCEAU_LES_MINES_Afpa</v>
          </cell>
        </row>
        <row r="37">
          <cell r="A37" t="str">
            <v>MONTCEAU_LES_MINES_AUTUN</v>
          </cell>
        </row>
        <row r="38">
          <cell r="A38" t="str">
            <v>MONTCEAU_LES_MINES_CHALON</v>
          </cell>
        </row>
        <row r="39">
          <cell r="A39" t="str">
            <v>MONTCEAU_LES_MINES_FRAGNES</v>
          </cell>
        </row>
        <row r="40">
          <cell r="A40" t="str">
            <v>MONTCEAU_LES_MINES_Irfa</v>
          </cell>
        </row>
        <row r="41">
          <cell r="A41" t="str">
            <v>NEVERS</v>
          </cell>
        </row>
        <row r="42">
          <cell r="A42" t="str">
            <v>NEVERS_COSNE</v>
          </cell>
        </row>
        <row r="43">
          <cell r="A43" t="str">
            <v>NEVERS_Eplefpa58</v>
          </cell>
        </row>
        <row r="44">
          <cell r="A44" t="str">
            <v>NEVERS_Greta58</v>
          </cell>
        </row>
        <row r="45">
          <cell r="A45" t="str">
            <v>NEVERS_Infa</v>
          </cell>
        </row>
        <row r="46">
          <cell r="A46" t="str">
            <v>SENS</v>
          </cell>
        </row>
        <row r="47">
          <cell r="A47" t="str">
            <v>VESOUL</v>
          </cell>
        </row>
        <row r="48">
          <cell r="A48" t="str">
            <v>VESOUL_Afpa</v>
          </cell>
        </row>
        <row r="49">
          <cell r="A49" t="str">
            <v>VESOUL_Greta70</v>
          </cell>
        </row>
        <row r="50">
          <cell r="A50" t="str">
            <v>VESOUL_GRAY</v>
          </cell>
        </row>
        <row r="51">
          <cell r="A51" t="str">
            <v>VESOUL_LUXEUIL</v>
          </cell>
        </row>
        <row r="52">
          <cell r="A52" t="str">
            <v>VESOUL_LURE</v>
          </cell>
        </row>
        <row r="54">
          <cell r="A54" t="str">
            <v>REPORT_DATES_DEFICIT_RECRUTEMENT</v>
          </cell>
        </row>
        <row r="55">
          <cell r="A55" t="str">
            <v>REPORT_DATES_ORGANISATION_INTERNE_AFPA</v>
          </cell>
        </row>
        <row r="56">
          <cell r="A56" t="str">
            <v>REPORT_DATES_AJUSTEMENT_PROGRAMMATION</v>
          </cell>
        </row>
        <row r="57">
          <cell r="A57" t="str">
            <v>REPORT_DATES_AUTRE</v>
          </cell>
        </row>
        <row r="58">
          <cell r="A58" t="str">
            <v>SUPPLEMENT_PLACES</v>
          </cell>
        </row>
        <row r="59">
          <cell r="A59" t="str">
            <v>CHANGEMENT_LIEU</v>
          </cell>
        </row>
        <row r="60">
          <cell r="A60" t="str">
            <v>EVOLUTION_REFERENTIEL_VARIATION_VOLUME_HORAIRE</v>
          </cell>
        </row>
        <row r="61">
          <cell r="A61" t="str">
            <v>FIN_ANTICPEE</v>
          </cell>
        </row>
        <row r="62">
          <cell r="A62" t="str">
            <v>ERREUR_SAISIE_VOLUME</v>
          </cell>
        </row>
        <row r="63">
          <cell r="A63" t="str">
            <v>ANNULATION</v>
          </cell>
        </row>
        <row r="65">
          <cell r="A65" t="str">
            <v>OK</v>
          </cell>
        </row>
        <row r="66">
          <cell r="A66" t="str">
            <v>NOK</v>
          </cell>
        </row>
        <row r="67">
          <cell r="A67" t="str">
            <v>COMPLEMENT_DEMANDE</v>
          </cell>
        </row>
        <row r="68">
          <cell r="A68" t="str">
            <v>EN_COURS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433"/>
  <sheetViews>
    <sheetView tabSelected="1" zoomScale="80" zoomScaleNormal="80" zoomScaleSheetLayoutView="9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1" sqref="M1:T1048576"/>
    </sheetView>
  </sheetViews>
  <sheetFormatPr baseColWidth="10" defaultColWidth="11.42578125" defaultRowHeight="30" customHeight="1" x14ac:dyDescent="0.25"/>
  <cols>
    <col min="1" max="1" width="12.140625" style="12" customWidth="1"/>
    <col min="2" max="2" width="55.140625" style="10" customWidth="1"/>
    <col min="3" max="3" width="11.28515625" style="11" customWidth="1"/>
    <col min="4" max="4" width="8.28515625" style="6" customWidth="1"/>
    <col min="5" max="5" width="6" style="6" customWidth="1"/>
    <col min="6" max="6" width="10.28515625" style="6" customWidth="1"/>
    <col min="7" max="7" width="9" style="8" customWidth="1"/>
    <col min="8" max="9" width="12.7109375" style="7" customWidth="1"/>
    <col min="10" max="10" width="10.85546875" style="7" customWidth="1"/>
    <col min="11" max="11" width="13.42578125" style="9" customWidth="1"/>
    <col min="12" max="12" width="11" style="9" bestFit="1" customWidth="1"/>
    <col min="13" max="13" width="9.5703125" style="8" bestFit="1" customWidth="1"/>
    <col min="14" max="14" width="6.28515625" style="8" bestFit="1" customWidth="1"/>
    <col min="15" max="15" width="10.28515625" style="8" bestFit="1" customWidth="1"/>
    <col min="16" max="16" width="4.85546875" style="6" bestFit="1" customWidth="1"/>
    <col min="17" max="17" width="5.42578125" style="6" bestFit="1" customWidth="1"/>
    <col min="18" max="18" width="12.28515625" style="1" customWidth="1"/>
    <col min="19" max="21" width="11.28515625" style="1" bestFit="1" customWidth="1"/>
    <col min="22" max="22" width="15.28515625" style="5" customWidth="1"/>
    <col min="23" max="23" width="13.28515625" style="5" customWidth="1"/>
    <col min="24" max="24" width="13.28515625" style="4" customWidth="1"/>
    <col min="25" max="25" width="4.85546875" style="3" bestFit="1" customWidth="1"/>
    <col min="26" max="29" width="11.42578125" style="2"/>
    <col min="30" max="16384" width="11.42578125" style="1"/>
  </cols>
  <sheetData>
    <row r="1" spans="1:30" s="6" customFormat="1" ht="38.25" customHeight="1" x14ac:dyDescent="0.25">
      <c r="A1" s="178" t="s">
        <v>50</v>
      </c>
      <c r="B1" s="177" t="s">
        <v>49</v>
      </c>
      <c r="C1" s="181"/>
      <c r="D1" s="177" t="s">
        <v>48</v>
      </c>
      <c r="E1" s="178" t="s">
        <v>47</v>
      </c>
      <c r="F1" s="177" t="s">
        <v>46</v>
      </c>
      <c r="G1" s="180" t="s">
        <v>45</v>
      </c>
      <c r="H1" s="176" t="s">
        <v>44</v>
      </c>
      <c r="I1" s="176" t="s">
        <v>43</v>
      </c>
      <c r="J1" s="176" t="s">
        <v>42</v>
      </c>
      <c r="K1" s="179" t="s">
        <v>41</v>
      </c>
      <c r="L1" s="179" t="s">
        <v>40</v>
      </c>
      <c r="M1" s="177" t="s">
        <v>39</v>
      </c>
      <c r="N1" s="177" t="s">
        <v>38</v>
      </c>
      <c r="O1" s="177" t="s">
        <v>37</v>
      </c>
      <c r="P1" s="177" t="s">
        <v>36</v>
      </c>
      <c r="Q1" s="177" t="s">
        <v>35</v>
      </c>
      <c r="R1" s="178" t="s">
        <v>34</v>
      </c>
      <c r="S1" s="177" t="s">
        <v>33</v>
      </c>
      <c r="T1" s="177" t="s">
        <v>32</v>
      </c>
      <c r="U1" s="177" t="s">
        <v>31</v>
      </c>
      <c r="V1" s="176" t="s">
        <v>30</v>
      </c>
      <c r="W1" s="176" t="s">
        <v>29</v>
      </c>
      <c r="X1" s="175" t="s">
        <v>28</v>
      </c>
      <c r="Y1" s="3"/>
      <c r="Z1" s="174" t="s">
        <v>27</v>
      </c>
      <c r="AA1" s="174" t="s">
        <v>26</v>
      </c>
      <c r="AB1" s="174" t="s">
        <v>25</v>
      </c>
      <c r="AC1" s="174" t="s">
        <v>24</v>
      </c>
      <c r="AD1" s="174" t="s">
        <v>23</v>
      </c>
    </row>
    <row r="2" spans="1:30" ht="30" customHeight="1" x14ac:dyDescent="0.25">
      <c r="A2" s="162">
        <v>2016</v>
      </c>
      <c r="B2" s="161" t="s">
        <v>21</v>
      </c>
      <c r="C2" s="160"/>
      <c r="D2" s="157" t="s">
        <v>8</v>
      </c>
      <c r="E2" s="157">
        <v>312</v>
      </c>
      <c r="F2" s="157" t="s">
        <v>7</v>
      </c>
      <c r="G2" s="156">
        <v>71011</v>
      </c>
      <c r="H2" s="159">
        <v>42702</v>
      </c>
      <c r="I2" s="159"/>
      <c r="J2" s="159">
        <v>43079</v>
      </c>
      <c r="K2" s="158">
        <v>42656</v>
      </c>
      <c r="L2" s="158">
        <v>42758</v>
      </c>
      <c r="M2" s="156">
        <v>280</v>
      </c>
      <c r="N2" s="156">
        <v>170</v>
      </c>
      <c r="O2" s="156">
        <f>SUM(M2:N2)</f>
        <v>450</v>
      </c>
      <c r="P2" s="157">
        <v>12</v>
      </c>
      <c r="Q2" s="157">
        <v>18</v>
      </c>
      <c r="R2" s="155">
        <v>6.5</v>
      </c>
      <c r="S2" s="155" t="e">
        <f>IF(#REF!="",#REF!*#REF!,((P2*M2*#REF!)+(((#REF!-P2)*M2)*R2)))</f>
        <v>#REF!</v>
      </c>
      <c r="T2" s="155" t="e">
        <f>S2-U2</f>
        <v>#REF!</v>
      </c>
      <c r="U2" s="155">
        <v>0</v>
      </c>
      <c r="V2" s="154" t="s">
        <v>11</v>
      </c>
      <c r="W2" s="153"/>
      <c r="X2" s="152" t="e">
        <f>W2-S2</f>
        <v>#REF!</v>
      </c>
      <c r="Y2" s="3" t="e">
        <f>IF(X2=0,"OK","Ecart")</f>
        <v>#REF!</v>
      </c>
      <c r="AA2" s="2" t="str">
        <f>IF(Z2="","",Z2*7)</f>
        <v/>
      </c>
      <c r="AB2" s="27">
        <f>NETWORKDAYS(H2,J2)</f>
        <v>270</v>
      </c>
      <c r="AC2" s="2" t="str">
        <f>IF(Z2="","",AB2-Z2)</f>
        <v/>
      </c>
      <c r="AD2" s="2" t="str">
        <f>IF(AC2="","",AC2*7)</f>
        <v/>
      </c>
    </row>
    <row r="3" spans="1:30" s="117" customFormat="1" ht="30" customHeight="1" x14ac:dyDescent="0.25">
      <c r="A3" s="173">
        <v>2016</v>
      </c>
      <c r="B3" s="172" t="s">
        <v>21</v>
      </c>
      <c r="C3" s="171"/>
      <c r="D3" s="168" t="s">
        <v>8</v>
      </c>
      <c r="E3" s="168">
        <v>312</v>
      </c>
      <c r="F3" s="168" t="s">
        <v>7</v>
      </c>
      <c r="G3" s="167">
        <v>71011</v>
      </c>
      <c r="H3" s="170"/>
      <c r="I3" s="170"/>
      <c r="J3" s="170"/>
      <c r="K3" s="169">
        <v>42716</v>
      </c>
      <c r="L3" s="169" t="s">
        <v>22</v>
      </c>
      <c r="M3" s="167">
        <v>140</v>
      </c>
      <c r="N3" s="167">
        <v>0</v>
      </c>
      <c r="O3" s="167">
        <f>SUM(M3:N3)</f>
        <v>140</v>
      </c>
      <c r="P3" s="168">
        <v>20</v>
      </c>
      <c r="Q3" s="168">
        <v>20</v>
      </c>
      <c r="R3" s="166">
        <v>6.5</v>
      </c>
      <c r="S3" s="166" t="e">
        <f>IF(#REF!="",#REF!*#REF!,((P3*M3*#REF!)+(((#REF!-P3)*M3)*R3)))</f>
        <v>#REF!</v>
      </c>
      <c r="T3" s="166" t="e">
        <f>S3-U3</f>
        <v>#REF!</v>
      </c>
      <c r="U3" s="166">
        <v>0</v>
      </c>
      <c r="V3" s="165" t="s">
        <v>13</v>
      </c>
      <c r="W3" s="164" t="s">
        <v>13</v>
      </c>
      <c r="X3" s="163">
        <v>0</v>
      </c>
      <c r="Y3" s="3" t="str">
        <f>IF(X3=0,"OK","Ecart")</f>
        <v>OK</v>
      </c>
      <c r="Z3" s="2" t="str">
        <f>IF(H3="","",NETWORKDAYS(H3,DUDU))</f>
        <v/>
      </c>
      <c r="AA3" s="2" t="str">
        <f>IF(Z3="","",Z3*7)</f>
        <v/>
      </c>
      <c r="AB3" s="27">
        <f>NETWORKDAYS(H3,J3)</f>
        <v>0</v>
      </c>
      <c r="AC3" s="2" t="str">
        <f>IF(Z3="","",AB3-Z3)</f>
        <v/>
      </c>
      <c r="AD3" s="2" t="str">
        <f>IF(AC3="","",AC3*7)</f>
        <v/>
      </c>
    </row>
    <row r="4" spans="1:30" ht="30" customHeight="1" x14ac:dyDescent="0.25">
      <c r="A4" s="162">
        <v>2016</v>
      </c>
      <c r="B4" s="161" t="s">
        <v>21</v>
      </c>
      <c r="C4" s="160"/>
      <c r="D4" s="157" t="s">
        <v>8</v>
      </c>
      <c r="E4" s="157">
        <v>343</v>
      </c>
      <c r="F4" s="157" t="s">
        <v>0</v>
      </c>
      <c r="G4" s="156">
        <v>39010</v>
      </c>
      <c r="H4" s="159">
        <v>42656</v>
      </c>
      <c r="I4" s="159"/>
      <c r="J4" s="159">
        <v>42803</v>
      </c>
      <c r="K4" s="158">
        <v>42656</v>
      </c>
      <c r="L4" s="158">
        <v>42803</v>
      </c>
      <c r="M4" s="156">
        <v>555</v>
      </c>
      <c r="N4" s="156">
        <v>140</v>
      </c>
      <c r="O4" s="156">
        <f>SUM(M4:N4)</f>
        <v>695</v>
      </c>
      <c r="P4" s="157">
        <v>12</v>
      </c>
      <c r="Q4" s="157">
        <v>18</v>
      </c>
      <c r="R4" s="155">
        <v>12</v>
      </c>
      <c r="S4" s="155" t="e">
        <f>IF(#REF!="",#REF!*#REF!,((P4*M4*#REF!)+(((#REF!-P4)*M4)*R4)))</f>
        <v>#REF!</v>
      </c>
      <c r="T4" s="155" t="e">
        <f>S4-U4</f>
        <v>#REF!</v>
      </c>
      <c r="U4" s="155">
        <v>0</v>
      </c>
      <c r="V4" s="154" t="s">
        <v>11</v>
      </c>
      <c r="W4" s="153"/>
      <c r="X4" s="152" t="e">
        <f>W4-S4</f>
        <v>#REF!</v>
      </c>
      <c r="Y4" s="3" t="e">
        <f>IF(X4=0,"OK","Ecart")</f>
        <v>#REF!</v>
      </c>
      <c r="Z4" s="2">
        <f>IF(H4="","",NETWORKDAYS(H4,DUDU))</f>
        <v>578</v>
      </c>
      <c r="AA4" s="2">
        <f>IF(Z4="","",Z4*7)</f>
        <v>4046</v>
      </c>
      <c r="AB4" s="27">
        <f>NETWORKDAYS(H4,J4)</f>
        <v>106</v>
      </c>
      <c r="AC4" s="2">
        <f>IF(Z4="","",AB4-Z4)</f>
        <v>-472</v>
      </c>
      <c r="AD4" s="2">
        <f>IF(AC4="","",AC4*7)</f>
        <v>-3304</v>
      </c>
    </row>
    <row r="5" spans="1:30" ht="30" customHeight="1" x14ac:dyDescent="0.25">
      <c r="A5" s="162">
        <v>2016</v>
      </c>
      <c r="B5" s="161" t="s">
        <v>21</v>
      </c>
      <c r="C5" s="160"/>
      <c r="D5" s="157" t="s">
        <v>8</v>
      </c>
      <c r="E5" s="157">
        <v>326</v>
      </c>
      <c r="F5" s="157" t="s">
        <v>7</v>
      </c>
      <c r="G5" s="156">
        <v>71011</v>
      </c>
      <c r="H5" s="159">
        <v>42670</v>
      </c>
      <c r="I5" s="159"/>
      <c r="J5" s="159">
        <v>42769</v>
      </c>
      <c r="K5" s="158">
        <v>42656</v>
      </c>
      <c r="L5" s="158">
        <v>42755</v>
      </c>
      <c r="M5" s="156">
        <v>245</v>
      </c>
      <c r="N5" s="156">
        <v>210</v>
      </c>
      <c r="O5" s="156">
        <f>SUM(M5:N5)</f>
        <v>455</v>
      </c>
      <c r="P5" s="157">
        <v>8</v>
      </c>
      <c r="Q5" s="157">
        <v>12</v>
      </c>
      <c r="R5" s="155">
        <v>6.5</v>
      </c>
      <c r="S5" s="155" t="e">
        <f>IF(#REF!="",#REF!*#REF!,((P5*M5*#REF!)+(((#REF!-P5)*M5)*R5)))</f>
        <v>#REF!</v>
      </c>
      <c r="T5" s="155" t="e">
        <f>S5-U5</f>
        <v>#REF!</v>
      </c>
      <c r="U5" s="155">
        <v>0</v>
      </c>
      <c r="V5" s="154" t="s">
        <v>11</v>
      </c>
      <c r="W5" s="153"/>
      <c r="X5" s="152" t="e">
        <f>W5-S5</f>
        <v>#REF!</v>
      </c>
      <c r="Y5" s="3" t="e">
        <f>IF(X5=0,"OK","Ecart")</f>
        <v>#REF!</v>
      </c>
      <c r="Z5" s="2">
        <f>IF(H5="","",NETWORKDAYS(H5,DUDU))</f>
        <v>568</v>
      </c>
      <c r="AA5" s="2">
        <f>IF(Z5="","",Z5*7)</f>
        <v>3976</v>
      </c>
      <c r="AB5" s="27">
        <f>NETWORKDAYS(H5,J5)</f>
        <v>72</v>
      </c>
      <c r="AC5" s="2">
        <f>IF(Z5="","",AB5-Z5)</f>
        <v>-496</v>
      </c>
      <c r="AD5" s="2">
        <f>IF(AC5="","",AC5*7)</f>
        <v>-3472</v>
      </c>
    </row>
    <row r="6" spans="1:30" ht="30" customHeight="1" x14ac:dyDescent="0.25">
      <c r="A6" s="162">
        <v>2016</v>
      </c>
      <c r="B6" s="161" t="s">
        <v>21</v>
      </c>
      <c r="C6" s="160"/>
      <c r="D6" s="157" t="s">
        <v>8</v>
      </c>
      <c r="E6" s="157">
        <v>326</v>
      </c>
      <c r="F6" s="157" t="s">
        <v>7</v>
      </c>
      <c r="G6" s="156">
        <v>71011</v>
      </c>
      <c r="H6" s="159">
        <v>42688</v>
      </c>
      <c r="I6" s="159"/>
      <c r="J6" s="159">
        <v>42783</v>
      </c>
      <c r="K6" s="158">
        <v>42688</v>
      </c>
      <c r="L6" s="158">
        <v>42783</v>
      </c>
      <c r="M6" s="156">
        <v>245</v>
      </c>
      <c r="N6" s="156">
        <v>210</v>
      </c>
      <c r="O6" s="156">
        <f>SUM(M6:N6)</f>
        <v>455</v>
      </c>
      <c r="P6" s="157">
        <v>8</v>
      </c>
      <c r="Q6" s="157">
        <v>12</v>
      </c>
      <c r="R6" s="155">
        <v>6.5</v>
      </c>
      <c r="S6" s="155" t="e">
        <f>IF(#REF!="",#REF!*#REF!,((P6*M6*#REF!)+(((#REF!-P6)*M6)*R6)))</f>
        <v>#REF!</v>
      </c>
      <c r="T6" s="155" t="e">
        <f>S6-U6</f>
        <v>#REF!</v>
      </c>
      <c r="U6" s="155">
        <v>0</v>
      </c>
      <c r="V6" s="154" t="s">
        <v>11</v>
      </c>
      <c r="W6" s="153"/>
      <c r="X6" s="152" t="e">
        <f>W6-S6</f>
        <v>#REF!</v>
      </c>
      <c r="Y6" s="3" t="e">
        <f>IF(X6=0,"OK","Ecart")</f>
        <v>#REF!</v>
      </c>
      <c r="Z6" s="2">
        <f>IF(H6="","",NETWORKDAYS(H6,DUDU))</f>
        <v>556</v>
      </c>
      <c r="AA6" s="2">
        <f>IF(Z6="","",Z6*7)</f>
        <v>3892</v>
      </c>
      <c r="AB6" s="27">
        <f>NETWORKDAYS(H6,J6)</f>
        <v>70</v>
      </c>
      <c r="AC6" s="2">
        <f>IF(Z6="","",AB6-Z6)</f>
        <v>-486</v>
      </c>
      <c r="AD6" s="2">
        <f>IF(AC6="","",AC6*7)</f>
        <v>-3402</v>
      </c>
    </row>
    <row r="7" spans="1:30" ht="30" customHeight="1" x14ac:dyDescent="0.25">
      <c r="A7" s="162">
        <v>2016</v>
      </c>
      <c r="B7" s="161" t="s">
        <v>21</v>
      </c>
      <c r="C7" s="160"/>
      <c r="D7" s="157" t="s">
        <v>8</v>
      </c>
      <c r="E7" s="157">
        <v>326</v>
      </c>
      <c r="F7" s="157" t="s">
        <v>7</v>
      </c>
      <c r="G7" s="156">
        <v>71011</v>
      </c>
      <c r="H7" s="159">
        <v>42688</v>
      </c>
      <c r="I7" s="159"/>
      <c r="J7" s="159">
        <v>42783</v>
      </c>
      <c r="K7" s="158">
        <v>42688</v>
      </c>
      <c r="L7" s="158">
        <v>42783</v>
      </c>
      <c r="M7" s="156">
        <v>245</v>
      </c>
      <c r="N7" s="156">
        <v>210</v>
      </c>
      <c r="O7" s="156">
        <f>SUM(M7:N7)</f>
        <v>455</v>
      </c>
      <c r="P7" s="157">
        <v>8</v>
      </c>
      <c r="Q7" s="157">
        <v>12</v>
      </c>
      <c r="R7" s="155">
        <v>6.5</v>
      </c>
      <c r="S7" s="155" t="e">
        <f>IF(#REF!="",#REF!*#REF!,((P7*M7*#REF!)+(((#REF!-P7)*M7)*R7)))</f>
        <v>#REF!</v>
      </c>
      <c r="T7" s="155" t="e">
        <f>S7-U7</f>
        <v>#REF!</v>
      </c>
      <c r="U7" s="155">
        <v>0</v>
      </c>
      <c r="V7" s="154" t="s">
        <v>11</v>
      </c>
      <c r="W7" s="153"/>
      <c r="X7" s="152" t="e">
        <f>W7-S7</f>
        <v>#REF!</v>
      </c>
      <c r="Y7" s="3" t="e">
        <f>IF(X7=0,"OK","Ecart")</f>
        <v>#REF!</v>
      </c>
      <c r="Z7" s="2">
        <f>IF(H7="","",NETWORKDAYS(H7,DUDU))</f>
        <v>556</v>
      </c>
      <c r="AA7" s="2">
        <f>IF(Z7="","",Z7*7)</f>
        <v>3892</v>
      </c>
      <c r="AB7" s="27">
        <f>NETWORKDAYS(H7,J7)</f>
        <v>70</v>
      </c>
      <c r="AC7" s="2">
        <f>IF(Z7="","",AB7-Z7)</f>
        <v>-486</v>
      </c>
      <c r="AD7" s="2">
        <f>IF(AC7="","",AC7*7)</f>
        <v>-3402</v>
      </c>
    </row>
    <row r="8" spans="1:30" ht="30" customHeight="1" x14ac:dyDescent="0.25">
      <c r="A8" s="162">
        <v>2016</v>
      </c>
      <c r="B8" s="161" t="s">
        <v>21</v>
      </c>
      <c r="C8" s="160"/>
      <c r="D8" s="157" t="s">
        <v>8</v>
      </c>
      <c r="E8" s="157">
        <v>326</v>
      </c>
      <c r="F8" s="157" t="s">
        <v>7</v>
      </c>
      <c r="G8" s="156">
        <v>71011</v>
      </c>
      <c r="H8" s="159">
        <v>42670</v>
      </c>
      <c r="I8" s="159"/>
      <c r="J8" s="159">
        <v>42769</v>
      </c>
      <c r="K8" s="158">
        <v>42656</v>
      </c>
      <c r="L8" s="158">
        <v>42755</v>
      </c>
      <c r="M8" s="156">
        <v>245</v>
      </c>
      <c r="N8" s="156">
        <v>210</v>
      </c>
      <c r="O8" s="156">
        <f>SUM(M8:N8)</f>
        <v>455</v>
      </c>
      <c r="P8" s="157">
        <v>8</v>
      </c>
      <c r="Q8" s="157">
        <v>12</v>
      </c>
      <c r="R8" s="155">
        <v>6.5</v>
      </c>
      <c r="S8" s="155" t="e">
        <f>IF(#REF!="",#REF!*#REF!,((P8*M8*#REF!)+(((#REF!-P8)*M8)*R8)))</f>
        <v>#REF!</v>
      </c>
      <c r="T8" s="155" t="e">
        <f>S8-U8</f>
        <v>#REF!</v>
      </c>
      <c r="U8" s="155">
        <v>0</v>
      </c>
      <c r="V8" s="154" t="s">
        <v>11</v>
      </c>
      <c r="W8" s="153"/>
      <c r="X8" s="152" t="e">
        <f>W8-S8</f>
        <v>#REF!</v>
      </c>
      <c r="Y8" s="3" t="e">
        <f>IF(X8=0,"OK","Ecart")</f>
        <v>#REF!</v>
      </c>
      <c r="Z8" s="2">
        <f>IF(H8="","",NETWORKDAYS(H8,DUDU))</f>
        <v>568</v>
      </c>
      <c r="AA8" s="2">
        <f>IF(Z8="","",Z8*7)</f>
        <v>3976</v>
      </c>
      <c r="AB8" s="27">
        <f>NETWORKDAYS(H8,J8)</f>
        <v>72</v>
      </c>
      <c r="AC8" s="2">
        <f>IF(Z8="","",AB8-Z8)</f>
        <v>-496</v>
      </c>
      <c r="AD8" s="2">
        <f>IF(AC8="","",AC8*7)</f>
        <v>-3472</v>
      </c>
    </row>
    <row r="9" spans="1:30" ht="30" customHeight="1" x14ac:dyDescent="0.25">
      <c r="A9" s="162">
        <v>2016</v>
      </c>
      <c r="B9" s="161" t="s">
        <v>21</v>
      </c>
      <c r="C9" s="160"/>
      <c r="D9" s="157" t="s">
        <v>8</v>
      </c>
      <c r="E9" s="157">
        <v>326</v>
      </c>
      <c r="F9" s="157" t="s">
        <v>7</v>
      </c>
      <c r="G9" s="156">
        <v>71011</v>
      </c>
      <c r="H9" s="159">
        <v>42702</v>
      </c>
      <c r="I9" s="159"/>
      <c r="J9" s="159">
        <v>42797</v>
      </c>
      <c r="K9" s="158">
        <v>42702</v>
      </c>
      <c r="L9" s="158">
        <v>42797</v>
      </c>
      <c r="M9" s="156">
        <v>245</v>
      </c>
      <c r="N9" s="156">
        <v>210</v>
      </c>
      <c r="O9" s="156">
        <f>SUM(M9:N9)</f>
        <v>455</v>
      </c>
      <c r="P9" s="157">
        <v>12</v>
      </c>
      <c r="Q9" s="157">
        <v>18</v>
      </c>
      <c r="R9" s="155">
        <v>7.75</v>
      </c>
      <c r="S9" s="155" t="e">
        <f>IF(#REF!="",#REF!*#REF!,((P9*M9*#REF!)+(((#REF!-P9)*M9)*R9)))</f>
        <v>#REF!</v>
      </c>
      <c r="T9" s="155" t="e">
        <f>S9-U9</f>
        <v>#REF!</v>
      </c>
      <c r="U9" s="155">
        <v>0</v>
      </c>
      <c r="V9" s="154" t="s">
        <v>11</v>
      </c>
      <c r="W9" s="153"/>
      <c r="X9" s="152" t="e">
        <f>W9-S9</f>
        <v>#REF!</v>
      </c>
      <c r="Y9" s="3" t="e">
        <f>IF(X9=0,"OK","Ecart")</f>
        <v>#REF!</v>
      </c>
      <c r="Z9" s="2">
        <f>IF(H9="","",NETWORKDAYS(H9,DUDU))</f>
        <v>546</v>
      </c>
      <c r="AA9" s="2">
        <f>IF(Z9="","",Z9*7)</f>
        <v>3822</v>
      </c>
      <c r="AB9" s="27">
        <f>NETWORKDAYS(H9,J9)</f>
        <v>70</v>
      </c>
      <c r="AC9" s="2">
        <f>IF(Z9="","",AB9-Z9)</f>
        <v>-476</v>
      </c>
      <c r="AD9" s="2">
        <f>IF(AC9="","",AC9*7)</f>
        <v>-3332</v>
      </c>
    </row>
    <row r="10" spans="1:30" ht="30" customHeight="1" x14ac:dyDescent="0.25">
      <c r="A10" s="148" t="s">
        <v>6</v>
      </c>
      <c r="B10" s="147" t="s">
        <v>20</v>
      </c>
      <c r="C10" s="149"/>
      <c r="D10" s="144" t="s">
        <v>8</v>
      </c>
      <c r="E10" s="144">
        <v>343</v>
      </c>
      <c r="F10" s="144" t="s">
        <v>0</v>
      </c>
      <c r="G10" s="143">
        <v>25010</v>
      </c>
      <c r="H10" s="146">
        <v>42737</v>
      </c>
      <c r="I10" s="146"/>
      <c r="J10" s="146">
        <v>42916</v>
      </c>
      <c r="K10" s="145">
        <v>42737</v>
      </c>
      <c r="L10" s="145">
        <v>42916</v>
      </c>
      <c r="M10" s="143">
        <v>180</v>
      </c>
      <c r="N10" s="143">
        <v>40</v>
      </c>
      <c r="O10" s="143">
        <f>SUM(M10:N10)</f>
        <v>220</v>
      </c>
      <c r="P10" s="144">
        <v>8</v>
      </c>
      <c r="Q10" s="144"/>
      <c r="R10" s="151">
        <v>82</v>
      </c>
      <c r="S10" s="151" t="e">
        <f>#REF!*M10</f>
        <v>#REF!</v>
      </c>
      <c r="T10" s="151" t="e">
        <f>S10-U10</f>
        <v>#REF!</v>
      </c>
      <c r="U10" s="151" t="e">
        <f>S10*50%</f>
        <v>#REF!</v>
      </c>
      <c r="V10" s="141" t="s">
        <v>11</v>
      </c>
      <c r="W10" s="150">
        <v>14760</v>
      </c>
      <c r="X10" s="139" t="e">
        <f>W10-S10</f>
        <v>#REF!</v>
      </c>
      <c r="Y10" s="3" t="e">
        <f>IF(X10=0,"OK","Ecart")</f>
        <v>#REF!</v>
      </c>
      <c r="Z10" s="2">
        <f>IF(H10="","",NETWORKDAYS(H10,DUDU))</f>
        <v>521</v>
      </c>
      <c r="AA10" s="2">
        <f>IF(Z10="","",Z10*7)</f>
        <v>3647</v>
      </c>
      <c r="AB10" s="27">
        <f>NETWORKDAYS(H10,J10)</f>
        <v>130</v>
      </c>
      <c r="AC10" s="2">
        <f>IF(Z10="","",AB10-Z10)</f>
        <v>-391</v>
      </c>
      <c r="AD10" s="2">
        <f>IF(AC10="","",AC10*7)</f>
        <v>-2737</v>
      </c>
    </row>
    <row r="11" spans="1:30" ht="30" customHeight="1" x14ac:dyDescent="0.25">
      <c r="A11" s="148" t="s">
        <v>5</v>
      </c>
      <c r="B11" s="147" t="s">
        <v>20</v>
      </c>
      <c r="C11" s="149"/>
      <c r="D11" s="144" t="s">
        <v>8</v>
      </c>
      <c r="E11" s="144">
        <v>343</v>
      </c>
      <c r="F11" s="144" t="s">
        <v>0</v>
      </c>
      <c r="G11" s="143">
        <v>25010</v>
      </c>
      <c r="H11" s="146">
        <v>43108</v>
      </c>
      <c r="I11" s="146"/>
      <c r="J11" s="146">
        <v>43196</v>
      </c>
      <c r="K11" s="145">
        <v>43108</v>
      </c>
      <c r="L11" s="145">
        <v>43196</v>
      </c>
      <c r="M11" s="143">
        <v>180</v>
      </c>
      <c r="N11" s="143">
        <v>40</v>
      </c>
      <c r="O11" s="143">
        <f>SUM(M11:N11)</f>
        <v>220</v>
      </c>
      <c r="P11" s="144">
        <v>8</v>
      </c>
      <c r="Q11" s="144"/>
      <c r="R11" s="142">
        <v>82</v>
      </c>
      <c r="S11" s="142" t="e">
        <f>#REF!*M11</f>
        <v>#REF!</v>
      </c>
      <c r="T11" s="142" t="e">
        <f>S11-U11</f>
        <v>#REF!</v>
      </c>
      <c r="U11" s="142" t="e">
        <f>S11*50%</f>
        <v>#REF!</v>
      </c>
      <c r="V11" s="141"/>
      <c r="W11" s="140"/>
      <c r="X11" s="139" t="e">
        <f>W11-S11</f>
        <v>#REF!</v>
      </c>
      <c r="Y11" s="3" t="e">
        <f>IF(X11=0,"OK","Ecart")</f>
        <v>#REF!</v>
      </c>
      <c r="Z11" s="2">
        <f>IF(H11="","",NETWORKDAYS(H11,DUDU))</f>
        <v>256</v>
      </c>
      <c r="AA11" s="2">
        <f>IF(Z11="","",Z11*7)</f>
        <v>1792</v>
      </c>
      <c r="AB11" s="27">
        <f>NETWORKDAYS(H11,J11)</f>
        <v>65</v>
      </c>
      <c r="AC11" s="2">
        <f>IF(Z11="","",AB11-Z11)</f>
        <v>-191</v>
      </c>
      <c r="AD11" s="2">
        <f>IF(AC11="","",AC11*7)</f>
        <v>-1337</v>
      </c>
    </row>
    <row r="12" spans="1:30" ht="30" customHeight="1" x14ac:dyDescent="0.25">
      <c r="A12" s="148" t="s">
        <v>6</v>
      </c>
      <c r="B12" s="147" t="s">
        <v>20</v>
      </c>
      <c r="C12" s="149"/>
      <c r="D12" s="144" t="s">
        <v>8</v>
      </c>
      <c r="E12" s="144">
        <v>343</v>
      </c>
      <c r="F12" s="144" t="s">
        <v>0</v>
      </c>
      <c r="G12" s="143">
        <v>25010</v>
      </c>
      <c r="H12" s="146">
        <v>42919</v>
      </c>
      <c r="I12" s="146"/>
      <c r="J12" s="146">
        <v>43049</v>
      </c>
      <c r="K12" s="145">
        <v>42737</v>
      </c>
      <c r="L12" s="145">
        <v>42916</v>
      </c>
      <c r="M12" s="143">
        <v>220</v>
      </c>
      <c r="N12" s="143">
        <v>40</v>
      </c>
      <c r="O12" s="143">
        <f>SUM(M12:N12)</f>
        <v>260</v>
      </c>
      <c r="P12" s="144">
        <v>8</v>
      </c>
      <c r="Q12" s="144"/>
      <c r="R12" s="151">
        <v>82</v>
      </c>
      <c r="S12" s="151" t="e">
        <f>#REF!*M12</f>
        <v>#REF!</v>
      </c>
      <c r="T12" s="151" t="e">
        <f>S12-U12</f>
        <v>#REF!</v>
      </c>
      <c r="U12" s="151" t="e">
        <f>S12*50%</f>
        <v>#REF!</v>
      </c>
      <c r="V12" s="141" t="s">
        <v>11</v>
      </c>
      <c r="W12" s="150">
        <v>18040</v>
      </c>
      <c r="X12" s="139" t="e">
        <f>W12-S12</f>
        <v>#REF!</v>
      </c>
      <c r="Y12" s="3" t="e">
        <f>IF(X12=0,"OK","Ecart")</f>
        <v>#REF!</v>
      </c>
      <c r="Z12" s="2">
        <f>IF(H12="","",NETWORKDAYS(H12,DUDU))</f>
        <v>391</v>
      </c>
      <c r="AA12" s="2">
        <f>IF(Z12="","",Z12*7)</f>
        <v>2737</v>
      </c>
      <c r="AB12" s="27">
        <f>NETWORKDAYS(H12,J12)</f>
        <v>95</v>
      </c>
      <c r="AC12" s="2">
        <f>IF(Z12="","",AB12-Z12)</f>
        <v>-296</v>
      </c>
      <c r="AD12" s="2">
        <f>IF(AC12="","",AC12*7)</f>
        <v>-2072</v>
      </c>
    </row>
    <row r="13" spans="1:30" ht="30" customHeight="1" x14ac:dyDescent="0.25">
      <c r="A13" s="148" t="s">
        <v>5</v>
      </c>
      <c r="B13" s="147" t="s">
        <v>20</v>
      </c>
      <c r="C13" s="149"/>
      <c r="D13" s="144" t="s">
        <v>8</v>
      </c>
      <c r="E13" s="144">
        <v>343</v>
      </c>
      <c r="F13" s="144" t="s">
        <v>0</v>
      </c>
      <c r="G13" s="143">
        <v>25010</v>
      </c>
      <c r="H13" s="146">
        <v>43206</v>
      </c>
      <c r="I13" s="146"/>
      <c r="J13" s="146">
        <v>43294</v>
      </c>
      <c r="K13" s="145">
        <v>43206</v>
      </c>
      <c r="L13" s="145">
        <v>43294</v>
      </c>
      <c r="M13" s="143">
        <v>220</v>
      </c>
      <c r="N13" s="143">
        <v>40</v>
      </c>
      <c r="O13" s="143">
        <f>SUM(M13:N13)</f>
        <v>260</v>
      </c>
      <c r="P13" s="144">
        <v>8</v>
      </c>
      <c r="Q13" s="144"/>
      <c r="R13" s="142">
        <v>82</v>
      </c>
      <c r="S13" s="142" t="e">
        <f>#REF!*M13</f>
        <v>#REF!</v>
      </c>
      <c r="T13" s="142" t="e">
        <f>S13-U13</f>
        <v>#REF!</v>
      </c>
      <c r="U13" s="142" t="e">
        <f>S13*50%</f>
        <v>#REF!</v>
      </c>
      <c r="V13" s="141"/>
      <c r="W13" s="140"/>
      <c r="X13" s="139" t="e">
        <f>W13-S13</f>
        <v>#REF!</v>
      </c>
      <c r="Y13" s="3" t="e">
        <f>IF(X13=0,"OK","Ecart")</f>
        <v>#REF!</v>
      </c>
      <c r="Z13" s="2">
        <f>IF(H13="","",NETWORKDAYS(H13,DUDU))</f>
        <v>186</v>
      </c>
      <c r="AA13" s="2">
        <f>IF(Z13="","",Z13*7)</f>
        <v>1302</v>
      </c>
      <c r="AB13" s="27">
        <f>NETWORKDAYS(H13,J13)</f>
        <v>65</v>
      </c>
      <c r="AC13" s="2">
        <f>IF(Z13="","",AB13-Z13)</f>
        <v>-121</v>
      </c>
      <c r="AD13" s="2">
        <f>IF(AC13="","",AC13*7)</f>
        <v>-847</v>
      </c>
    </row>
    <row r="14" spans="1:30" ht="30" customHeight="1" x14ac:dyDescent="0.25">
      <c r="A14" s="148" t="s">
        <v>6</v>
      </c>
      <c r="B14" s="147" t="s">
        <v>20</v>
      </c>
      <c r="C14" s="149"/>
      <c r="D14" s="144" t="s">
        <v>17</v>
      </c>
      <c r="E14" s="144">
        <v>233</v>
      </c>
      <c r="F14" s="144" t="s">
        <v>0</v>
      </c>
      <c r="G14" s="143">
        <v>39010</v>
      </c>
      <c r="H14" s="146">
        <v>42737</v>
      </c>
      <c r="I14" s="146"/>
      <c r="J14" s="146">
        <v>42916</v>
      </c>
      <c r="K14" s="145">
        <v>42737</v>
      </c>
      <c r="L14" s="145">
        <v>42916</v>
      </c>
      <c r="M14" s="143">
        <v>182</v>
      </c>
      <c r="N14" s="143">
        <v>40</v>
      </c>
      <c r="O14" s="143">
        <f>SUM(M14:N14)</f>
        <v>222</v>
      </c>
      <c r="P14" s="144">
        <v>8</v>
      </c>
      <c r="Q14" s="144"/>
      <c r="R14" s="151">
        <v>99</v>
      </c>
      <c r="S14" s="151" t="e">
        <f>#REF!*M14</f>
        <v>#REF!</v>
      </c>
      <c r="T14" s="151" t="e">
        <f>S14-U14</f>
        <v>#REF!</v>
      </c>
      <c r="U14" s="151" t="e">
        <f>S14*50%</f>
        <v>#REF!</v>
      </c>
      <c r="V14" s="141" t="s">
        <v>11</v>
      </c>
      <c r="W14" s="150">
        <v>17820</v>
      </c>
      <c r="X14" s="139" t="e">
        <f>W14-S14</f>
        <v>#REF!</v>
      </c>
      <c r="Y14" s="3" t="e">
        <f>IF(X14=0,"OK","Ecart")</f>
        <v>#REF!</v>
      </c>
      <c r="Z14" s="2">
        <f>IF(H14="","",NETWORKDAYS(H14,DUDU))</f>
        <v>521</v>
      </c>
      <c r="AA14" s="2">
        <f>IF(Z14="","",Z14*7)</f>
        <v>3647</v>
      </c>
      <c r="AB14" s="27">
        <f>NETWORKDAYS(H14,J14)</f>
        <v>130</v>
      </c>
      <c r="AC14" s="2">
        <f>IF(Z14="","",AB14-Z14)</f>
        <v>-391</v>
      </c>
      <c r="AD14" s="2">
        <f>IF(AC14="","",AC14*7)</f>
        <v>-2737</v>
      </c>
    </row>
    <row r="15" spans="1:30" ht="30" customHeight="1" x14ac:dyDescent="0.25">
      <c r="A15" s="148" t="s">
        <v>5</v>
      </c>
      <c r="B15" s="147" t="s">
        <v>20</v>
      </c>
      <c r="C15" s="149"/>
      <c r="D15" s="144" t="s">
        <v>17</v>
      </c>
      <c r="E15" s="144">
        <v>233</v>
      </c>
      <c r="F15" s="144" t="s">
        <v>0</v>
      </c>
      <c r="G15" s="143">
        <v>39010</v>
      </c>
      <c r="H15" s="146">
        <v>43150</v>
      </c>
      <c r="I15" s="146"/>
      <c r="J15" s="146">
        <v>43238</v>
      </c>
      <c r="K15" s="145">
        <v>43150</v>
      </c>
      <c r="L15" s="145">
        <v>43238</v>
      </c>
      <c r="M15" s="143">
        <v>182</v>
      </c>
      <c r="N15" s="143">
        <v>40</v>
      </c>
      <c r="O15" s="143">
        <f>SUM(M15:N15)</f>
        <v>222</v>
      </c>
      <c r="P15" s="144">
        <v>8</v>
      </c>
      <c r="Q15" s="144"/>
      <c r="R15" s="142">
        <v>99</v>
      </c>
      <c r="S15" s="142" t="e">
        <f>#REF!*M15</f>
        <v>#REF!</v>
      </c>
      <c r="T15" s="142" t="e">
        <f>S15-U15</f>
        <v>#REF!</v>
      </c>
      <c r="U15" s="142" t="e">
        <f>S15*50%</f>
        <v>#REF!</v>
      </c>
      <c r="V15" s="141"/>
      <c r="W15" s="140"/>
      <c r="X15" s="139" t="e">
        <f>W15-S15</f>
        <v>#REF!</v>
      </c>
      <c r="Y15" s="3" t="e">
        <f>IF(X15=0,"OK","Ecart")</f>
        <v>#REF!</v>
      </c>
      <c r="Z15" s="2">
        <f>IF(H15="","",NETWORKDAYS(H15,DUDU))</f>
        <v>226</v>
      </c>
      <c r="AA15" s="2">
        <f>IF(Z15="","",Z15*7)</f>
        <v>1582</v>
      </c>
      <c r="AB15" s="27">
        <f>NETWORKDAYS(H15,J15)</f>
        <v>65</v>
      </c>
      <c r="AC15" s="2">
        <f>IF(Z15="","",AB15-Z15)</f>
        <v>-161</v>
      </c>
      <c r="AD15" s="2">
        <f>IF(AC15="","",AC15*7)</f>
        <v>-1127</v>
      </c>
    </row>
    <row r="16" spans="1:30" ht="30" customHeight="1" x14ac:dyDescent="0.25">
      <c r="A16" s="148" t="s">
        <v>6</v>
      </c>
      <c r="B16" s="147" t="s">
        <v>20</v>
      </c>
      <c r="C16" s="149"/>
      <c r="D16" s="144" t="s">
        <v>8</v>
      </c>
      <c r="E16" s="144">
        <v>343</v>
      </c>
      <c r="F16" s="144" t="s">
        <v>0</v>
      </c>
      <c r="G16" s="143">
        <v>70010</v>
      </c>
      <c r="H16" s="146">
        <v>43024</v>
      </c>
      <c r="I16" s="146"/>
      <c r="J16" s="146">
        <v>43087</v>
      </c>
      <c r="K16" s="145">
        <v>42919</v>
      </c>
      <c r="L16" s="145">
        <v>43091</v>
      </c>
      <c r="M16" s="143">
        <v>180</v>
      </c>
      <c r="N16" s="143">
        <v>40</v>
      </c>
      <c r="O16" s="143">
        <f>SUM(M16:N16)</f>
        <v>220</v>
      </c>
      <c r="P16" s="144">
        <v>8</v>
      </c>
      <c r="Q16" s="144"/>
      <c r="R16" s="151">
        <v>82</v>
      </c>
      <c r="S16" s="151" t="e">
        <f>#REF!*M16</f>
        <v>#REF!</v>
      </c>
      <c r="T16" s="151" t="e">
        <f>S16-U16</f>
        <v>#REF!</v>
      </c>
      <c r="U16" s="151" t="e">
        <f>S16*50%</f>
        <v>#REF!</v>
      </c>
      <c r="V16" s="141" t="s">
        <v>11</v>
      </c>
      <c r="W16" s="150"/>
      <c r="X16" s="139" t="e">
        <f>W16-S16</f>
        <v>#REF!</v>
      </c>
      <c r="Y16" s="3" t="e">
        <f>IF(X16=0,"OK","Ecart")</f>
        <v>#REF!</v>
      </c>
      <c r="Z16" s="2">
        <f>IF(H16="","",NETWORKDAYS(H16,DUDU))</f>
        <v>316</v>
      </c>
      <c r="AA16" s="2">
        <f>IF(Z16="","",Z16*7)</f>
        <v>2212</v>
      </c>
      <c r="AB16" s="27">
        <f>NETWORKDAYS(H16,J16)</f>
        <v>46</v>
      </c>
      <c r="AC16" s="2">
        <f>IF(Z16="","",AB16-Z16)</f>
        <v>-270</v>
      </c>
      <c r="AD16" s="2">
        <f>IF(AC16="","",AC16*7)</f>
        <v>-1890</v>
      </c>
    </row>
    <row r="17" spans="1:30" ht="30" customHeight="1" x14ac:dyDescent="0.25">
      <c r="A17" s="148" t="s">
        <v>6</v>
      </c>
      <c r="B17" s="147" t="s">
        <v>20</v>
      </c>
      <c r="C17" s="149"/>
      <c r="D17" s="144" t="s">
        <v>17</v>
      </c>
      <c r="E17" s="144">
        <v>214</v>
      </c>
      <c r="F17" s="144" t="s">
        <v>0</v>
      </c>
      <c r="G17" s="143">
        <v>70010</v>
      </c>
      <c r="H17" s="146">
        <v>42843</v>
      </c>
      <c r="I17" s="146"/>
      <c r="J17" s="146">
        <v>42900</v>
      </c>
      <c r="K17" s="145">
        <v>42737</v>
      </c>
      <c r="L17" s="145">
        <v>42916</v>
      </c>
      <c r="M17" s="143">
        <v>147</v>
      </c>
      <c r="N17" s="143">
        <v>40</v>
      </c>
      <c r="O17" s="143">
        <f>SUM(M17:N17)</f>
        <v>187</v>
      </c>
      <c r="P17" s="144">
        <v>8</v>
      </c>
      <c r="Q17" s="144"/>
      <c r="R17" s="151">
        <v>85</v>
      </c>
      <c r="S17" s="151" t="e">
        <f>#REF!*M17</f>
        <v>#REF!</v>
      </c>
      <c r="T17" s="151" t="e">
        <f>S17-U17</f>
        <v>#REF!</v>
      </c>
      <c r="U17" s="151" t="e">
        <f>S17*50%</f>
        <v>#REF!</v>
      </c>
      <c r="V17" s="141" t="s">
        <v>11</v>
      </c>
      <c r="W17" s="150">
        <v>12495</v>
      </c>
      <c r="X17" s="139" t="e">
        <f>W17-S17</f>
        <v>#REF!</v>
      </c>
      <c r="Y17" s="3" t="e">
        <f>IF(X17=0,"OK","Ecart")</f>
        <v>#REF!</v>
      </c>
      <c r="Z17" s="2">
        <f>IF(H17="","",NETWORKDAYS(H17,DUDU))</f>
        <v>445</v>
      </c>
      <c r="AA17" s="2">
        <f>IF(Z17="","",Z17*7)</f>
        <v>3115</v>
      </c>
      <c r="AB17" s="27">
        <f>NETWORKDAYS(H17,J17)</f>
        <v>42</v>
      </c>
      <c r="AC17" s="2">
        <f>IF(Z17="","",AB17-Z17)</f>
        <v>-403</v>
      </c>
      <c r="AD17" s="2">
        <f>IF(AC17="","",AC17*7)</f>
        <v>-2821</v>
      </c>
    </row>
    <row r="18" spans="1:30" ht="30" customHeight="1" x14ac:dyDescent="0.25">
      <c r="A18" s="148" t="s">
        <v>5</v>
      </c>
      <c r="B18" s="147" t="s">
        <v>20</v>
      </c>
      <c r="C18" s="149"/>
      <c r="D18" s="144" t="s">
        <v>17</v>
      </c>
      <c r="E18" s="144">
        <v>214</v>
      </c>
      <c r="F18" s="144" t="s">
        <v>0</v>
      </c>
      <c r="G18" s="143">
        <v>70010</v>
      </c>
      <c r="H18" s="146">
        <v>43388</v>
      </c>
      <c r="I18" s="146"/>
      <c r="J18" s="146">
        <v>43438</v>
      </c>
      <c r="K18" s="145">
        <v>43388</v>
      </c>
      <c r="L18" s="145">
        <v>43438</v>
      </c>
      <c r="M18" s="143">
        <v>147</v>
      </c>
      <c r="N18" s="143">
        <v>40</v>
      </c>
      <c r="O18" s="143">
        <f>SUM(M18:N18)</f>
        <v>187</v>
      </c>
      <c r="P18" s="144">
        <v>8</v>
      </c>
      <c r="Q18" s="144"/>
      <c r="R18" s="142">
        <v>85</v>
      </c>
      <c r="S18" s="142" t="e">
        <f>#REF!*M18</f>
        <v>#REF!</v>
      </c>
      <c r="T18" s="142" t="e">
        <f>S18-U18</f>
        <v>#REF!</v>
      </c>
      <c r="U18" s="142" t="e">
        <f>S18*50%</f>
        <v>#REF!</v>
      </c>
      <c r="V18" s="141"/>
      <c r="W18" s="140"/>
      <c r="X18" s="139" t="e">
        <f>W18-S18</f>
        <v>#REF!</v>
      </c>
      <c r="Y18" s="3" t="e">
        <f>IF(X18=0,"OK","Ecart")</f>
        <v>#REF!</v>
      </c>
      <c r="Z18" s="2">
        <f>IF(H18="","",NETWORKDAYS(H18,DUDU))</f>
        <v>56</v>
      </c>
      <c r="AA18" s="2">
        <f>IF(Z18="","",Z18*7)</f>
        <v>392</v>
      </c>
      <c r="AB18" s="27">
        <f>NETWORKDAYS(H18,J18)</f>
        <v>37</v>
      </c>
      <c r="AC18" s="2">
        <f>IF(Z18="","",AB18-Z18)</f>
        <v>-19</v>
      </c>
      <c r="AD18" s="2">
        <f>IF(AC18="","",AC18*7)</f>
        <v>-133</v>
      </c>
    </row>
    <row r="19" spans="1:30" ht="30" customHeight="1" x14ac:dyDescent="0.25">
      <c r="A19" s="148" t="s">
        <v>6</v>
      </c>
      <c r="B19" s="147" t="s">
        <v>20</v>
      </c>
      <c r="C19" s="149"/>
      <c r="D19" s="144" t="s">
        <v>17</v>
      </c>
      <c r="E19" s="144">
        <v>233</v>
      </c>
      <c r="F19" s="144" t="s">
        <v>7</v>
      </c>
      <c r="G19" s="143">
        <v>89010</v>
      </c>
      <c r="H19" s="146">
        <v>42857</v>
      </c>
      <c r="I19" s="146"/>
      <c r="J19" s="146">
        <v>42950</v>
      </c>
      <c r="K19" s="145">
        <v>42737</v>
      </c>
      <c r="L19" s="145">
        <v>42916</v>
      </c>
      <c r="M19" s="143">
        <v>300</v>
      </c>
      <c r="N19" s="143">
        <v>60</v>
      </c>
      <c r="O19" s="143">
        <f>SUM(M19:N19)</f>
        <v>360</v>
      </c>
      <c r="P19" s="144">
        <v>8</v>
      </c>
      <c r="Q19" s="144"/>
      <c r="R19" s="151">
        <v>114</v>
      </c>
      <c r="S19" s="151" t="e">
        <f>#REF!*M19</f>
        <v>#REF!</v>
      </c>
      <c r="T19" s="151" t="e">
        <f>S19-U19</f>
        <v>#REF!</v>
      </c>
      <c r="U19" s="151" t="e">
        <f>S19*45%</f>
        <v>#REF!</v>
      </c>
      <c r="V19" s="141" t="s">
        <v>11</v>
      </c>
      <c r="W19" s="150">
        <v>32604</v>
      </c>
      <c r="X19" s="139" t="e">
        <f>W19-S19</f>
        <v>#REF!</v>
      </c>
      <c r="Y19" s="3" t="e">
        <f>IF(X19=0,"OK","Ecart")</f>
        <v>#REF!</v>
      </c>
      <c r="Z19" s="2">
        <f>IF(H19="","",NETWORKDAYS(H19,DUDU))</f>
        <v>435</v>
      </c>
      <c r="AA19" s="2">
        <f>IF(Z19="","",Z19*7)</f>
        <v>3045</v>
      </c>
      <c r="AB19" s="27">
        <f>NETWORKDAYS(H19,J19)</f>
        <v>68</v>
      </c>
      <c r="AC19" s="2">
        <f>IF(Z19="","",AB19-Z19)</f>
        <v>-367</v>
      </c>
      <c r="AD19" s="2">
        <f>IF(AC19="","",AC19*7)</f>
        <v>-2569</v>
      </c>
    </row>
    <row r="20" spans="1:30" ht="30" customHeight="1" x14ac:dyDescent="0.25">
      <c r="A20" s="148" t="s">
        <v>5</v>
      </c>
      <c r="B20" s="147" t="s">
        <v>20</v>
      </c>
      <c r="C20" s="149"/>
      <c r="D20" s="144" t="s">
        <v>17</v>
      </c>
      <c r="E20" s="144">
        <v>233</v>
      </c>
      <c r="F20" s="144" t="s">
        <v>7</v>
      </c>
      <c r="G20" s="143">
        <v>89010</v>
      </c>
      <c r="H20" s="146">
        <v>43193</v>
      </c>
      <c r="I20" s="146"/>
      <c r="J20" s="146">
        <v>43280</v>
      </c>
      <c r="K20" s="145">
        <v>43193</v>
      </c>
      <c r="L20" s="145">
        <v>43280</v>
      </c>
      <c r="M20" s="143">
        <v>300</v>
      </c>
      <c r="N20" s="143">
        <v>60</v>
      </c>
      <c r="O20" s="143">
        <f>SUM(M20:N20)</f>
        <v>360</v>
      </c>
      <c r="P20" s="144">
        <v>8</v>
      </c>
      <c r="Q20" s="144"/>
      <c r="R20" s="142">
        <v>114</v>
      </c>
      <c r="S20" s="142" t="e">
        <f>#REF!*M20</f>
        <v>#REF!</v>
      </c>
      <c r="T20" s="142" t="e">
        <f>S20-U20</f>
        <v>#REF!</v>
      </c>
      <c r="U20" s="142" t="e">
        <f>S20*45%</f>
        <v>#REF!</v>
      </c>
      <c r="V20" s="141"/>
      <c r="W20" s="140"/>
      <c r="X20" s="139" t="e">
        <f>W20-S20</f>
        <v>#REF!</v>
      </c>
      <c r="Y20" s="3" t="e">
        <f>IF(X20=0,"OK","Ecart")</f>
        <v>#REF!</v>
      </c>
      <c r="Z20" s="2">
        <f>IF(H20="","",NETWORKDAYS(H20,DUDU))</f>
        <v>195</v>
      </c>
      <c r="AA20" s="2">
        <f>IF(Z20="","",Z20*7)</f>
        <v>1365</v>
      </c>
      <c r="AB20" s="27">
        <f>NETWORKDAYS(H20,J20)</f>
        <v>64</v>
      </c>
      <c r="AC20" s="2">
        <f>IF(Z20="","",AB20-Z20)</f>
        <v>-131</v>
      </c>
      <c r="AD20" s="2">
        <f>IF(AC20="","",AC20*7)</f>
        <v>-917</v>
      </c>
    </row>
    <row r="21" spans="1:30" ht="30" customHeight="1" x14ac:dyDescent="0.25">
      <c r="A21" s="148" t="s">
        <v>6</v>
      </c>
      <c r="B21" s="147" t="s">
        <v>20</v>
      </c>
      <c r="C21" s="149"/>
      <c r="D21" s="144" t="s">
        <v>17</v>
      </c>
      <c r="E21" s="144">
        <v>231</v>
      </c>
      <c r="F21" s="144" t="s">
        <v>0</v>
      </c>
      <c r="G21" s="143">
        <v>90010</v>
      </c>
      <c r="H21" s="146">
        <v>42829</v>
      </c>
      <c r="I21" s="146"/>
      <c r="J21" s="146">
        <v>42928</v>
      </c>
      <c r="K21" s="145">
        <v>42737</v>
      </c>
      <c r="L21" s="145">
        <v>42916</v>
      </c>
      <c r="M21" s="143">
        <v>182</v>
      </c>
      <c r="N21" s="143">
        <v>40</v>
      </c>
      <c r="O21" s="143">
        <f>SUM(M21:N21)</f>
        <v>222</v>
      </c>
      <c r="P21" s="144">
        <v>8</v>
      </c>
      <c r="Q21" s="144"/>
      <c r="R21" s="151">
        <v>99</v>
      </c>
      <c r="S21" s="151" t="e">
        <f>#REF!*M21</f>
        <v>#REF!</v>
      </c>
      <c r="T21" s="151" t="e">
        <f>S21-U21</f>
        <v>#REF!</v>
      </c>
      <c r="U21" s="151" t="e">
        <f>S21*50%</f>
        <v>#REF!</v>
      </c>
      <c r="V21" s="141" t="s">
        <v>11</v>
      </c>
      <c r="W21" s="150">
        <v>18018</v>
      </c>
      <c r="X21" s="139" t="e">
        <f>W21-S21</f>
        <v>#REF!</v>
      </c>
      <c r="Y21" s="3" t="e">
        <f>IF(X21=0,"OK","Ecart")</f>
        <v>#REF!</v>
      </c>
      <c r="Z21" s="2">
        <f>IF(H21="","",NETWORKDAYS(H21,DUDU))</f>
        <v>455</v>
      </c>
      <c r="AA21" s="2">
        <f>IF(Z21="","",Z21*7)</f>
        <v>3185</v>
      </c>
      <c r="AB21" s="27">
        <f>NETWORKDAYS(H21,J21)</f>
        <v>72</v>
      </c>
      <c r="AC21" s="2">
        <f>IF(Z21="","",AB21-Z21)</f>
        <v>-383</v>
      </c>
      <c r="AD21" s="2">
        <f>IF(AC21="","",AC21*7)</f>
        <v>-2681</v>
      </c>
    </row>
    <row r="22" spans="1:30" ht="30" customHeight="1" x14ac:dyDescent="0.25">
      <c r="A22" s="148" t="s">
        <v>6</v>
      </c>
      <c r="B22" s="147" t="s">
        <v>20</v>
      </c>
      <c r="C22" s="149"/>
      <c r="D22" s="144" t="s">
        <v>8</v>
      </c>
      <c r="E22" s="144">
        <v>343</v>
      </c>
      <c r="F22" s="144" t="s">
        <v>7</v>
      </c>
      <c r="G22" s="143">
        <v>21010</v>
      </c>
      <c r="H22" s="146">
        <v>42884</v>
      </c>
      <c r="I22" s="146"/>
      <c r="J22" s="146">
        <v>42985</v>
      </c>
      <c r="K22" s="145">
        <v>42826</v>
      </c>
      <c r="L22" s="145">
        <v>42916</v>
      </c>
      <c r="M22" s="143">
        <v>300</v>
      </c>
      <c r="N22" s="143">
        <v>0</v>
      </c>
      <c r="O22" s="143">
        <f>SUM(M22:N22)</f>
        <v>300</v>
      </c>
      <c r="P22" s="144">
        <v>10</v>
      </c>
      <c r="Q22" s="144"/>
      <c r="R22" s="151">
        <v>81</v>
      </c>
      <c r="S22" s="151" t="e">
        <f>#REF!*M22</f>
        <v>#REF!</v>
      </c>
      <c r="T22" s="151" t="e">
        <f>S22-U22</f>
        <v>#REF!</v>
      </c>
      <c r="U22" s="151" t="e">
        <f>S22*45%</f>
        <v>#REF!</v>
      </c>
      <c r="V22" s="141" t="s">
        <v>11</v>
      </c>
      <c r="W22" s="150">
        <v>24300</v>
      </c>
      <c r="X22" s="139" t="e">
        <f>W22-S22</f>
        <v>#REF!</v>
      </c>
      <c r="Y22" s="3" t="e">
        <f>IF(X22=0,"OK","Ecart")</f>
        <v>#REF!</v>
      </c>
      <c r="Z22" s="2">
        <f>IF(H22="","",NETWORKDAYS(H22,DUDU))</f>
        <v>416</v>
      </c>
      <c r="AA22" s="2">
        <f>IF(Z22="","",Z22*7)</f>
        <v>2912</v>
      </c>
      <c r="AB22" s="27">
        <f>NETWORKDAYS(H22,J22)</f>
        <v>74</v>
      </c>
      <c r="AC22" s="2">
        <f>IF(Z22="","",AB22-Z22)</f>
        <v>-342</v>
      </c>
      <c r="AD22" s="2">
        <f>IF(AC22="","",AC22*7)</f>
        <v>-2394</v>
      </c>
    </row>
    <row r="23" spans="1:30" ht="30" customHeight="1" x14ac:dyDescent="0.25">
      <c r="A23" s="148" t="s">
        <v>6</v>
      </c>
      <c r="B23" s="147" t="s">
        <v>20</v>
      </c>
      <c r="C23" s="149"/>
      <c r="D23" s="144" t="s">
        <v>8</v>
      </c>
      <c r="E23" s="144">
        <v>343</v>
      </c>
      <c r="F23" s="144" t="s">
        <v>7</v>
      </c>
      <c r="G23" s="143">
        <v>21010</v>
      </c>
      <c r="H23" s="146">
        <v>42835</v>
      </c>
      <c r="I23" s="146"/>
      <c r="J23" s="146">
        <v>42866</v>
      </c>
      <c r="K23" s="145">
        <v>42737</v>
      </c>
      <c r="L23" s="145">
        <v>42916</v>
      </c>
      <c r="M23" s="143">
        <v>112</v>
      </c>
      <c r="N23" s="143">
        <v>0</v>
      </c>
      <c r="O23" s="143">
        <f>SUM(M23:N23)</f>
        <v>112</v>
      </c>
      <c r="P23" s="144">
        <v>8</v>
      </c>
      <c r="Q23" s="144"/>
      <c r="R23" s="151">
        <v>82</v>
      </c>
      <c r="S23" s="151" t="e">
        <f>#REF!*M23</f>
        <v>#REF!</v>
      </c>
      <c r="T23" s="151" t="e">
        <f>S23-U23</f>
        <v>#REF!</v>
      </c>
      <c r="U23" s="151" t="e">
        <f>S23*45%</f>
        <v>#REF!</v>
      </c>
      <c r="V23" s="141" t="s">
        <v>11</v>
      </c>
      <c r="W23" s="150">
        <v>8856</v>
      </c>
      <c r="X23" s="139" t="e">
        <f>W23-S23</f>
        <v>#REF!</v>
      </c>
      <c r="Y23" s="3" t="e">
        <f>IF(X23=0,"OK","Ecart")</f>
        <v>#REF!</v>
      </c>
      <c r="Z23" s="2">
        <f>IF(H23="","",NETWORKDAYS(H23,DUDU))</f>
        <v>451</v>
      </c>
      <c r="AA23" s="2">
        <f>IF(Z23="","",Z23*7)</f>
        <v>3157</v>
      </c>
      <c r="AB23" s="27">
        <f>NETWORKDAYS(H23,J23)</f>
        <v>24</v>
      </c>
      <c r="AC23" s="2">
        <f>IF(Z23="","",AB23-Z23)</f>
        <v>-427</v>
      </c>
      <c r="AD23" s="2">
        <f>IF(AC23="","",AC23*7)</f>
        <v>-2989</v>
      </c>
    </row>
    <row r="24" spans="1:30" ht="30" customHeight="1" x14ac:dyDescent="0.25">
      <c r="A24" s="148" t="s">
        <v>6</v>
      </c>
      <c r="B24" s="147" t="s">
        <v>20</v>
      </c>
      <c r="C24" s="149"/>
      <c r="D24" s="144" t="s">
        <v>8</v>
      </c>
      <c r="E24" s="144">
        <v>233</v>
      </c>
      <c r="F24" s="144" t="s">
        <v>0</v>
      </c>
      <c r="G24" s="143">
        <v>25010</v>
      </c>
      <c r="H24" s="146">
        <v>42835</v>
      </c>
      <c r="I24" s="146"/>
      <c r="J24" s="146">
        <v>43027</v>
      </c>
      <c r="K24" s="145">
        <v>42737</v>
      </c>
      <c r="L24" s="145">
        <v>42916</v>
      </c>
      <c r="M24" s="143">
        <v>180</v>
      </c>
      <c r="N24" s="143">
        <v>40</v>
      </c>
      <c r="O24" s="143">
        <f>SUM(M24:N24)</f>
        <v>220</v>
      </c>
      <c r="P24" s="144">
        <v>8</v>
      </c>
      <c r="Q24" s="144"/>
      <c r="R24" s="151">
        <v>89</v>
      </c>
      <c r="S24" s="151" t="e">
        <f>#REF!*M24</f>
        <v>#REF!</v>
      </c>
      <c r="T24" s="151" t="e">
        <f>S24-U24</f>
        <v>#REF!</v>
      </c>
      <c r="U24" s="151" t="e">
        <f>S24*50%</f>
        <v>#REF!</v>
      </c>
      <c r="V24" s="141"/>
      <c r="W24" s="150"/>
      <c r="X24" s="139" t="e">
        <f>W24-S24</f>
        <v>#REF!</v>
      </c>
      <c r="Y24" s="3" t="e">
        <f>IF(X24=0,"OK","Ecart")</f>
        <v>#REF!</v>
      </c>
      <c r="Z24" s="2">
        <f>IF(H24="","",NETWORKDAYS(H24,DUDU))</f>
        <v>451</v>
      </c>
      <c r="AA24" s="2">
        <f>IF(Z24="","",Z24*7)</f>
        <v>3157</v>
      </c>
      <c r="AB24" s="27">
        <f>NETWORKDAYS(H24,J24)</f>
        <v>139</v>
      </c>
      <c r="AC24" s="2">
        <f>IF(Z24="","",AB24-Z24)</f>
        <v>-312</v>
      </c>
      <c r="AD24" s="2">
        <f>IF(AC24="","",AC24*7)</f>
        <v>-2184</v>
      </c>
    </row>
    <row r="25" spans="1:30" ht="30" customHeight="1" x14ac:dyDescent="0.25">
      <c r="A25" s="148" t="s">
        <v>5</v>
      </c>
      <c r="B25" s="147" t="s">
        <v>20</v>
      </c>
      <c r="C25" s="149"/>
      <c r="D25" s="144" t="s">
        <v>8</v>
      </c>
      <c r="E25" s="144">
        <v>233</v>
      </c>
      <c r="F25" s="144" t="s">
        <v>0</v>
      </c>
      <c r="G25" s="143">
        <v>25010</v>
      </c>
      <c r="H25" s="146">
        <v>43178</v>
      </c>
      <c r="I25" s="146"/>
      <c r="J25" s="146">
        <v>43266</v>
      </c>
      <c r="K25" s="145">
        <v>43150</v>
      </c>
      <c r="L25" s="145">
        <v>43245</v>
      </c>
      <c r="M25" s="143">
        <v>180</v>
      </c>
      <c r="N25" s="143">
        <v>40</v>
      </c>
      <c r="O25" s="143">
        <f>SUM(M25:N25)</f>
        <v>220</v>
      </c>
      <c r="P25" s="144">
        <v>8</v>
      </c>
      <c r="Q25" s="144"/>
      <c r="R25" s="142">
        <v>89</v>
      </c>
      <c r="S25" s="142" t="e">
        <f>#REF!*M25</f>
        <v>#REF!</v>
      </c>
      <c r="T25" s="142" t="e">
        <f>S25-U25</f>
        <v>#REF!</v>
      </c>
      <c r="U25" s="142" t="e">
        <f>S25*50%</f>
        <v>#REF!</v>
      </c>
      <c r="V25" s="141"/>
      <c r="W25" s="140"/>
      <c r="X25" s="139" t="e">
        <f>W25-S25</f>
        <v>#REF!</v>
      </c>
      <c r="Y25" s="3" t="e">
        <f>IF(X25=0,"OK","Ecart")</f>
        <v>#REF!</v>
      </c>
      <c r="Z25" s="2">
        <f>IF(H25="","",NETWORKDAYS(H25,DUDU))</f>
        <v>206</v>
      </c>
      <c r="AA25" s="2">
        <f>IF(Z25="","",Z25*7)</f>
        <v>1442</v>
      </c>
      <c r="AB25" s="27">
        <f>NETWORKDAYS(H25,J25)</f>
        <v>65</v>
      </c>
      <c r="AC25" s="2">
        <f>IF(Z25="","",AB25-Z25)</f>
        <v>-141</v>
      </c>
      <c r="AD25" s="2">
        <f>IF(AC25="","",AC25*7)</f>
        <v>-987</v>
      </c>
    </row>
    <row r="26" spans="1:30" ht="30" customHeight="1" x14ac:dyDescent="0.25">
      <c r="A26" s="148" t="s">
        <v>6</v>
      </c>
      <c r="B26" s="147" t="s">
        <v>20</v>
      </c>
      <c r="C26" s="149"/>
      <c r="D26" s="144" t="s">
        <v>8</v>
      </c>
      <c r="E26" s="144">
        <v>233</v>
      </c>
      <c r="F26" s="144" t="s">
        <v>0</v>
      </c>
      <c r="G26" s="143">
        <v>25010</v>
      </c>
      <c r="H26" s="146">
        <v>42996</v>
      </c>
      <c r="I26" s="146"/>
      <c r="J26" s="146">
        <v>43082</v>
      </c>
      <c r="K26" s="145">
        <v>42919</v>
      </c>
      <c r="L26" s="145">
        <v>43091</v>
      </c>
      <c r="M26" s="143">
        <v>180</v>
      </c>
      <c r="N26" s="143">
        <v>40</v>
      </c>
      <c r="O26" s="143">
        <f>SUM(M26:N26)</f>
        <v>220</v>
      </c>
      <c r="P26" s="144">
        <v>8</v>
      </c>
      <c r="Q26" s="144"/>
      <c r="R26" s="151">
        <v>89</v>
      </c>
      <c r="S26" s="151" t="e">
        <f>#REF!*M26</f>
        <v>#REF!</v>
      </c>
      <c r="T26" s="151" t="e">
        <f>S26-U26</f>
        <v>#REF!</v>
      </c>
      <c r="U26" s="151" t="e">
        <f>S26*50%</f>
        <v>#REF!</v>
      </c>
      <c r="V26" s="141"/>
      <c r="W26" s="150"/>
      <c r="X26" s="139" t="e">
        <f>W26-S26</f>
        <v>#REF!</v>
      </c>
      <c r="Y26" s="3" t="e">
        <f>IF(X26=0,"OK","Ecart")</f>
        <v>#REF!</v>
      </c>
      <c r="Z26" s="2">
        <f>IF(H26="","",NETWORKDAYS(H26,DUDU))</f>
        <v>336</v>
      </c>
      <c r="AA26" s="2">
        <f>IF(Z26="","",Z26*7)</f>
        <v>2352</v>
      </c>
      <c r="AB26" s="27">
        <f>NETWORKDAYS(H26,J26)</f>
        <v>63</v>
      </c>
      <c r="AC26" s="2">
        <f>IF(Z26="","",AB26-Z26)</f>
        <v>-273</v>
      </c>
      <c r="AD26" s="2">
        <f>IF(AC26="","",AC26*7)</f>
        <v>-1911</v>
      </c>
    </row>
    <row r="27" spans="1:30" ht="30" customHeight="1" x14ac:dyDescent="0.25">
      <c r="A27" s="148" t="s">
        <v>5</v>
      </c>
      <c r="B27" s="147" t="s">
        <v>20</v>
      </c>
      <c r="C27" s="149"/>
      <c r="D27" s="144" t="s">
        <v>8</v>
      </c>
      <c r="E27" s="144">
        <v>233</v>
      </c>
      <c r="F27" s="144" t="s">
        <v>0</v>
      </c>
      <c r="G27" s="143">
        <v>25010</v>
      </c>
      <c r="H27" s="146">
        <v>43360</v>
      </c>
      <c r="I27" s="146"/>
      <c r="J27" s="146">
        <v>43448</v>
      </c>
      <c r="K27" s="145">
        <v>43291</v>
      </c>
      <c r="L27" s="145">
        <v>43392</v>
      </c>
      <c r="M27" s="143">
        <v>180</v>
      </c>
      <c r="N27" s="143">
        <v>40</v>
      </c>
      <c r="O27" s="143">
        <f>SUM(M27:N27)</f>
        <v>220</v>
      </c>
      <c r="P27" s="144">
        <v>8</v>
      </c>
      <c r="Q27" s="144"/>
      <c r="R27" s="142">
        <v>89</v>
      </c>
      <c r="S27" s="142" t="e">
        <f>#REF!*M27</f>
        <v>#REF!</v>
      </c>
      <c r="T27" s="142" t="e">
        <f>S27-U27</f>
        <v>#REF!</v>
      </c>
      <c r="U27" s="142" t="e">
        <f>S27*50%</f>
        <v>#REF!</v>
      </c>
      <c r="V27" s="141"/>
      <c r="W27" s="140"/>
      <c r="X27" s="139" t="e">
        <f>W27-S27</f>
        <v>#REF!</v>
      </c>
      <c r="Y27" s="3" t="e">
        <f>IF(X27=0,"OK","Ecart")</f>
        <v>#REF!</v>
      </c>
      <c r="Z27" s="2">
        <f>IF(H27="","",NETWORKDAYS(H27,DUDU))</f>
        <v>76</v>
      </c>
      <c r="AA27" s="2">
        <f>IF(Z27="","",Z27*7)</f>
        <v>532</v>
      </c>
      <c r="AB27" s="27">
        <f>NETWORKDAYS(H27,J27)</f>
        <v>65</v>
      </c>
      <c r="AC27" s="2">
        <f>IF(Z27="","",AB27-Z27)</f>
        <v>-11</v>
      </c>
      <c r="AD27" s="2">
        <f>IF(AC27="","",AC27*7)</f>
        <v>-77</v>
      </c>
    </row>
    <row r="28" spans="1:30" ht="30" customHeight="1" x14ac:dyDescent="0.25">
      <c r="A28" s="148" t="s">
        <v>19</v>
      </c>
      <c r="B28" s="147" t="s">
        <v>18</v>
      </c>
      <c r="C28" s="149"/>
      <c r="D28" s="144" t="s">
        <v>17</v>
      </c>
      <c r="E28" s="144">
        <v>220</v>
      </c>
      <c r="F28" s="144" t="s">
        <v>0</v>
      </c>
      <c r="G28" s="143">
        <v>39010</v>
      </c>
      <c r="H28" s="146">
        <v>43346</v>
      </c>
      <c r="I28" s="146"/>
      <c r="J28" s="146">
        <v>43424</v>
      </c>
      <c r="K28" s="145">
        <v>43346</v>
      </c>
      <c r="L28" s="145">
        <v>43424</v>
      </c>
      <c r="M28" s="143">
        <v>180</v>
      </c>
      <c r="N28" s="143">
        <v>40</v>
      </c>
      <c r="O28" s="143">
        <f>SUM(M28:N28)</f>
        <v>220</v>
      </c>
      <c r="P28" s="144">
        <v>8</v>
      </c>
      <c r="Q28" s="144"/>
      <c r="R28" s="142">
        <v>0</v>
      </c>
      <c r="S28" s="142" t="e">
        <f>#REF!*M28</f>
        <v>#REF!</v>
      </c>
      <c r="T28" s="142" t="e">
        <f>S28-U28</f>
        <v>#REF!</v>
      </c>
      <c r="U28" s="142" t="e">
        <f>S28*50%</f>
        <v>#REF!</v>
      </c>
      <c r="V28" s="141"/>
      <c r="W28" s="140"/>
      <c r="X28" s="139" t="e">
        <f>W28-S28</f>
        <v>#REF!</v>
      </c>
      <c r="Y28" s="3" t="e">
        <f>IF(X28=0,"OK","Ecart")</f>
        <v>#REF!</v>
      </c>
      <c r="Z28" s="2">
        <f>IF(H28="","",NETWORKDAYS(H28,DUDU))</f>
        <v>86</v>
      </c>
      <c r="AA28" s="2">
        <f>IF(Z28="","",Z28*7)</f>
        <v>602</v>
      </c>
      <c r="AB28" s="27">
        <f>NETWORKDAYS(H28,J28)</f>
        <v>57</v>
      </c>
      <c r="AC28" s="2">
        <f>IF(Z28="","",AB28-Z28)</f>
        <v>-29</v>
      </c>
      <c r="AD28" s="2">
        <f>IF(AC28="","",AC28*7)</f>
        <v>-203</v>
      </c>
    </row>
    <row r="29" spans="1:30" ht="30" customHeight="1" x14ac:dyDescent="0.25">
      <c r="A29" s="148" t="s">
        <v>19</v>
      </c>
      <c r="B29" s="147" t="s">
        <v>18</v>
      </c>
      <c r="C29" s="149"/>
      <c r="D29" s="144" t="s">
        <v>17</v>
      </c>
      <c r="E29" s="144">
        <v>230</v>
      </c>
      <c r="F29" s="144" t="s">
        <v>7</v>
      </c>
      <c r="G29" s="143">
        <v>58010</v>
      </c>
      <c r="H29" s="146">
        <v>43282</v>
      </c>
      <c r="I29" s="146"/>
      <c r="J29" s="146">
        <v>43465</v>
      </c>
      <c r="K29" s="145">
        <v>43282</v>
      </c>
      <c r="L29" s="145">
        <v>43465</v>
      </c>
      <c r="M29" s="143">
        <v>300</v>
      </c>
      <c r="N29" s="143">
        <v>40</v>
      </c>
      <c r="O29" s="143">
        <f>SUM(M29:N29)</f>
        <v>340</v>
      </c>
      <c r="P29" s="144">
        <v>10</v>
      </c>
      <c r="Q29" s="144"/>
      <c r="R29" s="142">
        <v>0</v>
      </c>
      <c r="S29" s="142" t="e">
        <f>#REF!*M29</f>
        <v>#REF!</v>
      </c>
      <c r="T29" s="142" t="e">
        <f>S29-U29</f>
        <v>#REF!</v>
      </c>
      <c r="U29" s="142" t="e">
        <f>S29*50%</f>
        <v>#REF!</v>
      </c>
      <c r="V29" s="141"/>
      <c r="W29" s="140"/>
      <c r="X29" s="139" t="e">
        <f>W29-S29</f>
        <v>#REF!</v>
      </c>
      <c r="Y29" s="3" t="e">
        <f>IF(X29=0,"OK","Ecart")</f>
        <v>#REF!</v>
      </c>
      <c r="Z29" s="2">
        <f>IF(H29="","",NETWORKDAYS(H29,DUDU))</f>
        <v>131</v>
      </c>
      <c r="AA29" s="2">
        <f>IF(Z29="","",Z29*7)</f>
        <v>917</v>
      </c>
      <c r="AB29" s="27">
        <f>NETWORKDAYS(H29,J29)</f>
        <v>131</v>
      </c>
      <c r="AC29" s="2">
        <f>IF(Z29="","",AB29-Z29)</f>
        <v>0</v>
      </c>
      <c r="AD29" s="2">
        <f>IF(AC29="","",AC29*7)</f>
        <v>0</v>
      </c>
    </row>
    <row r="30" spans="1:30" ht="30" customHeight="1" x14ac:dyDescent="0.25">
      <c r="A30" s="148" t="s">
        <v>19</v>
      </c>
      <c r="B30" s="147" t="s">
        <v>18</v>
      </c>
      <c r="C30" s="149"/>
      <c r="D30" s="144" t="s">
        <v>8</v>
      </c>
      <c r="E30" s="144">
        <v>343</v>
      </c>
      <c r="F30" s="144" t="s">
        <v>7</v>
      </c>
      <c r="G30" s="143">
        <v>58010</v>
      </c>
      <c r="H30" s="146">
        <v>43101</v>
      </c>
      <c r="I30" s="146"/>
      <c r="J30" s="146">
        <v>43281</v>
      </c>
      <c r="K30" s="145">
        <v>43101</v>
      </c>
      <c r="L30" s="145">
        <v>43281</v>
      </c>
      <c r="M30" s="143">
        <v>180</v>
      </c>
      <c r="N30" s="143">
        <v>40</v>
      </c>
      <c r="O30" s="143">
        <f>SUM(M30:N30)</f>
        <v>220</v>
      </c>
      <c r="P30" s="144">
        <v>8</v>
      </c>
      <c r="Q30" s="144"/>
      <c r="R30" s="142">
        <v>0</v>
      </c>
      <c r="S30" s="142" t="e">
        <f>#REF!*M30</f>
        <v>#REF!</v>
      </c>
      <c r="T30" s="142" t="e">
        <f>S30-U30</f>
        <v>#REF!</v>
      </c>
      <c r="U30" s="142" t="e">
        <f>S30*50%</f>
        <v>#REF!</v>
      </c>
      <c r="V30" s="141"/>
      <c r="W30" s="140"/>
      <c r="X30" s="139" t="e">
        <f>W30-S30</f>
        <v>#REF!</v>
      </c>
      <c r="Y30" s="3" t="e">
        <f>IF(X30=0,"OK","Ecart")</f>
        <v>#REF!</v>
      </c>
      <c r="Z30" s="2">
        <f>IF(H30="","",NETWORKDAYS(H30,DUDU))</f>
        <v>261</v>
      </c>
      <c r="AA30" s="2">
        <f>IF(Z30="","",Z30*7)</f>
        <v>1827</v>
      </c>
      <c r="AB30" s="27">
        <f>NETWORKDAYS(H30,J30)</f>
        <v>130</v>
      </c>
      <c r="AC30" s="2">
        <f>IF(Z30="","",AB30-Z30)</f>
        <v>-131</v>
      </c>
      <c r="AD30" s="2">
        <f>IF(AC30="","",AC30*7)</f>
        <v>-917</v>
      </c>
    </row>
    <row r="31" spans="1:30" ht="30" customHeight="1" x14ac:dyDescent="0.25">
      <c r="A31" s="148" t="s">
        <v>19</v>
      </c>
      <c r="B31" s="147" t="s">
        <v>18</v>
      </c>
      <c r="C31" s="149"/>
      <c r="D31" s="144" t="s">
        <v>17</v>
      </c>
      <c r="E31" s="144">
        <v>230</v>
      </c>
      <c r="F31" s="144" t="s">
        <v>0</v>
      </c>
      <c r="G31" s="143">
        <v>70010</v>
      </c>
      <c r="H31" s="146">
        <v>43101</v>
      </c>
      <c r="I31" s="146"/>
      <c r="J31" s="146">
        <v>43281</v>
      </c>
      <c r="K31" s="145">
        <v>43101</v>
      </c>
      <c r="L31" s="145">
        <v>43281</v>
      </c>
      <c r="M31" s="143">
        <v>180</v>
      </c>
      <c r="N31" s="143">
        <v>40</v>
      </c>
      <c r="O31" s="143">
        <f>SUM(M31:N31)</f>
        <v>220</v>
      </c>
      <c r="P31" s="144">
        <v>8</v>
      </c>
      <c r="Q31" s="144"/>
      <c r="R31" s="142">
        <v>0</v>
      </c>
      <c r="S31" s="142" t="e">
        <f>#REF!*M31</f>
        <v>#REF!</v>
      </c>
      <c r="T31" s="142" t="e">
        <f>S31-U31</f>
        <v>#REF!</v>
      </c>
      <c r="U31" s="142" t="e">
        <f>S31*50%</f>
        <v>#REF!</v>
      </c>
      <c r="V31" s="141"/>
      <c r="W31" s="140"/>
      <c r="X31" s="139" t="e">
        <f>W31-S31</f>
        <v>#REF!</v>
      </c>
      <c r="Y31" s="3" t="e">
        <f>IF(X31=0,"OK","Ecart")</f>
        <v>#REF!</v>
      </c>
      <c r="Z31" s="2">
        <f>IF(H31="","",NETWORKDAYS(H31,DUDU))</f>
        <v>261</v>
      </c>
      <c r="AA31" s="2">
        <f>IF(Z31="","",Z31*7)</f>
        <v>1827</v>
      </c>
      <c r="AB31" s="27">
        <f>NETWORKDAYS(H31,J31)</f>
        <v>130</v>
      </c>
      <c r="AC31" s="2">
        <f>IF(Z31="","",AB31-Z31)</f>
        <v>-131</v>
      </c>
      <c r="AD31" s="2">
        <f>IF(AC31="","",AC31*7)</f>
        <v>-917</v>
      </c>
    </row>
    <row r="32" spans="1:30" ht="30" customHeight="1" x14ac:dyDescent="0.25">
      <c r="A32" s="148" t="s">
        <v>19</v>
      </c>
      <c r="B32" s="147" t="s">
        <v>18</v>
      </c>
      <c r="C32" s="149"/>
      <c r="D32" s="144" t="s">
        <v>17</v>
      </c>
      <c r="E32" s="144">
        <v>230</v>
      </c>
      <c r="F32" s="144" t="s">
        <v>7</v>
      </c>
      <c r="G32" s="143">
        <v>89010</v>
      </c>
      <c r="H32" s="146">
        <v>43339</v>
      </c>
      <c r="I32" s="146"/>
      <c r="J32" s="146">
        <v>43391</v>
      </c>
      <c r="K32" s="145">
        <v>43339</v>
      </c>
      <c r="L32" s="145">
        <v>43391</v>
      </c>
      <c r="M32" s="143">
        <v>210</v>
      </c>
      <c r="N32" s="143">
        <v>40</v>
      </c>
      <c r="O32" s="143">
        <f>SUM(M32:N32)</f>
        <v>250</v>
      </c>
      <c r="P32" s="144">
        <v>8</v>
      </c>
      <c r="Q32" s="144"/>
      <c r="R32" s="142">
        <v>0</v>
      </c>
      <c r="S32" s="142" t="e">
        <f>#REF!*M32</f>
        <v>#REF!</v>
      </c>
      <c r="T32" s="142" t="e">
        <f>S32-U32</f>
        <v>#REF!</v>
      </c>
      <c r="U32" s="142" t="e">
        <f>S32*50%</f>
        <v>#REF!</v>
      </c>
      <c r="V32" s="141"/>
      <c r="W32" s="140"/>
      <c r="X32" s="139" t="e">
        <f>W32-S32</f>
        <v>#REF!</v>
      </c>
      <c r="Y32" s="3" t="e">
        <f>IF(X32=0,"OK","Ecart")</f>
        <v>#REF!</v>
      </c>
      <c r="Z32" s="2">
        <f>IF(H32="","",NETWORKDAYS(H32,DUDU))</f>
        <v>91</v>
      </c>
      <c r="AA32" s="2">
        <f>IF(Z32="","",Z32*7)</f>
        <v>637</v>
      </c>
      <c r="AB32" s="27">
        <f>NETWORKDAYS(H32,J32)</f>
        <v>39</v>
      </c>
      <c r="AC32" s="2">
        <f>IF(Z32="","",AB32-Z32)</f>
        <v>-52</v>
      </c>
      <c r="AD32" s="2">
        <f>IF(AC32="","",AC32*7)</f>
        <v>-364</v>
      </c>
    </row>
    <row r="33" spans="1:30" ht="30" customHeight="1" x14ac:dyDescent="0.25">
      <c r="A33" s="148" t="s">
        <v>19</v>
      </c>
      <c r="B33" s="147" t="s">
        <v>18</v>
      </c>
      <c r="C33" s="149"/>
      <c r="D33" s="144" t="s">
        <v>17</v>
      </c>
      <c r="E33" s="144">
        <v>230</v>
      </c>
      <c r="F33" s="144" t="s">
        <v>0</v>
      </c>
      <c r="G33" s="143">
        <v>90010</v>
      </c>
      <c r="H33" s="146">
        <v>43136</v>
      </c>
      <c r="I33" s="146"/>
      <c r="J33" s="146">
        <v>43217</v>
      </c>
      <c r="K33" s="145">
        <v>43136</v>
      </c>
      <c r="L33" s="145">
        <v>43217</v>
      </c>
      <c r="M33" s="143">
        <v>180</v>
      </c>
      <c r="N33" s="143">
        <v>40</v>
      </c>
      <c r="O33" s="143">
        <f>SUM(M33:N33)</f>
        <v>220</v>
      </c>
      <c r="P33" s="144">
        <v>8</v>
      </c>
      <c r="Q33" s="144"/>
      <c r="R33" s="142">
        <v>0</v>
      </c>
      <c r="S33" s="142" t="e">
        <f>#REF!*M33</f>
        <v>#REF!</v>
      </c>
      <c r="T33" s="142" t="e">
        <f>S33-U33</f>
        <v>#REF!</v>
      </c>
      <c r="U33" s="142" t="e">
        <f>S33*50%</f>
        <v>#REF!</v>
      </c>
      <c r="V33" s="141"/>
      <c r="W33" s="140"/>
      <c r="X33" s="139" t="e">
        <f>W33-S33</f>
        <v>#REF!</v>
      </c>
      <c r="Y33" s="3" t="e">
        <f>IF(X33=0,"OK","Ecart")</f>
        <v>#REF!</v>
      </c>
      <c r="Z33" s="2">
        <f>IF(H33="","",NETWORKDAYS(H33,DUDU))</f>
        <v>236</v>
      </c>
      <c r="AA33" s="2">
        <f>IF(Z33="","",Z33*7)</f>
        <v>1652</v>
      </c>
      <c r="AB33" s="27">
        <f>NETWORKDAYS(H33,J33)</f>
        <v>60</v>
      </c>
      <c r="AC33" s="2">
        <f>IF(Z33="","",AB33-Z33)</f>
        <v>-176</v>
      </c>
      <c r="AD33" s="2">
        <f>IF(AC33="","",AC33*7)</f>
        <v>-1232</v>
      </c>
    </row>
    <row r="34" spans="1:30" ht="30" customHeight="1" x14ac:dyDescent="0.25">
      <c r="A34" s="148" t="s">
        <v>19</v>
      </c>
      <c r="B34" s="147" t="s">
        <v>18</v>
      </c>
      <c r="C34" s="149"/>
      <c r="D34" s="144" t="s">
        <v>17</v>
      </c>
      <c r="E34" s="144">
        <v>230</v>
      </c>
      <c r="F34" s="144" t="s">
        <v>0</v>
      </c>
      <c r="G34" s="143">
        <v>90010</v>
      </c>
      <c r="H34" s="146">
        <v>43346</v>
      </c>
      <c r="I34" s="146"/>
      <c r="J34" s="146">
        <v>43425</v>
      </c>
      <c r="K34" s="145">
        <v>43346</v>
      </c>
      <c r="L34" s="145">
        <v>43425</v>
      </c>
      <c r="M34" s="143">
        <v>180</v>
      </c>
      <c r="N34" s="143">
        <v>40</v>
      </c>
      <c r="O34" s="143">
        <f>SUM(M34:N34)</f>
        <v>220</v>
      </c>
      <c r="P34" s="144">
        <v>8</v>
      </c>
      <c r="Q34" s="144"/>
      <c r="R34" s="142">
        <v>0</v>
      </c>
      <c r="S34" s="142" t="e">
        <f>#REF!*M34</f>
        <v>#REF!</v>
      </c>
      <c r="T34" s="142" t="e">
        <f>S34-U34</f>
        <v>#REF!</v>
      </c>
      <c r="U34" s="142" t="e">
        <f>S34*50%</f>
        <v>#REF!</v>
      </c>
      <c r="V34" s="141"/>
      <c r="W34" s="140"/>
      <c r="X34" s="139" t="e">
        <f>W34-S34</f>
        <v>#REF!</v>
      </c>
      <c r="Y34" s="3" t="e">
        <f>IF(X34=0,"OK","Ecart")</f>
        <v>#REF!</v>
      </c>
      <c r="Z34" s="2">
        <f>IF(H34="","",NETWORKDAYS(H34,DUDU))</f>
        <v>86</v>
      </c>
      <c r="AA34" s="2">
        <f>IF(Z34="","",Z34*7)</f>
        <v>602</v>
      </c>
      <c r="AB34" s="27">
        <f>NETWORKDAYS(H34,J34)</f>
        <v>58</v>
      </c>
      <c r="AC34" s="2">
        <f>IF(Z34="","",AB34-Z34)</f>
        <v>-28</v>
      </c>
      <c r="AD34" s="2">
        <f>IF(AC34="","",AC34*7)</f>
        <v>-196</v>
      </c>
    </row>
    <row r="35" spans="1:30" ht="30" customHeight="1" x14ac:dyDescent="0.25">
      <c r="A35" s="133">
        <v>2016</v>
      </c>
      <c r="B35" s="136" t="s">
        <v>16</v>
      </c>
      <c r="C35" s="136"/>
      <c r="D35" s="133" t="s">
        <v>8</v>
      </c>
      <c r="E35" s="133">
        <v>251</v>
      </c>
      <c r="F35" s="133" t="s">
        <v>0</v>
      </c>
      <c r="G35" s="132">
        <v>25010</v>
      </c>
      <c r="H35" s="135">
        <v>42814</v>
      </c>
      <c r="I35" s="135"/>
      <c r="J35" s="135">
        <v>43080</v>
      </c>
      <c r="K35" s="134">
        <v>42814</v>
      </c>
      <c r="L35" s="134">
        <v>43080</v>
      </c>
      <c r="M35" s="132">
        <v>991</v>
      </c>
      <c r="N35" s="132">
        <v>203</v>
      </c>
      <c r="O35" s="132">
        <f>SUM(M35:N35)</f>
        <v>1194</v>
      </c>
      <c r="P35" s="133">
        <v>8</v>
      </c>
      <c r="Q35" s="133">
        <v>12</v>
      </c>
      <c r="R35" s="131">
        <v>13.43</v>
      </c>
      <c r="S35" s="131" t="e">
        <f>IF(#REF!="",#REF!*#REF!,((P35*M35*#REF!)+(((#REF!-P35)*M35)*R35)))</f>
        <v>#REF!</v>
      </c>
      <c r="T35" s="131" t="e">
        <f>S35-U35</f>
        <v>#REF!</v>
      </c>
      <c r="U35" s="131" t="e">
        <f>S35*50%</f>
        <v>#REF!</v>
      </c>
      <c r="V35" s="129" t="s">
        <v>11</v>
      </c>
      <c r="W35" s="128"/>
      <c r="X35" s="127" t="e">
        <f>W35-S35</f>
        <v>#REF!</v>
      </c>
      <c r="Y35" s="3" t="e">
        <f>IF(X35=0,"OK","Ecart")</f>
        <v>#REF!</v>
      </c>
      <c r="Z35" s="2">
        <f>IF(H35="","",NETWORKDAYS(H35,DUDU))</f>
        <v>466</v>
      </c>
      <c r="AA35" s="2">
        <f>IF(Z35="","",Z35*7)</f>
        <v>3262</v>
      </c>
      <c r="AB35" s="27">
        <f>NETWORKDAYS(H35,J35)</f>
        <v>191</v>
      </c>
      <c r="AC35" s="2">
        <f>IF(Z35="","",AB35-Z35)</f>
        <v>-275</v>
      </c>
      <c r="AD35" s="2">
        <f>IF(AC35="","",AC35*7)</f>
        <v>-1925</v>
      </c>
    </row>
    <row r="36" spans="1:30" ht="30" customHeight="1" x14ac:dyDescent="0.25">
      <c r="A36" s="133">
        <v>2016</v>
      </c>
      <c r="B36" s="136" t="s">
        <v>16</v>
      </c>
      <c r="C36" s="136"/>
      <c r="D36" s="133" t="s">
        <v>8</v>
      </c>
      <c r="E36" s="133">
        <v>312</v>
      </c>
      <c r="F36" s="133" t="s">
        <v>0</v>
      </c>
      <c r="G36" s="132">
        <v>25010</v>
      </c>
      <c r="H36" s="135">
        <v>42641</v>
      </c>
      <c r="I36" s="135"/>
      <c r="J36" s="135">
        <v>42831</v>
      </c>
      <c r="K36" s="134">
        <v>42641</v>
      </c>
      <c r="L36" s="134">
        <v>42831</v>
      </c>
      <c r="M36" s="132">
        <v>530</v>
      </c>
      <c r="N36" s="132">
        <v>346</v>
      </c>
      <c r="O36" s="132">
        <f>SUM(M36:N36)</f>
        <v>876</v>
      </c>
      <c r="P36" s="133">
        <v>8</v>
      </c>
      <c r="Q36" s="133">
        <v>12</v>
      </c>
      <c r="R36" s="131">
        <v>9.24</v>
      </c>
      <c r="S36" s="131" t="e">
        <f>IF(#REF!="",#REF!*#REF!,((P36*M36*#REF!)+(((#REF!-P36)*M36)*R36)))</f>
        <v>#REF!</v>
      </c>
      <c r="T36" s="131" t="e">
        <f>S36-U36</f>
        <v>#REF!</v>
      </c>
      <c r="U36" s="131" t="e">
        <f>S36*50%</f>
        <v>#REF!</v>
      </c>
      <c r="V36" s="129" t="s">
        <v>11</v>
      </c>
      <c r="W36" s="128">
        <v>36636.6</v>
      </c>
      <c r="X36" s="127" t="e">
        <f>W36-S36</f>
        <v>#REF!</v>
      </c>
      <c r="Y36" s="3" t="e">
        <f>IF(X36=0,"OK","Ecart")</f>
        <v>#REF!</v>
      </c>
      <c r="Z36" s="2">
        <f>IF(H36="","",NETWORKDAYS(H36,DUDU))</f>
        <v>589</v>
      </c>
      <c r="AA36" s="2">
        <f>IF(Z36="","",Z36*7)</f>
        <v>4123</v>
      </c>
      <c r="AB36" s="27">
        <f>NETWORKDAYS(H36,J36)</f>
        <v>137</v>
      </c>
      <c r="AC36" s="2">
        <f>IF(Z36="","",AB36-Z36)</f>
        <v>-452</v>
      </c>
      <c r="AD36" s="2">
        <f>IF(AC36="","",AC36*7)</f>
        <v>-3164</v>
      </c>
    </row>
    <row r="37" spans="1:30" s="117" customFormat="1" ht="30" customHeight="1" x14ac:dyDescent="0.25">
      <c r="A37" s="133">
        <v>2016</v>
      </c>
      <c r="B37" s="136" t="s">
        <v>16</v>
      </c>
      <c r="C37" s="136"/>
      <c r="D37" s="133" t="s">
        <v>8</v>
      </c>
      <c r="E37" s="133">
        <v>314</v>
      </c>
      <c r="F37" s="133" t="s">
        <v>0</v>
      </c>
      <c r="G37" s="132">
        <v>39010</v>
      </c>
      <c r="H37" s="135">
        <v>42618</v>
      </c>
      <c r="I37" s="135"/>
      <c r="J37" s="135">
        <v>42822</v>
      </c>
      <c r="K37" s="134">
        <v>42618</v>
      </c>
      <c r="L37" s="134">
        <v>42822</v>
      </c>
      <c r="M37" s="132">
        <v>841</v>
      </c>
      <c r="N37" s="132">
        <v>140</v>
      </c>
      <c r="O37" s="132">
        <f>SUM(M37:N37)</f>
        <v>981</v>
      </c>
      <c r="P37" s="133">
        <v>10</v>
      </c>
      <c r="Q37" s="133">
        <v>12</v>
      </c>
      <c r="R37" s="131">
        <v>8.2899999999999991</v>
      </c>
      <c r="S37" s="131" t="e">
        <f>IF(#REF!="",#REF!*#REF!,((P37*M37*#REF!)+(((#REF!-P37)*M37)*R37)))</f>
        <v>#REF!</v>
      </c>
      <c r="T37" s="131" t="e">
        <f>S37-U37</f>
        <v>#REF!</v>
      </c>
      <c r="U37" s="131" t="e">
        <f>S37*50%</f>
        <v>#REF!</v>
      </c>
      <c r="V37" s="129" t="s">
        <v>11</v>
      </c>
      <c r="W37" s="119"/>
      <c r="X37" s="127" t="e">
        <f>W37-S37</f>
        <v>#REF!</v>
      </c>
      <c r="Y37" s="3" t="e">
        <f>IF(X37=0,"OK","Ecart")</f>
        <v>#REF!</v>
      </c>
      <c r="Z37" s="2">
        <f>IF(H37="","",NETWORKDAYS(H37,DUDU))</f>
        <v>606</v>
      </c>
      <c r="AA37" s="2">
        <f>IF(Z37="","",Z37*7)</f>
        <v>4242</v>
      </c>
      <c r="AB37" s="27">
        <f>NETWORKDAYS(H37,J37)</f>
        <v>147</v>
      </c>
      <c r="AC37" s="2">
        <f>IF(Z37="","",AB37-Z37)</f>
        <v>-459</v>
      </c>
      <c r="AD37" s="2">
        <f>IF(AC37="","",AC37*7)</f>
        <v>-3213</v>
      </c>
    </row>
    <row r="38" spans="1:30" s="117" customFormat="1" ht="30" customHeight="1" x14ac:dyDescent="0.25">
      <c r="A38" s="133">
        <v>2016</v>
      </c>
      <c r="B38" s="136" t="s">
        <v>16</v>
      </c>
      <c r="C38" s="136"/>
      <c r="D38" s="133" t="s">
        <v>8</v>
      </c>
      <c r="E38" s="133">
        <v>334</v>
      </c>
      <c r="F38" s="133" t="s">
        <v>0</v>
      </c>
      <c r="G38" s="132">
        <v>39010</v>
      </c>
      <c r="H38" s="135">
        <v>42695</v>
      </c>
      <c r="I38" s="135"/>
      <c r="J38" s="135">
        <v>42871</v>
      </c>
      <c r="K38" s="134">
        <v>42618</v>
      </c>
      <c r="L38" s="134">
        <v>42793</v>
      </c>
      <c r="M38" s="132">
        <v>618</v>
      </c>
      <c r="N38" s="132">
        <v>210</v>
      </c>
      <c r="O38" s="132">
        <f>SUM(M38:N38)</f>
        <v>828</v>
      </c>
      <c r="P38" s="133">
        <v>12</v>
      </c>
      <c r="Q38" s="133">
        <v>14</v>
      </c>
      <c r="R38" s="131">
        <v>9.9</v>
      </c>
      <c r="S38" s="131" t="e">
        <f>IF(#REF!="",#REF!*#REF!,((P38*M38*#REF!)+(((#REF!-P38)*M38)*R38)))</f>
        <v>#REF!</v>
      </c>
      <c r="T38" s="131" t="e">
        <f>S38-U38</f>
        <v>#REF!</v>
      </c>
      <c r="U38" s="131" t="e">
        <f>S38*50%</f>
        <v>#REF!</v>
      </c>
      <c r="V38" s="129" t="s">
        <v>11</v>
      </c>
      <c r="W38" s="138">
        <v>67626.899999999994</v>
      </c>
      <c r="X38" s="127" t="e">
        <f>W38-S38</f>
        <v>#REF!</v>
      </c>
      <c r="Y38" s="3" t="e">
        <f>IF(X38=0,"OK","Ecart")</f>
        <v>#REF!</v>
      </c>
      <c r="Z38" s="2">
        <f>IF(H38="","",NETWORKDAYS(H38,DUDU))</f>
        <v>551</v>
      </c>
      <c r="AA38" s="2">
        <f>IF(Z38="","",Z38*7)</f>
        <v>3857</v>
      </c>
      <c r="AB38" s="27">
        <f>NETWORKDAYS(H38,J38)</f>
        <v>127</v>
      </c>
      <c r="AC38" s="2">
        <f>IF(Z38="","",AB38-Z38)</f>
        <v>-424</v>
      </c>
      <c r="AD38" s="2">
        <f>IF(AC38="","",AC38*7)</f>
        <v>-2968</v>
      </c>
    </row>
    <row r="39" spans="1:30" ht="30" customHeight="1" x14ac:dyDescent="0.25">
      <c r="A39" s="133">
        <v>2016</v>
      </c>
      <c r="B39" s="136" t="s">
        <v>16</v>
      </c>
      <c r="C39" s="136"/>
      <c r="D39" s="133" t="s">
        <v>8</v>
      </c>
      <c r="E39" s="133">
        <v>314</v>
      </c>
      <c r="F39" s="133" t="s">
        <v>0</v>
      </c>
      <c r="G39" s="132">
        <v>70010</v>
      </c>
      <c r="H39" s="135">
        <v>42688</v>
      </c>
      <c r="I39" s="135"/>
      <c r="J39" s="135">
        <v>42894</v>
      </c>
      <c r="K39" s="134">
        <v>42688</v>
      </c>
      <c r="L39" s="134">
        <v>42894</v>
      </c>
      <c r="M39" s="132">
        <v>848</v>
      </c>
      <c r="N39" s="132">
        <v>133</v>
      </c>
      <c r="O39" s="132">
        <f>SUM(M39:N39)</f>
        <v>981</v>
      </c>
      <c r="P39" s="133">
        <v>10</v>
      </c>
      <c r="Q39" s="133">
        <v>12</v>
      </c>
      <c r="R39" s="131">
        <v>8.59</v>
      </c>
      <c r="S39" s="131" t="e">
        <f>IF(#REF!="",#REF!*#REF!,((P39*M39*#REF!)+(((#REF!-P39)*M39)*R39)))</f>
        <v>#REF!</v>
      </c>
      <c r="T39" s="131" t="e">
        <f>S39-U39</f>
        <v>#REF!</v>
      </c>
      <c r="U39" s="131">
        <v>0</v>
      </c>
      <c r="V39" s="129" t="s">
        <v>11</v>
      </c>
      <c r="W39" s="128"/>
      <c r="X39" s="127" t="e">
        <f>W39-S39</f>
        <v>#REF!</v>
      </c>
      <c r="Y39" s="3" t="e">
        <f>IF(X39=0,"OK","Ecart")</f>
        <v>#REF!</v>
      </c>
      <c r="Z39" s="2">
        <f>IF(H39="","",NETWORKDAYS(H39,DUDU))</f>
        <v>556</v>
      </c>
      <c r="AA39" s="2">
        <f>IF(Z39="","",Z39*7)</f>
        <v>3892</v>
      </c>
      <c r="AB39" s="27">
        <f>NETWORKDAYS(H39,J39)</f>
        <v>149</v>
      </c>
      <c r="AC39" s="2">
        <f>IF(Z39="","",AB39-Z39)</f>
        <v>-407</v>
      </c>
      <c r="AD39" s="2">
        <f>IF(AC39="","",AC39*7)</f>
        <v>-2849</v>
      </c>
    </row>
    <row r="40" spans="1:30" ht="30" customHeight="1" x14ac:dyDescent="0.25">
      <c r="A40" s="133">
        <v>2016</v>
      </c>
      <c r="B40" s="136" t="s">
        <v>16</v>
      </c>
      <c r="C40" s="136"/>
      <c r="D40" s="133" t="s">
        <v>8</v>
      </c>
      <c r="E40" s="133">
        <v>332</v>
      </c>
      <c r="F40" s="133" t="s">
        <v>0</v>
      </c>
      <c r="G40" s="132">
        <v>70010</v>
      </c>
      <c r="H40" s="135">
        <v>42682</v>
      </c>
      <c r="I40" s="135"/>
      <c r="J40" s="135">
        <v>42937</v>
      </c>
      <c r="K40" s="134">
        <v>42682</v>
      </c>
      <c r="L40" s="134">
        <v>42937</v>
      </c>
      <c r="M40" s="132">
        <v>786</v>
      </c>
      <c r="N40" s="132">
        <v>413</v>
      </c>
      <c r="O40" s="132">
        <f>SUM(M40:N40)</f>
        <v>1199</v>
      </c>
      <c r="P40" s="133">
        <v>6</v>
      </c>
      <c r="Q40" s="133">
        <v>10</v>
      </c>
      <c r="R40" s="131">
        <v>10.81</v>
      </c>
      <c r="S40" s="131" t="e">
        <f>IF(#REF!="",#REF!*#REF!,((P40*M40*#REF!)+(((#REF!-P40)*M40)*R40)))</f>
        <v>#REF!</v>
      </c>
      <c r="T40" s="131" t="e">
        <f>S40-U40</f>
        <v>#REF!</v>
      </c>
      <c r="U40" s="131">
        <v>0</v>
      </c>
      <c r="V40" s="129" t="s">
        <v>11</v>
      </c>
      <c r="W40" s="128"/>
      <c r="X40" s="127" t="e">
        <f>W40-S40</f>
        <v>#REF!</v>
      </c>
      <c r="Y40" s="3" t="e">
        <f>IF(X40=0,"OK","Ecart")</f>
        <v>#REF!</v>
      </c>
      <c r="Z40" s="2">
        <f>IF(H40="","",NETWORKDAYS(H40,DUDU))</f>
        <v>560</v>
      </c>
      <c r="AA40" s="2">
        <f>IF(Z40="","",Z40*7)</f>
        <v>3920</v>
      </c>
      <c r="AB40" s="27">
        <f>NETWORKDAYS(H40,J40)</f>
        <v>184</v>
      </c>
      <c r="AC40" s="2">
        <f>IF(Z40="","",AB40-Z40)</f>
        <v>-376</v>
      </c>
      <c r="AD40" s="2">
        <f>IF(AC40="","",AC40*7)</f>
        <v>-2632</v>
      </c>
    </row>
    <row r="41" spans="1:30" ht="30" customHeight="1" x14ac:dyDescent="0.25">
      <c r="A41" s="133">
        <v>2016</v>
      </c>
      <c r="B41" s="136" t="s">
        <v>16</v>
      </c>
      <c r="C41" s="136"/>
      <c r="D41" s="133" t="s">
        <v>8</v>
      </c>
      <c r="E41" s="133">
        <v>252</v>
      </c>
      <c r="F41" s="133" t="s">
        <v>0</v>
      </c>
      <c r="G41" s="132">
        <v>70010</v>
      </c>
      <c r="H41" s="135">
        <v>42622</v>
      </c>
      <c r="I41" s="135"/>
      <c r="J41" s="135">
        <v>42874</v>
      </c>
      <c r="K41" s="134">
        <v>42622</v>
      </c>
      <c r="L41" s="134">
        <v>42874</v>
      </c>
      <c r="M41" s="132">
        <v>997</v>
      </c>
      <c r="N41" s="132">
        <v>198</v>
      </c>
      <c r="O41" s="132">
        <f>SUM(M41:N41)</f>
        <v>1195</v>
      </c>
      <c r="P41" s="133">
        <v>10</v>
      </c>
      <c r="Q41" s="133">
        <v>12</v>
      </c>
      <c r="R41" s="131">
        <v>10.96</v>
      </c>
      <c r="S41" s="131" t="e">
        <f>IF(#REF!="",#REF!*#REF!,((P41*M41*#REF!)+(((#REF!-P41)*M41)*R41)))</f>
        <v>#REF!</v>
      </c>
      <c r="T41" s="131" t="e">
        <f>S41-U41</f>
        <v>#REF!</v>
      </c>
      <c r="U41" s="131" t="e">
        <f>S41*50%</f>
        <v>#REF!</v>
      </c>
      <c r="V41" s="129" t="s">
        <v>11</v>
      </c>
      <c r="W41" s="128"/>
      <c r="X41" s="127" t="e">
        <f>W41-S41</f>
        <v>#REF!</v>
      </c>
      <c r="Y41" s="3" t="e">
        <f>IF(X41=0,"OK","Ecart")</f>
        <v>#REF!</v>
      </c>
      <c r="Z41" s="2">
        <f>IF(H41="","",NETWORKDAYS(H41,DUDU))</f>
        <v>602</v>
      </c>
      <c r="AA41" s="2">
        <f>IF(Z41="","",Z41*7)</f>
        <v>4214</v>
      </c>
      <c r="AB41" s="27">
        <f>NETWORKDAYS(H41,J41)</f>
        <v>181</v>
      </c>
      <c r="AC41" s="2">
        <f>IF(Z41="","",AB41-Z41)</f>
        <v>-421</v>
      </c>
      <c r="AD41" s="2">
        <f>IF(AC41="","",AC41*7)</f>
        <v>-2947</v>
      </c>
    </row>
    <row r="42" spans="1:30" ht="30" customHeight="1" x14ac:dyDescent="0.25">
      <c r="A42" s="133">
        <v>2016</v>
      </c>
      <c r="B42" s="136" t="s">
        <v>16</v>
      </c>
      <c r="C42" s="136"/>
      <c r="D42" s="133" t="s">
        <v>8</v>
      </c>
      <c r="E42" s="133">
        <v>255</v>
      </c>
      <c r="F42" s="133" t="s">
        <v>0</v>
      </c>
      <c r="G42" s="132">
        <v>70010</v>
      </c>
      <c r="H42" s="135">
        <v>42632</v>
      </c>
      <c r="I42" s="135"/>
      <c r="J42" s="135">
        <v>42860</v>
      </c>
      <c r="K42" s="134">
        <v>42632</v>
      </c>
      <c r="L42" s="134">
        <v>42860</v>
      </c>
      <c r="M42" s="132">
        <v>982</v>
      </c>
      <c r="N42" s="132">
        <v>128</v>
      </c>
      <c r="O42" s="132">
        <f>SUM(M42:N42)</f>
        <v>1110</v>
      </c>
      <c r="P42" s="133">
        <v>9</v>
      </c>
      <c r="Q42" s="133">
        <v>12</v>
      </c>
      <c r="R42" s="131">
        <v>12.16</v>
      </c>
      <c r="S42" s="131" t="e">
        <f>IF(#REF!="",#REF!*#REF!,((P42*M42*#REF!)+(((#REF!-P42)*M42)*R42)))</f>
        <v>#REF!</v>
      </c>
      <c r="T42" s="131" t="e">
        <f>S42-U42</f>
        <v>#REF!</v>
      </c>
      <c r="U42" s="131" t="e">
        <f>S42*50%</f>
        <v>#REF!</v>
      </c>
      <c r="V42" s="129" t="s">
        <v>11</v>
      </c>
      <c r="W42" s="128"/>
      <c r="X42" s="127" t="e">
        <f>W42-S42</f>
        <v>#REF!</v>
      </c>
      <c r="Y42" s="3" t="e">
        <f>IF(X42=0,"OK","Ecart")</f>
        <v>#REF!</v>
      </c>
      <c r="Z42" s="2">
        <f>IF(H42="","",NETWORKDAYS(H42,DUDU))</f>
        <v>596</v>
      </c>
      <c r="AA42" s="2">
        <f>IF(Z42="","",Z42*7)</f>
        <v>4172</v>
      </c>
      <c r="AB42" s="27">
        <f>NETWORKDAYS(H42,J42)</f>
        <v>165</v>
      </c>
      <c r="AC42" s="2">
        <f>IF(Z42="","",AB42-Z42)</f>
        <v>-431</v>
      </c>
      <c r="AD42" s="2">
        <f>IF(AC42="","",AC42*7)</f>
        <v>-3017</v>
      </c>
    </row>
    <row r="43" spans="1:30" ht="30" customHeight="1" x14ac:dyDescent="0.25">
      <c r="A43" s="133">
        <v>2016</v>
      </c>
      <c r="B43" s="136" t="s">
        <v>16</v>
      </c>
      <c r="C43" s="136"/>
      <c r="D43" s="133" t="s">
        <v>8</v>
      </c>
      <c r="E43" s="133">
        <v>311</v>
      </c>
      <c r="F43" s="133" t="s">
        <v>0</v>
      </c>
      <c r="G43" s="132">
        <v>70010</v>
      </c>
      <c r="H43" s="135">
        <v>42626</v>
      </c>
      <c r="I43" s="135"/>
      <c r="J43" s="135">
        <v>42846</v>
      </c>
      <c r="K43" s="134">
        <v>42626</v>
      </c>
      <c r="L43" s="134">
        <v>42846</v>
      </c>
      <c r="M43" s="132">
        <v>743</v>
      </c>
      <c r="N43" s="132">
        <v>308</v>
      </c>
      <c r="O43" s="132">
        <f>SUM(M43:N43)</f>
        <v>1051</v>
      </c>
      <c r="P43" s="133">
        <v>8</v>
      </c>
      <c r="Q43" s="133">
        <v>12</v>
      </c>
      <c r="R43" s="131">
        <v>10.91</v>
      </c>
      <c r="S43" s="131" t="e">
        <f>IF(#REF!="",#REF!*#REF!,((P43*M43*#REF!)+(((#REF!-P43)*M43)*R43)))</f>
        <v>#REF!</v>
      </c>
      <c r="T43" s="131" t="e">
        <f>S43-U43</f>
        <v>#REF!</v>
      </c>
      <c r="U43" s="131" t="e">
        <f>S43*50%</f>
        <v>#REF!</v>
      </c>
      <c r="V43" s="129" t="s">
        <v>11</v>
      </c>
      <c r="W43" s="128"/>
      <c r="X43" s="127" t="e">
        <f>W43-S43</f>
        <v>#REF!</v>
      </c>
      <c r="Y43" s="3" t="e">
        <f>IF(X43=0,"OK","Ecart")</f>
        <v>#REF!</v>
      </c>
      <c r="Z43" s="2">
        <f>IF(H43="","",NETWORKDAYS(H43,DUDU))</f>
        <v>600</v>
      </c>
      <c r="AA43" s="2">
        <f>IF(Z43="","",Z43*7)</f>
        <v>4200</v>
      </c>
      <c r="AB43" s="27">
        <f>NETWORKDAYS(H43,J43)</f>
        <v>159</v>
      </c>
      <c r="AC43" s="2">
        <f>IF(Z43="","",AB43-Z43)</f>
        <v>-441</v>
      </c>
      <c r="AD43" s="2">
        <f>IF(AC43="","",AC43*7)</f>
        <v>-3087</v>
      </c>
    </row>
    <row r="44" spans="1:30" ht="30" customHeight="1" x14ac:dyDescent="0.25">
      <c r="A44" s="133">
        <v>2016</v>
      </c>
      <c r="B44" s="136" t="s">
        <v>16</v>
      </c>
      <c r="C44" s="136"/>
      <c r="D44" s="133" t="s">
        <v>8</v>
      </c>
      <c r="E44" s="133">
        <v>312</v>
      </c>
      <c r="F44" s="133" t="s">
        <v>0</v>
      </c>
      <c r="G44" s="132">
        <v>70010</v>
      </c>
      <c r="H44" s="135">
        <v>42837</v>
      </c>
      <c r="I44" s="135"/>
      <c r="J44" s="135">
        <v>43035</v>
      </c>
      <c r="K44" s="134">
        <v>42837</v>
      </c>
      <c r="L44" s="134">
        <v>43035</v>
      </c>
      <c r="M44" s="132">
        <v>542</v>
      </c>
      <c r="N44" s="132">
        <v>319</v>
      </c>
      <c r="O44" s="132">
        <f>SUM(M44:N44)</f>
        <v>861</v>
      </c>
      <c r="P44" s="133">
        <v>10</v>
      </c>
      <c r="Q44" s="133">
        <v>12</v>
      </c>
      <c r="R44" s="131">
        <v>9.24</v>
      </c>
      <c r="S44" s="131" t="e">
        <f>IF(#REF!="",#REF!*#REF!,((P44*M44*#REF!)+(((#REF!-P44)*M44)*R44)))</f>
        <v>#REF!</v>
      </c>
      <c r="T44" s="131" t="e">
        <f>S44-U44</f>
        <v>#REF!</v>
      </c>
      <c r="U44" s="131" t="e">
        <f>S44*50%</f>
        <v>#REF!</v>
      </c>
      <c r="V44" s="129" t="s">
        <v>11</v>
      </c>
      <c r="W44" s="128"/>
      <c r="X44" s="127" t="e">
        <f>W44-S44</f>
        <v>#REF!</v>
      </c>
      <c r="Y44" s="3" t="e">
        <f>IF(X44=0,"OK","Ecart")</f>
        <v>#REF!</v>
      </c>
      <c r="Z44" s="2">
        <f>IF(H44="","",NETWORKDAYS(H44,DUDU))</f>
        <v>449</v>
      </c>
      <c r="AA44" s="2">
        <f>IF(Z44="","",Z44*7)</f>
        <v>3143</v>
      </c>
      <c r="AB44" s="27">
        <f>NETWORKDAYS(H44,J44)</f>
        <v>143</v>
      </c>
      <c r="AC44" s="2">
        <f>IF(Z44="","",AB44-Z44)</f>
        <v>-306</v>
      </c>
      <c r="AD44" s="2">
        <f>IF(AC44="","",AC44*7)</f>
        <v>-2142</v>
      </c>
    </row>
    <row r="45" spans="1:30" ht="30" customHeight="1" x14ac:dyDescent="0.25">
      <c r="A45" s="133">
        <v>2016</v>
      </c>
      <c r="B45" s="136" t="s">
        <v>16</v>
      </c>
      <c r="C45" s="136"/>
      <c r="D45" s="133" t="s">
        <v>8</v>
      </c>
      <c r="E45" s="133">
        <v>201</v>
      </c>
      <c r="F45" s="133" t="s">
        <v>0</v>
      </c>
      <c r="G45" s="132">
        <v>90010</v>
      </c>
      <c r="H45" s="135">
        <v>42702</v>
      </c>
      <c r="I45" s="135"/>
      <c r="J45" s="135">
        <v>42986</v>
      </c>
      <c r="K45" s="134">
        <v>42702</v>
      </c>
      <c r="L45" s="134">
        <v>42986</v>
      </c>
      <c r="M45" s="132">
        <v>994</v>
      </c>
      <c r="N45" s="132">
        <v>280</v>
      </c>
      <c r="O45" s="132">
        <f>SUM(M45:N45)</f>
        <v>1274</v>
      </c>
      <c r="P45" s="133">
        <v>10</v>
      </c>
      <c r="Q45" s="133">
        <v>12</v>
      </c>
      <c r="R45" s="131">
        <v>13.3</v>
      </c>
      <c r="S45" s="131" t="e">
        <f>IF(#REF!="",#REF!*#REF!,((P45*M45*#REF!)+(((#REF!-P45)*M45)*R45)))</f>
        <v>#REF!</v>
      </c>
      <c r="T45" s="131" t="e">
        <f>S45-U45</f>
        <v>#REF!</v>
      </c>
      <c r="U45" s="131">
        <v>0</v>
      </c>
      <c r="V45" s="129" t="s">
        <v>11</v>
      </c>
      <c r="W45" s="128"/>
      <c r="X45" s="127" t="e">
        <f>W45-S45</f>
        <v>#REF!</v>
      </c>
      <c r="Y45" s="3" t="e">
        <f>IF(X45=0,"OK","Ecart")</f>
        <v>#REF!</v>
      </c>
      <c r="Z45" s="2">
        <f>IF(H45="","",NETWORKDAYS(H45,DUDU))</f>
        <v>546</v>
      </c>
      <c r="AA45" s="2">
        <f>IF(Z45="","",Z45*7)</f>
        <v>3822</v>
      </c>
      <c r="AB45" s="27">
        <f>NETWORKDAYS(H45,J45)</f>
        <v>205</v>
      </c>
      <c r="AC45" s="2">
        <f>IF(Z45="","",AB45-Z45)</f>
        <v>-341</v>
      </c>
      <c r="AD45" s="2">
        <f>IF(AC45="","",AC45*7)</f>
        <v>-2387</v>
      </c>
    </row>
    <row r="46" spans="1:30" ht="30" customHeight="1" x14ac:dyDescent="0.25">
      <c r="A46" s="133">
        <v>2016</v>
      </c>
      <c r="B46" s="136" t="s">
        <v>16</v>
      </c>
      <c r="C46" s="136"/>
      <c r="D46" s="133" t="s">
        <v>8</v>
      </c>
      <c r="E46" s="133">
        <v>324</v>
      </c>
      <c r="F46" s="133" t="s">
        <v>0</v>
      </c>
      <c r="G46" s="132">
        <v>90010</v>
      </c>
      <c r="H46" s="135">
        <v>42611</v>
      </c>
      <c r="I46" s="135"/>
      <c r="J46" s="135">
        <v>42811</v>
      </c>
      <c r="K46" s="134">
        <v>42611</v>
      </c>
      <c r="L46" s="134">
        <v>42811</v>
      </c>
      <c r="M46" s="132">
        <v>837</v>
      </c>
      <c r="N46" s="132">
        <v>140</v>
      </c>
      <c r="O46" s="132">
        <f>SUM(M46:N46)</f>
        <v>977</v>
      </c>
      <c r="P46" s="133">
        <v>2</v>
      </c>
      <c r="Q46" s="133">
        <v>3</v>
      </c>
      <c r="R46" s="130">
        <v>9.6</v>
      </c>
      <c r="S46" s="131" t="e">
        <f>IF(#REF!="",#REF!*#REF!,((P46*M46*#REF!)+(((#REF!-P46)*M46)*R46)))</f>
        <v>#REF!</v>
      </c>
      <c r="T46" s="130" t="e">
        <f>S46-U46</f>
        <v>#REF!</v>
      </c>
      <c r="U46" s="130">
        <v>0</v>
      </c>
      <c r="V46" s="129" t="s">
        <v>11</v>
      </c>
      <c r="W46" s="128"/>
      <c r="X46" s="127" t="e">
        <f>W46-S46</f>
        <v>#REF!</v>
      </c>
      <c r="Y46" s="3" t="e">
        <f>IF(X46=0,"OK","Ecart")</f>
        <v>#REF!</v>
      </c>
      <c r="Z46" s="2">
        <f>IF(H46="","",NETWORKDAYS(H46,DUDU))</f>
        <v>611</v>
      </c>
      <c r="AA46" s="2">
        <f>IF(Z46="","",Z46*7)</f>
        <v>4277</v>
      </c>
      <c r="AB46" s="27">
        <f>NETWORKDAYS(H46,J46)</f>
        <v>145</v>
      </c>
      <c r="AC46" s="2">
        <f>IF(Z46="","",AB46-Z46)</f>
        <v>-466</v>
      </c>
      <c r="AD46" s="2">
        <f>IF(AC46="","",AC46*7)</f>
        <v>-3262</v>
      </c>
    </row>
    <row r="47" spans="1:30" s="117" customFormat="1" ht="30" customHeight="1" x14ac:dyDescent="0.25">
      <c r="A47" s="123">
        <v>2016</v>
      </c>
      <c r="B47" s="126" t="s">
        <v>16</v>
      </c>
      <c r="C47" s="126"/>
      <c r="D47" s="123" t="s">
        <v>8</v>
      </c>
      <c r="E47" s="123">
        <v>324</v>
      </c>
      <c r="F47" s="123" t="s">
        <v>0</v>
      </c>
      <c r="G47" s="122">
        <v>90010</v>
      </c>
      <c r="H47" s="124"/>
      <c r="I47" s="124"/>
      <c r="J47" s="124"/>
      <c r="K47" s="125">
        <v>42668</v>
      </c>
      <c r="L47" s="125">
        <v>42874</v>
      </c>
      <c r="M47" s="122">
        <v>837</v>
      </c>
      <c r="N47" s="122">
        <v>140</v>
      </c>
      <c r="O47" s="122">
        <f>SUM(M47:N47)</f>
        <v>977</v>
      </c>
      <c r="P47" s="123">
        <v>0</v>
      </c>
      <c r="Q47" s="123">
        <v>0</v>
      </c>
      <c r="R47" s="137">
        <v>9.6</v>
      </c>
      <c r="S47" s="121" t="e">
        <f>IF(#REF!="",#REF!*#REF!,((P47*M47*#REF!)+(((#REF!-P47)*M47)*R47)))</f>
        <v>#REF!</v>
      </c>
      <c r="T47" s="137" t="e">
        <f>S47-U47</f>
        <v>#REF!</v>
      </c>
      <c r="U47" s="137">
        <v>0</v>
      </c>
      <c r="V47" s="120" t="s">
        <v>13</v>
      </c>
      <c r="W47" s="119" t="s">
        <v>13</v>
      </c>
      <c r="X47" s="118">
        <v>0</v>
      </c>
      <c r="Y47" s="3" t="str">
        <f>IF(X47=0,"OK","Ecart")</f>
        <v>OK</v>
      </c>
      <c r="Z47" s="2" t="str">
        <f>IF(H47="","",NETWORKDAYS(H47,DUDU))</f>
        <v/>
      </c>
      <c r="AA47" s="2" t="str">
        <f>IF(Z47="","",Z47*7)</f>
        <v/>
      </c>
      <c r="AB47" s="27">
        <f>NETWORKDAYS(H47,J47)</f>
        <v>0</v>
      </c>
      <c r="AC47" s="2" t="str">
        <f>IF(Z47="","",AB47-Z47)</f>
        <v/>
      </c>
      <c r="AD47" s="2" t="str">
        <f>IF(AC47="","",AC47*7)</f>
        <v/>
      </c>
    </row>
    <row r="48" spans="1:30" ht="30" customHeight="1" x14ac:dyDescent="0.25">
      <c r="A48" s="133">
        <v>2016</v>
      </c>
      <c r="B48" s="136" t="s">
        <v>16</v>
      </c>
      <c r="C48" s="136"/>
      <c r="D48" s="133" t="s">
        <v>8</v>
      </c>
      <c r="E48" s="133">
        <v>324</v>
      </c>
      <c r="F48" s="133" t="s">
        <v>0</v>
      </c>
      <c r="G48" s="132">
        <v>90010</v>
      </c>
      <c r="H48" s="135">
        <v>42737</v>
      </c>
      <c r="I48" s="135"/>
      <c r="J48" s="135">
        <v>42937</v>
      </c>
      <c r="K48" s="134">
        <v>42737</v>
      </c>
      <c r="L48" s="134">
        <v>42937</v>
      </c>
      <c r="M48" s="132">
        <v>837</v>
      </c>
      <c r="N48" s="132">
        <v>140</v>
      </c>
      <c r="O48" s="132">
        <f>SUM(M48:N48)</f>
        <v>977</v>
      </c>
      <c r="P48" s="133">
        <v>4</v>
      </c>
      <c r="Q48" s="133">
        <v>4</v>
      </c>
      <c r="R48" s="130">
        <v>9.6</v>
      </c>
      <c r="S48" s="131" t="e">
        <f>IF(#REF!="",#REF!*#REF!,((P48*M48*#REF!)+(((#REF!-P48)*M48)*R48)))</f>
        <v>#REF!</v>
      </c>
      <c r="T48" s="130" t="e">
        <f>S48-U48</f>
        <v>#REF!</v>
      </c>
      <c r="U48" s="130">
        <v>0</v>
      </c>
      <c r="V48" s="129" t="s">
        <v>11</v>
      </c>
      <c r="W48" s="128"/>
      <c r="X48" s="127" t="e">
        <f>W48-S48</f>
        <v>#REF!</v>
      </c>
      <c r="Y48" s="3" t="e">
        <f>IF(X48=0,"OK","Ecart")</f>
        <v>#REF!</v>
      </c>
      <c r="Z48" s="2">
        <f>IF(H48="","",NETWORKDAYS(H48,DUDU))</f>
        <v>521</v>
      </c>
      <c r="AA48" s="2">
        <f>IF(Z48="","",Z48*7)</f>
        <v>3647</v>
      </c>
      <c r="AB48" s="27">
        <f>NETWORKDAYS(H48,J48)</f>
        <v>145</v>
      </c>
      <c r="AC48" s="2">
        <f>IF(Z48="","",AB48-Z48)</f>
        <v>-376</v>
      </c>
      <c r="AD48" s="2">
        <f>IF(AC48="","",AC48*7)</f>
        <v>-2632</v>
      </c>
    </row>
    <row r="49" spans="1:30" ht="30" customHeight="1" x14ac:dyDescent="0.25">
      <c r="A49" s="133">
        <v>2016</v>
      </c>
      <c r="B49" s="136" t="s">
        <v>16</v>
      </c>
      <c r="C49" s="136"/>
      <c r="D49" s="133" t="s">
        <v>8</v>
      </c>
      <c r="E49" s="133">
        <v>324</v>
      </c>
      <c r="F49" s="133" t="s">
        <v>0</v>
      </c>
      <c r="G49" s="132">
        <v>90010</v>
      </c>
      <c r="H49" s="135">
        <v>42807</v>
      </c>
      <c r="I49" s="135"/>
      <c r="J49" s="135">
        <v>43021</v>
      </c>
      <c r="K49" s="134">
        <v>42807</v>
      </c>
      <c r="L49" s="134">
        <v>43021</v>
      </c>
      <c r="M49" s="132">
        <v>837</v>
      </c>
      <c r="N49" s="132">
        <v>140</v>
      </c>
      <c r="O49" s="132">
        <f>SUM(M49:N49)</f>
        <v>977</v>
      </c>
      <c r="P49" s="133">
        <v>3</v>
      </c>
      <c r="Q49" s="133">
        <v>3</v>
      </c>
      <c r="R49" s="130">
        <v>9.6</v>
      </c>
      <c r="S49" s="131" t="e">
        <f>IF(#REF!="",#REF!*#REF!,((P49*M49*#REF!)+(((#REF!-P49)*M49)*R49)))</f>
        <v>#REF!</v>
      </c>
      <c r="T49" s="130" t="e">
        <f>S49-U49</f>
        <v>#REF!</v>
      </c>
      <c r="U49" s="130">
        <v>0</v>
      </c>
      <c r="V49" s="129" t="s">
        <v>11</v>
      </c>
      <c r="W49" s="128"/>
      <c r="X49" s="127" t="e">
        <f>W49-S49</f>
        <v>#REF!</v>
      </c>
      <c r="Y49" s="3" t="e">
        <f>IF(X49=0,"OK","Ecart")</f>
        <v>#REF!</v>
      </c>
      <c r="Z49" s="2">
        <f>IF(H49="","",NETWORKDAYS(H49,DUDU))</f>
        <v>471</v>
      </c>
      <c r="AA49" s="2">
        <f>IF(Z49="","",Z49*7)</f>
        <v>3297</v>
      </c>
      <c r="AB49" s="27">
        <f>NETWORKDAYS(H49,J49)</f>
        <v>155</v>
      </c>
      <c r="AC49" s="2">
        <f>IF(Z49="","",AB49-Z49)</f>
        <v>-316</v>
      </c>
      <c r="AD49" s="2">
        <f>IF(AC49="","",AC49*7)</f>
        <v>-2212</v>
      </c>
    </row>
    <row r="50" spans="1:30" s="117" customFormat="1" ht="30" customHeight="1" x14ac:dyDescent="0.25">
      <c r="A50" s="123">
        <v>2016</v>
      </c>
      <c r="B50" s="126" t="s">
        <v>16</v>
      </c>
      <c r="C50" s="126"/>
      <c r="D50" s="123" t="s">
        <v>8</v>
      </c>
      <c r="E50" s="123">
        <v>232</v>
      </c>
      <c r="F50" s="123" t="s">
        <v>0</v>
      </c>
      <c r="G50" s="122">
        <v>25011</v>
      </c>
      <c r="H50" s="124"/>
      <c r="I50" s="124"/>
      <c r="J50" s="124"/>
      <c r="K50" s="125">
        <v>42914</v>
      </c>
      <c r="L50" s="125">
        <v>43028</v>
      </c>
      <c r="M50" s="122">
        <v>422</v>
      </c>
      <c r="N50" s="122">
        <v>70</v>
      </c>
      <c r="O50" s="122">
        <f>SUM(M50:N50)</f>
        <v>492</v>
      </c>
      <c r="P50" s="123">
        <v>6</v>
      </c>
      <c r="Q50" s="123">
        <v>8</v>
      </c>
      <c r="R50" s="121">
        <v>13.22</v>
      </c>
      <c r="S50" s="121" t="e">
        <f>IF(#REF!="",#REF!*#REF!,((P50*M50*#REF!)+(((#REF!-P50)*M50)*R50)))</f>
        <v>#REF!</v>
      </c>
      <c r="T50" s="121" t="e">
        <f>S50-U50</f>
        <v>#REF!</v>
      </c>
      <c r="U50" s="121" t="e">
        <f>S50*50%</f>
        <v>#REF!</v>
      </c>
      <c r="V50" s="120" t="s">
        <v>13</v>
      </c>
      <c r="W50" s="119" t="s">
        <v>13</v>
      </c>
      <c r="X50" s="118">
        <v>0</v>
      </c>
      <c r="Y50" s="3" t="str">
        <f>IF(X50=0,"OK","Ecart")</f>
        <v>OK</v>
      </c>
      <c r="Z50" s="2" t="str">
        <f>IF(H50="","",NETWORKDAYS(H50,DUDU))</f>
        <v/>
      </c>
      <c r="AA50" s="2" t="str">
        <f>IF(Z50="","",Z50*7)</f>
        <v/>
      </c>
      <c r="AB50" s="27">
        <f>NETWORKDAYS(H50,J50)</f>
        <v>0</v>
      </c>
      <c r="AC50" s="2" t="str">
        <f>IF(Z50="","",AB50-Z50)</f>
        <v/>
      </c>
      <c r="AD50" s="2" t="str">
        <f>IF(AC50="","",AC50*7)</f>
        <v/>
      </c>
    </row>
    <row r="51" spans="1:30" ht="30" customHeight="1" x14ac:dyDescent="0.25">
      <c r="A51" s="100" t="s">
        <v>6</v>
      </c>
      <c r="B51" s="98" t="s">
        <v>14</v>
      </c>
      <c r="C51" s="99"/>
      <c r="D51" s="95" t="s">
        <v>8</v>
      </c>
      <c r="E51" s="95">
        <v>324</v>
      </c>
      <c r="F51" s="95" t="s">
        <v>0</v>
      </c>
      <c r="G51" s="94">
        <v>39010</v>
      </c>
      <c r="H51" s="96">
        <v>42772</v>
      </c>
      <c r="I51" s="96"/>
      <c r="J51" s="96">
        <v>43238</v>
      </c>
      <c r="K51" s="97">
        <v>42772</v>
      </c>
      <c r="L51" s="97">
        <v>42986</v>
      </c>
      <c r="M51" s="94">
        <v>805</v>
      </c>
      <c r="N51" s="94">
        <v>140</v>
      </c>
      <c r="O51" s="94">
        <f>SUM(M51:N51)</f>
        <v>945</v>
      </c>
      <c r="P51" s="95">
        <v>8</v>
      </c>
      <c r="Q51" s="95">
        <v>12</v>
      </c>
      <c r="R51" s="102">
        <v>7.39</v>
      </c>
      <c r="S51" s="102" t="e">
        <f>IF(#REF!="",#REF!*#REF!,((P51*M51*#REF!)+(((#REF!-P51)*M51)*R51)))</f>
        <v>#REF!</v>
      </c>
      <c r="T51" s="102" t="e">
        <f>S51-U51</f>
        <v>#REF!</v>
      </c>
      <c r="U51" s="102" t="e">
        <f>S51*50%</f>
        <v>#REF!</v>
      </c>
      <c r="V51" s="116"/>
      <c r="W51" s="115"/>
      <c r="X51" s="90" t="e">
        <f>W51-S51</f>
        <v>#REF!</v>
      </c>
      <c r="Y51" s="3" t="e">
        <f>IF(X51=0,"OK","Ecart")</f>
        <v>#REF!</v>
      </c>
      <c r="Z51" s="2">
        <f>IF(H51="","",NETWORKDAYS(H51,DUDU))</f>
        <v>496</v>
      </c>
      <c r="AA51" s="2">
        <f>IF(Z51="","",Z51*7)</f>
        <v>3472</v>
      </c>
      <c r="AB51" s="27">
        <f>NETWORKDAYS(H51,J51)</f>
        <v>335</v>
      </c>
      <c r="AC51" s="2">
        <f>IF(Z51="","",AB51-Z51)</f>
        <v>-161</v>
      </c>
      <c r="AD51" s="2">
        <f>IF(AC51="","",AC51*7)</f>
        <v>-1127</v>
      </c>
    </row>
    <row r="52" spans="1:30" ht="30" customHeight="1" x14ac:dyDescent="0.25">
      <c r="A52" s="100" t="s">
        <v>6</v>
      </c>
      <c r="B52" s="98" t="s">
        <v>14</v>
      </c>
      <c r="C52" s="99"/>
      <c r="D52" s="95" t="s">
        <v>8</v>
      </c>
      <c r="E52" s="95">
        <v>314</v>
      </c>
      <c r="F52" s="95" t="s">
        <v>0</v>
      </c>
      <c r="G52" s="94">
        <v>39010</v>
      </c>
      <c r="H52" s="96">
        <v>42772</v>
      </c>
      <c r="I52" s="96"/>
      <c r="J52" s="96">
        <v>43238</v>
      </c>
      <c r="K52" s="97">
        <v>42772</v>
      </c>
      <c r="L52" s="97">
        <v>42986</v>
      </c>
      <c r="M52" s="94">
        <v>840</v>
      </c>
      <c r="N52" s="94">
        <v>140</v>
      </c>
      <c r="O52" s="94">
        <f>SUM(M52:N52)</f>
        <v>980</v>
      </c>
      <c r="P52" s="95">
        <v>8</v>
      </c>
      <c r="Q52" s="95">
        <v>12</v>
      </c>
      <c r="R52" s="102">
        <v>7.39</v>
      </c>
      <c r="S52" s="102" t="e">
        <f>IF(#REF!="",#REF!*#REF!,((P52*M52*#REF!)+(((#REF!-P52)*M52)*R52)))</f>
        <v>#REF!</v>
      </c>
      <c r="T52" s="102" t="e">
        <f>S52-U52</f>
        <v>#REF!</v>
      </c>
      <c r="U52" s="102" t="e">
        <f>S52*50%</f>
        <v>#REF!</v>
      </c>
      <c r="V52" s="116"/>
      <c r="W52" s="115"/>
      <c r="X52" s="90" t="e">
        <f>W52-S52</f>
        <v>#REF!</v>
      </c>
      <c r="Y52" s="3" t="e">
        <f>IF(X52=0,"OK","Ecart")</f>
        <v>#REF!</v>
      </c>
      <c r="Z52" s="2">
        <f>IF(H52="","",NETWORKDAYS(H52,DUDU))</f>
        <v>496</v>
      </c>
      <c r="AA52" s="2">
        <f>IF(Z52="","",Z52*7)</f>
        <v>3472</v>
      </c>
      <c r="AB52" s="27">
        <f>NETWORKDAYS(H52,J52)</f>
        <v>335</v>
      </c>
      <c r="AC52" s="2">
        <f>IF(Z52="","",AB52-Z52)</f>
        <v>-161</v>
      </c>
      <c r="AD52" s="2">
        <f>IF(AC52="","",AC52*7)</f>
        <v>-1127</v>
      </c>
    </row>
    <row r="53" spans="1:30" ht="30" customHeight="1" x14ac:dyDescent="0.25">
      <c r="A53" s="100" t="s">
        <v>6</v>
      </c>
      <c r="B53" s="98" t="s">
        <v>14</v>
      </c>
      <c r="C53" s="99"/>
      <c r="D53" s="95" t="s">
        <v>8</v>
      </c>
      <c r="E53" s="95">
        <v>324</v>
      </c>
      <c r="F53" s="95" t="s">
        <v>0</v>
      </c>
      <c r="G53" s="94">
        <v>39010</v>
      </c>
      <c r="H53" s="96">
        <v>42772</v>
      </c>
      <c r="I53" s="96"/>
      <c r="J53" s="96">
        <v>43238</v>
      </c>
      <c r="K53" s="97">
        <v>42772</v>
      </c>
      <c r="L53" s="97">
        <v>42986</v>
      </c>
      <c r="M53" s="94">
        <v>840</v>
      </c>
      <c r="N53" s="94">
        <v>140</v>
      </c>
      <c r="O53" s="94">
        <f>SUM(M53:N53)</f>
        <v>980</v>
      </c>
      <c r="P53" s="95">
        <v>8</v>
      </c>
      <c r="Q53" s="95">
        <v>12</v>
      </c>
      <c r="R53" s="102">
        <v>7.39</v>
      </c>
      <c r="S53" s="102" t="e">
        <f>IF(#REF!="",#REF!*#REF!,((P53*M53*#REF!)+(((#REF!-P53)*M53)*R53)))</f>
        <v>#REF!</v>
      </c>
      <c r="T53" s="102" t="e">
        <f>S53-U53</f>
        <v>#REF!</v>
      </c>
      <c r="U53" s="102" t="e">
        <f>S53*50%</f>
        <v>#REF!</v>
      </c>
      <c r="V53" s="116"/>
      <c r="W53" s="115"/>
      <c r="X53" s="90" t="e">
        <f>W53-S53</f>
        <v>#REF!</v>
      </c>
      <c r="Y53" s="3" t="e">
        <f>IF(X53=0,"OK","Ecart")</f>
        <v>#REF!</v>
      </c>
      <c r="Z53" s="2">
        <f>IF(H53="","",NETWORKDAYS(H53,DUDU))</f>
        <v>496</v>
      </c>
      <c r="AA53" s="2">
        <f>IF(Z53="","",Z53*7)</f>
        <v>3472</v>
      </c>
      <c r="AB53" s="27">
        <f>NETWORKDAYS(H53,J53)</f>
        <v>335</v>
      </c>
      <c r="AC53" s="2">
        <f>IF(Z53="","",AB53-Z53)</f>
        <v>-161</v>
      </c>
      <c r="AD53" s="2">
        <f>IF(AC53="","",AC53*7)</f>
        <v>-1127</v>
      </c>
    </row>
    <row r="54" spans="1:30" s="88" customFormat="1" ht="30" customHeight="1" x14ac:dyDescent="0.25">
      <c r="A54" s="100" t="s">
        <v>5</v>
      </c>
      <c r="B54" s="98" t="s">
        <v>14</v>
      </c>
      <c r="C54" s="99"/>
      <c r="D54" s="95" t="s">
        <v>8</v>
      </c>
      <c r="E54" s="95">
        <v>324</v>
      </c>
      <c r="F54" s="95" t="s">
        <v>0</v>
      </c>
      <c r="G54" s="94">
        <v>39010</v>
      </c>
      <c r="H54" s="96">
        <v>43108</v>
      </c>
      <c r="I54" s="96"/>
      <c r="J54" s="96">
        <v>43567</v>
      </c>
      <c r="K54" s="97">
        <v>43108</v>
      </c>
      <c r="L54" s="97">
        <v>43567</v>
      </c>
      <c r="M54" s="94">
        <v>840</v>
      </c>
      <c r="N54" s="94">
        <v>140</v>
      </c>
      <c r="O54" s="94">
        <f>SUM(M54:N54)</f>
        <v>980</v>
      </c>
      <c r="P54" s="95">
        <v>8</v>
      </c>
      <c r="Q54" s="95">
        <v>12</v>
      </c>
      <c r="R54" s="93">
        <v>7.39</v>
      </c>
      <c r="S54" s="93" t="e">
        <f>IF(#REF!="",#REF!*#REF!,((P54*M54*#REF!)+(((#REF!-P54)*M54)*R54)))</f>
        <v>#REF!</v>
      </c>
      <c r="T54" s="93" t="e">
        <f>S54-U54</f>
        <v>#REF!</v>
      </c>
      <c r="U54" s="93" t="e">
        <f>S54*50%</f>
        <v>#REF!</v>
      </c>
      <c r="V54" s="92"/>
      <c r="W54" s="91"/>
      <c r="X54" s="90" t="e">
        <f>W54-S54</f>
        <v>#REF!</v>
      </c>
      <c r="Y54" s="3" t="e">
        <f>IF(X54=0,"OK","Ecart")</f>
        <v>#REF!</v>
      </c>
      <c r="Z54" s="2">
        <f>IF(H54="","",NETWORKDAYS(H54,DUDU))</f>
        <v>256</v>
      </c>
      <c r="AA54" s="2">
        <f>IF(Z54="","",Z54*7)</f>
        <v>1792</v>
      </c>
      <c r="AB54" s="27">
        <f>NETWORKDAYS(H54,J54)</f>
        <v>330</v>
      </c>
      <c r="AC54" s="2">
        <f>IF(Z54="","",AB54-Z54)</f>
        <v>74</v>
      </c>
      <c r="AD54" s="2">
        <f>IF(AC54="","",AC54*7)</f>
        <v>518</v>
      </c>
    </row>
    <row r="55" spans="1:30" s="88" customFormat="1" ht="30" customHeight="1" x14ac:dyDescent="0.25">
      <c r="A55" s="100" t="s">
        <v>5</v>
      </c>
      <c r="B55" s="98" t="s">
        <v>14</v>
      </c>
      <c r="C55" s="99"/>
      <c r="D55" s="95" t="s">
        <v>8</v>
      </c>
      <c r="E55" s="95">
        <v>314</v>
      </c>
      <c r="F55" s="95" t="s">
        <v>0</v>
      </c>
      <c r="G55" s="94">
        <v>39010</v>
      </c>
      <c r="H55" s="96">
        <v>43108</v>
      </c>
      <c r="I55" s="96"/>
      <c r="J55" s="96">
        <v>43567</v>
      </c>
      <c r="K55" s="97">
        <v>43108</v>
      </c>
      <c r="L55" s="97">
        <v>43567</v>
      </c>
      <c r="M55" s="94">
        <v>840</v>
      </c>
      <c r="N55" s="94">
        <v>140</v>
      </c>
      <c r="O55" s="94">
        <f>SUM(M55:N55)</f>
        <v>980</v>
      </c>
      <c r="P55" s="95">
        <v>8</v>
      </c>
      <c r="Q55" s="95">
        <v>12</v>
      </c>
      <c r="R55" s="93">
        <v>7.39</v>
      </c>
      <c r="S55" s="93" t="e">
        <f>IF(#REF!="",#REF!*#REF!,((P55*M55*#REF!)+(((#REF!-P55)*M55)*R55)))</f>
        <v>#REF!</v>
      </c>
      <c r="T55" s="93" t="e">
        <f>S55-U55</f>
        <v>#REF!</v>
      </c>
      <c r="U55" s="93" t="e">
        <f>S55*50%</f>
        <v>#REF!</v>
      </c>
      <c r="V55" s="92"/>
      <c r="W55" s="91"/>
      <c r="X55" s="90" t="e">
        <f>W55-S55</f>
        <v>#REF!</v>
      </c>
      <c r="Y55" s="3" t="e">
        <f>IF(X55=0,"OK","Ecart")</f>
        <v>#REF!</v>
      </c>
      <c r="Z55" s="2">
        <f>IF(H55="","",NETWORKDAYS(H55,DUDU))</f>
        <v>256</v>
      </c>
      <c r="AA55" s="2">
        <f>IF(Z55="","",Z55*7)</f>
        <v>1792</v>
      </c>
      <c r="AB55" s="27">
        <f>NETWORKDAYS(H55,J55)</f>
        <v>330</v>
      </c>
      <c r="AC55" s="2">
        <f>IF(Z55="","",AB55-Z55)</f>
        <v>74</v>
      </c>
      <c r="AD55" s="2">
        <f>IF(AC55="","",AC55*7)</f>
        <v>518</v>
      </c>
    </row>
    <row r="56" spans="1:30" s="88" customFormat="1" ht="30" customHeight="1" x14ac:dyDescent="0.25">
      <c r="A56" s="100" t="s">
        <v>5</v>
      </c>
      <c r="B56" s="98" t="s">
        <v>14</v>
      </c>
      <c r="C56" s="99"/>
      <c r="D56" s="95" t="s">
        <v>8</v>
      </c>
      <c r="E56" s="95">
        <v>324</v>
      </c>
      <c r="F56" s="95" t="s">
        <v>0</v>
      </c>
      <c r="G56" s="94">
        <v>39010</v>
      </c>
      <c r="H56" s="96">
        <v>43108</v>
      </c>
      <c r="I56" s="96"/>
      <c r="J56" s="96">
        <v>43560</v>
      </c>
      <c r="K56" s="97">
        <v>43108</v>
      </c>
      <c r="L56" s="97">
        <v>43560</v>
      </c>
      <c r="M56" s="94">
        <v>805</v>
      </c>
      <c r="N56" s="94">
        <v>140</v>
      </c>
      <c r="O56" s="94">
        <f>SUM(M56:N56)</f>
        <v>945</v>
      </c>
      <c r="P56" s="95">
        <v>8</v>
      </c>
      <c r="Q56" s="95">
        <v>12</v>
      </c>
      <c r="R56" s="93">
        <v>7.39</v>
      </c>
      <c r="S56" s="93" t="e">
        <f>IF(#REF!="",#REF!*#REF!,((P56*M56*#REF!)+(((#REF!-P56)*M56)*R56)))</f>
        <v>#REF!</v>
      </c>
      <c r="T56" s="93" t="e">
        <f>S56-U56</f>
        <v>#REF!</v>
      </c>
      <c r="U56" s="93" t="e">
        <f>S56*50%</f>
        <v>#REF!</v>
      </c>
      <c r="V56" s="92"/>
      <c r="W56" s="91"/>
      <c r="X56" s="90" t="e">
        <f>W56-S56</f>
        <v>#REF!</v>
      </c>
      <c r="Y56" s="3" t="e">
        <f>IF(X56=0,"OK","Ecart")</f>
        <v>#REF!</v>
      </c>
      <c r="Z56" s="2">
        <f>IF(H56="","",NETWORKDAYS(H56,DUDU))</f>
        <v>256</v>
      </c>
      <c r="AA56" s="2">
        <f>IF(Z56="","",Z56*7)</f>
        <v>1792</v>
      </c>
      <c r="AB56" s="27">
        <f>NETWORKDAYS(H56,J56)</f>
        <v>325</v>
      </c>
      <c r="AC56" s="2">
        <f>IF(Z56="","",AB56-Z56)</f>
        <v>69</v>
      </c>
      <c r="AD56" s="2">
        <f>IF(AC56="","",AC56*7)</f>
        <v>483</v>
      </c>
    </row>
    <row r="57" spans="1:30" s="88" customFormat="1" ht="30" customHeight="1" x14ac:dyDescent="0.25">
      <c r="A57" s="100" t="s">
        <v>6</v>
      </c>
      <c r="B57" s="98" t="s">
        <v>14</v>
      </c>
      <c r="C57" s="99"/>
      <c r="D57" s="95" t="s">
        <v>8</v>
      </c>
      <c r="E57" s="95">
        <v>334</v>
      </c>
      <c r="F57" s="95" t="s">
        <v>0</v>
      </c>
      <c r="G57" s="94">
        <v>39010</v>
      </c>
      <c r="H57" s="96">
        <v>43038</v>
      </c>
      <c r="I57" s="96"/>
      <c r="J57" s="96">
        <v>43271</v>
      </c>
      <c r="K57" s="97">
        <v>42885</v>
      </c>
      <c r="L57" s="97">
        <v>43126</v>
      </c>
      <c r="M57" s="94">
        <v>875</v>
      </c>
      <c r="N57" s="94">
        <v>210</v>
      </c>
      <c r="O57" s="94">
        <f>SUM(M57:N57)</f>
        <v>1085</v>
      </c>
      <c r="P57" s="95">
        <v>12</v>
      </c>
      <c r="Q57" s="95">
        <v>18</v>
      </c>
      <c r="R57" s="102">
        <v>8.9499999999999993</v>
      </c>
      <c r="S57" s="102" t="e">
        <f>IF(#REF!="",#REF!*#REF!,((P57*M57*#REF!)+(((#REF!-P57)*M57)*R57)))</f>
        <v>#REF!</v>
      </c>
      <c r="T57" s="102" t="e">
        <f>S57-U57</f>
        <v>#REF!</v>
      </c>
      <c r="U57" s="102" t="e">
        <f>S57*50%</f>
        <v>#REF!</v>
      </c>
      <c r="V57" s="92"/>
      <c r="W57" s="101"/>
      <c r="X57" s="90" t="e">
        <f>W57-S57</f>
        <v>#REF!</v>
      </c>
      <c r="Y57" s="3" t="e">
        <f>IF(X57=0,"OK","Ecart")</f>
        <v>#REF!</v>
      </c>
      <c r="Z57" s="2">
        <f>IF(H57="","",NETWORKDAYS(H57,DUDU))</f>
        <v>306</v>
      </c>
      <c r="AA57" s="2">
        <f>IF(Z57="","",Z57*7)</f>
        <v>2142</v>
      </c>
      <c r="AB57" s="27">
        <f>NETWORKDAYS(H57,J57)</f>
        <v>168</v>
      </c>
      <c r="AC57" s="2">
        <f>IF(Z57="","",AB57-Z57)</f>
        <v>-138</v>
      </c>
      <c r="AD57" s="2">
        <f>IF(AC57="","",AC57*7)</f>
        <v>-966</v>
      </c>
    </row>
    <row r="58" spans="1:30" s="88" customFormat="1" ht="30" customHeight="1" x14ac:dyDescent="0.25">
      <c r="A58" s="100" t="s">
        <v>5</v>
      </c>
      <c r="B58" s="98" t="s">
        <v>14</v>
      </c>
      <c r="C58" s="99"/>
      <c r="D58" s="95" t="s">
        <v>8</v>
      </c>
      <c r="E58" s="95">
        <v>334</v>
      </c>
      <c r="F58" s="95" t="s">
        <v>0</v>
      </c>
      <c r="G58" s="94">
        <v>39010</v>
      </c>
      <c r="H58" s="96">
        <v>43353</v>
      </c>
      <c r="I58" s="96"/>
      <c r="J58" s="96">
        <v>43579</v>
      </c>
      <c r="K58" s="97">
        <v>43353</v>
      </c>
      <c r="L58" s="97">
        <v>43579</v>
      </c>
      <c r="M58" s="94">
        <v>875</v>
      </c>
      <c r="N58" s="94">
        <v>210</v>
      </c>
      <c r="O58" s="94">
        <f>SUM(M58:N58)</f>
        <v>1085</v>
      </c>
      <c r="P58" s="95">
        <v>12</v>
      </c>
      <c r="Q58" s="95">
        <v>18</v>
      </c>
      <c r="R58" s="93">
        <v>8.9499999999999993</v>
      </c>
      <c r="S58" s="93" t="e">
        <f>IF(#REF!="",#REF!*#REF!,((P58*M58*#REF!)+(((#REF!-P58)*M58)*R58)))</f>
        <v>#REF!</v>
      </c>
      <c r="T58" s="93" t="e">
        <f>S58-U58</f>
        <v>#REF!</v>
      </c>
      <c r="U58" s="93" t="e">
        <f>S58*50%</f>
        <v>#REF!</v>
      </c>
      <c r="V58" s="92"/>
      <c r="W58" s="91"/>
      <c r="X58" s="90" t="e">
        <f>W58-S58</f>
        <v>#REF!</v>
      </c>
      <c r="Y58" s="3" t="e">
        <f>IF(X58=0,"OK","Ecart")</f>
        <v>#REF!</v>
      </c>
      <c r="Z58" s="2">
        <f>IF(H58="","",NETWORKDAYS(H58,DUDU))</f>
        <v>81</v>
      </c>
      <c r="AA58" s="2">
        <f>IF(Z58="","",Z58*7)</f>
        <v>567</v>
      </c>
      <c r="AB58" s="27">
        <f>NETWORKDAYS(H58,J58)</f>
        <v>163</v>
      </c>
      <c r="AC58" s="2">
        <f>IF(Z58="","",AB58-Z58)</f>
        <v>82</v>
      </c>
      <c r="AD58" s="2">
        <f>IF(AC58="","",AC58*7)</f>
        <v>574</v>
      </c>
    </row>
    <row r="59" spans="1:30" s="88" customFormat="1" ht="30" customHeight="1" x14ac:dyDescent="0.25">
      <c r="A59" s="100" t="s">
        <v>6</v>
      </c>
      <c r="B59" s="98" t="s">
        <v>14</v>
      </c>
      <c r="C59" s="99"/>
      <c r="D59" s="95" t="s">
        <v>8</v>
      </c>
      <c r="E59" s="95">
        <v>315</v>
      </c>
      <c r="F59" s="95" t="s">
        <v>7</v>
      </c>
      <c r="G59" s="94">
        <v>58010</v>
      </c>
      <c r="H59" s="96">
        <v>43005</v>
      </c>
      <c r="I59" s="96"/>
      <c r="J59" s="96">
        <v>43196</v>
      </c>
      <c r="K59" s="97">
        <v>43005</v>
      </c>
      <c r="L59" s="97">
        <v>43196</v>
      </c>
      <c r="M59" s="94">
        <v>700</v>
      </c>
      <c r="N59" s="94">
        <v>210</v>
      </c>
      <c r="O59" s="94">
        <f>SUM(M59:N59)</f>
        <v>910</v>
      </c>
      <c r="P59" s="95">
        <v>8</v>
      </c>
      <c r="Q59" s="95">
        <v>12</v>
      </c>
      <c r="R59" s="102">
        <v>8.08</v>
      </c>
      <c r="S59" s="102" t="e">
        <f>IF(#REF!="",#REF!*#REF!,((P59*M59*#REF!)+(((#REF!-P59)*M59)*R59)))</f>
        <v>#REF!</v>
      </c>
      <c r="T59" s="102" t="e">
        <f>S59-U59</f>
        <v>#REF!</v>
      </c>
      <c r="U59" s="102" t="e">
        <f>S59*45%</f>
        <v>#REF!</v>
      </c>
      <c r="V59" s="92"/>
      <c r="W59" s="101"/>
      <c r="X59" s="90" t="e">
        <f>W59-S59</f>
        <v>#REF!</v>
      </c>
      <c r="Y59" s="3" t="e">
        <f>IF(X59=0,"OK","Ecart")</f>
        <v>#REF!</v>
      </c>
      <c r="Z59" s="2">
        <f>IF(H59="","",NETWORKDAYS(H59,DUDU))</f>
        <v>329</v>
      </c>
      <c r="AA59" s="2">
        <f>IF(Z59="","",Z59*7)</f>
        <v>2303</v>
      </c>
      <c r="AB59" s="27">
        <f>NETWORKDAYS(H59,J59)</f>
        <v>138</v>
      </c>
      <c r="AC59" s="2">
        <f>IF(Z59="","",AB59-Z59)</f>
        <v>-191</v>
      </c>
      <c r="AD59" s="2">
        <f>IF(AC59="","",AC59*7)</f>
        <v>-1337</v>
      </c>
    </row>
    <row r="60" spans="1:30" s="88" customFormat="1" ht="30" customHeight="1" x14ac:dyDescent="0.25">
      <c r="A60" s="100" t="s">
        <v>5</v>
      </c>
      <c r="B60" s="98" t="s">
        <v>14</v>
      </c>
      <c r="C60" s="99"/>
      <c r="D60" s="95" t="s">
        <v>8</v>
      </c>
      <c r="E60" s="95">
        <v>315</v>
      </c>
      <c r="F60" s="95" t="s">
        <v>7</v>
      </c>
      <c r="G60" s="94">
        <v>58010</v>
      </c>
      <c r="H60" s="96">
        <v>43360</v>
      </c>
      <c r="I60" s="96"/>
      <c r="J60" s="96">
        <v>43550</v>
      </c>
      <c r="K60" s="97">
        <v>43360</v>
      </c>
      <c r="L60" s="97">
        <v>43550</v>
      </c>
      <c r="M60" s="94">
        <v>700</v>
      </c>
      <c r="N60" s="94">
        <v>210</v>
      </c>
      <c r="O60" s="94">
        <f>SUM(M60:N60)</f>
        <v>910</v>
      </c>
      <c r="P60" s="95">
        <v>8</v>
      </c>
      <c r="Q60" s="95">
        <v>12</v>
      </c>
      <c r="R60" s="93">
        <v>8.08</v>
      </c>
      <c r="S60" s="93" t="e">
        <f>IF(#REF!="",#REF!*#REF!,((P60*M60*#REF!)+(((#REF!-P60)*M60)*R60)))</f>
        <v>#REF!</v>
      </c>
      <c r="T60" s="93" t="e">
        <f>S60-U60</f>
        <v>#REF!</v>
      </c>
      <c r="U60" s="93" t="e">
        <f>S60*50%</f>
        <v>#REF!</v>
      </c>
      <c r="V60" s="92"/>
      <c r="W60" s="91"/>
      <c r="X60" s="90" t="e">
        <f>W60-S60</f>
        <v>#REF!</v>
      </c>
      <c r="Y60" s="3" t="e">
        <f>IF(X60=0,"OK","Ecart")</f>
        <v>#REF!</v>
      </c>
      <c r="Z60" s="2">
        <f>IF(H60="","",NETWORKDAYS(H60,DUDU))</f>
        <v>76</v>
      </c>
      <c r="AA60" s="2">
        <f>IF(Z60="","",Z60*7)</f>
        <v>532</v>
      </c>
      <c r="AB60" s="27">
        <f>NETWORKDAYS(H60,J60)</f>
        <v>137</v>
      </c>
      <c r="AC60" s="2">
        <f>IF(Z60="","",AB60-Z60)</f>
        <v>61</v>
      </c>
      <c r="AD60" s="2">
        <f>IF(AC60="","",AC60*7)</f>
        <v>427</v>
      </c>
    </row>
    <row r="61" spans="1:30" s="88" customFormat="1" ht="30" customHeight="1" x14ac:dyDescent="0.25">
      <c r="A61" s="100" t="s">
        <v>6</v>
      </c>
      <c r="B61" s="98" t="s">
        <v>14</v>
      </c>
      <c r="C61" s="99"/>
      <c r="D61" s="95" t="s">
        <v>8</v>
      </c>
      <c r="E61" s="95">
        <v>255</v>
      </c>
      <c r="F61" s="95" t="s">
        <v>0</v>
      </c>
      <c r="G61" s="94">
        <v>70010</v>
      </c>
      <c r="H61" s="96">
        <v>42884</v>
      </c>
      <c r="I61" s="96"/>
      <c r="J61" s="96">
        <v>43133</v>
      </c>
      <c r="K61" s="97">
        <v>42884</v>
      </c>
      <c r="L61" s="97">
        <v>43133</v>
      </c>
      <c r="M61" s="94">
        <v>980</v>
      </c>
      <c r="N61" s="94">
        <v>140</v>
      </c>
      <c r="O61" s="94">
        <f>SUM(M61:N61)</f>
        <v>1120</v>
      </c>
      <c r="P61" s="95">
        <v>8</v>
      </c>
      <c r="Q61" s="95">
        <v>12</v>
      </c>
      <c r="R61" s="102">
        <v>11.44</v>
      </c>
      <c r="S61" s="102" t="e">
        <f>IF(#REF!="",#REF!*#REF!,((P61*M61*#REF!)+(((#REF!-P61)*M61)*R61)))</f>
        <v>#REF!</v>
      </c>
      <c r="T61" s="102" t="e">
        <f>S61-U61</f>
        <v>#REF!</v>
      </c>
      <c r="U61" s="102" t="e">
        <f>S61*50%</f>
        <v>#REF!</v>
      </c>
      <c r="V61" s="92"/>
      <c r="W61" s="101"/>
      <c r="X61" s="90" t="e">
        <f>W61-S61</f>
        <v>#REF!</v>
      </c>
      <c r="Y61" s="3" t="e">
        <f>IF(X61=0,"OK","Ecart")</f>
        <v>#REF!</v>
      </c>
      <c r="Z61" s="2">
        <f>IF(H61="","",NETWORKDAYS(H61,DUDU))</f>
        <v>416</v>
      </c>
      <c r="AA61" s="2">
        <f>IF(Z61="","",Z61*7)</f>
        <v>2912</v>
      </c>
      <c r="AB61" s="27">
        <f>NETWORKDAYS(H61,J61)</f>
        <v>180</v>
      </c>
      <c r="AC61" s="2">
        <f>IF(Z61="","",AB61-Z61)</f>
        <v>-236</v>
      </c>
      <c r="AD61" s="2">
        <f>IF(AC61="","",AC61*7)</f>
        <v>-1652</v>
      </c>
    </row>
    <row r="62" spans="1:30" s="88" customFormat="1" ht="30" customHeight="1" x14ac:dyDescent="0.25">
      <c r="A62" s="100" t="s">
        <v>5</v>
      </c>
      <c r="B62" s="98" t="s">
        <v>14</v>
      </c>
      <c r="C62" s="99"/>
      <c r="D62" s="95" t="s">
        <v>8</v>
      </c>
      <c r="E62" s="95">
        <v>255</v>
      </c>
      <c r="F62" s="95" t="s">
        <v>0</v>
      </c>
      <c r="G62" s="94">
        <v>70010</v>
      </c>
      <c r="H62" s="96">
        <v>43152</v>
      </c>
      <c r="I62" s="96"/>
      <c r="J62" s="96">
        <v>43399</v>
      </c>
      <c r="K62" s="97">
        <v>43152</v>
      </c>
      <c r="L62" s="97">
        <v>43399</v>
      </c>
      <c r="M62" s="94">
        <v>980</v>
      </c>
      <c r="N62" s="94">
        <v>140</v>
      </c>
      <c r="O62" s="94">
        <f>SUM(M62:N62)</f>
        <v>1120</v>
      </c>
      <c r="P62" s="95">
        <v>8</v>
      </c>
      <c r="Q62" s="95">
        <v>12</v>
      </c>
      <c r="R62" s="93">
        <v>11.44</v>
      </c>
      <c r="S62" s="93" t="e">
        <f>IF(#REF!="",#REF!*#REF!,((P62*M62*#REF!)+(((#REF!-P62)*M62)*R62)))</f>
        <v>#REF!</v>
      </c>
      <c r="T62" s="93" t="e">
        <f>S62-U62</f>
        <v>#REF!</v>
      </c>
      <c r="U62" s="93" t="e">
        <f>S62*50%</f>
        <v>#REF!</v>
      </c>
      <c r="V62" s="92"/>
      <c r="W62" s="91"/>
      <c r="X62" s="90" t="e">
        <f>W62-S62</f>
        <v>#REF!</v>
      </c>
      <c r="Y62" s="3" t="e">
        <f>IF(X62=0,"OK","Ecart")</f>
        <v>#REF!</v>
      </c>
      <c r="Z62" s="2">
        <f>IF(H62="","",NETWORKDAYS(H62,DUDU))</f>
        <v>224</v>
      </c>
      <c r="AA62" s="2">
        <f>IF(Z62="","",Z62*7)</f>
        <v>1568</v>
      </c>
      <c r="AB62" s="27">
        <f>NETWORKDAYS(H62,J62)</f>
        <v>178</v>
      </c>
      <c r="AC62" s="2">
        <f>IF(Z62="","",AB62-Z62)</f>
        <v>-46</v>
      </c>
      <c r="AD62" s="2">
        <f>IF(AC62="","",AC62*7)</f>
        <v>-322</v>
      </c>
    </row>
    <row r="63" spans="1:30" s="88" customFormat="1" ht="30" customHeight="1" x14ac:dyDescent="0.25">
      <c r="A63" s="100" t="s">
        <v>6</v>
      </c>
      <c r="B63" s="98" t="s">
        <v>14</v>
      </c>
      <c r="C63" s="99"/>
      <c r="D63" s="95" t="s">
        <v>8</v>
      </c>
      <c r="E63" s="95">
        <v>311</v>
      </c>
      <c r="F63" s="95" t="s">
        <v>0</v>
      </c>
      <c r="G63" s="94">
        <v>70010</v>
      </c>
      <c r="H63" s="96">
        <v>43011</v>
      </c>
      <c r="I63" s="96"/>
      <c r="J63" s="96">
        <v>43210</v>
      </c>
      <c r="K63" s="97">
        <v>42851</v>
      </c>
      <c r="L63" s="97">
        <v>43063</v>
      </c>
      <c r="M63" s="94">
        <v>630</v>
      </c>
      <c r="N63" s="94">
        <v>315</v>
      </c>
      <c r="O63" s="94">
        <f>SUM(M63:N63)</f>
        <v>945</v>
      </c>
      <c r="P63" s="95">
        <v>8</v>
      </c>
      <c r="Q63" s="95">
        <v>12</v>
      </c>
      <c r="R63" s="102">
        <v>10.26</v>
      </c>
      <c r="S63" s="102" t="e">
        <f>IF(#REF!="",#REF!*#REF!,((P63*M63*#REF!)+(((#REF!-P63)*M63)*R63)))</f>
        <v>#REF!</v>
      </c>
      <c r="T63" s="102" t="e">
        <f>S63-U63</f>
        <v>#REF!</v>
      </c>
      <c r="U63" s="102" t="e">
        <f>S63*50%</f>
        <v>#REF!</v>
      </c>
      <c r="V63" s="92"/>
      <c r="W63" s="101"/>
      <c r="X63" s="90" t="e">
        <f>W63-S63</f>
        <v>#REF!</v>
      </c>
      <c r="Y63" s="3" t="e">
        <f>IF(X63=0,"OK","Ecart")</f>
        <v>#REF!</v>
      </c>
      <c r="Z63" s="2">
        <f>IF(H63="","",NETWORKDAYS(H63,DUDU))</f>
        <v>325</v>
      </c>
      <c r="AA63" s="2">
        <f>IF(Z63="","",Z63*7)</f>
        <v>2275</v>
      </c>
      <c r="AB63" s="27">
        <f>NETWORKDAYS(H63,J63)</f>
        <v>144</v>
      </c>
      <c r="AC63" s="2">
        <f>IF(Z63="","",AB63-Z63)</f>
        <v>-181</v>
      </c>
      <c r="AD63" s="2">
        <f>IF(AC63="","",AC63*7)</f>
        <v>-1267</v>
      </c>
    </row>
    <row r="64" spans="1:30" s="88" customFormat="1" ht="30" customHeight="1" x14ac:dyDescent="0.25">
      <c r="A64" s="100" t="s">
        <v>5</v>
      </c>
      <c r="B64" s="98" t="s">
        <v>14</v>
      </c>
      <c r="C64" s="99"/>
      <c r="D64" s="95" t="s">
        <v>8</v>
      </c>
      <c r="E64" s="95">
        <v>311</v>
      </c>
      <c r="F64" s="95" t="s">
        <v>0</v>
      </c>
      <c r="G64" s="94">
        <v>70010</v>
      </c>
      <c r="H64" s="96">
        <v>43215</v>
      </c>
      <c r="I64" s="96"/>
      <c r="J64" s="96">
        <v>43427</v>
      </c>
      <c r="K64" s="97">
        <v>43215</v>
      </c>
      <c r="L64" s="97">
        <v>43427</v>
      </c>
      <c r="M64" s="94">
        <v>630</v>
      </c>
      <c r="N64" s="94">
        <v>315</v>
      </c>
      <c r="O64" s="94">
        <f>SUM(M64:N64)</f>
        <v>945</v>
      </c>
      <c r="P64" s="95">
        <v>8</v>
      </c>
      <c r="Q64" s="95">
        <v>12</v>
      </c>
      <c r="R64" s="93">
        <v>10.26</v>
      </c>
      <c r="S64" s="93" t="e">
        <f>IF(#REF!="",#REF!*#REF!,((P64*M64*#REF!)+(((#REF!-P64)*M64)*R64)))</f>
        <v>#REF!</v>
      </c>
      <c r="T64" s="93" t="e">
        <f>S64-U64</f>
        <v>#REF!</v>
      </c>
      <c r="U64" s="93" t="e">
        <f>S64*50%</f>
        <v>#REF!</v>
      </c>
      <c r="V64" s="92"/>
      <c r="W64" s="91"/>
      <c r="X64" s="90" t="e">
        <f>W64-S64</f>
        <v>#REF!</v>
      </c>
      <c r="Y64" s="3" t="e">
        <f>IF(X64=0,"OK","Ecart")</f>
        <v>#REF!</v>
      </c>
      <c r="Z64" s="2">
        <f>IF(H64="","",NETWORKDAYS(H64,DUDU))</f>
        <v>179</v>
      </c>
      <c r="AA64" s="2">
        <f>IF(Z64="","",Z64*7)</f>
        <v>1253</v>
      </c>
      <c r="AB64" s="27">
        <f>NETWORKDAYS(H64,J64)</f>
        <v>153</v>
      </c>
      <c r="AC64" s="2">
        <f>IF(Z64="","",AB64-Z64)</f>
        <v>-26</v>
      </c>
      <c r="AD64" s="2">
        <f>IF(AC64="","",AC64*7)</f>
        <v>-182</v>
      </c>
    </row>
    <row r="65" spans="1:30" s="88" customFormat="1" ht="30" customHeight="1" x14ac:dyDescent="0.25">
      <c r="A65" s="100" t="s">
        <v>6</v>
      </c>
      <c r="B65" s="98" t="s">
        <v>14</v>
      </c>
      <c r="C65" s="99"/>
      <c r="D65" s="95" t="s">
        <v>8</v>
      </c>
      <c r="E65" s="95">
        <v>201</v>
      </c>
      <c r="F65" s="95" t="s">
        <v>7</v>
      </c>
      <c r="G65" s="94">
        <v>71010</v>
      </c>
      <c r="H65" s="96">
        <v>42849</v>
      </c>
      <c r="I65" s="96"/>
      <c r="J65" s="96">
        <v>43119</v>
      </c>
      <c r="K65" s="97">
        <v>42787</v>
      </c>
      <c r="L65" s="97">
        <v>43049</v>
      </c>
      <c r="M65" s="94">
        <v>980</v>
      </c>
      <c r="N65" s="94">
        <v>210</v>
      </c>
      <c r="O65" s="94">
        <f>SUM(M65:N65)</f>
        <v>1190</v>
      </c>
      <c r="P65" s="95">
        <v>12</v>
      </c>
      <c r="Q65" s="95">
        <v>18</v>
      </c>
      <c r="R65" s="102">
        <v>11.16</v>
      </c>
      <c r="S65" s="102" t="e">
        <f>IF(#REF!="",#REF!*#REF!,((P65*M65*#REF!)+(((#REF!-P65)*M65)*R65)))</f>
        <v>#REF!</v>
      </c>
      <c r="T65" s="102" t="e">
        <f>S65-U65</f>
        <v>#REF!</v>
      </c>
      <c r="U65" s="102" t="e">
        <f>S65*45%</f>
        <v>#REF!</v>
      </c>
      <c r="V65" s="92"/>
      <c r="W65" s="101"/>
      <c r="X65" s="90" t="e">
        <f>W65-S65</f>
        <v>#REF!</v>
      </c>
      <c r="Y65" s="3" t="e">
        <f>IF(X65=0,"OK","Ecart")</f>
        <v>#REF!</v>
      </c>
      <c r="Z65" s="2">
        <f>IF(H65="","",NETWORKDAYS(H65,DUDU))</f>
        <v>441</v>
      </c>
      <c r="AA65" s="2">
        <f>IF(Z65="","",Z65*7)</f>
        <v>3087</v>
      </c>
      <c r="AB65" s="27">
        <f>NETWORKDAYS(H65,J65)</f>
        <v>195</v>
      </c>
      <c r="AC65" s="2">
        <f>IF(Z65="","",AB65-Z65)</f>
        <v>-246</v>
      </c>
      <c r="AD65" s="2">
        <f>IF(AC65="","",AC65*7)</f>
        <v>-1722</v>
      </c>
    </row>
    <row r="66" spans="1:30" s="88" customFormat="1" ht="30" customHeight="1" x14ac:dyDescent="0.25">
      <c r="A66" s="100" t="s">
        <v>5</v>
      </c>
      <c r="B66" s="98" t="s">
        <v>14</v>
      </c>
      <c r="C66" s="99"/>
      <c r="D66" s="95" t="s">
        <v>8</v>
      </c>
      <c r="E66" s="95">
        <v>201</v>
      </c>
      <c r="F66" s="95" t="s">
        <v>7</v>
      </c>
      <c r="G66" s="94">
        <v>71010</v>
      </c>
      <c r="H66" s="96">
        <v>43131</v>
      </c>
      <c r="I66" s="96"/>
      <c r="J66" s="96">
        <v>43392</v>
      </c>
      <c r="K66" s="97">
        <v>43131</v>
      </c>
      <c r="L66" s="97">
        <v>43392</v>
      </c>
      <c r="M66" s="94">
        <v>980</v>
      </c>
      <c r="N66" s="94">
        <v>210</v>
      </c>
      <c r="O66" s="94">
        <f>SUM(M66:N66)</f>
        <v>1190</v>
      </c>
      <c r="P66" s="95">
        <v>12</v>
      </c>
      <c r="Q66" s="95">
        <v>18</v>
      </c>
      <c r="R66" s="93">
        <v>11.16</v>
      </c>
      <c r="S66" s="93" t="e">
        <f>IF(#REF!="",#REF!*#REF!,((P66*M66*#REF!)+(((#REF!-P66)*M66)*R66)))</f>
        <v>#REF!</v>
      </c>
      <c r="T66" s="93" t="e">
        <f>S66-U66</f>
        <v>#REF!</v>
      </c>
      <c r="U66" s="93" t="e">
        <f>S66*50%</f>
        <v>#REF!</v>
      </c>
      <c r="V66" s="92"/>
      <c r="W66" s="91"/>
      <c r="X66" s="90" t="e">
        <f>W66-S66</f>
        <v>#REF!</v>
      </c>
      <c r="Y66" s="3" t="e">
        <f>IF(X66=0,"OK","Ecart")</f>
        <v>#REF!</v>
      </c>
      <c r="Z66" s="2">
        <f>IF(H66="","",NETWORKDAYS(H66,DUDU))</f>
        <v>239</v>
      </c>
      <c r="AA66" s="2">
        <f>IF(Z66="","",Z66*7)</f>
        <v>1673</v>
      </c>
      <c r="AB66" s="27">
        <f>NETWORKDAYS(H66,J66)</f>
        <v>188</v>
      </c>
      <c r="AC66" s="2">
        <f>IF(Z66="","",AB66-Z66)</f>
        <v>-51</v>
      </c>
      <c r="AD66" s="2">
        <f>IF(AC66="","",AC66*7)</f>
        <v>-357</v>
      </c>
    </row>
    <row r="67" spans="1:30" s="88" customFormat="1" ht="30" customHeight="1" x14ac:dyDescent="0.25">
      <c r="A67" s="100" t="s">
        <v>6</v>
      </c>
      <c r="B67" s="98" t="s">
        <v>14</v>
      </c>
      <c r="C67" s="99"/>
      <c r="D67" s="95" t="s">
        <v>8</v>
      </c>
      <c r="E67" s="95">
        <v>322</v>
      </c>
      <c r="F67" s="95" t="s">
        <v>7</v>
      </c>
      <c r="G67" s="94">
        <v>71011</v>
      </c>
      <c r="H67" s="96">
        <v>42836</v>
      </c>
      <c r="I67" s="96"/>
      <c r="J67" s="96">
        <v>43063</v>
      </c>
      <c r="K67" s="97">
        <v>42836</v>
      </c>
      <c r="L67" s="97">
        <v>43063</v>
      </c>
      <c r="M67" s="94">
        <v>840</v>
      </c>
      <c r="N67" s="94">
        <v>175</v>
      </c>
      <c r="O67" s="94">
        <f>SUM(M67:N67)</f>
        <v>1015</v>
      </c>
      <c r="P67" s="95">
        <v>12</v>
      </c>
      <c r="Q67" s="95">
        <v>18</v>
      </c>
      <c r="R67" s="102">
        <v>9.9</v>
      </c>
      <c r="S67" s="102" t="e">
        <f>IF(#REF!="",#REF!*#REF!,((P67*M67*#REF!)+(((#REF!-P67)*M67)*R67)))</f>
        <v>#REF!</v>
      </c>
      <c r="T67" s="102" t="e">
        <f>S67-U67</f>
        <v>#REF!</v>
      </c>
      <c r="U67" s="102" t="e">
        <f>S67*45%</f>
        <v>#REF!</v>
      </c>
      <c r="V67" s="92" t="s">
        <v>11</v>
      </c>
      <c r="W67" s="101"/>
      <c r="X67" s="90" t="e">
        <f>W67-S67</f>
        <v>#REF!</v>
      </c>
      <c r="Y67" s="3" t="e">
        <f>IF(X67=0,"OK","Ecart")</f>
        <v>#REF!</v>
      </c>
      <c r="Z67" s="2">
        <f>IF(H67="","",NETWORKDAYS(H67,DUDU))</f>
        <v>450</v>
      </c>
      <c r="AA67" s="2">
        <f>IF(Z67="","",Z67*7)</f>
        <v>3150</v>
      </c>
      <c r="AB67" s="27">
        <f>NETWORKDAYS(H67,J67)</f>
        <v>164</v>
      </c>
      <c r="AC67" s="2">
        <f>IF(Z67="","",AB67-Z67)</f>
        <v>-286</v>
      </c>
      <c r="AD67" s="2">
        <f>IF(AC67="","",AC67*7)</f>
        <v>-2002</v>
      </c>
    </row>
    <row r="68" spans="1:30" s="88" customFormat="1" ht="30" customHeight="1" x14ac:dyDescent="0.25">
      <c r="A68" s="100" t="s">
        <v>5</v>
      </c>
      <c r="B68" s="98" t="s">
        <v>14</v>
      </c>
      <c r="C68" s="99"/>
      <c r="D68" s="95" t="s">
        <v>8</v>
      </c>
      <c r="E68" s="95">
        <v>322</v>
      </c>
      <c r="F68" s="95" t="s">
        <v>7</v>
      </c>
      <c r="G68" s="94">
        <v>71011</v>
      </c>
      <c r="H68" s="96">
        <v>43124</v>
      </c>
      <c r="I68" s="96"/>
      <c r="J68" s="96">
        <v>43350</v>
      </c>
      <c r="K68" s="97">
        <v>43124</v>
      </c>
      <c r="L68" s="97">
        <v>43350</v>
      </c>
      <c r="M68" s="94">
        <v>840</v>
      </c>
      <c r="N68" s="94">
        <v>175</v>
      </c>
      <c r="O68" s="94">
        <f>SUM(M68:N68)</f>
        <v>1015</v>
      </c>
      <c r="P68" s="95">
        <v>12</v>
      </c>
      <c r="Q68" s="95">
        <v>18</v>
      </c>
      <c r="R68" s="93">
        <v>9.9</v>
      </c>
      <c r="S68" s="93" t="e">
        <f>IF(#REF!="",#REF!*#REF!,((P68*M68*#REF!)+(((#REF!-P68)*M68)*R68)))</f>
        <v>#REF!</v>
      </c>
      <c r="T68" s="93" t="e">
        <f>S68-U68</f>
        <v>#REF!</v>
      </c>
      <c r="U68" s="93" t="e">
        <f>S68*50%</f>
        <v>#REF!</v>
      </c>
      <c r="V68" s="92"/>
      <c r="W68" s="91"/>
      <c r="X68" s="90" t="e">
        <f>W68-S68</f>
        <v>#REF!</v>
      </c>
      <c r="Y68" s="3" t="e">
        <f>IF(X68=0,"OK","Ecart")</f>
        <v>#REF!</v>
      </c>
      <c r="Z68" s="2">
        <f>IF(H68="","",NETWORKDAYS(H68,DUDU))</f>
        <v>244</v>
      </c>
      <c r="AA68" s="2">
        <f>IF(Z68="","",Z68*7)</f>
        <v>1708</v>
      </c>
      <c r="AB68" s="27">
        <f>NETWORKDAYS(H68,J68)</f>
        <v>163</v>
      </c>
      <c r="AC68" s="2">
        <f>IF(Z68="","",AB68-Z68)</f>
        <v>-81</v>
      </c>
      <c r="AD68" s="2">
        <f>IF(AC68="","",AC68*7)</f>
        <v>-567</v>
      </c>
    </row>
    <row r="69" spans="1:30" s="88" customFormat="1" ht="30" customHeight="1" x14ac:dyDescent="0.25">
      <c r="A69" s="100" t="s">
        <v>6</v>
      </c>
      <c r="B69" s="98" t="s">
        <v>14</v>
      </c>
      <c r="C69" s="99"/>
      <c r="D69" s="95" t="s">
        <v>8</v>
      </c>
      <c r="E69" s="95">
        <v>326</v>
      </c>
      <c r="F69" s="95" t="s">
        <v>7</v>
      </c>
      <c r="G69" s="94">
        <v>71011</v>
      </c>
      <c r="H69" s="96">
        <v>42787</v>
      </c>
      <c r="I69" s="96"/>
      <c r="J69" s="96">
        <v>43049</v>
      </c>
      <c r="K69" s="97">
        <v>42787</v>
      </c>
      <c r="L69" s="97">
        <v>43049</v>
      </c>
      <c r="M69" s="94">
        <v>980</v>
      </c>
      <c r="N69" s="94">
        <v>210</v>
      </c>
      <c r="O69" s="94">
        <f>SUM(M69:N69)</f>
        <v>1190</v>
      </c>
      <c r="P69" s="95">
        <v>12</v>
      </c>
      <c r="Q69" s="95">
        <v>18</v>
      </c>
      <c r="R69" s="102">
        <v>9.9</v>
      </c>
      <c r="S69" s="102" t="e">
        <f>IF(#REF!="",#REF!*#REF!,((P69*M69*#REF!)+(((#REF!-P69)*M69)*R69)))</f>
        <v>#REF!</v>
      </c>
      <c r="T69" s="102" t="e">
        <f>S69-U69</f>
        <v>#REF!</v>
      </c>
      <c r="U69" s="102" t="e">
        <f>S69*45%</f>
        <v>#REF!</v>
      </c>
      <c r="V69" s="92" t="s">
        <v>11</v>
      </c>
      <c r="W69" s="101"/>
      <c r="X69" s="90" t="e">
        <f>W69-S69</f>
        <v>#REF!</v>
      </c>
      <c r="Y69" s="3" t="e">
        <f>IF(X69=0,"OK","Ecart")</f>
        <v>#REF!</v>
      </c>
      <c r="Z69" s="2">
        <f>IF(H69="","",NETWORKDAYS(H69,DUDU))</f>
        <v>485</v>
      </c>
      <c r="AA69" s="2">
        <f>IF(Z69="","",Z69*7)</f>
        <v>3395</v>
      </c>
      <c r="AB69" s="27">
        <f>NETWORKDAYS(H69,J69)</f>
        <v>189</v>
      </c>
      <c r="AC69" s="2">
        <f>IF(Z69="","",AB69-Z69)</f>
        <v>-296</v>
      </c>
      <c r="AD69" s="2">
        <f>IF(AC69="","",AC69*7)</f>
        <v>-2072</v>
      </c>
    </row>
    <row r="70" spans="1:30" s="88" customFormat="1" ht="30" customHeight="1" x14ac:dyDescent="0.25">
      <c r="A70" s="100" t="s">
        <v>5</v>
      </c>
      <c r="B70" s="98" t="s">
        <v>14</v>
      </c>
      <c r="C70" s="99"/>
      <c r="D70" s="95" t="s">
        <v>8</v>
      </c>
      <c r="E70" s="95">
        <v>326</v>
      </c>
      <c r="F70" s="95" t="s">
        <v>7</v>
      </c>
      <c r="G70" s="94">
        <v>71011</v>
      </c>
      <c r="H70" s="96">
        <v>43102</v>
      </c>
      <c r="I70" s="96"/>
      <c r="J70" s="96">
        <v>43364</v>
      </c>
      <c r="K70" s="97">
        <v>43102</v>
      </c>
      <c r="L70" s="97">
        <v>43364</v>
      </c>
      <c r="M70" s="94">
        <v>980</v>
      </c>
      <c r="N70" s="94">
        <v>210</v>
      </c>
      <c r="O70" s="94">
        <f>SUM(M70:N70)</f>
        <v>1190</v>
      </c>
      <c r="P70" s="95">
        <v>12</v>
      </c>
      <c r="Q70" s="95">
        <v>18</v>
      </c>
      <c r="R70" s="93">
        <v>9.9</v>
      </c>
      <c r="S70" s="93" t="e">
        <f>IF(#REF!="",#REF!*#REF!,((P70*M70*#REF!)+(((#REF!-P70)*M70)*R70)))</f>
        <v>#REF!</v>
      </c>
      <c r="T70" s="93" t="e">
        <f>S70-U70</f>
        <v>#REF!</v>
      </c>
      <c r="U70" s="93" t="e">
        <f>S70*50%</f>
        <v>#REF!</v>
      </c>
      <c r="V70" s="92"/>
      <c r="W70" s="91"/>
      <c r="X70" s="90" t="e">
        <f>W70-S70</f>
        <v>#REF!</v>
      </c>
      <c r="Y70" s="3" t="e">
        <f>IF(X70=0,"OK","Ecart")</f>
        <v>#REF!</v>
      </c>
      <c r="Z70" s="2">
        <f>IF(H70="","",NETWORKDAYS(H70,DUDU))</f>
        <v>260</v>
      </c>
      <c r="AA70" s="2">
        <f>IF(Z70="","",Z70*7)</f>
        <v>1820</v>
      </c>
      <c r="AB70" s="27">
        <f>NETWORKDAYS(H70,J70)</f>
        <v>189</v>
      </c>
      <c r="AC70" s="2">
        <f>IF(Z70="","",AB70-Z70)</f>
        <v>-71</v>
      </c>
      <c r="AD70" s="2">
        <f>IF(AC70="","",AC70*7)</f>
        <v>-497</v>
      </c>
    </row>
    <row r="71" spans="1:30" s="88" customFormat="1" ht="30" customHeight="1" x14ac:dyDescent="0.25">
      <c r="A71" s="100" t="s">
        <v>6</v>
      </c>
      <c r="B71" s="98" t="s">
        <v>14</v>
      </c>
      <c r="C71" s="99"/>
      <c r="D71" s="95" t="s">
        <v>8</v>
      </c>
      <c r="E71" s="95">
        <v>326</v>
      </c>
      <c r="F71" s="95" t="s">
        <v>7</v>
      </c>
      <c r="G71" s="94">
        <v>71011</v>
      </c>
      <c r="H71" s="96">
        <v>42815</v>
      </c>
      <c r="I71" s="96"/>
      <c r="J71" s="96">
        <v>43077</v>
      </c>
      <c r="K71" s="97">
        <v>42815</v>
      </c>
      <c r="L71" s="97">
        <v>43077</v>
      </c>
      <c r="M71" s="94">
        <v>980</v>
      </c>
      <c r="N71" s="94">
        <v>210</v>
      </c>
      <c r="O71" s="94">
        <f>SUM(M71:N71)</f>
        <v>1190</v>
      </c>
      <c r="P71" s="95">
        <v>10</v>
      </c>
      <c r="Q71" s="95">
        <v>15</v>
      </c>
      <c r="R71" s="102">
        <v>10.45</v>
      </c>
      <c r="S71" s="102" t="e">
        <f>IF(#REF!="",#REF!*#REF!,((P71*M71*#REF!)+(((#REF!-P71)*M71)*R71)))</f>
        <v>#REF!</v>
      </c>
      <c r="T71" s="102" t="e">
        <f>S71-U71</f>
        <v>#REF!</v>
      </c>
      <c r="U71" s="102" t="e">
        <f>S71*45%</f>
        <v>#REF!</v>
      </c>
      <c r="V71" s="92" t="s">
        <v>11</v>
      </c>
      <c r="W71" s="101">
        <v>107800</v>
      </c>
      <c r="X71" s="90" t="e">
        <f>W71-S71</f>
        <v>#REF!</v>
      </c>
      <c r="Y71" s="3" t="e">
        <f>IF(X71=0,"OK","Ecart")</f>
        <v>#REF!</v>
      </c>
      <c r="Z71" s="2">
        <f>IF(H71="","",NETWORKDAYS(H71,DUDU))</f>
        <v>465</v>
      </c>
      <c r="AA71" s="2">
        <f>IF(Z71="","",Z71*7)</f>
        <v>3255</v>
      </c>
      <c r="AB71" s="27">
        <f>NETWORKDAYS(H71,J71)</f>
        <v>189</v>
      </c>
      <c r="AC71" s="2">
        <f>IF(Z71="","",AB71-Z71)</f>
        <v>-276</v>
      </c>
      <c r="AD71" s="2">
        <f>IF(AC71="","",AC71*7)</f>
        <v>-1932</v>
      </c>
    </row>
    <row r="72" spans="1:30" s="88" customFormat="1" ht="30" customHeight="1" x14ac:dyDescent="0.25">
      <c r="A72" s="100" t="s">
        <v>5</v>
      </c>
      <c r="B72" s="98" t="s">
        <v>14</v>
      </c>
      <c r="C72" s="99"/>
      <c r="D72" s="95" t="s">
        <v>8</v>
      </c>
      <c r="E72" s="95">
        <v>326</v>
      </c>
      <c r="F72" s="95" t="s">
        <v>7</v>
      </c>
      <c r="G72" s="94">
        <v>71011</v>
      </c>
      <c r="H72" s="96">
        <v>43194</v>
      </c>
      <c r="I72" s="96"/>
      <c r="J72" s="96">
        <v>43455</v>
      </c>
      <c r="K72" s="97">
        <v>43194</v>
      </c>
      <c r="L72" s="97">
        <v>43455</v>
      </c>
      <c r="M72" s="94">
        <v>980</v>
      </c>
      <c r="N72" s="94">
        <v>210</v>
      </c>
      <c r="O72" s="94">
        <f>SUM(M72:N72)</f>
        <v>1190</v>
      </c>
      <c r="P72" s="95">
        <v>10</v>
      </c>
      <c r="Q72" s="95">
        <v>15</v>
      </c>
      <c r="R72" s="93">
        <v>10.45</v>
      </c>
      <c r="S72" s="93" t="e">
        <f>IF(#REF!="",#REF!*#REF!,((P72*M72*#REF!)+(((#REF!-P72)*M72)*R72)))</f>
        <v>#REF!</v>
      </c>
      <c r="T72" s="93" t="e">
        <f>S72-U72</f>
        <v>#REF!</v>
      </c>
      <c r="U72" s="93" t="e">
        <f>S72*50%</f>
        <v>#REF!</v>
      </c>
      <c r="V72" s="92"/>
      <c r="W72" s="91"/>
      <c r="X72" s="90" t="e">
        <f>W72-S72</f>
        <v>#REF!</v>
      </c>
      <c r="Y72" s="3" t="e">
        <f>IF(X72=0,"OK","Ecart")</f>
        <v>#REF!</v>
      </c>
      <c r="Z72" s="2">
        <f>IF(H72="","",NETWORKDAYS(H72,DUDU))</f>
        <v>194</v>
      </c>
      <c r="AA72" s="2">
        <f>IF(Z72="","",Z72*7)</f>
        <v>1358</v>
      </c>
      <c r="AB72" s="27">
        <f>NETWORKDAYS(H72,J72)</f>
        <v>188</v>
      </c>
      <c r="AC72" s="2">
        <f>IF(Z72="","",AB72-Z72)</f>
        <v>-6</v>
      </c>
      <c r="AD72" s="2">
        <f>IF(AC72="","",AC72*7)</f>
        <v>-42</v>
      </c>
    </row>
    <row r="73" spans="1:30" s="88" customFormat="1" ht="30" customHeight="1" x14ac:dyDescent="0.25">
      <c r="A73" s="100" t="s">
        <v>6</v>
      </c>
      <c r="B73" s="98" t="s">
        <v>14</v>
      </c>
      <c r="C73" s="99"/>
      <c r="D73" s="95" t="s">
        <v>8</v>
      </c>
      <c r="E73" s="95">
        <v>312</v>
      </c>
      <c r="F73" s="95" t="s">
        <v>7</v>
      </c>
      <c r="G73" s="94">
        <v>89010</v>
      </c>
      <c r="H73" s="96">
        <v>43019</v>
      </c>
      <c r="I73" s="96"/>
      <c r="J73" s="96">
        <v>43273</v>
      </c>
      <c r="K73" s="97">
        <v>43019</v>
      </c>
      <c r="L73" s="97">
        <v>43273</v>
      </c>
      <c r="M73" s="94">
        <v>805</v>
      </c>
      <c r="N73" s="94">
        <v>385</v>
      </c>
      <c r="O73" s="94">
        <f>SUM(M73:N73)</f>
        <v>1190</v>
      </c>
      <c r="P73" s="95">
        <v>8</v>
      </c>
      <c r="Q73" s="95">
        <v>12</v>
      </c>
      <c r="R73" s="102">
        <v>8.4600000000000009</v>
      </c>
      <c r="S73" s="102" t="e">
        <f>IF(#REF!="",#REF!*#REF!,((P73*M73*#REF!)+(((#REF!-P73)*M73)*R73)))</f>
        <v>#REF!</v>
      </c>
      <c r="T73" s="102" t="e">
        <f>S73-U73</f>
        <v>#REF!</v>
      </c>
      <c r="U73" s="102" t="e">
        <f>S73*45%</f>
        <v>#REF!</v>
      </c>
      <c r="V73" s="92"/>
      <c r="W73" s="101"/>
      <c r="X73" s="90" t="e">
        <f>W73-S73</f>
        <v>#REF!</v>
      </c>
      <c r="Y73" s="3" t="e">
        <f>IF(X73=0,"OK","Ecart")</f>
        <v>#REF!</v>
      </c>
      <c r="Z73" s="2">
        <f>IF(H73="","",NETWORKDAYS(H73,DUDU))</f>
        <v>319</v>
      </c>
      <c r="AA73" s="2">
        <f>IF(Z73="","",Z73*7)</f>
        <v>2233</v>
      </c>
      <c r="AB73" s="27">
        <f>NETWORKDAYS(H73,J73)</f>
        <v>183</v>
      </c>
      <c r="AC73" s="2">
        <f>IF(Z73="","",AB73-Z73)</f>
        <v>-136</v>
      </c>
      <c r="AD73" s="2">
        <f>IF(AC73="","",AC73*7)</f>
        <v>-952</v>
      </c>
    </row>
    <row r="74" spans="1:30" s="88" customFormat="1" ht="30" customHeight="1" x14ac:dyDescent="0.25">
      <c r="A74" s="100" t="s">
        <v>5</v>
      </c>
      <c r="B74" s="98" t="s">
        <v>14</v>
      </c>
      <c r="C74" s="99"/>
      <c r="D74" s="95" t="s">
        <v>8</v>
      </c>
      <c r="E74" s="95">
        <v>312</v>
      </c>
      <c r="F74" s="95" t="s">
        <v>7</v>
      </c>
      <c r="G74" s="94">
        <v>89010</v>
      </c>
      <c r="H74" s="96">
        <v>43353</v>
      </c>
      <c r="I74" s="96"/>
      <c r="J74" s="96">
        <v>43602</v>
      </c>
      <c r="K74" s="97">
        <v>43353</v>
      </c>
      <c r="L74" s="97">
        <v>43602</v>
      </c>
      <c r="M74" s="94">
        <v>805</v>
      </c>
      <c r="N74" s="94">
        <v>385</v>
      </c>
      <c r="O74" s="94">
        <f>SUM(M74:N74)</f>
        <v>1190</v>
      </c>
      <c r="P74" s="95">
        <v>8</v>
      </c>
      <c r="Q74" s="95">
        <v>12</v>
      </c>
      <c r="R74" s="93">
        <v>8.4600000000000009</v>
      </c>
      <c r="S74" s="93" t="e">
        <f>IF(#REF!="",#REF!*#REF!,((P74*M74*#REF!)+(((#REF!-P74)*M74)*R74)))</f>
        <v>#REF!</v>
      </c>
      <c r="T74" s="93" t="e">
        <f>S74-U74</f>
        <v>#REF!</v>
      </c>
      <c r="U74" s="93" t="e">
        <f>S74*50%</f>
        <v>#REF!</v>
      </c>
      <c r="V74" s="92"/>
      <c r="W74" s="91"/>
      <c r="X74" s="90" t="e">
        <f>W74-S74</f>
        <v>#REF!</v>
      </c>
      <c r="Y74" s="3" t="e">
        <f>IF(X74=0,"OK","Ecart")</f>
        <v>#REF!</v>
      </c>
      <c r="Z74" s="2">
        <f>IF(H74="","",NETWORKDAYS(H74,DUDU))</f>
        <v>81</v>
      </c>
      <c r="AA74" s="2">
        <f>IF(Z74="","",Z74*7)</f>
        <v>567</v>
      </c>
      <c r="AB74" s="27">
        <f>NETWORKDAYS(H74,J74)</f>
        <v>180</v>
      </c>
      <c r="AC74" s="2">
        <f>IF(Z74="","",AB74-Z74)</f>
        <v>99</v>
      </c>
      <c r="AD74" s="2">
        <f>IF(AC74="","",AC74*7)</f>
        <v>693</v>
      </c>
    </row>
    <row r="75" spans="1:30" s="88" customFormat="1" ht="30" customHeight="1" x14ac:dyDescent="0.25">
      <c r="A75" s="100" t="s">
        <v>6</v>
      </c>
      <c r="B75" s="98" t="s">
        <v>14</v>
      </c>
      <c r="C75" s="99"/>
      <c r="D75" s="95" t="s">
        <v>8</v>
      </c>
      <c r="E75" s="95">
        <v>201</v>
      </c>
      <c r="F75" s="95" t="s">
        <v>0</v>
      </c>
      <c r="G75" s="94">
        <v>90010</v>
      </c>
      <c r="H75" s="96">
        <v>42984</v>
      </c>
      <c r="I75" s="96"/>
      <c r="J75" s="96">
        <v>43238</v>
      </c>
      <c r="K75" s="97">
        <v>42816</v>
      </c>
      <c r="L75" s="97">
        <v>43077</v>
      </c>
      <c r="M75" s="94">
        <v>980</v>
      </c>
      <c r="N75" s="94">
        <v>210</v>
      </c>
      <c r="O75" s="94">
        <f>SUM(M75:N75)</f>
        <v>1190</v>
      </c>
      <c r="P75" s="95">
        <v>10</v>
      </c>
      <c r="Q75" s="95">
        <v>15</v>
      </c>
      <c r="R75" s="102">
        <v>11.1</v>
      </c>
      <c r="S75" s="102" t="e">
        <f>IF(#REF!="",#REF!*#REF!,((P75*M75*#REF!)+(((#REF!-P75)*M75)*R75)))</f>
        <v>#REF!</v>
      </c>
      <c r="T75" s="102" t="e">
        <f>S75-U75</f>
        <v>#REF!</v>
      </c>
      <c r="U75" s="102" t="e">
        <f>S75*50%</f>
        <v>#REF!</v>
      </c>
      <c r="V75" s="92"/>
      <c r="W75" s="101"/>
      <c r="X75" s="90" t="e">
        <f>W75-S75</f>
        <v>#REF!</v>
      </c>
      <c r="Y75" s="3" t="e">
        <f>IF(X75=0,"OK","Ecart")</f>
        <v>#REF!</v>
      </c>
      <c r="Z75" s="2">
        <f>IF(H75="","",NETWORKDAYS(H75,DUDU))</f>
        <v>344</v>
      </c>
      <c r="AA75" s="2">
        <f>IF(Z75="","",Z75*7)</f>
        <v>2408</v>
      </c>
      <c r="AB75" s="27">
        <f>NETWORKDAYS(H75,J75)</f>
        <v>183</v>
      </c>
      <c r="AC75" s="2">
        <f>IF(Z75="","",AB75-Z75)</f>
        <v>-161</v>
      </c>
      <c r="AD75" s="2">
        <f>IF(AC75="","",AC75*7)</f>
        <v>-1127</v>
      </c>
    </row>
    <row r="76" spans="1:30" s="88" customFormat="1" ht="30" customHeight="1" x14ac:dyDescent="0.25">
      <c r="A76" s="100" t="s">
        <v>5</v>
      </c>
      <c r="B76" s="98" t="s">
        <v>14</v>
      </c>
      <c r="C76" s="99"/>
      <c r="D76" s="95" t="s">
        <v>8</v>
      </c>
      <c r="E76" s="95">
        <v>201</v>
      </c>
      <c r="F76" s="95" t="s">
        <v>0</v>
      </c>
      <c r="G76" s="94">
        <v>90010</v>
      </c>
      <c r="H76" s="96">
        <v>43248</v>
      </c>
      <c r="I76" s="96"/>
      <c r="J76" s="96">
        <v>43511</v>
      </c>
      <c r="K76" s="97">
        <v>43248</v>
      </c>
      <c r="L76" s="97">
        <v>43511</v>
      </c>
      <c r="M76" s="94">
        <v>980</v>
      </c>
      <c r="N76" s="94">
        <v>210</v>
      </c>
      <c r="O76" s="94">
        <f>SUM(M76:N76)</f>
        <v>1190</v>
      </c>
      <c r="P76" s="95">
        <v>10</v>
      </c>
      <c r="Q76" s="95">
        <v>15</v>
      </c>
      <c r="R76" s="93">
        <v>11.1</v>
      </c>
      <c r="S76" s="93" t="e">
        <f>IF(#REF!="",#REF!*#REF!,((P76*M76*#REF!)+(((#REF!-P76)*M76)*R76)))</f>
        <v>#REF!</v>
      </c>
      <c r="T76" s="93" t="e">
        <f>S76-U76</f>
        <v>#REF!</v>
      </c>
      <c r="U76" s="93" t="e">
        <f>S76*50%</f>
        <v>#REF!</v>
      </c>
      <c r="V76" s="92"/>
      <c r="W76" s="91"/>
      <c r="X76" s="90" t="e">
        <f>W76-S76</f>
        <v>#REF!</v>
      </c>
      <c r="Y76" s="3" t="e">
        <f>IF(X76=0,"OK","Ecart")</f>
        <v>#REF!</v>
      </c>
      <c r="Z76" s="2">
        <f>IF(H76="","",NETWORKDAYS(H76,DUDU))</f>
        <v>156</v>
      </c>
      <c r="AA76" s="2">
        <f>IF(Z76="","",Z76*7)</f>
        <v>1092</v>
      </c>
      <c r="AB76" s="27">
        <f>NETWORKDAYS(H76,J76)</f>
        <v>190</v>
      </c>
      <c r="AC76" s="2">
        <f>IF(Z76="","",AB76-Z76)</f>
        <v>34</v>
      </c>
      <c r="AD76" s="2">
        <f>IF(AC76="","",AC76*7)</f>
        <v>238</v>
      </c>
    </row>
    <row r="77" spans="1:30" s="88" customFormat="1" ht="30" customHeight="1" x14ac:dyDescent="0.25">
      <c r="A77" s="114" t="s">
        <v>6</v>
      </c>
      <c r="B77" s="112" t="s">
        <v>14</v>
      </c>
      <c r="C77" s="113"/>
      <c r="D77" s="109" t="s">
        <v>8</v>
      </c>
      <c r="E77" s="109">
        <v>232</v>
      </c>
      <c r="F77" s="109" t="s">
        <v>0</v>
      </c>
      <c r="G77" s="108">
        <v>25011</v>
      </c>
      <c r="H77" s="111"/>
      <c r="I77" s="111"/>
      <c r="J77" s="111"/>
      <c r="K77" s="110">
        <v>43052</v>
      </c>
      <c r="L77" s="110">
        <v>43168</v>
      </c>
      <c r="M77" s="108">
        <v>420</v>
      </c>
      <c r="N77" s="108">
        <v>140</v>
      </c>
      <c r="O77" s="108">
        <f>SUM(M77:N77)</f>
        <v>560</v>
      </c>
      <c r="P77" s="109">
        <v>6</v>
      </c>
      <c r="Q77" s="109">
        <v>9</v>
      </c>
      <c r="R77" s="107">
        <v>11.75</v>
      </c>
      <c r="S77" s="107" t="e">
        <f>IF(#REF!="",#REF!*#REF!,((P77*M77*#REF!)+(((#REF!-P77)*M77)*R77)))</f>
        <v>#REF!</v>
      </c>
      <c r="T77" s="107" t="e">
        <f>S77-U77</f>
        <v>#REF!</v>
      </c>
      <c r="U77" s="107" t="e">
        <f>S77*50%</f>
        <v>#REF!</v>
      </c>
      <c r="V77" s="106" t="s">
        <v>15</v>
      </c>
      <c r="W77" s="105" t="s">
        <v>13</v>
      </c>
      <c r="X77" s="104">
        <v>0</v>
      </c>
      <c r="Y77" s="3" t="str">
        <f>IF(X77=0,"OK","Ecart")</f>
        <v>OK</v>
      </c>
      <c r="Z77" s="2" t="str">
        <f>IF(H77="","",NETWORKDAYS(H77,DUDU))</f>
        <v/>
      </c>
      <c r="AA77" s="2" t="str">
        <f>IF(Z77="","",Z77*7)</f>
        <v/>
      </c>
      <c r="AB77" s="27">
        <f>NETWORKDAYS(H77,J77)</f>
        <v>0</v>
      </c>
      <c r="AC77" s="2" t="str">
        <f>IF(Z77="","",AB77-Z77)</f>
        <v/>
      </c>
      <c r="AD77" s="2" t="str">
        <f>IF(AC77="","",AC77*7)</f>
        <v/>
      </c>
    </row>
    <row r="78" spans="1:30" s="88" customFormat="1" ht="30" customHeight="1" x14ac:dyDescent="0.25">
      <c r="A78" s="100" t="s">
        <v>5</v>
      </c>
      <c r="B78" s="98" t="s">
        <v>14</v>
      </c>
      <c r="C78" s="99"/>
      <c r="D78" s="95" t="s">
        <v>8</v>
      </c>
      <c r="E78" s="95">
        <v>232</v>
      </c>
      <c r="F78" s="95" t="s">
        <v>0</v>
      </c>
      <c r="G78" s="94">
        <v>25011</v>
      </c>
      <c r="H78" s="96">
        <v>43171</v>
      </c>
      <c r="I78" s="96"/>
      <c r="J78" s="96">
        <v>43287</v>
      </c>
      <c r="K78" s="97">
        <v>43171</v>
      </c>
      <c r="L78" s="97">
        <v>43287</v>
      </c>
      <c r="M78" s="94">
        <v>420</v>
      </c>
      <c r="N78" s="94">
        <v>140</v>
      </c>
      <c r="O78" s="94">
        <f>SUM(M78:N78)</f>
        <v>560</v>
      </c>
      <c r="P78" s="95">
        <v>6</v>
      </c>
      <c r="Q78" s="95">
        <v>9</v>
      </c>
      <c r="R78" s="93">
        <v>11.75</v>
      </c>
      <c r="S78" s="93" t="e">
        <f>IF(#REF!="",#REF!*#REF!,((P78*M78*#REF!)+(((#REF!-P78)*M78)*R78)))</f>
        <v>#REF!</v>
      </c>
      <c r="T78" s="93" t="e">
        <f>S78-U78</f>
        <v>#REF!</v>
      </c>
      <c r="U78" s="93" t="e">
        <f>S78*50%</f>
        <v>#REF!</v>
      </c>
      <c r="V78" s="92"/>
      <c r="W78" s="91"/>
      <c r="X78" s="90" t="e">
        <f>W78-S78</f>
        <v>#REF!</v>
      </c>
      <c r="Y78" s="3" t="e">
        <f>IF(X78=0,"OK","Ecart")</f>
        <v>#REF!</v>
      </c>
      <c r="Z78" s="2">
        <f>IF(H78="","",NETWORKDAYS(H78,DUDU))</f>
        <v>211</v>
      </c>
      <c r="AA78" s="2">
        <f>IF(Z78="","",Z78*7)</f>
        <v>1477</v>
      </c>
      <c r="AB78" s="27">
        <f>NETWORKDAYS(H78,J78)</f>
        <v>85</v>
      </c>
      <c r="AC78" s="2">
        <f>IF(Z78="","",AB78-Z78)</f>
        <v>-126</v>
      </c>
      <c r="AD78" s="2">
        <f>IF(AC78="","",AC78*7)</f>
        <v>-882</v>
      </c>
    </row>
    <row r="79" spans="1:30" s="88" customFormat="1" ht="30" customHeight="1" x14ac:dyDescent="0.25">
      <c r="A79" s="114" t="s">
        <v>6</v>
      </c>
      <c r="B79" s="112" t="s">
        <v>14</v>
      </c>
      <c r="C79" s="113"/>
      <c r="D79" s="109" t="s">
        <v>8</v>
      </c>
      <c r="E79" s="109">
        <v>233</v>
      </c>
      <c r="F79" s="109" t="s">
        <v>0</v>
      </c>
      <c r="G79" s="108">
        <v>90010</v>
      </c>
      <c r="H79" s="111"/>
      <c r="I79" s="111"/>
      <c r="J79" s="111"/>
      <c r="K79" s="110">
        <v>43052</v>
      </c>
      <c r="L79" s="110">
        <v>43154</v>
      </c>
      <c r="M79" s="108">
        <v>350</v>
      </c>
      <c r="N79" s="108">
        <v>140</v>
      </c>
      <c r="O79" s="108">
        <f>SUM(M79:N79)</f>
        <v>490</v>
      </c>
      <c r="P79" s="109">
        <v>6</v>
      </c>
      <c r="Q79" s="109">
        <v>9</v>
      </c>
      <c r="R79" s="107">
        <v>11.75</v>
      </c>
      <c r="S79" s="107" t="e">
        <f>IF(#REF!="",#REF!*#REF!,((P79*M79*#REF!)+(((#REF!-P79)*M79)*R79)))</f>
        <v>#REF!</v>
      </c>
      <c r="T79" s="107" t="e">
        <f>S79-U79</f>
        <v>#REF!</v>
      </c>
      <c r="U79" s="107" t="e">
        <f>S79*50%</f>
        <v>#REF!</v>
      </c>
      <c r="V79" s="106" t="s">
        <v>15</v>
      </c>
      <c r="W79" s="105" t="s">
        <v>13</v>
      </c>
      <c r="X79" s="104">
        <v>0</v>
      </c>
      <c r="Y79" s="3" t="str">
        <f>IF(X79=0,"OK","Ecart")</f>
        <v>OK</v>
      </c>
      <c r="Z79" s="2" t="str">
        <f>IF(H79="","",NETWORKDAYS(H79,DUDU))</f>
        <v/>
      </c>
      <c r="AA79" s="2" t="str">
        <f>IF(Z79="","",Z79*7)</f>
        <v/>
      </c>
      <c r="AB79" s="27">
        <f>NETWORKDAYS(H79,J79)</f>
        <v>0</v>
      </c>
      <c r="AC79" s="2" t="str">
        <f>IF(Z79="","",AB79-Z79)</f>
        <v/>
      </c>
      <c r="AD79" s="2" t="str">
        <f>IF(AC79="","",AC79*7)</f>
        <v/>
      </c>
    </row>
    <row r="80" spans="1:30" s="88" customFormat="1" ht="30" customHeight="1" x14ac:dyDescent="0.25">
      <c r="A80" s="100" t="s">
        <v>5</v>
      </c>
      <c r="B80" s="98" t="s">
        <v>14</v>
      </c>
      <c r="C80" s="99"/>
      <c r="D80" s="95" t="s">
        <v>8</v>
      </c>
      <c r="E80" s="95">
        <v>233</v>
      </c>
      <c r="F80" s="95" t="s">
        <v>0</v>
      </c>
      <c r="G80" s="94">
        <v>90010</v>
      </c>
      <c r="H80" s="96">
        <v>43164</v>
      </c>
      <c r="I80" s="96"/>
      <c r="J80" s="96">
        <v>43266</v>
      </c>
      <c r="K80" s="97">
        <v>43164</v>
      </c>
      <c r="L80" s="97">
        <v>43266</v>
      </c>
      <c r="M80" s="94">
        <v>350</v>
      </c>
      <c r="N80" s="94">
        <v>140</v>
      </c>
      <c r="O80" s="94">
        <f>SUM(M80:N80)</f>
        <v>490</v>
      </c>
      <c r="P80" s="95">
        <v>6</v>
      </c>
      <c r="Q80" s="95">
        <v>9</v>
      </c>
      <c r="R80" s="93">
        <v>11.75</v>
      </c>
      <c r="S80" s="93" t="e">
        <f>IF(#REF!="",#REF!*#REF!,((P80*M80*#REF!)+(((#REF!-P80)*M80)*R80)))</f>
        <v>#REF!</v>
      </c>
      <c r="T80" s="93" t="e">
        <f>S80-U80</f>
        <v>#REF!</v>
      </c>
      <c r="U80" s="93" t="e">
        <f>S80*50%</f>
        <v>#REF!</v>
      </c>
      <c r="V80" s="92"/>
      <c r="W80" s="91"/>
      <c r="X80" s="90" t="e">
        <f>W80-S80</f>
        <v>#REF!</v>
      </c>
      <c r="Y80" s="3" t="e">
        <f>IF(X80=0,"OK","Ecart")</f>
        <v>#REF!</v>
      </c>
      <c r="Z80" s="2">
        <f>IF(H80="","",NETWORKDAYS(H80,DUDU))</f>
        <v>216</v>
      </c>
      <c r="AA80" s="2">
        <f>IF(Z80="","",Z80*7)</f>
        <v>1512</v>
      </c>
      <c r="AB80" s="27">
        <f>NETWORKDAYS(H80,J80)</f>
        <v>75</v>
      </c>
      <c r="AC80" s="2">
        <f>IF(Z80="","",AB80-Z80)</f>
        <v>-141</v>
      </c>
      <c r="AD80" s="2">
        <f>IF(AC80="","",AC80*7)</f>
        <v>-987</v>
      </c>
    </row>
    <row r="81" spans="1:30" s="88" customFormat="1" ht="30" customHeight="1" x14ac:dyDescent="0.25">
      <c r="A81" s="100" t="s">
        <v>6</v>
      </c>
      <c r="B81" s="98" t="s">
        <v>14</v>
      </c>
      <c r="C81" s="99"/>
      <c r="D81" s="95" t="s">
        <v>8</v>
      </c>
      <c r="E81" s="95">
        <v>251</v>
      </c>
      <c r="F81" s="95" t="s">
        <v>0</v>
      </c>
      <c r="G81" s="94">
        <v>90010</v>
      </c>
      <c r="H81" s="96">
        <v>42913</v>
      </c>
      <c r="I81" s="96"/>
      <c r="J81" s="96">
        <v>43147</v>
      </c>
      <c r="K81" s="97">
        <v>42913</v>
      </c>
      <c r="L81" s="97">
        <v>43147</v>
      </c>
      <c r="M81" s="94">
        <v>910</v>
      </c>
      <c r="N81" s="94">
        <v>140</v>
      </c>
      <c r="O81" s="94">
        <f>SUM(M81:N81)</f>
        <v>1050</v>
      </c>
      <c r="P81" s="95">
        <v>12</v>
      </c>
      <c r="Q81" s="95">
        <v>18</v>
      </c>
      <c r="R81" s="102">
        <v>10.8</v>
      </c>
      <c r="S81" s="102" t="e">
        <f>IF(#REF!="",#REF!*#REF!,((P81*M81*#REF!)+(((#REF!-P81)*M81)*R81)))</f>
        <v>#REF!</v>
      </c>
      <c r="T81" s="102" t="e">
        <f>S81-U81</f>
        <v>#REF!</v>
      </c>
      <c r="U81" s="102" t="e">
        <f>S81*50%</f>
        <v>#REF!</v>
      </c>
      <c r="V81" s="92"/>
      <c r="W81" s="101"/>
      <c r="X81" s="90" t="e">
        <f>W81-S81</f>
        <v>#REF!</v>
      </c>
      <c r="Y81" s="3" t="e">
        <f>IF(X81=0,"OK","Ecart")</f>
        <v>#REF!</v>
      </c>
      <c r="Z81" s="2">
        <f>IF(H81="","",NETWORKDAYS(H81,DUDU))</f>
        <v>395</v>
      </c>
      <c r="AA81" s="2">
        <f>IF(Z81="","",Z81*7)</f>
        <v>2765</v>
      </c>
      <c r="AB81" s="27">
        <f>NETWORKDAYS(H81,J81)</f>
        <v>169</v>
      </c>
      <c r="AC81" s="2">
        <f>IF(Z81="","",AB81-Z81)</f>
        <v>-226</v>
      </c>
      <c r="AD81" s="2">
        <f>IF(AC81="","",AC81*7)</f>
        <v>-1582</v>
      </c>
    </row>
    <row r="82" spans="1:30" s="88" customFormat="1" ht="30" customHeight="1" x14ac:dyDescent="0.25">
      <c r="A82" s="100" t="s">
        <v>5</v>
      </c>
      <c r="B82" s="98" t="s">
        <v>14</v>
      </c>
      <c r="C82" s="99"/>
      <c r="D82" s="95" t="s">
        <v>8</v>
      </c>
      <c r="E82" s="95">
        <v>251</v>
      </c>
      <c r="F82" s="95" t="s">
        <v>0</v>
      </c>
      <c r="G82" s="94">
        <v>90010</v>
      </c>
      <c r="H82" s="96">
        <v>43152</v>
      </c>
      <c r="I82" s="96"/>
      <c r="J82" s="96">
        <v>43385</v>
      </c>
      <c r="K82" s="97">
        <v>43152</v>
      </c>
      <c r="L82" s="97">
        <v>43385</v>
      </c>
      <c r="M82" s="94">
        <v>910</v>
      </c>
      <c r="N82" s="94">
        <v>140</v>
      </c>
      <c r="O82" s="94">
        <f>SUM(M82:N82)</f>
        <v>1050</v>
      </c>
      <c r="P82" s="95">
        <v>12</v>
      </c>
      <c r="Q82" s="95">
        <v>18</v>
      </c>
      <c r="R82" s="93">
        <v>10.8</v>
      </c>
      <c r="S82" s="93" t="e">
        <f>IF(#REF!="",#REF!*#REF!,((P82*M82*#REF!)+(((#REF!-P82)*M82)*R82)))</f>
        <v>#REF!</v>
      </c>
      <c r="T82" s="93" t="e">
        <f>S82-U82</f>
        <v>#REF!</v>
      </c>
      <c r="U82" s="93" t="e">
        <f>S82*50%</f>
        <v>#REF!</v>
      </c>
      <c r="V82" s="92"/>
      <c r="W82" s="91"/>
      <c r="X82" s="90" t="e">
        <f>W82-S82</f>
        <v>#REF!</v>
      </c>
      <c r="Y82" s="3" t="e">
        <f>IF(X82=0,"OK","Ecart")</f>
        <v>#REF!</v>
      </c>
      <c r="Z82" s="2">
        <f>IF(H82="","",NETWORKDAYS(H82,DUDU))</f>
        <v>224</v>
      </c>
      <c r="AA82" s="2">
        <f>IF(Z82="","",Z82*7)</f>
        <v>1568</v>
      </c>
      <c r="AB82" s="27">
        <f>NETWORKDAYS(H82,J82)</f>
        <v>168</v>
      </c>
      <c r="AC82" s="2">
        <f>IF(Z82="","",AB82-Z82)</f>
        <v>-56</v>
      </c>
      <c r="AD82" s="2">
        <f>IF(AC82="","",AC82*7)</f>
        <v>-392</v>
      </c>
    </row>
    <row r="83" spans="1:30" s="88" customFormat="1" ht="30" customHeight="1" x14ac:dyDescent="0.25">
      <c r="A83" s="100" t="s">
        <v>6</v>
      </c>
      <c r="B83" s="98" t="s">
        <v>14</v>
      </c>
      <c r="C83" s="99"/>
      <c r="D83" s="95" t="s">
        <v>8</v>
      </c>
      <c r="E83" s="95">
        <v>251</v>
      </c>
      <c r="F83" s="95" t="s">
        <v>0</v>
      </c>
      <c r="G83" s="94">
        <v>90010</v>
      </c>
      <c r="H83" s="96">
        <v>42983</v>
      </c>
      <c r="I83" s="96"/>
      <c r="J83" s="96">
        <v>43245</v>
      </c>
      <c r="K83" s="97">
        <v>42858</v>
      </c>
      <c r="L83" s="97">
        <v>43133</v>
      </c>
      <c r="M83" s="94">
        <v>945</v>
      </c>
      <c r="N83" s="94">
        <v>280</v>
      </c>
      <c r="O83" s="94">
        <f>SUM(M83:N83)</f>
        <v>1225</v>
      </c>
      <c r="P83" s="95">
        <v>8</v>
      </c>
      <c r="Q83" s="95">
        <v>12</v>
      </c>
      <c r="R83" s="102">
        <v>10.5</v>
      </c>
      <c r="S83" s="102" t="e">
        <f>IF(#REF!="",#REF!*#REF!,((P83*M83*#REF!)+(((#REF!-P83)*M83)*R83)))</f>
        <v>#REF!</v>
      </c>
      <c r="T83" s="102" t="e">
        <f>S83-U83</f>
        <v>#REF!</v>
      </c>
      <c r="U83" s="102" t="e">
        <f>S83*50%</f>
        <v>#REF!</v>
      </c>
      <c r="V83" s="92"/>
      <c r="W83" s="101"/>
      <c r="X83" s="90" t="e">
        <f>W83-S83</f>
        <v>#REF!</v>
      </c>
      <c r="Y83" s="3" t="e">
        <f>IF(X83=0,"OK","Ecart")</f>
        <v>#REF!</v>
      </c>
      <c r="Z83" s="2">
        <f>IF(H83="","",NETWORKDAYS(H83,DUDU))</f>
        <v>345</v>
      </c>
      <c r="AA83" s="2">
        <f>IF(Z83="","",Z83*7)</f>
        <v>2415</v>
      </c>
      <c r="AB83" s="27">
        <f>NETWORKDAYS(H83,J83)</f>
        <v>189</v>
      </c>
      <c r="AC83" s="2">
        <f>IF(Z83="","",AB83-Z83)</f>
        <v>-156</v>
      </c>
      <c r="AD83" s="2">
        <f>IF(AC83="","",AC83*7)</f>
        <v>-1092</v>
      </c>
    </row>
    <row r="84" spans="1:30" s="88" customFormat="1" ht="30" customHeight="1" x14ac:dyDescent="0.25">
      <c r="A84" s="100" t="s">
        <v>5</v>
      </c>
      <c r="B84" s="98" t="s">
        <v>14</v>
      </c>
      <c r="C84" s="99"/>
      <c r="D84" s="95" t="s">
        <v>8</v>
      </c>
      <c r="E84" s="95">
        <v>251</v>
      </c>
      <c r="F84" s="95" t="s">
        <v>0</v>
      </c>
      <c r="G84" s="94">
        <v>90010</v>
      </c>
      <c r="H84" s="96">
        <v>43248</v>
      </c>
      <c r="I84" s="96"/>
      <c r="J84" s="96">
        <v>43518</v>
      </c>
      <c r="K84" s="97">
        <v>43248</v>
      </c>
      <c r="L84" s="97">
        <v>43518</v>
      </c>
      <c r="M84" s="94">
        <v>945</v>
      </c>
      <c r="N84" s="94">
        <v>280</v>
      </c>
      <c r="O84" s="94">
        <f>SUM(M84:N84)</f>
        <v>1225</v>
      </c>
      <c r="P84" s="95">
        <v>8</v>
      </c>
      <c r="Q84" s="95">
        <v>12</v>
      </c>
      <c r="R84" s="93">
        <v>10.5</v>
      </c>
      <c r="S84" s="93" t="e">
        <f>IF(#REF!="",#REF!*#REF!,((P84*M84*#REF!)+(((#REF!-P84)*M84)*R84)))</f>
        <v>#REF!</v>
      </c>
      <c r="T84" s="93" t="e">
        <f>S84-U84</f>
        <v>#REF!</v>
      </c>
      <c r="U84" s="93" t="e">
        <f>S84*50%</f>
        <v>#REF!</v>
      </c>
      <c r="V84" s="92"/>
      <c r="W84" s="91"/>
      <c r="X84" s="90" t="e">
        <f>W84-S84</f>
        <v>#REF!</v>
      </c>
      <c r="Y84" s="3" t="e">
        <f>IF(X84=0,"OK","Ecart")</f>
        <v>#REF!</v>
      </c>
      <c r="Z84" s="2">
        <f>IF(H84="","",NETWORKDAYS(H84,DUDU))</f>
        <v>156</v>
      </c>
      <c r="AA84" s="2">
        <f>IF(Z84="","",Z84*7)</f>
        <v>1092</v>
      </c>
      <c r="AB84" s="27">
        <f>NETWORKDAYS(H84,J84)</f>
        <v>195</v>
      </c>
      <c r="AC84" s="2">
        <f>IF(Z84="","",AB84-Z84)</f>
        <v>39</v>
      </c>
      <c r="AD84" s="2">
        <f>IF(AC84="","",AC84*7)</f>
        <v>273</v>
      </c>
    </row>
    <row r="85" spans="1:30" s="88" customFormat="1" ht="30" customHeight="1" x14ac:dyDescent="0.25">
      <c r="A85" s="100" t="s">
        <v>6</v>
      </c>
      <c r="B85" s="98" t="s">
        <v>14</v>
      </c>
      <c r="C85" s="99"/>
      <c r="D85" s="95" t="s">
        <v>8</v>
      </c>
      <c r="E85" s="95">
        <v>324</v>
      </c>
      <c r="F85" s="95" t="s">
        <v>0</v>
      </c>
      <c r="G85" s="94">
        <v>90010</v>
      </c>
      <c r="H85" s="96">
        <v>42802</v>
      </c>
      <c r="I85" s="96"/>
      <c r="J85" s="96">
        <v>43245</v>
      </c>
      <c r="K85" s="97">
        <v>42802</v>
      </c>
      <c r="L85" s="97">
        <v>43245</v>
      </c>
      <c r="M85" s="94">
        <v>840</v>
      </c>
      <c r="N85" s="94">
        <v>140</v>
      </c>
      <c r="O85" s="94">
        <f>SUM(M85:N85)</f>
        <v>980</v>
      </c>
      <c r="P85" s="95">
        <v>8</v>
      </c>
      <c r="Q85" s="95">
        <v>12</v>
      </c>
      <c r="R85" s="102">
        <v>8.08</v>
      </c>
      <c r="S85" s="102" t="e">
        <f>IF(#REF!="",#REF!*#REF!,((P85*M85*#REF!)+(((#REF!-P85)*M85)*R85)))</f>
        <v>#REF!</v>
      </c>
      <c r="T85" s="102" t="e">
        <f>S85-U85</f>
        <v>#REF!</v>
      </c>
      <c r="U85" s="102" t="e">
        <f>S85*50%</f>
        <v>#REF!</v>
      </c>
      <c r="V85" s="92"/>
      <c r="W85" s="101"/>
      <c r="X85" s="90" t="e">
        <f>W85-S85</f>
        <v>#REF!</v>
      </c>
      <c r="Y85" s="3" t="e">
        <f>IF(X85=0,"OK","Ecart")</f>
        <v>#REF!</v>
      </c>
      <c r="Z85" s="2">
        <f>IF(H85="","",NETWORKDAYS(H85,DUDU))</f>
        <v>474</v>
      </c>
      <c r="AA85" s="2">
        <f>IF(Z85="","",Z85*7)</f>
        <v>3318</v>
      </c>
      <c r="AB85" s="27">
        <f>NETWORKDAYS(H85,J85)</f>
        <v>318</v>
      </c>
      <c r="AC85" s="2">
        <f>IF(Z85="","",AB85-Z85)</f>
        <v>-156</v>
      </c>
      <c r="AD85" s="2">
        <f>IF(AC85="","",AC85*7)</f>
        <v>-1092</v>
      </c>
    </row>
    <row r="86" spans="1:30" s="88" customFormat="1" ht="30" customHeight="1" x14ac:dyDescent="0.25">
      <c r="A86" s="100" t="s">
        <v>5</v>
      </c>
      <c r="B86" s="98" t="s">
        <v>14</v>
      </c>
      <c r="C86" s="99"/>
      <c r="D86" s="95" t="s">
        <v>8</v>
      </c>
      <c r="E86" s="95">
        <v>324</v>
      </c>
      <c r="F86" s="95" t="s">
        <v>0</v>
      </c>
      <c r="G86" s="94">
        <v>90010</v>
      </c>
      <c r="H86" s="96">
        <v>43167</v>
      </c>
      <c r="I86" s="96"/>
      <c r="J86" s="96">
        <v>43378</v>
      </c>
      <c r="K86" s="97">
        <v>43167</v>
      </c>
      <c r="L86" s="97">
        <v>43378</v>
      </c>
      <c r="M86" s="94">
        <v>840</v>
      </c>
      <c r="N86" s="94">
        <v>140</v>
      </c>
      <c r="O86" s="94">
        <f>SUM(M86:N86)</f>
        <v>980</v>
      </c>
      <c r="P86" s="95">
        <v>2</v>
      </c>
      <c r="Q86" s="95">
        <v>3</v>
      </c>
      <c r="R86" s="93">
        <v>8.08</v>
      </c>
      <c r="S86" s="93" t="e">
        <f>IF(#REF!="",#REF!*#REF!,((P86*M86*#REF!)+(((#REF!-P86)*M86)*R86)))</f>
        <v>#REF!</v>
      </c>
      <c r="T86" s="93" t="e">
        <f>S86-U86</f>
        <v>#REF!</v>
      </c>
      <c r="U86" s="93" t="e">
        <f>S86*50%</f>
        <v>#REF!</v>
      </c>
      <c r="V86" s="92"/>
      <c r="W86" s="91"/>
      <c r="X86" s="90" t="e">
        <f>W86-S86</f>
        <v>#REF!</v>
      </c>
      <c r="Y86" s="3" t="e">
        <f>IF(X86=0,"OK","Ecart")</f>
        <v>#REF!</v>
      </c>
      <c r="Z86" s="2">
        <f>IF(H86="","",NETWORKDAYS(H86,DUDU))</f>
        <v>213</v>
      </c>
      <c r="AA86" s="2">
        <f>IF(Z86="","",Z86*7)</f>
        <v>1491</v>
      </c>
      <c r="AB86" s="27">
        <f>NETWORKDAYS(H86,J86)</f>
        <v>152</v>
      </c>
      <c r="AC86" s="2">
        <f>IF(Z86="","",AB86-Z86)</f>
        <v>-61</v>
      </c>
      <c r="AD86" s="2">
        <f>IF(AC86="","",AC86*7)</f>
        <v>-427</v>
      </c>
    </row>
    <row r="87" spans="1:30" s="88" customFormat="1" ht="30" customHeight="1" x14ac:dyDescent="0.25">
      <c r="A87" s="100" t="s">
        <v>5</v>
      </c>
      <c r="B87" s="98" t="s">
        <v>14</v>
      </c>
      <c r="C87" s="99"/>
      <c r="D87" s="95" t="s">
        <v>8</v>
      </c>
      <c r="E87" s="95">
        <v>324</v>
      </c>
      <c r="F87" s="95" t="s">
        <v>0</v>
      </c>
      <c r="G87" s="94">
        <v>90010</v>
      </c>
      <c r="H87" s="96">
        <v>43243</v>
      </c>
      <c r="I87" s="96"/>
      <c r="J87" s="96">
        <v>43455</v>
      </c>
      <c r="K87" s="97">
        <v>43243</v>
      </c>
      <c r="L87" s="97">
        <v>43455</v>
      </c>
      <c r="M87" s="94">
        <v>840</v>
      </c>
      <c r="N87" s="94">
        <v>140</v>
      </c>
      <c r="O87" s="94">
        <f>SUM(M87:N87)</f>
        <v>980</v>
      </c>
      <c r="P87" s="95">
        <v>2</v>
      </c>
      <c r="Q87" s="95">
        <v>3</v>
      </c>
      <c r="R87" s="93">
        <v>8.08</v>
      </c>
      <c r="S87" s="93" t="e">
        <f>IF(#REF!="",#REF!*#REF!,((P87*M87*#REF!)+(((#REF!-P87)*M87)*R87)))</f>
        <v>#REF!</v>
      </c>
      <c r="T87" s="93" t="e">
        <f>S87-U87</f>
        <v>#REF!</v>
      </c>
      <c r="U87" s="93" t="e">
        <f>S87*50%</f>
        <v>#REF!</v>
      </c>
      <c r="V87" s="92"/>
      <c r="W87" s="91"/>
      <c r="X87" s="90" t="e">
        <f>W87-S87</f>
        <v>#REF!</v>
      </c>
      <c r="Y87" s="3" t="e">
        <f>IF(X87=0,"OK","Ecart")</f>
        <v>#REF!</v>
      </c>
      <c r="Z87" s="2">
        <f>IF(H87="","",NETWORKDAYS(H87,DUDU))</f>
        <v>159</v>
      </c>
      <c r="AA87" s="2">
        <f>IF(Z87="","",Z87*7)</f>
        <v>1113</v>
      </c>
      <c r="AB87" s="27">
        <f>NETWORKDAYS(H87,J87)</f>
        <v>153</v>
      </c>
      <c r="AC87" s="2">
        <f>IF(Z87="","",AB87-Z87)</f>
        <v>-6</v>
      </c>
      <c r="AD87" s="2">
        <f>IF(AC87="","",AC87*7)</f>
        <v>-42</v>
      </c>
    </row>
    <row r="88" spans="1:30" s="88" customFormat="1" ht="30" customHeight="1" x14ac:dyDescent="0.25">
      <c r="A88" s="100" t="s">
        <v>5</v>
      </c>
      <c r="B88" s="98" t="s">
        <v>14</v>
      </c>
      <c r="C88" s="99"/>
      <c r="D88" s="95" t="s">
        <v>8</v>
      </c>
      <c r="E88" s="95">
        <v>324</v>
      </c>
      <c r="F88" s="95" t="s">
        <v>0</v>
      </c>
      <c r="G88" s="94">
        <v>90010</v>
      </c>
      <c r="H88" s="96">
        <v>43348</v>
      </c>
      <c r="I88" s="96"/>
      <c r="J88" s="96">
        <v>43553</v>
      </c>
      <c r="K88" s="97">
        <v>43348</v>
      </c>
      <c r="L88" s="97">
        <v>43553</v>
      </c>
      <c r="M88" s="94">
        <v>840</v>
      </c>
      <c r="N88" s="94">
        <v>140</v>
      </c>
      <c r="O88" s="94">
        <f>SUM(M88:N88)</f>
        <v>980</v>
      </c>
      <c r="P88" s="95">
        <v>2</v>
      </c>
      <c r="Q88" s="95">
        <v>3</v>
      </c>
      <c r="R88" s="93">
        <v>8.08</v>
      </c>
      <c r="S88" s="93" t="e">
        <f>IF(#REF!="",#REF!*#REF!,((P88*M88*#REF!)+(((#REF!-P88)*M88)*R88)))</f>
        <v>#REF!</v>
      </c>
      <c r="T88" s="93" t="e">
        <f>S88-U88</f>
        <v>#REF!</v>
      </c>
      <c r="U88" s="93" t="e">
        <f>S88*50%</f>
        <v>#REF!</v>
      </c>
      <c r="V88" s="92"/>
      <c r="W88" s="91"/>
      <c r="X88" s="90" t="e">
        <f>W88-S88</f>
        <v>#REF!</v>
      </c>
      <c r="Y88" s="3" t="e">
        <f>IF(X88=0,"OK","Ecart")</f>
        <v>#REF!</v>
      </c>
      <c r="Z88" s="2">
        <f>IF(H88="","",NETWORKDAYS(H88,DUDU))</f>
        <v>84</v>
      </c>
      <c r="AA88" s="2">
        <f>IF(Z88="","",Z88*7)</f>
        <v>588</v>
      </c>
      <c r="AB88" s="27">
        <f>NETWORKDAYS(H88,J88)</f>
        <v>148</v>
      </c>
      <c r="AC88" s="2">
        <f>IF(Z88="","",AB88-Z88)</f>
        <v>64</v>
      </c>
      <c r="AD88" s="2">
        <f>IF(AC88="","",AC88*7)</f>
        <v>448</v>
      </c>
    </row>
    <row r="89" spans="1:30" s="88" customFormat="1" ht="30" customHeight="1" x14ac:dyDescent="0.25">
      <c r="A89" s="100" t="s">
        <v>5</v>
      </c>
      <c r="B89" s="98" t="s">
        <v>14</v>
      </c>
      <c r="C89" s="99"/>
      <c r="D89" s="95" t="s">
        <v>8</v>
      </c>
      <c r="E89" s="95">
        <v>324</v>
      </c>
      <c r="F89" s="95" t="s">
        <v>0</v>
      </c>
      <c r="G89" s="94">
        <v>90010</v>
      </c>
      <c r="H89" s="96">
        <v>43425</v>
      </c>
      <c r="I89" s="96"/>
      <c r="J89" s="96">
        <v>43637</v>
      </c>
      <c r="K89" s="97">
        <v>43425</v>
      </c>
      <c r="L89" s="97">
        <v>43637</v>
      </c>
      <c r="M89" s="94">
        <v>840</v>
      </c>
      <c r="N89" s="94">
        <v>140</v>
      </c>
      <c r="O89" s="94">
        <f>SUM(M89:N89)</f>
        <v>980</v>
      </c>
      <c r="P89" s="95">
        <v>2</v>
      </c>
      <c r="Q89" s="95">
        <v>3</v>
      </c>
      <c r="R89" s="93">
        <v>8.08</v>
      </c>
      <c r="S89" s="93" t="e">
        <f>IF(#REF!="",#REF!*#REF!,((P89*M89*#REF!)+(((#REF!-P89)*M89)*R89)))</f>
        <v>#REF!</v>
      </c>
      <c r="T89" s="93" t="e">
        <f>S89-U89</f>
        <v>#REF!</v>
      </c>
      <c r="U89" s="93" t="e">
        <f>S89*50%</f>
        <v>#REF!</v>
      </c>
      <c r="V89" s="92"/>
      <c r="W89" s="91"/>
      <c r="X89" s="90" t="e">
        <f>W89-S89</f>
        <v>#REF!</v>
      </c>
      <c r="Y89" s="3" t="e">
        <f>IF(X89=0,"OK","Ecart")</f>
        <v>#REF!</v>
      </c>
      <c r="Z89" s="2">
        <f>IF(H89="","",NETWORKDAYS(H89,DUDU))</f>
        <v>29</v>
      </c>
      <c r="AA89" s="2">
        <f>IF(Z89="","",Z89*7)</f>
        <v>203</v>
      </c>
      <c r="AB89" s="27">
        <f>NETWORKDAYS(H89,J89)</f>
        <v>153</v>
      </c>
      <c r="AC89" s="2">
        <f>IF(Z89="","",AB89-Z89)</f>
        <v>124</v>
      </c>
      <c r="AD89" s="2">
        <f>IF(AC89="","",AC89*7)</f>
        <v>868</v>
      </c>
    </row>
    <row r="90" spans="1:30" s="88" customFormat="1" ht="30" customHeight="1" x14ac:dyDescent="0.25">
      <c r="A90" s="100" t="s">
        <v>6</v>
      </c>
      <c r="B90" s="98" t="s">
        <v>14</v>
      </c>
      <c r="C90" s="99"/>
      <c r="D90" s="95" t="s">
        <v>8</v>
      </c>
      <c r="E90" s="95">
        <v>326</v>
      </c>
      <c r="F90" s="95" t="s">
        <v>7</v>
      </c>
      <c r="G90" s="94">
        <v>21011</v>
      </c>
      <c r="H90" s="96">
        <v>42830</v>
      </c>
      <c r="I90" s="96"/>
      <c r="J90" s="96">
        <v>43091</v>
      </c>
      <c r="K90" s="97">
        <v>42830</v>
      </c>
      <c r="L90" s="97">
        <v>43091</v>
      </c>
      <c r="M90" s="94">
        <v>840</v>
      </c>
      <c r="N90" s="94">
        <v>350</v>
      </c>
      <c r="O90" s="94">
        <f>SUM(M90:N90)</f>
        <v>1190</v>
      </c>
      <c r="P90" s="95">
        <v>6</v>
      </c>
      <c r="Q90" s="95">
        <v>9</v>
      </c>
      <c r="R90" s="102">
        <v>9.9</v>
      </c>
      <c r="S90" s="102" t="e">
        <f>IF(#REF!="",#REF!*#REF!,((P90*M90*#REF!)+(((#REF!-P90)*M90)*R90)))</f>
        <v>#REF!</v>
      </c>
      <c r="T90" s="102" t="e">
        <f>S90-U90</f>
        <v>#REF!</v>
      </c>
      <c r="U90" s="102" t="e">
        <f>S90*45%</f>
        <v>#REF!</v>
      </c>
      <c r="V90" s="92"/>
      <c r="W90" s="101"/>
      <c r="X90" s="90" t="e">
        <f>W90-S90</f>
        <v>#REF!</v>
      </c>
      <c r="Y90" s="3" t="e">
        <f>IF(X90=0,"OK","Ecart")</f>
        <v>#REF!</v>
      </c>
      <c r="Z90" s="2">
        <f>IF(H90="","",NETWORKDAYS(H90,DUDU))</f>
        <v>454</v>
      </c>
      <c r="AA90" s="2">
        <f>IF(Z90="","",Z90*7)</f>
        <v>3178</v>
      </c>
      <c r="AB90" s="27">
        <f>NETWORKDAYS(H90,J90)</f>
        <v>188</v>
      </c>
      <c r="AC90" s="2">
        <f>IF(Z90="","",AB90-Z90)</f>
        <v>-266</v>
      </c>
      <c r="AD90" s="2">
        <f>IF(AC90="","",AC90*7)</f>
        <v>-1862</v>
      </c>
    </row>
    <row r="91" spans="1:30" s="88" customFormat="1" ht="30" customHeight="1" x14ac:dyDescent="0.25">
      <c r="A91" s="100" t="s">
        <v>6</v>
      </c>
      <c r="B91" s="98" t="s">
        <v>14</v>
      </c>
      <c r="C91" s="99"/>
      <c r="D91" s="95" t="s">
        <v>8</v>
      </c>
      <c r="E91" s="95">
        <v>326</v>
      </c>
      <c r="F91" s="95" t="s">
        <v>7</v>
      </c>
      <c r="G91" s="94">
        <v>21011</v>
      </c>
      <c r="H91" s="96">
        <v>42830</v>
      </c>
      <c r="I91" s="96"/>
      <c r="J91" s="96">
        <v>43091</v>
      </c>
      <c r="K91" s="97">
        <v>42830</v>
      </c>
      <c r="L91" s="97">
        <v>43091</v>
      </c>
      <c r="M91" s="94">
        <v>840</v>
      </c>
      <c r="N91" s="94">
        <v>350</v>
      </c>
      <c r="O91" s="94">
        <f>SUM(M91:N91)</f>
        <v>1190</v>
      </c>
      <c r="P91" s="95">
        <v>6</v>
      </c>
      <c r="Q91" s="95">
        <v>9</v>
      </c>
      <c r="R91" s="102">
        <v>9.9</v>
      </c>
      <c r="S91" s="102" t="e">
        <f>IF(#REF!="",#REF!*#REF!,((P91*M91*#REF!)+(((#REF!-P91)*M91)*R91)))</f>
        <v>#REF!</v>
      </c>
      <c r="T91" s="102" t="e">
        <f>S91-U91</f>
        <v>#REF!</v>
      </c>
      <c r="U91" s="102" t="e">
        <f>S91*45%</f>
        <v>#REF!</v>
      </c>
      <c r="V91" s="92"/>
      <c r="W91" s="101"/>
      <c r="X91" s="90" t="e">
        <f>W91-S91</f>
        <v>#REF!</v>
      </c>
      <c r="Y91" s="3" t="e">
        <f>IF(X91=0,"OK","Ecart")</f>
        <v>#REF!</v>
      </c>
      <c r="Z91" s="2">
        <f>IF(H91="","",NETWORKDAYS(H91,DUDU))</f>
        <v>454</v>
      </c>
      <c r="AA91" s="2">
        <f>IF(Z91="","",Z91*7)</f>
        <v>3178</v>
      </c>
      <c r="AB91" s="27">
        <f>NETWORKDAYS(H91,J91)</f>
        <v>188</v>
      </c>
      <c r="AC91" s="2">
        <f>IF(Z91="","",AB91-Z91)</f>
        <v>-266</v>
      </c>
      <c r="AD91" s="2">
        <f>IF(AC91="","",AC91*7)</f>
        <v>-1862</v>
      </c>
    </row>
    <row r="92" spans="1:30" s="88" customFormat="1" ht="30" customHeight="1" x14ac:dyDescent="0.25">
      <c r="A92" s="100" t="s">
        <v>5</v>
      </c>
      <c r="B92" s="98" t="s">
        <v>14</v>
      </c>
      <c r="C92" s="99"/>
      <c r="D92" s="95" t="s">
        <v>8</v>
      </c>
      <c r="E92" s="95">
        <v>326</v>
      </c>
      <c r="F92" s="95" t="s">
        <v>7</v>
      </c>
      <c r="G92" s="94">
        <v>21011</v>
      </c>
      <c r="H92" s="96">
        <v>43103</v>
      </c>
      <c r="I92" s="96"/>
      <c r="J92" s="96">
        <v>43363</v>
      </c>
      <c r="K92" s="97">
        <v>43103</v>
      </c>
      <c r="L92" s="97">
        <v>43363</v>
      </c>
      <c r="M92" s="94">
        <v>840</v>
      </c>
      <c r="N92" s="94">
        <v>350</v>
      </c>
      <c r="O92" s="94">
        <f>SUM(M92:N92)</f>
        <v>1190</v>
      </c>
      <c r="P92" s="95">
        <v>6</v>
      </c>
      <c r="Q92" s="95">
        <v>9</v>
      </c>
      <c r="R92" s="93">
        <v>9.9</v>
      </c>
      <c r="S92" s="93" t="e">
        <f>IF(#REF!="",#REF!*#REF!,((P92*M92*#REF!)+(((#REF!-P92)*M92)*R92)))</f>
        <v>#REF!</v>
      </c>
      <c r="T92" s="93" t="e">
        <f>S92-U92</f>
        <v>#REF!</v>
      </c>
      <c r="U92" s="93" t="e">
        <f>S92*50%</f>
        <v>#REF!</v>
      </c>
      <c r="V92" s="92"/>
      <c r="W92" s="91"/>
      <c r="X92" s="90" t="e">
        <f>W92-S92</f>
        <v>#REF!</v>
      </c>
      <c r="Y92" s="3" t="e">
        <f>IF(X92=0,"OK","Ecart")</f>
        <v>#REF!</v>
      </c>
      <c r="Z92" s="2">
        <f>IF(H92="","",NETWORKDAYS(H92,DUDU))</f>
        <v>259</v>
      </c>
      <c r="AA92" s="2">
        <f>IF(Z92="","",Z92*7)</f>
        <v>1813</v>
      </c>
      <c r="AB92" s="27">
        <f>NETWORKDAYS(H92,J92)</f>
        <v>187</v>
      </c>
      <c r="AC92" s="2">
        <f>IF(Z92="","",AB92-Z92)</f>
        <v>-72</v>
      </c>
      <c r="AD92" s="2">
        <f>IF(AC92="","",AC92*7)</f>
        <v>-504</v>
      </c>
    </row>
    <row r="93" spans="1:30" s="103" customFormat="1" ht="30" customHeight="1" x14ac:dyDescent="0.25">
      <c r="A93" s="100" t="s">
        <v>5</v>
      </c>
      <c r="B93" s="98" t="s">
        <v>14</v>
      </c>
      <c r="C93" s="99"/>
      <c r="D93" s="95" t="s">
        <v>8</v>
      </c>
      <c r="E93" s="95">
        <v>326</v>
      </c>
      <c r="F93" s="95" t="s">
        <v>7</v>
      </c>
      <c r="G93" s="94">
        <v>21011</v>
      </c>
      <c r="H93" s="96">
        <v>43103</v>
      </c>
      <c r="I93" s="96"/>
      <c r="J93" s="96">
        <v>43363</v>
      </c>
      <c r="K93" s="97">
        <v>43103</v>
      </c>
      <c r="L93" s="97">
        <v>43363</v>
      </c>
      <c r="M93" s="94">
        <v>840</v>
      </c>
      <c r="N93" s="94">
        <v>350</v>
      </c>
      <c r="O93" s="94">
        <f>SUM(M93:N93)</f>
        <v>1190</v>
      </c>
      <c r="P93" s="95">
        <v>6</v>
      </c>
      <c r="Q93" s="95">
        <v>9</v>
      </c>
      <c r="R93" s="93">
        <v>9.9</v>
      </c>
      <c r="S93" s="93" t="e">
        <f>IF(#REF!="",#REF!*#REF!,((P93*M93*#REF!)+(((#REF!-P93)*M93)*R93)))</f>
        <v>#REF!</v>
      </c>
      <c r="T93" s="93" t="e">
        <f>S93-U93</f>
        <v>#REF!</v>
      </c>
      <c r="U93" s="93" t="e">
        <f>S93*50%</f>
        <v>#REF!</v>
      </c>
      <c r="V93" s="92"/>
      <c r="W93" s="91"/>
      <c r="X93" s="90" t="e">
        <f>W93-S93</f>
        <v>#REF!</v>
      </c>
      <c r="Y93" s="3" t="e">
        <f>IF(X93=0,"OK","Ecart")</f>
        <v>#REF!</v>
      </c>
      <c r="Z93" s="2">
        <f>IF(H93="","",NETWORKDAYS(H93,DUDU))</f>
        <v>259</v>
      </c>
      <c r="AA93" s="2">
        <f>IF(Z93="","",Z93*7)</f>
        <v>1813</v>
      </c>
      <c r="AB93" s="27">
        <f>NETWORKDAYS(H93,J93)</f>
        <v>187</v>
      </c>
      <c r="AC93" s="2">
        <f>IF(Z93="","",AB93-Z93)</f>
        <v>-72</v>
      </c>
      <c r="AD93" s="2">
        <f>IF(AC93="","",AC93*7)</f>
        <v>-504</v>
      </c>
    </row>
    <row r="94" spans="1:30" s="88" customFormat="1" ht="30" customHeight="1" x14ac:dyDescent="0.25">
      <c r="A94" s="100" t="s">
        <v>6</v>
      </c>
      <c r="B94" s="98" t="s">
        <v>14</v>
      </c>
      <c r="C94" s="99"/>
      <c r="D94" s="95" t="s">
        <v>8</v>
      </c>
      <c r="E94" s="95">
        <v>251</v>
      </c>
      <c r="F94" s="95" t="s">
        <v>0</v>
      </c>
      <c r="G94" s="94">
        <v>25010</v>
      </c>
      <c r="H94" s="96">
        <v>43055</v>
      </c>
      <c r="I94" s="96"/>
      <c r="J94" s="96">
        <v>43308</v>
      </c>
      <c r="K94" s="97">
        <v>43055</v>
      </c>
      <c r="L94" s="97">
        <v>43308</v>
      </c>
      <c r="M94" s="94">
        <v>1015</v>
      </c>
      <c r="N94" s="94">
        <v>175</v>
      </c>
      <c r="O94" s="94">
        <f>SUM(M94:N94)</f>
        <v>1190</v>
      </c>
      <c r="P94" s="95">
        <v>8</v>
      </c>
      <c r="Q94" s="95">
        <v>12</v>
      </c>
      <c r="R94" s="102">
        <v>11.97</v>
      </c>
      <c r="S94" s="102" t="e">
        <f>IF(#REF!="",#REF!*#REF!,((P94*M94*#REF!)+(((#REF!-P94)*M94)*R94)))</f>
        <v>#REF!</v>
      </c>
      <c r="T94" s="102" t="e">
        <f>S94-U94</f>
        <v>#REF!</v>
      </c>
      <c r="U94" s="102" t="e">
        <f>S94*50%</f>
        <v>#REF!</v>
      </c>
      <c r="V94" s="92"/>
      <c r="W94" s="101"/>
      <c r="X94" s="90" t="e">
        <f>W94-S94</f>
        <v>#REF!</v>
      </c>
      <c r="Y94" s="3" t="e">
        <f>IF(X94=0,"OK","Ecart")</f>
        <v>#REF!</v>
      </c>
      <c r="Z94" s="2">
        <f>IF(H94="","",NETWORKDAYS(H94,DUDU))</f>
        <v>293</v>
      </c>
      <c r="AA94" s="2">
        <f>IF(Z94="","",Z94*7)</f>
        <v>2051</v>
      </c>
      <c r="AB94" s="27">
        <f>NETWORKDAYS(H94,J94)</f>
        <v>182</v>
      </c>
      <c r="AC94" s="2">
        <f>IF(Z94="","",AB94-Z94)</f>
        <v>-111</v>
      </c>
      <c r="AD94" s="2">
        <f>IF(AC94="","",AC94*7)</f>
        <v>-777</v>
      </c>
    </row>
    <row r="95" spans="1:30" s="88" customFormat="1" ht="30" customHeight="1" x14ac:dyDescent="0.25">
      <c r="A95" s="100" t="s">
        <v>5</v>
      </c>
      <c r="B95" s="98" t="s">
        <v>14</v>
      </c>
      <c r="C95" s="99"/>
      <c r="D95" s="95" t="s">
        <v>8</v>
      </c>
      <c r="E95" s="95">
        <v>251</v>
      </c>
      <c r="F95" s="95" t="s">
        <v>0</v>
      </c>
      <c r="G95" s="94">
        <v>25010</v>
      </c>
      <c r="H95" s="96">
        <v>43347</v>
      </c>
      <c r="I95" s="96"/>
      <c r="J95" s="96">
        <v>43602</v>
      </c>
      <c r="K95" s="97">
        <v>43347</v>
      </c>
      <c r="L95" s="97">
        <v>43602</v>
      </c>
      <c r="M95" s="94">
        <v>1015</v>
      </c>
      <c r="N95" s="94">
        <v>175</v>
      </c>
      <c r="O95" s="94">
        <f>SUM(M95:N95)</f>
        <v>1190</v>
      </c>
      <c r="P95" s="95">
        <v>8</v>
      </c>
      <c r="Q95" s="95">
        <v>12</v>
      </c>
      <c r="R95" s="93">
        <v>11.97</v>
      </c>
      <c r="S95" s="93" t="e">
        <f>IF(#REF!="",#REF!*#REF!,((P95*M95*#REF!)+(((#REF!-P95)*M95)*R95)))</f>
        <v>#REF!</v>
      </c>
      <c r="T95" s="93" t="e">
        <f>S95-U95</f>
        <v>#REF!</v>
      </c>
      <c r="U95" s="93" t="e">
        <f>S95*50%</f>
        <v>#REF!</v>
      </c>
      <c r="V95" s="92"/>
      <c r="W95" s="91"/>
      <c r="X95" s="90" t="e">
        <f>W95-S95</f>
        <v>#REF!</v>
      </c>
      <c r="Y95" s="3" t="e">
        <f>IF(X95=0,"OK","Ecart")</f>
        <v>#REF!</v>
      </c>
      <c r="Z95" s="2">
        <f>IF(H95="","",NETWORKDAYS(H95,DUDU))</f>
        <v>85</v>
      </c>
      <c r="AA95" s="2">
        <f>IF(Z95="","",Z95*7)</f>
        <v>595</v>
      </c>
      <c r="AB95" s="27">
        <f>NETWORKDAYS(H95,J95)</f>
        <v>184</v>
      </c>
      <c r="AC95" s="2">
        <f>IF(Z95="","",AB95-Z95)</f>
        <v>99</v>
      </c>
      <c r="AD95" s="2">
        <f>IF(AC95="","",AC95*7)</f>
        <v>693</v>
      </c>
    </row>
    <row r="96" spans="1:30" s="88" customFormat="1" ht="30" customHeight="1" x14ac:dyDescent="0.25">
      <c r="A96" s="100" t="s">
        <v>6</v>
      </c>
      <c r="B96" s="98" t="s">
        <v>14</v>
      </c>
      <c r="C96" s="99"/>
      <c r="D96" s="95" t="s">
        <v>8</v>
      </c>
      <c r="E96" s="95">
        <v>254</v>
      </c>
      <c r="F96" s="95" t="s">
        <v>7</v>
      </c>
      <c r="G96" s="94">
        <v>21010</v>
      </c>
      <c r="H96" s="96">
        <v>42809</v>
      </c>
      <c r="I96" s="96"/>
      <c r="J96" s="96">
        <v>43181</v>
      </c>
      <c r="K96" s="97">
        <v>42774</v>
      </c>
      <c r="L96" s="97">
        <v>43035</v>
      </c>
      <c r="M96" s="94">
        <v>1050</v>
      </c>
      <c r="N96" s="94">
        <v>140</v>
      </c>
      <c r="O96" s="94">
        <f>SUM(M96:N96)</f>
        <v>1190</v>
      </c>
      <c r="P96" s="95">
        <v>10</v>
      </c>
      <c r="Q96" s="95">
        <v>15</v>
      </c>
      <c r="R96" s="102">
        <v>12.5</v>
      </c>
      <c r="S96" s="102" t="e">
        <f>IF(#REF!="",#REF!*#REF!,((P96*M96*#REF!)+(((#REF!-P96)*M96)*R96)))</f>
        <v>#REF!</v>
      </c>
      <c r="T96" s="102" t="e">
        <f>S96-U96</f>
        <v>#REF!</v>
      </c>
      <c r="U96" s="102" t="e">
        <f>S96*45%</f>
        <v>#REF!</v>
      </c>
      <c r="V96" s="92"/>
      <c r="W96" s="101"/>
      <c r="X96" s="90" t="e">
        <f>W96-S96</f>
        <v>#REF!</v>
      </c>
      <c r="Y96" s="3" t="e">
        <f>IF(X96=0,"OK","Ecart")</f>
        <v>#REF!</v>
      </c>
      <c r="Z96" s="2">
        <f>IF(H96="","",NETWORKDAYS(H96,DUDU))</f>
        <v>469</v>
      </c>
      <c r="AA96" s="2">
        <f>IF(Z96="","",Z96*7)</f>
        <v>3283</v>
      </c>
      <c r="AB96" s="27">
        <f>NETWORKDAYS(H96,J96)</f>
        <v>267</v>
      </c>
      <c r="AC96" s="2">
        <f>IF(Z96="","",AB96-Z96)</f>
        <v>-202</v>
      </c>
      <c r="AD96" s="2">
        <f>IF(AC96="","",AC96*7)</f>
        <v>-1414</v>
      </c>
    </row>
    <row r="97" spans="1:30" s="88" customFormat="1" ht="30" customHeight="1" x14ac:dyDescent="0.25">
      <c r="A97" s="100" t="s">
        <v>5</v>
      </c>
      <c r="B97" s="98" t="s">
        <v>14</v>
      </c>
      <c r="C97" s="99"/>
      <c r="D97" s="95" t="s">
        <v>8</v>
      </c>
      <c r="E97" s="95">
        <v>254</v>
      </c>
      <c r="F97" s="95" t="s">
        <v>7</v>
      </c>
      <c r="G97" s="94">
        <v>21010</v>
      </c>
      <c r="H97" s="96">
        <v>43111</v>
      </c>
      <c r="I97" s="96"/>
      <c r="J97" s="96">
        <v>43371</v>
      </c>
      <c r="K97" s="97">
        <v>43111</v>
      </c>
      <c r="L97" s="97">
        <v>43371</v>
      </c>
      <c r="M97" s="94">
        <v>1050</v>
      </c>
      <c r="N97" s="94">
        <v>140</v>
      </c>
      <c r="O97" s="94">
        <f>SUM(M97:N97)</f>
        <v>1190</v>
      </c>
      <c r="P97" s="95">
        <v>5</v>
      </c>
      <c r="Q97" s="95">
        <v>7</v>
      </c>
      <c r="R97" s="93">
        <v>12.5</v>
      </c>
      <c r="S97" s="93" t="e">
        <f>IF(#REF!="",#REF!*#REF!,((P97*M97*#REF!)+(((#REF!-P97)*M97)*R97)))</f>
        <v>#REF!</v>
      </c>
      <c r="T97" s="93" t="e">
        <f>S97-U97</f>
        <v>#REF!</v>
      </c>
      <c r="U97" s="93" t="e">
        <f>S97*50%</f>
        <v>#REF!</v>
      </c>
      <c r="V97" s="92"/>
      <c r="W97" s="91"/>
      <c r="X97" s="90" t="e">
        <f>W97-S97</f>
        <v>#REF!</v>
      </c>
      <c r="Y97" s="3" t="e">
        <f>IF(X97=0,"OK","Ecart")</f>
        <v>#REF!</v>
      </c>
      <c r="Z97" s="2">
        <f>IF(H97="","",NETWORKDAYS(H97,DUDU))</f>
        <v>253</v>
      </c>
      <c r="AA97" s="2">
        <f>IF(Z97="","",Z97*7)</f>
        <v>1771</v>
      </c>
      <c r="AB97" s="27">
        <f>NETWORKDAYS(H97,J97)</f>
        <v>187</v>
      </c>
      <c r="AC97" s="2">
        <f>IF(Z97="","",AB97-Z97)</f>
        <v>-66</v>
      </c>
      <c r="AD97" s="2">
        <f>IF(AC97="","",AC97*7)</f>
        <v>-462</v>
      </c>
    </row>
    <row r="98" spans="1:30" s="88" customFormat="1" ht="30" customHeight="1" x14ac:dyDescent="0.25">
      <c r="A98" s="100" t="s">
        <v>5</v>
      </c>
      <c r="B98" s="98" t="s">
        <v>14</v>
      </c>
      <c r="C98" s="99"/>
      <c r="D98" s="95" t="s">
        <v>8</v>
      </c>
      <c r="E98" s="95">
        <v>254</v>
      </c>
      <c r="F98" s="95" t="s">
        <v>7</v>
      </c>
      <c r="G98" s="94">
        <v>21010</v>
      </c>
      <c r="H98" s="96">
        <v>43194</v>
      </c>
      <c r="I98" s="96"/>
      <c r="J98" s="96">
        <v>43455</v>
      </c>
      <c r="K98" s="97">
        <v>43194</v>
      </c>
      <c r="L98" s="97">
        <v>43455</v>
      </c>
      <c r="M98" s="94">
        <v>1050</v>
      </c>
      <c r="N98" s="94">
        <v>140</v>
      </c>
      <c r="O98" s="94">
        <f>SUM(M98:N98)</f>
        <v>1190</v>
      </c>
      <c r="P98" s="95">
        <v>5</v>
      </c>
      <c r="Q98" s="95">
        <v>8</v>
      </c>
      <c r="R98" s="93">
        <v>12.5</v>
      </c>
      <c r="S98" s="93" t="e">
        <f>IF(#REF!="",#REF!*#REF!,((P98*M98*#REF!)+(((#REF!-P98)*M98)*R98)))</f>
        <v>#REF!</v>
      </c>
      <c r="T98" s="93" t="e">
        <f>S98-U98</f>
        <v>#REF!</v>
      </c>
      <c r="U98" s="93" t="e">
        <f>S98*50%</f>
        <v>#REF!</v>
      </c>
      <c r="V98" s="92"/>
      <c r="W98" s="91"/>
      <c r="X98" s="90" t="e">
        <f>W98-S98</f>
        <v>#REF!</v>
      </c>
      <c r="Y98" s="3" t="e">
        <f>IF(X98=0,"OK","Ecart")</f>
        <v>#REF!</v>
      </c>
      <c r="Z98" s="2">
        <f>IF(H98="","",NETWORKDAYS(H98,DUDU))</f>
        <v>194</v>
      </c>
      <c r="AA98" s="2">
        <f>IF(Z98="","",Z98*7)</f>
        <v>1358</v>
      </c>
      <c r="AB98" s="27">
        <f>NETWORKDAYS(H98,J98)</f>
        <v>188</v>
      </c>
      <c r="AC98" s="2">
        <f>IF(Z98="","",AB98-Z98)</f>
        <v>-6</v>
      </c>
      <c r="AD98" s="2">
        <f>IF(AC98="","",AC98*7)</f>
        <v>-42</v>
      </c>
    </row>
    <row r="99" spans="1:30" s="88" customFormat="1" ht="30" customHeight="1" x14ac:dyDescent="0.25">
      <c r="A99" s="62" t="s">
        <v>6</v>
      </c>
      <c r="B99" s="56" t="s">
        <v>12</v>
      </c>
      <c r="C99" s="59"/>
      <c r="D99" s="55" t="s">
        <v>8</v>
      </c>
      <c r="E99" s="55">
        <v>324</v>
      </c>
      <c r="F99" s="55" t="s">
        <v>0</v>
      </c>
      <c r="G99" s="58">
        <v>39010</v>
      </c>
      <c r="H99" s="54">
        <v>42786</v>
      </c>
      <c r="I99" s="54"/>
      <c r="J99" s="54">
        <v>42993</v>
      </c>
      <c r="K99" s="53">
        <v>42752</v>
      </c>
      <c r="L99" s="53">
        <v>42941</v>
      </c>
      <c r="M99" s="52">
        <v>735</v>
      </c>
      <c r="N99" s="52">
        <v>175</v>
      </c>
      <c r="O99" s="50">
        <f>SUM(M99:N99)</f>
        <v>910</v>
      </c>
      <c r="P99" s="51">
        <v>8</v>
      </c>
      <c r="Q99" s="51">
        <v>12</v>
      </c>
      <c r="R99" s="61">
        <v>7.8</v>
      </c>
      <c r="S99" s="61" t="e">
        <f>IF(#REF!="",#REF!*#REF!,((P99*M99*#REF!)+(((#REF!-P99)*M99)*R99)))</f>
        <v>#REF!</v>
      </c>
      <c r="T99" s="61" t="e">
        <f>S99-U99</f>
        <v>#REF!</v>
      </c>
      <c r="U99" s="61" t="e">
        <f>S99*50%</f>
        <v>#REF!</v>
      </c>
      <c r="V99" s="57" t="s">
        <v>11</v>
      </c>
      <c r="W99" s="60"/>
      <c r="X99" s="45" t="e">
        <f>W99-S99</f>
        <v>#REF!</v>
      </c>
      <c r="Y99" s="3" t="e">
        <f>IF(X99=0,"OK","Ecart")</f>
        <v>#REF!</v>
      </c>
      <c r="Z99" s="2">
        <f>IF(H99="","",NETWORKDAYS(H99,DUDU))</f>
        <v>486</v>
      </c>
      <c r="AA99" s="2">
        <f>IF(Z99="","",Z99*7)</f>
        <v>3402</v>
      </c>
      <c r="AB99" s="27">
        <f>NETWORKDAYS(H99,J99)</f>
        <v>150</v>
      </c>
      <c r="AC99" s="2">
        <f>IF(Z99="","",AB99-Z99)</f>
        <v>-336</v>
      </c>
      <c r="AD99" s="2">
        <f>IF(AC99="","",AC99*7)</f>
        <v>-2352</v>
      </c>
    </row>
    <row r="100" spans="1:30" s="88" customFormat="1" ht="30" customHeight="1" x14ac:dyDescent="0.25">
      <c r="A100" s="62" t="s">
        <v>5</v>
      </c>
      <c r="B100" s="56" t="s">
        <v>12</v>
      </c>
      <c r="C100" s="59"/>
      <c r="D100" s="55" t="s">
        <v>8</v>
      </c>
      <c r="E100" s="55">
        <v>324</v>
      </c>
      <c r="F100" s="55" t="s">
        <v>0</v>
      </c>
      <c r="G100" s="58">
        <v>39010</v>
      </c>
      <c r="H100" s="54">
        <v>43150</v>
      </c>
      <c r="I100" s="54"/>
      <c r="J100" s="54">
        <v>43354</v>
      </c>
      <c r="K100" s="53">
        <v>43150</v>
      </c>
      <c r="L100" s="53">
        <v>43354</v>
      </c>
      <c r="M100" s="52">
        <v>735</v>
      </c>
      <c r="N100" s="52">
        <v>175</v>
      </c>
      <c r="O100" s="50">
        <f>SUM(M100:N100)</f>
        <v>910</v>
      </c>
      <c r="P100" s="51">
        <v>8</v>
      </c>
      <c r="Q100" s="51">
        <v>12</v>
      </c>
      <c r="R100" s="49">
        <v>7.8</v>
      </c>
      <c r="S100" s="48" t="e">
        <f>IF(#REF!="",#REF!*#REF!,((P100*M100*#REF!)+(((#REF!-P100)*M100)*R100)))</f>
        <v>#REF!</v>
      </c>
      <c r="T100" s="48" t="e">
        <f>S100-U100</f>
        <v>#REF!</v>
      </c>
      <c r="U100" s="48" t="e">
        <f>S100*50%</f>
        <v>#REF!</v>
      </c>
      <c r="V100" s="47"/>
      <c r="W100" s="46"/>
      <c r="X100" s="45" t="e">
        <f>W100-S100</f>
        <v>#REF!</v>
      </c>
      <c r="Y100" s="3" t="e">
        <f>IF(X100=0,"OK","Ecart")</f>
        <v>#REF!</v>
      </c>
      <c r="Z100" s="2">
        <f>IF(H100="","",NETWORKDAYS(H100,DUDU))</f>
        <v>226</v>
      </c>
      <c r="AA100" s="2">
        <f>IF(Z100="","",Z100*7)</f>
        <v>1582</v>
      </c>
      <c r="AB100" s="27">
        <f>NETWORKDAYS(H100,J100)</f>
        <v>147</v>
      </c>
      <c r="AC100" s="2">
        <f>IF(Z100="","",AB100-Z100)</f>
        <v>-79</v>
      </c>
      <c r="AD100" s="2">
        <f>IF(AC100="","",AC100*7)</f>
        <v>-553</v>
      </c>
    </row>
    <row r="101" spans="1:30" s="88" customFormat="1" ht="30" customHeight="1" x14ac:dyDescent="0.25">
      <c r="A101" s="62" t="s">
        <v>6</v>
      </c>
      <c r="B101" s="56" t="s">
        <v>12</v>
      </c>
      <c r="C101" s="56"/>
      <c r="D101" s="55" t="s">
        <v>8</v>
      </c>
      <c r="E101" s="55">
        <v>221</v>
      </c>
      <c r="F101" s="55" t="s">
        <v>7</v>
      </c>
      <c r="G101" s="58">
        <v>21010</v>
      </c>
      <c r="H101" s="54">
        <v>42746</v>
      </c>
      <c r="I101" s="54"/>
      <c r="J101" s="54">
        <v>42993</v>
      </c>
      <c r="K101" s="53">
        <v>42746</v>
      </c>
      <c r="L101" s="53">
        <v>42993</v>
      </c>
      <c r="M101" s="52">
        <v>910</v>
      </c>
      <c r="N101" s="52">
        <v>210</v>
      </c>
      <c r="O101" s="50">
        <f>SUM(M101:N101)</f>
        <v>1120</v>
      </c>
      <c r="P101" s="51">
        <v>8</v>
      </c>
      <c r="Q101" s="51">
        <v>12</v>
      </c>
      <c r="R101" s="61">
        <v>12.8</v>
      </c>
      <c r="S101" s="61" t="e">
        <f>IF(#REF!="",#REF!*#REF!,((P101*M101*#REF!)+(((#REF!-P101)*M101)*R101)))</f>
        <v>#REF!</v>
      </c>
      <c r="T101" s="61" t="e">
        <f>S101-U101</f>
        <v>#REF!</v>
      </c>
      <c r="U101" s="61" t="e">
        <f>S101*45%</f>
        <v>#REF!</v>
      </c>
      <c r="V101" s="57"/>
      <c r="W101" s="60"/>
      <c r="X101" s="45" t="e">
        <f>W101-S101</f>
        <v>#REF!</v>
      </c>
      <c r="Y101" s="3" t="e">
        <f>IF(X101=0,"OK","Ecart")</f>
        <v>#REF!</v>
      </c>
      <c r="Z101" s="2">
        <f>IF(H101="","",NETWORKDAYS(H101,DUDU))</f>
        <v>514</v>
      </c>
      <c r="AA101" s="2">
        <f>IF(Z101="","",Z101*7)</f>
        <v>3598</v>
      </c>
      <c r="AB101" s="27">
        <f>NETWORKDAYS(H101,J101)</f>
        <v>178</v>
      </c>
      <c r="AC101" s="2">
        <f>IF(Z101="","",AB101-Z101)</f>
        <v>-336</v>
      </c>
      <c r="AD101" s="2">
        <f>IF(AC101="","",AC101*7)</f>
        <v>-2352</v>
      </c>
    </row>
    <row r="102" spans="1:30" s="88" customFormat="1" ht="30" customHeight="1" x14ac:dyDescent="0.25">
      <c r="A102" s="62" t="s">
        <v>6</v>
      </c>
      <c r="B102" s="56" t="s">
        <v>12</v>
      </c>
      <c r="C102" s="56"/>
      <c r="D102" s="55" t="s">
        <v>8</v>
      </c>
      <c r="E102" s="55">
        <v>221</v>
      </c>
      <c r="F102" s="55" t="s">
        <v>7</v>
      </c>
      <c r="G102" s="58">
        <v>21010</v>
      </c>
      <c r="H102" s="54">
        <v>42899</v>
      </c>
      <c r="I102" s="54"/>
      <c r="J102" s="54">
        <v>43147</v>
      </c>
      <c r="K102" s="53">
        <v>42899</v>
      </c>
      <c r="L102" s="53">
        <v>43147</v>
      </c>
      <c r="M102" s="52">
        <v>910</v>
      </c>
      <c r="N102" s="52">
        <v>210</v>
      </c>
      <c r="O102" s="50">
        <f>SUM(M102:N102)</f>
        <v>1120</v>
      </c>
      <c r="P102" s="51">
        <v>8</v>
      </c>
      <c r="Q102" s="51">
        <v>12</v>
      </c>
      <c r="R102" s="61">
        <v>12.8</v>
      </c>
      <c r="S102" s="61" t="e">
        <f>IF(#REF!="",#REF!*#REF!,((P102*M102*#REF!)+(((#REF!-P102)*M102)*R102)))</f>
        <v>#REF!</v>
      </c>
      <c r="T102" s="61" t="e">
        <f>S102-U102</f>
        <v>#REF!</v>
      </c>
      <c r="U102" s="61" t="e">
        <f>S102*45%</f>
        <v>#REF!</v>
      </c>
      <c r="V102" s="57"/>
      <c r="W102" s="60"/>
      <c r="X102" s="45" t="e">
        <f>W102-S102</f>
        <v>#REF!</v>
      </c>
      <c r="Y102" s="3" t="e">
        <f>IF(X102=0,"OK","Ecart")</f>
        <v>#REF!</v>
      </c>
      <c r="Z102" s="2">
        <f>IF(H102="","",NETWORKDAYS(H102,DUDU))</f>
        <v>405</v>
      </c>
      <c r="AA102" s="2">
        <f>IF(Z102="","",Z102*7)</f>
        <v>2835</v>
      </c>
      <c r="AB102" s="27">
        <f>NETWORKDAYS(H102,J102)</f>
        <v>179</v>
      </c>
      <c r="AC102" s="2">
        <f>IF(Z102="","",AB102-Z102)</f>
        <v>-226</v>
      </c>
      <c r="AD102" s="2">
        <f>IF(AC102="","",AC102*7)</f>
        <v>-1582</v>
      </c>
    </row>
    <row r="103" spans="1:30" s="88" customFormat="1" ht="30" customHeight="1" x14ac:dyDescent="0.25">
      <c r="A103" s="62" t="s">
        <v>6</v>
      </c>
      <c r="B103" s="56" t="s">
        <v>12</v>
      </c>
      <c r="C103" s="56"/>
      <c r="D103" s="55" t="s">
        <v>8</v>
      </c>
      <c r="E103" s="55">
        <v>221</v>
      </c>
      <c r="F103" s="55" t="s">
        <v>7</v>
      </c>
      <c r="G103" s="58">
        <v>21010</v>
      </c>
      <c r="H103" s="54">
        <v>43005</v>
      </c>
      <c r="I103" s="54"/>
      <c r="J103" s="54">
        <v>43245</v>
      </c>
      <c r="K103" s="53">
        <v>43005</v>
      </c>
      <c r="L103" s="53">
        <v>43245</v>
      </c>
      <c r="M103" s="52">
        <v>910</v>
      </c>
      <c r="N103" s="52">
        <v>210</v>
      </c>
      <c r="O103" s="50">
        <f>SUM(M103:N103)</f>
        <v>1120</v>
      </c>
      <c r="P103" s="51">
        <v>8</v>
      </c>
      <c r="Q103" s="51">
        <v>12</v>
      </c>
      <c r="R103" s="61">
        <v>12.8</v>
      </c>
      <c r="S103" s="61" t="e">
        <f>IF(#REF!="",#REF!*#REF!,((P103*M103*#REF!)+(((#REF!-P103)*M103)*R103)))</f>
        <v>#REF!</v>
      </c>
      <c r="T103" s="61" t="e">
        <f>S103-U103</f>
        <v>#REF!</v>
      </c>
      <c r="U103" s="61" t="e">
        <f>S103*45%</f>
        <v>#REF!</v>
      </c>
      <c r="V103" s="57"/>
      <c r="W103" s="60"/>
      <c r="X103" s="45" t="e">
        <f>W103-S103</f>
        <v>#REF!</v>
      </c>
      <c r="Y103" s="3" t="e">
        <f>IF(X103=0,"OK","Ecart")</f>
        <v>#REF!</v>
      </c>
      <c r="Z103" s="2">
        <f>IF(H103="","",NETWORKDAYS(H103,DUDU))</f>
        <v>329</v>
      </c>
      <c r="AA103" s="2">
        <f>IF(Z103="","",Z103*7)</f>
        <v>2303</v>
      </c>
      <c r="AB103" s="27">
        <f>NETWORKDAYS(H103,J103)</f>
        <v>173</v>
      </c>
      <c r="AC103" s="2">
        <f>IF(Z103="","",AB103-Z103)</f>
        <v>-156</v>
      </c>
      <c r="AD103" s="2">
        <f>IF(AC103="","",AC103*7)</f>
        <v>-1092</v>
      </c>
    </row>
    <row r="104" spans="1:30" s="88" customFormat="1" ht="30" customHeight="1" x14ac:dyDescent="0.25">
      <c r="A104" s="55" t="s">
        <v>5</v>
      </c>
      <c r="B104" s="56" t="s">
        <v>12</v>
      </c>
      <c r="C104" s="56"/>
      <c r="D104" s="55" t="s">
        <v>8</v>
      </c>
      <c r="E104" s="55">
        <v>221</v>
      </c>
      <c r="F104" s="55" t="s">
        <v>7</v>
      </c>
      <c r="G104" s="58">
        <v>21010</v>
      </c>
      <c r="H104" s="54">
        <v>43166</v>
      </c>
      <c r="I104" s="54"/>
      <c r="J104" s="54">
        <v>43413</v>
      </c>
      <c r="K104" s="53">
        <v>43166</v>
      </c>
      <c r="L104" s="53">
        <v>43413</v>
      </c>
      <c r="M104" s="52">
        <v>910</v>
      </c>
      <c r="N104" s="52">
        <v>210</v>
      </c>
      <c r="O104" s="50">
        <f>SUM(M104:N104)</f>
        <v>1120</v>
      </c>
      <c r="P104" s="51">
        <v>8</v>
      </c>
      <c r="Q104" s="51">
        <v>12</v>
      </c>
      <c r="R104" s="49">
        <v>12.8</v>
      </c>
      <c r="S104" s="48" t="e">
        <f>IF(#REF!="",#REF!*#REF!,((P104*M104*#REF!)+(((#REF!-P104)*M104)*R104)))</f>
        <v>#REF!</v>
      </c>
      <c r="T104" s="48" t="e">
        <f>S104-U104</f>
        <v>#REF!</v>
      </c>
      <c r="U104" s="48" t="e">
        <f>S104*50%</f>
        <v>#REF!</v>
      </c>
      <c r="V104" s="47"/>
      <c r="W104" s="46"/>
      <c r="X104" s="45" t="e">
        <f>W104-S104</f>
        <v>#REF!</v>
      </c>
      <c r="Y104" s="3" t="e">
        <f>IF(X104=0,"OK","Ecart")</f>
        <v>#REF!</v>
      </c>
      <c r="Z104" s="2">
        <f>IF(H104="","",NETWORKDAYS(H104,DUDU))</f>
        <v>214</v>
      </c>
      <c r="AA104" s="2">
        <f>IF(Z104="","",Z104*7)</f>
        <v>1498</v>
      </c>
      <c r="AB104" s="27">
        <f>NETWORKDAYS(H104,J104)</f>
        <v>178</v>
      </c>
      <c r="AC104" s="2">
        <f>IF(Z104="","",AB104-Z104)</f>
        <v>-36</v>
      </c>
      <c r="AD104" s="2">
        <f>IF(AC104="","",AC104*7)</f>
        <v>-252</v>
      </c>
    </row>
    <row r="105" spans="1:30" s="88" customFormat="1" ht="30" customHeight="1" x14ac:dyDescent="0.25">
      <c r="A105" s="55" t="s">
        <v>5</v>
      </c>
      <c r="B105" s="56" t="s">
        <v>12</v>
      </c>
      <c r="C105" s="56"/>
      <c r="D105" s="55" t="s">
        <v>8</v>
      </c>
      <c r="E105" s="55">
        <v>221</v>
      </c>
      <c r="F105" s="55" t="s">
        <v>7</v>
      </c>
      <c r="G105" s="58">
        <v>21010</v>
      </c>
      <c r="H105" s="54">
        <v>43256</v>
      </c>
      <c r="I105" s="54"/>
      <c r="J105" s="54">
        <v>43504</v>
      </c>
      <c r="K105" s="53">
        <v>43256</v>
      </c>
      <c r="L105" s="53">
        <v>43504</v>
      </c>
      <c r="M105" s="52">
        <v>910</v>
      </c>
      <c r="N105" s="52">
        <v>210</v>
      </c>
      <c r="O105" s="50">
        <f>SUM(M105:N105)</f>
        <v>1120</v>
      </c>
      <c r="P105" s="51">
        <v>8</v>
      </c>
      <c r="Q105" s="51">
        <v>12</v>
      </c>
      <c r="R105" s="49">
        <v>12.8</v>
      </c>
      <c r="S105" s="48" t="e">
        <f>IF(#REF!="",#REF!*#REF!,((P105*M105*#REF!)+(((#REF!-P105)*M105)*R105)))</f>
        <v>#REF!</v>
      </c>
      <c r="T105" s="48" t="e">
        <f>S105-U105</f>
        <v>#REF!</v>
      </c>
      <c r="U105" s="48" t="e">
        <f>S105*50%</f>
        <v>#REF!</v>
      </c>
      <c r="V105" s="47"/>
      <c r="W105" s="46"/>
      <c r="X105" s="45" t="e">
        <f>W105-S105</f>
        <v>#REF!</v>
      </c>
      <c r="Y105" s="3" t="e">
        <f>IF(X105=0,"OK","Ecart")</f>
        <v>#REF!</v>
      </c>
      <c r="Z105" s="2">
        <f>IF(H105="","",NETWORKDAYS(H105,DUDU))</f>
        <v>150</v>
      </c>
      <c r="AA105" s="2">
        <f>IF(Z105="","",Z105*7)</f>
        <v>1050</v>
      </c>
      <c r="AB105" s="27">
        <f>NETWORKDAYS(H105,J105)</f>
        <v>179</v>
      </c>
      <c r="AC105" s="2">
        <f>IF(Z105="","",AB105-Z105)</f>
        <v>29</v>
      </c>
      <c r="AD105" s="2">
        <f>IF(AC105="","",AC105*7)</f>
        <v>203</v>
      </c>
    </row>
    <row r="106" spans="1:30" s="88" customFormat="1" ht="30" customHeight="1" x14ac:dyDescent="0.25">
      <c r="A106" s="55" t="s">
        <v>5</v>
      </c>
      <c r="B106" s="56" t="s">
        <v>12</v>
      </c>
      <c r="C106" s="56"/>
      <c r="D106" s="55" t="s">
        <v>8</v>
      </c>
      <c r="E106" s="55">
        <v>221</v>
      </c>
      <c r="F106" s="55" t="s">
        <v>7</v>
      </c>
      <c r="G106" s="58">
        <v>21010</v>
      </c>
      <c r="H106" s="54">
        <v>43425</v>
      </c>
      <c r="I106" s="54"/>
      <c r="J106" s="54">
        <v>43665</v>
      </c>
      <c r="K106" s="53">
        <v>43425</v>
      </c>
      <c r="L106" s="53">
        <v>43665</v>
      </c>
      <c r="M106" s="52">
        <v>910</v>
      </c>
      <c r="N106" s="52">
        <v>210</v>
      </c>
      <c r="O106" s="50">
        <f>SUM(M106:N106)</f>
        <v>1120</v>
      </c>
      <c r="P106" s="51">
        <v>8</v>
      </c>
      <c r="Q106" s="51">
        <v>12</v>
      </c>
      <c r="R106" s="49">
        <v>12.8</v>
      </c>
      <c r="S106" s="48" t="e">
        <f>IF(#REF!="",#REF!*#REF!,((P106*M106*#REF!)+(((#REF!-P106)*M106)*R106)))</f>
        <v>#REF!</v>
      </c>
      <c r="T106" s="48" t="e">
        <f>S106-U106</f>
        <v>#REF!</v>
      </c>
      <c r="U106" s="48" t="e">
        <f>S106*50%</f>
        <v>#REF!</v>
      </c>
      <c r="V106" s="47"/>
      <c r="W106" s="46"/>
      <c r="X106" s="45" t="e">
        <f>W106-S106</f>
        <v>#REF!</v>
      </c>
      <c r="Y106" s="3" t="e">
        <f>IF(X106=0,"OK","Ecart")</f>
        <v>#REF!</v>
      </c>
      <c r="Z106" s="2">
        <f>IF(H106="","",NETWORKDAYS(H106,DUDU))</f>
        <v>29</v>
      </c>
      <c r="AA106" s="2">
        <f>IF(Z106="","",Z106*7)</f>
        <v>203</v>
      </c>
      <c r="AB106" s="27">
        <f>NETWORKDAYS(H106,J106)</f>
        <v>173</v>
      </c>
      <c r="AC106" s="2">
        <f>IF(Z106="","",AB106-Z106)</f>
        <v>144</v>
      </c>
      <c r="AD106" s="2">
        <f>IF(AC106="","",AC106*7)</f>
        <v>1008</v>
      </c>
    </row>
    <row r="107" spans="1:30" s="88" customFormat="1" ht="30" customHeight="1" x14ac:dyDescent="0.25">
      <c r="A107" s="62" t="s">
        <v>6</v>
      </c>
      <c r="B107" s="56" t="s">
        <v>12</v>
      </c>
      <c r="C107" s="63"/>
      <c r="D107" s="55" t="s">
        <v>8</v>
      </c>
      <c r="E107" s="55">
        <v>233</v>
      </c>
      <c r="F107" s="55" t="s">
        <v>7</v>
      </c>
      <c r="G107" s="58">
        <v>21010</v>
      </c>
      <c r="H107" s="54">
        <v>42809</v>
      </c>
      <c r="I107" s="54"/>
      <c r="J107" s="54">
        <v>43049</v>
      </c>
      <c r="K107" s="53">
        <v>42809</v>
      </c>
      <c r="L107" s="53">
        <v>43049</v>
      </c>
      <c r="M107" s="52">
        <v>945</v>
      </c>
      <c r="N107" s="52">
        <v>140</v>
      </c>
      <c r="O107" s="50">
        <f>SUM(M107:N107)</f>
        <v>1085</v>
      </c>
      <c r="P107" s="51">
        <v>3</v>
      </c>
      <c r="Q107" s="51">
        <v>5</v>
      </c>
      <c r="R107" s="61">
        <v>10.7</v>
      </c>
      <c r="S107" s="61" t="e">
        <f>IF(#REF!="",#REF!*#REF!,((P107*M107*#REF!)+(((#REF!-P107)*M107)*R107)))</f>
        <v>#REF!</v>
      </c>
      <c r="T107" s="61" t="e">
        <f>S107-U107</f>
        <v>#REF!</v>
      </c>
      <c r="U107" s="61" t="e">
        <f>S107*45%</f>
        <v>#REF!</v>
      </c>
      <c r="V107" s="57"/>
      <c r="W107" s="60"/>
      <c r="X107" s="45" t="e">
        <f>W107-S107</f>
        <v>#REF!</v>
      </c>
      <c r="Y107" s="3" t="e">
        <f>IF(X107=0,"OK","Ecart")</f>
        <v>#REF!</v>
      </c>
      <c r="Z107" s="2">
        <f>IF(H107="","",NETWORKDAYS(H107,DUDU))</f>
        <v>469</v>
      </c>
      <c r="AA107" s="2">
        <f>IF(Z107="","",Z107*7)</f>
        <v>3283</v>
      </c>
      <c r="AB107" s="27">
        <f>NETWORKDAYS(H107,J107)</f>
        <v>173</v>
      </c>
      <c r="AC107" s="2">
        <f>IF(Z107="","",AB107-Z107)</f>
        <v>-296</v>
      </c>
      <c r="AD107" s="2">
        <f>IF(AC107="","",AC107*7)</f>
        <v>-2072</v>
      </c>
    </row>
    <row r="108" spans="1:30" s="88" customFormat="1" ht="30" customHeight="1" x14ac:dyDescent="0.25">
      <c r="A108" s="62" t="s">
        <v>6</v>
      </c>
      <c r="B108" s="56" t="s">
        <v>12</v>
      </c>
      <c r="C108" s="63"/>
      <c r="D108" s="55" t="s">
        <v>8</v>
      </c>
      <c r="E108" s="55">
        <v>233</v>
      </c>
      <c r="F108" s="55" t="s">
        <v>7</v>
      </c>
      <c r="G108" s="58">
        <v>21010</v>
      </c>
      <c r="H108" s="54">
        <v>42906</v>
      </c>
      <c r="I108" s="54"/>
      <c r="J108" s="54">
        <v>43147</v>
      </c>
      <c r="K108" s="53">
        <v>42899</v>
      </c>
      <c r="L108" s="53">
        <v>43140</v>
      </c>
      <c r="M108" s="52">
        <v>945</v>
      </c>
      <c r="N108" s="52">
        <v>140</v>
      </c>
      <c r="O108" s="50">
        <f>SUM(M108:N108)</f>
        <v>1085</v>
      </c>
      <c r="P108" s="51">
        <v>3</v>
      </c>
      <c r="Q108" s="51">
        <v>5</v>
      </c>
      <c r="R108" s="61">
        <v>10.7</v>
      </c>
      <c r="S108" s="61" t="e">
        <f>IF(#REF!="",#REF!*#REF!,((P108*M108*#REF!)+(((#REF!-P108)*M108)*R108)))</f>
        <v>#REF!</v>
      </c>
      <c r="T108" s="61" t="e">
        <f>S108-U108</f>
        <v>#REF!</v>
      </c>
      <c r="U108" s="61" t="e">
        <f>S108*45%</f>
        <v>#REF!</v>
      </c>
      <c r="V108" s="57"/>
      <c r="W108" s="60"/>
      <c r="X108" s="45" t="e">
        <f>W108-S108</f>
        <v>#REF!</v>
      </c>
      <c r="Y108" s="3" t="e">
        <f>IF(X108=0,"OK","Ecart")</f>
        <v>#REF!</v>
      </c>
      <c r="Z108" s="2">
        <f>IF(H108="","",NETWORKDAYS(H108,DUDU))</f>
        <v>400</v>
      </c>
      <c r="AA108" s="2">
        <f>IF(Z108="","",Z108*7)</f>
        <v>2800</v>
      </c>
      <c r="AB108" s="27">
        <f>NETWORKDAYS(H108,J108)</f>
        <v>174</v>
      </c>
      <c r="AC108" s="2">
        <f>IF(Z108="","",AB108-Z108)</f>
        <v>-226</v>
      </c>
      <c r="AD108" s="2">
        <f>IF(AC108="","",AC108*7)</f>
        <v>-1582</v>
      </c>
    </row>
    <row r="109" spans="1:30" s="88" customFormat="1" ht="30" customHeight="1" x14ac:dyDescent="0.25">
      <c r="A109" s="62" t="s">
        <v>6</v>
      </c>
      <c r="B109" s="56" t="s">
        <v>12</v>
      </c>
      <c r="C109" s="63"/>
      <c r="D109" s="55" t="s">
        <v>8</v>
      </c>
      <c r="E109" s="55">
        <v>233</v>
      </c>
      <c r="F109" s="55" t="s">
        <v>7</v>
      </c>
      <c r="G109" s="58">
        <v>21010</v>
      </c>
      <c r="H109" s="54">
        <v>42991</v>
      </c>
      <c r="I109" s="54"/>
      <c r="J109" s="54">
        <v>43217</v>
      </c>
      <c r="K109" s="53">
        <v>42991</v>
      </c>
      <c r="L109" s="53">
        <v>43217</v>
      </c>
      <c r="M109" s="52">
        <v>945</v>
      </c>
      <c r="N109" s="52">
        <v>140</v>
      </c>
      <c r="O109" s="50">
        <f>SUM(M109:N109)</f>
        <v>1085</v>
      </c>
      <c r="P109" s="51">
        <v>3</v>
      </c>
      <c r="Q109" s="51">
        <v>5</v>
      </c>
      <c r="R109" s="61">
        <v>10.7</v>
      </c>
      <c r="S109" s="61" t="e">
        <f>IF(#REF!="",#REF!*#REF!,((P109*M109*#REF!)+(((#REF!-P109)*M109)*R109)))</f>
        <v>#REF!</v>
      </c>
      <c r="T109" s="61" t="e">
        <f>S109-U109</f>
        <v>#REF!</v>
      </c>
      <c r="U109" s="61" t="e">
        <f>S109*45%</f>
        <v>#REF!</v>
      </c>
      <c r="V109" s="57"/>
      <c r="W109" s="60"/>
      <c r="X109" s="45" t="e">
        <f>W109-S109</f>
        <v>#REF!</v>
      </c>
      <c r="Y109" s="3" t="e">
        <f>IF(X109=0,"OK","Ecart")</f>
        <v>#REF!</v>
      </c>
      <c r="Z109" s="2">
        <f>IF(H109="","",NETWORKDAYS(H109,DUDU))</f>
        <v>339</v>
      </c>
      <c r="AA109" s="2">
        <f>IF(Z109="","",Z109*7)</f>
        <v>2373</v>
      </c>
      <c r="AB109" s="27">
        <f>NETWORKDAYS(H109,J109)</f>
        <v>163</v>
      </c>
      <c r="AC109" s="2">
        <f>IF(Z109="","",AB109-Z109)</f>
        <v>-176</v>
      </c>
      <c r="AD109" s="2">
        <f>IF(AC109="","",AC109*7)</f>
        <v>-1232</v>
      </c>
    </row>
    <row r="110" spans="1:30" s="88" customFormat="1" ht="30" customHeight="1" x14ac:dyDescent="0.25">
      <c r="A110" s="62" t="s">
        <v>6</v>
      </c>
      <c r="B110" s="56" t="s">
        <v>12</v>
      </c>
      <c r="C110" s="63"/>
      <c r="D110" s="55" t="s">
        <v>8</v>
      </c>
      <c r="E110" s="55">
        <v>233</v>
      </c>
      <c r="F110" s="55" t="s">
        <v>7</v>
      </c>
      <c r="G110" s="58">
        <v>21010</v>
      </c>
      <c r="H110" s="54">
        <v>42809</v>
      </c>
      <c r="I110" s="54"/>
      <c r="J110" s="54">
        <v>42999</v>
      </c>
      <c r="K110" s="53">
        <v>42809</v>
      </c>
      <c r="L110" s="53">
        <v>42999</v>
      </c>
      <c r="M110" s="52">
        <v>770</v>
      </c>
      <c r="N110" s="52">
        <v>140</v>
      </c>
      <c r="O110" s="50">
        <f>SUM(M110:N110)</f>
        <v>910</v>
      </c>
      <c r="P110" s="51">
        <v>4</v>
      </c>
      <c r="Q110" s="51">
        <v>5</v>
      </c>
      <c r="R110" s="61">
        <v>10.7</v>
      </c>
      <c r="S110" s="61" t="e">
        <f>IF(#REF!="",#REF!*#REF!,((P110*M110*#REF!)+(((#REF!-P110)*M110)*R110)))</f>
        <v>#REF!</v>
      </c>
      <c r="T110" s="61" t="e">
        <f>S110-U110</f>
        <v>#REF!</v>
      </c>
      <c r="U110" s="61" t="e">
        <f>S110*45%</f>
        <v>#REF!</v>
      </c>
      <c r="V110" s="57"/>
      <c r="W110" s="60"/>
      <c r="X110" s="45" t="e">
        <f>W110-S110</f>
        <v>#REF!</v>
      </c>
      <c r="Y110" s="3" t="e">
        <f>IF(X110=0,"OK","Ecart")</f>
        <v>#REF!</v>
      </c>
      <c r="Z110" s="2">
        <f>IF(H110="","",NETWORKDAYS(H110,DUDU))</f>
        <v>469</v>
      </c>
      <c r="AA110" s="2">
        <f>IF(Z110="","",Z110*7)</f>
        <v>3283</v>
      </c>
      <c r="AB110" s="27">
        <f>NETWORKDAYS(H110,J110)</f>
        <v>137</v>
      </c>
      <c r="AC110" s="2">
        <f>IF(Z110="","",AB110-Z110)</f>
        <v>-332</v>
      </c>
      <c r="AD110" s="2">
        <f>IF(AC110="","",AC110*7)</f>
        <v>-2324</v>
      </c>
    </row>
    <row r="111" spans="1:30" s="88" customFormat="1" ht="30" customHeight="1" x14ac:dyDescent="0.25">
      <c r="A111" s="62" t="s">
        <v>6</v>
      </c>
      <c r="B111" s="56" t="s">
        <v>12</v>
      </c>
      <c r="C111" s="63"/>
      <c r="D111" s="55" t="s">
        <v>8</v>
      </c>
      <c r="E111" s="55">
        <v>233</v>
      </c>
      <c r="F111" s="55" t="s">
        <v>7</v>
      </c>
      <c r="G111" s="58">
        <v>21010</v>
      </c>
      <c r="H111" s="54">
        <v>42906</v>
      </c>
      <c r="I111" s="54"/>
      <c r="J111" s="54">
        <v>43089</v>
      </c>
      <c r="K111" s="53">
        <v>42899</v>
      </c>
      <c r="L111" s="53">
        <v>43082</v>
      </c>
      <c r="M111" s="52">
        <v>770</v>
      </c>
      <c r="N111" s="52">
        <v>140</v>
      </c>
      <c r="O111" s="50">
        <f>SUM(M111:N111)</f>
        <v>910</v>
      </c>
      <c r="P111" s="51">
        <v>4</v>
      </c>
      <c r="Q111" s="51">
        <v>5</v>
      </c>
      <c r="R111" s="61">
        <v>10.7</v>
      </c>
      <c r="S111" s="61" t="e">
        <f>IF(#REF!="",#REF!*#REF!,((P111*M111*#REF!)+(((#REF!-P111)*M111)*R111)))</f>
        <v>#REF!</v>
      </c>
      <c r="T111" s="61" t="e">
        <f>S111-U111</f>
        <v>#REF!</v>
      </c>
      <c r="U111" s="61" t="e">
        <f>S111*45%</f>
        <v>#REF!</v>
      </c>
      <c r="V111" s="57"/>
      <c r="W111" s="60"/>
      <c r="X111" s="45" t="e">
        <f>W111-S111</f>
        <v>#REF!</v>
      </c>
      <c r="Y111" s="3" t="e">
        <f>IF(X111=0,"OK","Ecart")</f>
        <v>#REF!</v>
      </c>
      <c r="Z111" s="2">
        <f>IF(H111="","",NETWORKDAYS(H111,DUDU))</f>
        <v>400</v>
      </c>
      <c r="AA111" s="2">
        <f>IF(Z111="","",Z111*7)</f>
        <v>2800</v>
      </c>
      <c r="AB111" s="27">
        <f>NETWORKDAYS(H111,J111)</f>
        <v>132</v>
      </c>
      <c r="AC111" s="2">
        <f>IF(Z111="","",AB111-Z111)</f>
        <v>-268</v>
      </c>
      <c r="AD111" s="2">
        <f>IF(AC111="","",AC111*7)</f>
        <v>-1876</v>
      </c>
    </row>
    <row r="112" spans="1:30" s="88" customFormat="1" ht="30" customHeight="1" x14ac:dyDescent="0.25">
      <c r="A112" s="62" t="s">
        <v>6</v>
      </c>
      <c r="B112" s="56" t="s">
        <v>12</v>
      </c>
      <c r="C112" s="63"/>
      <c r="D112" s="55" t="s">
        <v>8</v>
      </c>
      <c r="E112" s="55">
        <v>233</v>
      </c>
      <c r="F112" s="55" t="s">
        <v>7</v>
      </c>
      <c r="G112" s="58">
        <v>21010</v>
      </c>
      <c r="H112" s="54">
        <v>42991</v>
      </c>
      <c r="I112" s="54"/>
      <c r="J112" s="54">
        <v>43167</v>
      </c>
      <c r="K112" s="53">
        <v>42991</v>
      </c>
      <c r="L112" s="53">
        <v>43167</v>
      </c>
      <c r="M112" s="52">
        <v>770</v>
      </c>
      <c r="N112" s="52">
        <v>140</v>
      </c>
      <c r="O112" s="50">
        <f>SUM(M112:N112)</f>
        <v>910</v>
      </c>
      <c r="P112" s="51">
        <v>4</v>
      </c>
      <c r="Q112" s="51">
        <v>5</v>
      </c>
      <c r="R112" s="61">
        <v>10.7</v>
      </c>
      <c r="S112" s="61" t="e">
        <f>IF(#REF!="",#REF!*#REF!,((P112*M112*#REF!)+(((#REF!-P112)*M112)*R112)))</f>
        <v>#REF!</v>
      </c>
      <c r="T112" s="61" t="e">
        <f>S112-U112</f>
        <v>#REF!</v>
      </c>
      <c r="U112" s="61" t="e">
        <f>S112*45%</f>
        <v>#REF!</v>
      </c>
      <c r="V112" s="57"/>
      <c r="W112" s="60"/>
      <c r="X112" s="45" t="e">
        <f>W112-S112</f>
        <v>#REF!</v>
      </c>
      <c r="Y112" s="3" t="e">
        <f>IF(X112=0,"OK","Ecart")</f>
        <v>#REF!</v>
      </c>
      <c r="Z112" s="2">
        <f>IF(H112="","",NETWORKDAYS(H112,DUDU))</f>
        <v>339</v>
      </c>
      <c r="AA112" s="2">
        <f>IF(Z112="","",Z112*7)</f>
        <v>2373</v>
      </c>
      <c r="AB112" s="27">
        <f>NETWORKDAYS(H112,J112)</f>
        <v>127</v>
      </c>
      <c r="AC112" s="2">
        <f>IF(Z112="","",AB112-Z112)</f>
        <v>-212</v>
      </c>
      <c r="AD112" s="2">
        <f>IF(AC112="","",AC112*7)</f>
        <v>-1484</v>
      </c>
    </row>
    <row r="113" spans="1:30" s="88" customFormat="1" ht="30" customHeight="1" x14ac:dyDescent="0.25">
      <c r="A113" s="62" t="s">
        <v>6</v>
      </c>
      <c r="B113" s="56" t="s">
        <v>12</v>
      </c>
      <c r="C113" s="63"/>
      <c r="D113" s="55" t="s">
        <v>8</v>
      </c>
      <c r="E113" s="55">
        <v>233</v>
      </c>
      <c r="F113" s="55" t="s">
        <v>7</v>
      </c>
      <c r="G113" s="58">
        <v>21010</v>
      </c>
      <c r="H113" s="54">
        <v>42809</v>
      </c>
      <c r="I113" s="54"/>
      <c r="J113" s="54">
        <v>43013</v>
      </c>
      <c r="K113" s="53">
        <v>42809</v>
      </c>
      <c r="L113" s="53">
        <v>43013</v>
      </c>
      <c r="M113" s="52">
        <v>700</v>
      </c>
      <c r="N113" s="52">
        <v>140</v>
      </c>
      <c r="O113" s="50">
        <f>SUM(M113:N113)</f>
        <v>840</v>
      </c>
      <c r="P113" s="51">
        <v>3</v>
      </c>
      <c r="Q113" s="51">
        <v>5</v>
      </c>
      <c r="R113" s="61">
        <v>10.7</v>
      </c>
      <c r="S113" s="61" t="e">
        <f>IF(#REF!="",#REF!*#REF!,((P113*M113*#REF!)+(((#REF!-P113)*M113)*R113)))</f>
        <v>#REF!</v>
      </c>
      <c r="T113" s="61" t="e">
        <f>S113-U113</f>
        <v>#REF!</v>
      </c>
      <c r="U113" s="61" t="e">
        <f>S113*45%</f>
        <v>#REF!</v>
      </c>
      <c r="V113" s="57"/>
      <c r="W113" s="60"/>
      <c r="X113" s="45" t="e">
        <f>W113-S113</f>
        <v>#REF!</v>
      </c>
      <c r="Y113" s="3" t="e">
        <f>IF(X113=0,"OK","Ecart")</f>
        <v>#REF!</v>
      </c>
      <c r="Z113" s="2">
        <f>IF(H113="","",NETWORKDAYS(H113,DUDU))</f>
        <v>469</v>
      </c>
      <c r="AA113" s="2">
        <f>IF(Z113="","",Z113*7)</f>
        <v>3283</v>
      </c>
      <c r="AB113" s="27">
        <f>NETWORKDAYS(H113,J113)</f>
        <v>147</v>
      </c>
      <c r="AC113" s="2">
        <f>IF(Z113="","",AB113-Z113)</f>
        <v>-322</v>
      </c>
      <c r="AD113" s="2">
        <f>IF(AC113="","",AC113*7)</f>
        <v>-2254</v>
      </c>
    </row>
    <row r="114" spans="1:30" s="88" customFormat="1" ht="30" customHeight="1" x14ac:dyDescent="0.25">
      <c r="A114" s="62" t="s">
        <v>6</v>
      </c>
      <c r="B114" s="56" t="s">
        <v>12</v>
      </c>
      <c r="C114" s="63"/>
      <c r="D114" s="55" t="s">
        <v>8</v>
      </c>
      <c r="E114" s="55">
        <v>233</v>
      </c>
      <c r="F114" s="55" t="s">
        <v>7</v>
      </c>
      <c r="G114" s="58">
        <v>21010</v>
      </c>
      <c r="H114" s="54">
        <v>42906</v>
      </c>
      <c r="I114" s="54"/>
      <c r="J114" s="54">
        <v>43112</v>
      </c>
      <c r="K114" s="53">
        <v>42899</v>
      </c>
      <c r="L114" s="53">
        <v>43082</v>
      </c>
      <c r="M114" s="52">
        <v>700</v>
      </c>
      <c r="N114" s="52">
        <v>140</v>
      </c>
      <c r="O114" s="50">
        <f>SUM(M114:N114)</f>
        <v>840</v>
      </c>
      <c r="P114" s="51">
        <v>3</v>
      </c>
      <c r="Q114" s="51">
        <v>5</v>
      </c>
      <c r="R114" s="61">
        <v>10.7</v>
      </c>
      <c r="S114" s="61" t="e">
        <f>IF(#REF!="",#REF!*#REF!,((P114*M114*#REF!)+(((#REF!-P114)*M114)*R114)))</f>
        <v>#REF!</v>
      </c>
      <c r="T114" s="61" t="e">
        <f>S114-U114</f>
        <v>#REF!</v>
      </c>
      <c r="U114" s="61" t="e">
        <f>S114*45%</f>
        <v>#REF!</v>
      </c>
      <c r="V114" s="57"/>
      <c r="W114" s="60"/>
      <c r="X114" s="45" t="e">
        <f>W114-S114</f>
        <v>#REF!</v>
      </c>
      <c r="Y114" s="3" t="e">
        <f>IF(X114=0,"OK","Ecart")</f>
        <v>#REF!</v>
      </c>
      <c r="Z114" s="2">
        <f>IF(H114="","",NETWORKDAYS(H114,DUDU))</f>
        <v>400</v>
      </c>
      <c r="AA114" s="2">
        <f>IF(Z114="","",Z114*7)</f>
        <v>2800</v>
      </c>
      <c r="AB114" s="27">
        <f>NETWORKDAYS(H114,J114)</f>
        <v>149</v>
      </c>
      <c r="AC114" s="2">
        <f>IF(Z114="","",AB114-Z114)</f>
        <v>-251</v>
      </c>
      <c r="AD114" s="2">
        <f>IF(AC114="","",AC114*7)</f>
        <v>-1757</v>
      </c>
    </row>
    <row r="115" spans="1:30" s="88" customFormat="1" ht="30" customHeight="1" x14ac:dyDescent="0.25">
      <c r="A115" s="62" t="s">
        <v>6</v>
      </c>
      <c r="B115" s="56" t="s">
        <v>12</v>
      </c>
      <c r="C115" s="63"/>
      <c r="D115" s="55" t="s">
        <v>8</v>
      </c>
      <c r="E115" s="55">
        <v>233</v>
      </c>
      <c r="F115" s="55" t="s">
        <v>7</v>
      </c>
      <c r="G115" s="58">
        <v>21010</v>
      </c>
      <c r="H115" s="54">
        <v>42991</v>
      </c>
      <c r="I115" s="54"/>
      <c r="J115" s="54">
        <v>43181</v>
      </c>
      <c r="K115" s="53">
        <v>42991</v>
      </c>
      <c r="L115" s="53">
        <v>43181</v>
      </c>
      <c r="M115" s="52">
        <v>700</v>
      </c>
      <c r="N115" s="52">
        <v>140</v>
      </c>
      <c r="O115" s="50">
        <f>SUM(M115:N115)</f>
        <v>840</v>
      </c>
      <c r="P115" s="51">
        <v>3</v>
      </c>
      <c r="Q115" s="51">
        <v>5</v>
      </c>
      <c r="R115" s="61">
        <v>10.7</v>
      </c>
      <c r="S115" s="61" t="e">
        <f>IF(#REF!="",#REF!*#REF!,((P115*M115*#REF!)+(((#REF!-P115)*M115)*R115)))</f>
        <v>#REF!</v>
      </c>
      <c r="T115" s="61" t="e">
        <f>S115-U115</f>
        <v>#REF!</v>
      </c>
      <c r="U115" s="61" t="e">
        <f>S115*45%</f>
        <v>#REF!</v>
      </c>
      <c r="V115" s="57"/>
      <c r="W115" s="60"/>
      <c r="X115" s="45" t="e">
        <f>W115-S115</f>
        <v>#REF!</v>
      </c>
      <c r="Y115" s="3" t="e">
        <f>IF(X115=0,"OK","Ecart")</f>
        <v>#REF!</v>
      </c>
      <c r="Z115" s="2">
        <f>IF(H115="","",NETWORKDAYS(H115,DUDU))</f>
        <v>339</v>
      </c>
      <c r="AA115" s="2">
        <f>IF(Z115="","",Z115*7)</f>
        <v>2373</v>
      </c>
      <c r="AB115" s="27">
        <f>NETWORKDAYS(H115,J115)</f>
        <v>137</v>
      </c>
      <c r="AC115" s="2">
        <f>IF(Z115="","",AB115-Z115)</f>
        <v>-202</v>
      </c>
      <c r="AD115" s="2">
        <f>IF(AC115="","",AC115*7)</f>
        <v>-1414</v>
      </c>
    </row>
    <row r="116" spans="1:30" s="88" customFormat="1" ht="30" customHeight="1" x14ac:dyDescent="0.25">
      <c r="A116" s="55" t="s">
        <v>5</v>
      </c>
      <c r="B116" s="56" t="s">
        <v>12</v>
      </c>
      <c r="C116" s="63"/>
      <c r="D116" s="55" t="s">
        <v>8</v>
      </c>
      <c r="E116" s="55">
        <v>233</v>
      </c>
      <c r="F116" s="55" t="s">
        <v>7</v>
      </c>
      <c r="G116" s="58">
        <v>21010</v>
      </c>
      <c r="H116" s="54">
        <v>43124</v>
      </c>
      <c r="I116" s="54"/>
      <c r="J116" s="54">
        <v>43313</v>
      </c>
      <c r="K116" s="53">
        <v>43124</v>
      </c>
      <c r="L116" s="53">
        <v>43313</v>
      </c>
      <c r="M116" s="52">
        <v>700</v>
      </c>
      <c r="N116" s="52">
        <v>140</v>
      </c>
      <c r="O116" s="50">
        <f>SUM(M116:N116)</f>
        <v>840</v>
      </c>
      <c r="P116" s="51">
        <v>3</v>
      </c>
      <c r="Q116" s="51">
        <v>5</v>
      </c>
      <c r="R116" s="49">
        <v>10.7</v>
      </c>
      <c r="S116" s="48" t="e">
        <f>IF(#REF!="",#REF!*#REF!,((P116*M116*#REF!)+(((#REF!-P116)*M116)*R116)))</f>
        <v>#REF!</v>
      </c>
      <c r="T116" s="48" t="e">
        <f>S116-U116</f>
        <v>#REF!</v>
      </c>
      <c r="U116" s="48" t="e">
        <f>S116*50%</f>
        <v>#REF!</v>
      </c>
      <c r="V116" s="47"/>
      <c r="W116" s="46"/>
      <c r="X116" s="45" t="e">
        <f>W116-S116</f>
        <v>#REF!</v>
      </c>
      <c r="Y116" s="3" t="e">
        <f>IF(X116=0,"OK","Ecart")</f>
        <v>#REF!</v>
      </c>
      <c r="Z116" s="2">
        <f>IF(H116="","",NETWORKDAYS(H116,DUDU))</f>
        <v>244</v>
      </c>
      <c r="AA116" s="2">
        <f>IF(Z116="","",Z116*7)</f>
        <v>1708</v>
      </c>
      <c r="AB116" s="27">
        <f>NETWORKDAYS(H116,J116)</f>
        <v>136</v>
      </c>
      <c r="AC116" s="2">
        <f>IF(Z116="","",AB116-Z116)</f>
        <v>-108</v>
      </c>
      <c r="AD116" s="2">
        <f>IF(AC116="","",AC116*7)</f>
        <v>-756</v>
      </c>
    </row>
    <row r="117" spans="1:30" s="88" customFormat="1" ht="30" customHeight="1" x14ac:dyDescent="0.25">
      <c r="A117" s="55" t="s">
        <v>5</v>
      </c>
      <c r="B117" s="56" t="s">
        <v>12</v>
      </c>
      <c r="C117" s="63"/>
      <c r="D117" s="55" t="s">
        <v>8</v>
      </c>
      <c r="E117" s="55">
        <v>233</v>
      </c>
      <c r="F117" s="55" t="s">
        <v>7</v>
      </c>
      <c r="G117" s="58">
        <v>21010</v>
      </c>
      <c r="H117" s="54">
        <v>43124</v>
      </c>
      <c r="I117" s="54"/>
      <c r="J117" s="54">
        <v>43363</v>
      </c>
      <c r="K117" s="89">
        <v>43124</v>
      </c>
      <c r="L117" s="89">
        <v>43363</v>
      </c>
      <c r="M117" s="52">
        <v>945</v>
      </c>
      <c r="N117" s="52">
        <v>140</v>
      </c>
      <c r="O117" s="50">
        <f>SUM(M117:N117)</f>
        <v>1085</v>
      </c>
      <c r="P117" s="51">
        <v>3</v>
      </c>
      <c r="Q117" s="51">
        <v>5</v>
      </c>
      <c r="R117" s="49">
        <v>10.7</v>
      </c>
      <c r="S117" s="48" t="e">
        <f>IF(#REF!="",#REF!*#REF!,((P117*M117*#REF!)+(((#REF!-P117)*M117)*R117)))</f>
        <v>#REF!</v>
      </c>
      <c r="T117" s="48" t="e">
        <f>S117-U117</f>
        <v>#REF!</v>
      </c>
      <c r="U117" s="48" t="e">
        <f>S117*50%</f>
        <v>#REF!</v>
      </c>
      <c r="V117" s="47"/>
      <c r="W117" s="46"/>
      <c r="X117" s="45" t="e">
        <f>W117-S117</f>
        <v>#REF!</v>
      </c>
      <c r="Y117" s="3" t="e">
        <f>IF(X117=0,"OK","Ecart")</f>
        <v>#REF!</v>
      </c>
      <c r="Z117" s="2">
        <f>IF(H117="","",NETWORKDAYS(H117,DUDU))</f>
        <v>244</v>
      </c>
      <c r="AA117" s="2">
        <f>IF(Z117="","",Z117*7)</f>
        <v>1708</v>
      </c>
      <c r="AB117" s="27">
        <f>NETWORKDAYS(H117,J117)</f>
        <v>172</v>
      </c>
      <c r="AC117" s="2">
        <f>IF(Z117="","",AB117-Z117)</f>
        <v>-72</v>
      </c>
      <c r="AD117" s="2">
        <f>IF(AC117="","",AC117*7)</f>
        <v>-504</v>
      </c>
    </row>
    <row r="118" spans="1:30" s="88" customFormat="1" ht="30" customHeight="1" x14ac:dyDescent="0.25">
      <c r="A118" s="55" t="s">
        <v>5</v>
      </c>
      <c r="B118" s="56" t="s">
        <v>12</v>
      </c>
      <c r="C118" s="63"/>
      <c r="D118" s="55" t="s">
        <v>8</v>
      </c>
      <c r="E118" s="55">
        <v>233</v>
      </c>
      <c r="F118" s="55" t="s">
        <v>7</v>
      </c>
      <c r="G118" s="58">
        <v>21010</v>
      </c>
      <c r="H118" s="54">
        <v>43124</v>
      </c>
      <c r="I118" s="54"/>
      <c r="J118" s="54">
        <v>43299</v>
      </c>
      <c r="K118" s="53">
        <v>43124</v>
      </c>
      <c r="L118" s="53">
        <v>43299</v>
      </c>
      <c r="M118" s="52">
        <v>770</v>
      </c>
      <c r="N118" s="52">
        <v>140</v>
      </c>
      <c r="O118" s="50">
        <f>SUM(M118:N118)</f>
        <v>910</v>
      </c>
      <c r="P118" s="51">
        <v>4</v>
      </c>
      <c r="Q118" s="51">
        <v>5</v>
      </c>
      <c r="R118" s="49">
        <v>10.7</v>
      </c>
      <c r="S118" s="48" t="e">
        <f>IF(#REF!="",#REF!*#REF!,((P118*M118*#REF!)+(((#REF!-P118)*M118)*R118)))</f>
        <v>#REF!</v>
      </c>
      <c r="T118" s="48" t="e">
        <f>S118-U118</f>
        <v>#REF!</v>
      </c>
      <c r="U118" s="48" t="e">
        <f>S118*50%</f>
        <v>#REF!</v>
      </c>
      <c r="V118" s="47"/>
      <c r="W118" s="46"/>
      <c r="X118" s="45" t="e">
        <f>W118-S118</f>
        <v>#REF!</v>
      </c>
      <c r="Y118" s="3" t="e">
        <f>IF(X118=0,"OK","Ecart")</f>
        <v>#REF!</v>
      </c>
      <c r="Z118" s="2">
        <f>IF(H118="","",NETWORKDAYS(H118,DUDU))</f>
        <v>244</v>
      </c>
      <c r="AA118" s="2">
        <f>IF(Z118="","",Z118*7)</f>
        <v>1708</v>
      </c>
      <c r="AB118" s="27">
        <f>NETWORKDAYS(H118,J118)</f>
        <v>126</v>
      </c>
      <c r="AC118" s="2">
        <f>IF(Z118="","",AB118-Z118)</f>
        <v>-118</v>
      </c>
      <c r="AD118" s="2">
        <f>IF(AC118="","",AC118*7)</f>
        <v>-826</v>
      </c>
    </row>
    <row r="119" spans="1:30" s="88" customFormat="1" ht="30" customHeight="1" x14ac:dyDescent="0.25">
      <c r="A119" s="55" t="s">
        <v>5</v>
      </c>
      <c r="B119" s="56" t="s">
        <v>12</v>
      </c>
      <c r="C119" s="63"/>
      <c r="D119" s="55" t="s">
        <v>8</v>
      </c>
      <c r="E119" s="55">
        <v>233</v>
      </c>
      <c r="F119" s="55" t="s">
        <v>7</v>
      </c>
      <c r="G119" s="58">
        <v>21010</v>
      </c>
      <c r="H119" s="54">
        <v>43201</v>
      </c>
      <c r="I119" s="54"/>
      <c r="J119" s="54">
        <v>43404</v>
      </c>
      <c r="K119" s="53">
        <v>43201</v>
      </c>
      <c r="L119" s="53">
        <v>43404</v>
      </c>
      <c r="M119" s="52">
        <v>700</v>
      </c>
      <c r="N119" s="52">
        <v>140</v>
      </c>
      <c r="O119" s="50">
        <f>SUM(M119:N119)</f>
        <v>840</v>
      </c>
      <c r="P119" s="51">
        <v>3</v>
      </c>
      <c r="Q119" s="51">
        <v>5</v>
      </c>
      <c r="R119" s="49">
        <v>10.7</v>
      </c>
      <c r="S119" s="48" t="e">
        <f>IF(#REF!="",#REF!*#REF!,((P119*M119*#REF!)+(((#REF!-P119)*M119)*R119)))</f>
        <v>#REF!</v>
      </c>
      <c r="T119" s="48" t="e">
        <f>S119-U119</f>
        <v>#REF!</v>
      </c>
      <c r="U119" s="48" t="e">
        <f>S119*50%</f>
        <v>#REF!</v>
      </c>
      <c r="V119" s="47"/>
      <c r="W119" s="46"/>
      <c r="X119" s="45" t="e">
        <f>W119-S119</f>
        <v>#REF!</v>
      </c>
      <c r="Y119" s="3" t="e">
        <f>IF(X119=0,"OK","Ecart")</f>
        <v>#REF!</v>
      </c>
      <c r="Z119" s="2">
        <f>IF(H119="","",NETWORKDAYS(H119,DUDU))</f>
        <v>189</v>
      </c>
      <c r="AA119" s="2">
        <f>IF(Z119="","",Z119*7)</f>
        <v>1323</v>
      </c>
      <c r="AB119" s="27">
        <f>NETWORKDAYS(H119,J119)</f>
        <v>146</v>
      </c>
      <c r="AC119" s="2">
        <f>IF(Z119="","",AB119-Z119)</f>
        <v>-43</v>
      </c>
      <c r="AD119" s="2">
        <f>IF(AC119="","",AC119*7)</f>
        <v>-301</v>
      </c>
    </row>
    <row r="120" spans="1:30" s="88" customFormat="1" ht="30" customHeight="1" x14ac:dyDescent="0.25">
      <c r="A120" s="55" t="s">
        <v>5</v>
      </c>
      <c r="B120" s="56" t="s">
        <v>12</v>
      </c>
      <c r="C120" s="63"/>
      <c r="D120" s="55" t="s">
        <v>8</v>
      </c>
      <c r="E120" s="55">
        <v>233</v>
      </c>
      <c r="F120" s="55" t="s">
        <v>7</v>
      </c>
      <c r="G120" s="58">
        <v>21010</v>
      </c>
      <c r="H120" s="54">
        <v>43201</v>
      </c>
      <c r="I120" s="54"/>
      <c r="J120" s="54">
        <v>43440</v>
      </c>
      <c r="K120" s="53">
        <v>43201</v>
      </c>
      <c r="L120" s="53">
        <v>43440</v>
      </c>
      <c r="M120" s="52">
        <v>945</v>
      </c>
      <c r="N120" s="52">
        <v>140</v>
      </c>
      <c r="O120" s="50">
        <f>SUM(M120:N120)</f>
        <v>1085</v>
      </c>
      <c r="P120" s="51">
        <v>3</v>
      </c>
      <c r="Q120" s="51">
        <v>5</v>
      </c>
      <c r="R120" s="49">
        <v>10.7</v>
      </c>
      <c r="S120" s="48" t="e">
        <f>IF(#REF!="",#REF!*#REF!,((P120*M120*#REF!)+(((#REF!-P120)*M120)*R120)))</f>
        <v>#REF!</v>
      </c>
      <c r="T120" s="48" t="e">
        <f>S120-U120</f>
        <v>#REF!</v>
      </c>
      <c r="U120" s="48" t="e">
        <f>S120*50%</f>
        <v>#REF!</v>
      </c>
      <c r="V120" s="47"/>
      <c r="W120" s="46"/>
      <c r="X120" s="45" t="e">
        <f>W120-S120</f>
        <v>#REF!</v>
      </c>
      <c r="Y120" s="3" t="e">
        <f>IF(X120=0,"OK","Ecart")</f>
        <v>#REF!</v>
      </c>
      <c r="Z120" s="2">
        <f>IF(H120="","",NETWORKDAYS(H120,DUDU))</f>
        <v>189</v>
      </c>
      <c r="AA120" s="2">
        <f>IF(Z120="","",Z120*7)</f>
        <v>1323</v>
      </c>
      <c r="AB120" s="27">
        <f>NETWORKDAYS(H120,J120)</f>
        <v>172</v>
      </c>
      <c r="AC120" s="2">
        <f>IF(Z120="","",AB120-Z120)</f>
        <v>-17</v>
      </c>
      <c r="AD120" s="2">
        <f>IF(AC120="","",AC120*7)</f>
        <v>-119</v>
      </c>
    </row>
    <row r="121" spans="1:30" s="88" customFormat="1" ht="30" customHeight="1" x14ac:dyDescent="0.25">
      <c r="A121" s="55" t="s">
        <v>5</v>
      </c>
      <c r="B121" s="56" t="s">
        <v>12</v>
      </c>
      <c r="C121" s="63"/>
      <c r="D121" s="55" t="s">
        <v>8</v>
      </c>
      <c r="E121" s="55">
        <v>233</v>
      </c>
      <c r="F121" s="55" t="s">
        <v>7</v>
      </c>
      <c r="G121" s="58">
        <v>21010</v>
      </c>
      <c r="H121" s="54">
        <v>43201</v>
      </c>
      <c r="I121" s="54"/>
      <c r="J121" s="54">
        <v>43390</v>
      </c>
      <c r="K121" s="53">
        <v>43201</v>
      </c>
      <c r="L121" s="53">
        <v>43390</v>
      </c>
      <c r="M121" s="52">
        <v>770</v>
      </c>
      <c r="N121" s="52">
        <v>140</v>
      </c>
      <c r="O121" s="50">
        <f>SUM(M121:N121)</f>
        <v>910</v>
      </c>
      <c r="P121" s="51">
        <v>4</v>
      </c>
      <c r="Q121" s="51">
        <v>5</v>
      </c>
      <c r="R121" s="49">
        <v>10.7</v>
      </c>
      <c r="S121" s="48" t="e">
        <f>IF(#REF!="",#REF!*#REF!,((P121*M121*#REF!)+(((#REF!-P121)*M121)*R121)))</f>
        <v>#REF!</v>
      </c>
      <c r="T121" s="48" t="e">
        <f>S121-U121</f>
        <v>#REF!</v>
      </c>
      <c r="U121" s="48" t="e">
        <f>S121*50%</f>
        <v>#REF!</v>
      </c>
      <c r="V121" s="47"/>
      <c r="W121" s="46"/>
      <c r="X121" s="45" t="e">
        <f>W121-S121</f>
        <v>#REF!</v>
      </c>
      <c r="Y121" s="3" t="e">
        <f>IF(X121=0,"OK","Ecart")</f>
        <v>#REF!</v>
      </c>
      <c r="Z121" s="2">
        <f>IF(H121="","",NETWORKDAYS(H121,DUDU))</f>
        <v>189</v>
      </c>
      <c r="AA121" s="2">
        <f>IF(Z121="","",Z121*7)</f>
        <v>1323</v>
      </c>
      <c r="AB121" s="27">
        <f>NETWORKDAYS(H121,J121)</f>
        <v>136</v>
      </c>
      <c r="AC121" s="2">
        <f>IF(Z121="","",AB121-Z121)</f>
        <v>-53</v>
      </c>
      <c r="AD121" s="2">
        <f>IF(AC121="","",AC121*7)</f>
        <v>-371</v>
      </c>
    </row>
    <row r="122" spans="1:30" s="88" customFormat="1" ht="30" customHeight="1" x14ac:dyDescent="0.25">
      <c r="A122" s="55" t="s">
        <v>5</v>
      </c>
      <c r="B122" s="56" t="s">
        <v>12</v>
      </c>
      <c r="C122" s="63"/>
      <c r="D122" s="55" t="s">
        <v>8</v>
      </c>
      <c r="E122" s="55">
        <v>233</v>
      </c>
      <c r="F122" s="55" t="s">
        <v>7</v>
      </c>
      <c r="G122" s="58">
        <v>21010</v>
      </c>
      <c r="H122" s="54">
        <v>43341</v>
      </c>
      <c r="I122" s="54"/>
      <c r="J122" s="54">
        <v>43532</v>
      </c>
      <c r="K122" s="53">
        <v>43341</v>
      </c>
      <c r="L122" s="53">
        <v>43532</v>
      </c>
      <c r="M122" s="52">
        <v>700</v>
      </c>
      <c r="N122" s="52">
        <v>140</v>
      </c>
      <c r="O122" s="50">
        <f>SUM(M122:N122)</f>
        <v>840</v>
      </c>
      <c r="P122" s="51">
        <v>3</v>
      </c>
      <c r="Q122" s="51">
        <v>5</v>
      </c>
      <c r="R122" s="49">
        <v>10.7</v>
      </c>
      <c r="S122" s="48" t="e">
        <f>IF(#REF!="",#REF!*#REF!,((P122*M122*#REF!)+(((#REF!-P122)*M122)*R122)))</f>
        <v>#REF!</v>
      </c>
      <c r="T122" s="48" t="e">
        <f>S122-U122</f>
        <v>#REF!</v>
      </c>
      <c r="U122" s="48" t="e">
        <f>S122*50%</f>
        <v>#REF!</v>
      </c>
      <c r="V122" s="47"/>
      <c r="W122" s="46"/>
      <c r="X122" s="45" t="e">
        <f>W122-S122</f>
        <v>#REF!</v>
      </c>
      <c r="Y122" s="3" t="e">
        <f>IF(X122=0,"OK","Ecart")</f>
        <v>#REF!</v>
      </c>
      <c r="Z122" s="2">
        <f>IF(H122="","",NETWORKDAYS(H122,DUDU))</f>
        <v>89</v>
      </c>
      <c r="AA122" s="2">
        <f>IF(Z122="","",Z122*7)</f>
        <v>623</v>
      </c>
      <c r="AB122" s="27">
        <f>NETWORKDAYS(H122,J122)</f>
        <v>138</v>
      </c>
      <c r="AC122" s="2">
        <f>IF(Z122="","",AB122-Z122)</f>
        <v>49</v>
      </c>
      <c r="AD122" s="2">
        <f>IF(AC122="","",AC122*7)</f>
        <v>343</v>
      </c>
    </row>
    <row r="123" spans="1:30" s="88" customFormat="1" ht="30" customHeight="1" x14ac:dyDescent="0.25">
      <c r="A123" s="55" t="s">
        <v>5</v>
      </c>
      <c r="B123" s="56" t="s">
        <v>12</v>
      </c>
      <c r="C123" s="63"/>
      <c r="D123" s="55" t="s">
        <v>8</v>
      </c>
      <c r="E123" s="55">
        <v>233</v>
      </c>
      <c r="F123" s="55" t="s">
        <v>7</v>
      </c>
      <c r="G123" s="58">
        <v>21010</v>
      </c>
      <c r="H123" s="54">
        <v>43341</v>
      </c>
      <c r="I123" s="54"/>
      <c r="J123" s="54">
        <v>43567</v>
      </c>
      <c r="K123" s="53">
        <v>43341</v>
      </c>
      <c r="L123" s="53">
        <v>43567</v>
      </c>
      <c r="M123" s="52">
        <v>945</v>
      </c>
      <c r="N123" s="52">
        <v>140</v>
      </c>
      <c r="O123" s="50">
        <f>SUM(M123:N123)</f>
        <v>1085</v>
      </c>
      <c r="P123" s="51">
        <v>3</v>
      </c>
      <c r="Q123" s="51">
        <v>5</v>
      </c>
      <c r="R123" s="49">
        <v>10.7</v>
      </c>
      <c r="S123" s="48" t="e">
        <f>IF(#REF!="",#REF!*#REF!,((P123*M123*#REF!)+(((#REF!-P123)*M123)*R123)))</f>
        <v>#REF!</v>
      </c>
      <c r="T123" s="48" t="e">
        <f>S123-U123</f>
        <v>#REF!</v>
      </c>
      <c r="U123" s="48" t="e">
        <f>S123*50%</f>
        <v>#REF!</v>
      </c>
      <c r="V123" s="47"/>
      <c r="W123" s="46"/>
      <c r="X123" s="45" t="e">
        <f>W123-S123</f>
        <v>#REF!</v>
      </c>
      <c r="Y123" s="3" t="e">
        <f>IF(X123=0,"OK","Ecart")</f>
        <v>#REF!</v>
      </c>
      <c r="Z123" s="2">
        <f>IF(H123="","",NETWORKDAYS(H123,DUDU))</f>
        <v>89</v>
      </c>
      <c r="AA123" s="2">
        <f>IF(Z123="","",Z123*7)</f>
        <v>623</v>
      </c>
      <c r="AB123" s="27">
        <f>NETWORKDAYS(H123,J123)</f>
        <v>163</v>
      </c>
      <c r="AC123" s="2">
        <f>IF(Z123="","",AB123-Z123)</f>
        <v>74</v>
      </c>
      <c r="AD123" s="2">
        <f>IF(AC123="","",AC123*7)</f>
        <v>518</v>
      </c>
    </row>
    <row r="124" spans="1:30" s="88" customFormat="1" ht="30" customHeight="1" x14ac:dyDescent="0.25">
      <c r="A124" s="55" t="s">
        <v>5</v>
      </c>
      <c r="B124" s="56" t="s">
        <v>12</v>
      </c>
      <c r="C124" s="63"/>
      <c r="D124" s="55" t="s">
        <v>8</v>
      </c>
      <c r="E124" s="55">
        <v>233</v>
      </c>
      <c r="F124" s="55" t="s">
        <v>7</v>
      </c>
      <c r="G124" s="58">
        <v>21010</v>
      </c>
      <c r="H124" s="54">
        <v>43341</v>
      </c>
      <c r="I124" s="54"/>
      <c r="J124" s="54">
        <v>43518</v>
      </c>
      <c r="K124" s="53">
        <v>43341</v>
      </c>
      <c r="L124" s="53">
        <v>43518</v>
      </c>
      <c r="M124" s="52">
        <v>770</v>
      </c>
      <c r="N124" s="52">
        <v>140</v>
      </c>
      <c r="O124" s="50">
        <f>SUM(M124:N124)</f>
        <v>910</v>
      </c>
      <c r="P124" s="51">
        <v>4</v>
      </c>
      <c r="Q124" s="51">
        <v>5</v>
      </c>
      <c r="R124" s="49">
        <v>10.7</v>
      </c>
      <c r="S124" s="48" t="e">
        <f>IF(#REF!="",#REF!*#REF!,((P124*M124*#REF!)+(((#REF!-P124)*M124)*R124)))</f>
        <v>#REF!</v>
      </c>
      <c r="T124" s="48" t="e">
        <f>S124-U124</f>
        <v>#REF!</v>
      </c>
      <c r="U124" s="48" t="e">
        <f>S124*50%</f>
        <v>#REF!</v>
      </c>
      <c r="V124" s="47"/>
      <c r="W124" s="46"/>
      <c r="X124" s="45" t="e">
        <f>W124-S124</f>
        <v>#REF!</v>
      </c>
      <c r="Y124" s="3" t="e">
        <f>IF(X124=0,"OK","Ecart")</f>
        <v>#REF!</v>
      </c>
      <c r="Z124" s="2">
        <f>IF(H124="","",NETWORKDAYS(H124,DUDU))</f>
        <v>89</v>
      </c>
      <c r="AA124" s="2">
        <f>IF(Z124="","",Z124*7)</f>
        <v>623</v>
      </c>
      <c r="AB124" s="27">
        <f>NETWORKDAYS(H124,J124)</f>
        <v>128</v>
      </c>
      <c r="AC124" s="2">
        <f>IF(Z124="","",AB124-Z124)</f>
        <v>39</v>
      </c>
      <c r="AD124" s="2">
        <f>IF(AC124="","",AC124*7)</f>
        <v>273</v>
      </c>
    </row>
    <row r="125" spans="1:30" s="88" customFormat="1" ht="30" customHeight="1" x14ac:dyDescent="0.25">
      <c r="A125" s="62" t="s">
        <v>6</v>
      </c>
      <c r="B125" s="56" t="s">
        <v>12</v>
      </c>
      <c r="C125" s="59"/>
      <c r="D125" s="55" t="s">
        <v>8</v>
      </c>
      <c r="E125" s="55">
        <v>343</v>
      </c>
      <c r="F125" s="55" t="s">
        <v>0</v>
      </c>
      <c r="G125" s="58">
        <v>39010</v>
      </c>
      <c r="H125" s="54">
        <v>42864</v>
      </c>
      <c r="I125" s="54"/>
      <c r="J125" s="54">
        <v>42986</v>
      </c>
      <c r="K125" s="53">
        <v>42751</v>
      </c>
      <c r="L125" s="53">
        <v>42858</v>
      </c>
      <c r="M125" s="52">
        <v>385</v>
      </c>
      <c r="N125" s="52">
        <v>140</v>
      </c>
      <c r="O125" s="50">
        <f>SUM(M125:N125)</f>
        <v>525</v>
      </c>
      <c r="P125" s="51">
        <v>8</v>
      </c>
      <c r="Q125" s="51">
        <v>12</v>
      </c>
      <c r="R125" s="61">
        <v>8.5</v>
      </c>
      <c r="S125" s="61" t="e">
        <f>IF(#REF!="",#REF!*#REF!,((P125*M125*#REF!)+(((#REF!-P125)*M125)*R125)))</f>
        <v>#REF!</v>
      </c>
      <c r="T125" s="61" t="e">
        <f>S125-U125</f>
        <v>#REF!</v>
      </c>
      <c r="U125" s="61" t="e">
        <f>S125*50%</f>
        <v>#REF!</v>
      </c>
      <c r="V125" s="57" t="s">
        <v>11</v>
      </c>
      <c r="W125" s="60">
        <v>18633.68</v>
      </c>
      <c r="X125" s="45" t="e">
        <f>W125-S125</f>
        <v>#REF!</v>
      </c>
      <c r="Y125" s="3" t="e">
        <f>IF(X125=0,"OK","Ecart")</f>
        <v>#REF!</v>
      </c>
      <c r="Z125" s="2">
        <f>IF(H125="","",NETWORKDAYS(H125,DUDU))</f>
        <v>430</v>
      </c>
      <c r="AA125" s="2">
        <f>IF(Z125="","",Z125*7)</f>
        <v>3010</v>
      </c>
      <c r="AB125" s="27">
        <f>NETWORKDAYS(H125,J125)</f>
        <v>89</v>
      </c>
      <c r="AC125" s="2">
        <f>IF(Z125="","",AB125-Z125)</f>
        <v>-341</v>
      </c>
      <c r="AD125" s="2">
        <f>IF(AC125="","",AC125*7)</f>
        <v>-2387</v>
      </c>
    </row>
    <row r="126" spans="1:30" s="88" customFormat="1" ht="30" customHeight="1" x14ac:dyDescent="0.25">
      <c r="A126" s="55" t="s">
        <v>5</v>
      </c>
      <c r="B126" s="56" t="s">
        <v>12</v>
      </c>
      <c r="C126" s="59"/>
      <c r="D126" s="55" t="s">
        <v>8</v>
      </c>
      <c r="E126" s="55">
        <v>343</v>
      </c>
      <c r="F126" s="55" t="s">
        <v>0</v>
      </c>
      <c r="G126" s="58">
        <v>39010</v>
      </c>
      <c r="H126" s="54">
        <v>43185</v>
      </c>
      <c r="I126" s="54"/>
      <c r="J126" s="54">
        <v>43294</v>
      </c>
      <c r="K126" s="53">
        <v>43185</v>
      </c>
      <c r="L126" s="53">
        <v>43294</v>
      </c>
      <c r="M126" s="52">
        <v>385</v>
      </c>
      <c r="N126" s="52">
        <v>140</v>
      </c>
      <c r="O126" s="50">
        <f>SUM(M126:N126)</f>
        <v>525</v>
      </c>
      <c r="P126" s="51">
        <v>8</v>
      </c>
      <c r="Q126" s="51">
        <v>12</v>
      </c>
      <c r="R126" s="49">
        <v>8.5</v>
      </c>
      <c r="S126" s="48" t="e">
        <f>IF(#REF!="",#REF!*#REF!,((P126*M126*#REF!)+(((#REF!-P126)*M126)*R126)))</f>
        <v>#REF!</v>
      </c>
      <c r="T126" s="48" t="e">
        <f>S126-U126</f>
        <v>#REF!</v>
      </c>
      <c r="U126" s="48" t="e">
        <f>S126*50%</f>
        <v>#REF!</v>
      </c>
      <c r="V126" s="47"/>
      <c r="W126" s="46"/>
      <c r="X126" s="45" t="e">
        <f>W126-S126</f>
        <v>#REF!</v>
      </c>
      <c r="Y126" s="3" t="e">
        <f>IF(X126=0,"OK","Ecart")</f>
        <v>#REF!</v>
      </c>
      <c r="Z126" s="2">
        <f>IF(H126="","",NETWORKDAYS(H126,DUDU))</f>
        <v>201</v>
      </c>
      <c r="AA126" s="2">
        <f>IF(Z126="","",Z126*7)</f>
        <v>1407</v>
      </c>
      <c r="AB126" s="27">
        <f>NETWORKDAYS(H126,J126)</f>
        <v>80</v>
      </c>
      <c r="AC126" s="2">
        <f>IF(Z126="","",AB126-Z126)</f>
        <v>-121</v>
      </c>
      <c r="AD126" s="2">
        <f>IF(AC126="","",AC126*7)</f>
        <v>-847</v>
      </c>
    </row>
    <row r="127" spans="1:30" s="88" customFormat="1" ht="30" customHeight="1" x14ac:dyDescent="0.25">
      <c r="A127" s="62" t="s">
        <v>6</v>
      </c>
      <c r="B127" s="56" t="s">
        <v>12</v>
      </c>
      <c r="C127" s="59"/>
      <c r="D127" s="55" t="s">
        <v>8</v>
      </c>
      <c r="E127" s="55">
        <v>233</v>
      </c>
      <c r="F127" s="55" t="s">
        <v>7</v>
      </c>
      <c r="G127" s="58">
        <v>58010</v>
      </c>
      <c r="H127" s="54">
        <v>42746</v>
      </c>
      <c r="I127" s="54"/>
      <c r="J127" s="54">
        <v>42935</v>
      </c>
      <c r="K127" s="53">
        <v>42746</v>
      </c>
      <c r="L127" s="53">
        <v>42935</v>
      </c>
      <c r="M127" s="52">
        <v>735</v>
      </c>
      <c r="N127" s="52">
        <v>140</v>
      </c>
      <c r="O127" s="50">
        <f>SUM(M127:N127)</f>
        <v>875</v>
      </c>
      <c r="P127" s="51">
        <v>4</v>
      </c>
      <c r="Q127" s="51">
        <v>6</v>
      </c>
      <c r="R127" s="61">
        <v>11.1</v>
      </c>
      <c r="S127" s="61" t="e">
        <f>IF(#REF!="",#REF!*#REF!,((P127*M127*#REF!)+(((#REF!-P127)*M127)*R127)))</f>
        <v>#REF!</v>
      </c>
      <c r="T127" s="61" t="e">
        <f>S127-U127</f>
        <v>#REF!</v>
      </c>
      <c r="U127" s="61" t="e">
        <f>S127*45%</f>
        <v>#REF!</v>
      </c>
      <c r="V127" s="57"/>
      <c r="W127" s="60"/>
      <c r="X127" s="45" t="e">
        <f>W127-S127</f>
        <v>#REF!</v>
      </c>
      <c r="Y127" s="3" t="e">
        <f>IF(X127=0,"OK","Ecart")</f>
        <v>#REF!</v>
      </c>
      <c r="Z127" s="2">
        <f>IF(H127="","",NETWORKDAYS(H127,DUDU))</f>
        <v>514</v>
      </c>
      <c r="AA127" s="2">
        <f>IF(Z127="","",Z127*7)</f>
        <v>3598</v>
      </c>
      <c r="AB127" s="27">
        <f>NETWORKDAYS(H127,J127)</f>
        <v>136</v>
      </c>
      <c r="AC127" s="2">
        <f>IF(Z127="","",AB127-Z127)</f>
        <v>-378</v>
      </c>
      <c r="AD127" s="2">
        <f>IF(AC127="","",AC127*7)</f>
        <v>-2646</v>
      </c>
    </row>
    <row r="128" spans="1:30" s="88" customFormat="1" ht="30" customHeight="1" x14ac:dyDescent="0.25">
      <c r="A128" s="62" t="s">
        <v>6</v>
      </c>
      <c r="B128" s="56" t="s">
        <v>12</v>
      </c>
      <c r="C128" s="59"/>
      <c r="D128" s="55" t="s">
        <v>8</v>
      </c>
      <c r="E128" s="55">
        <v>233</v>
      </c>
      <c r="F128" s="55" t="s">
        <v>7</v>
      </c>
      <c r="G128" s="58">
        <v>58010</v>
      </c>
      <c r="H128" s="54">
        <v>42829</v>
      </c>
      <c r="I128" s="54"/>
      <c r="J128" s="54">
        <v>43032</v>
      </c>
      <c r="K128" s="53">
        <v>42829</v>
      </c>
      <c r="L128" s="53">
        <v>43032</v>
      </c>
      <c r="M128" s="52">
        <v>735</v>
      </c>
      <c r="N128" s="52">
        <v>140</v>
      </c>
      <c r="O128" s="50">
        <f>SUM(M128:N128)</f>
        <v>875</v>
      </c>
      <c r="P128" s="51">
        <v>3</v>
      </c>
      <c r="Q128" s="51">
        <v>6</v>
      </c>
      <c r="R128" s="61">
        <v>11.1</v>
      </c>
      <c r="S128" s="61" t="e">
        <f>IF(#REF!="",#REF!*#REF!,((P128*M128*#REF!)+(((#REF!-P128)*M128)*R128)))</f>
        <v>#REF!</v>
      </c>
      <c r="T128" s="61" t="e">
        <f>S128-U128</f>
        <v>#REF!</v>
      </c>
      <c r="U128" s="61" t="e">
        <f>S128*45%</f>
        <v>#REF!</v>
      </c>
      <c r="V128" s="57"/>
      <c r="W128" s="60"/>
      <c r="X128" s="45" t="e">
        <f>W128-S128</f>
        <v>#REF!</v>
      </c>
      <c r="Y128" s="3" t="e">
        <f>IF(X128=0,"OK","Ecart")</f>
        <v>#REF!</v>
      </c>
      <c r="Z128" s="2">
        <f>IF(H128="","",NETWORKDAYS(H128,DUDU))</f>
        <v>455</v>
      </c>
      <c r="AA128" s="2">
        <f>IF(Z128="","",Z128*7)</f>
        <v>3185</v>
      </c>
      <c r="AB128" s="27">
        <f>NETWORKDAYS(H128,J128)</f>
        <v>146</v>
      </c>
      <c r="AC128" s="2">
        <f>IF(Z128="","",AB128-Z128)</f>
        <v>-309</v>
      </c>
      <c r="AD128" s="2">
        <f>IF(AC128="","",AC128*7)</f>
        <v>-2163</v>
      </c>
    </row>
    <row r="129" spans="1:30" s="88" customFormat="1" ht="30" customHeight="1" x14ac:dyDescent="0.25">
      <c r="A129" s="62" t="s">
        <v>6</v>
      </c>
      <c r="B129" s="56" t="s">
        <v>12</v>
      </c>
      <c r="C129" s="59"/>
      <c r="D129" s="55" t="s">
        <v>8</v>
      </c>
      <c r="E129" s="55">
        <v>233</v>
      </c>
      <c r="F129" s="55" t="s">
        <v>7</v>
      </c>
      <c r="G129" s="58">
        <v>58010</v>
      </c>
      <c r="H129" s="54">
        <v>42990</v>
      </c>
      <c r="I129" s="54"/>
      <c r="J129" s="54">
        <v>43180</v>
      </c>
      <c r="K129" s="53">
        <v>42990</v>
      </c>
      <c r="L129" s="53">
        <v>43180</v>
      </c>
      <c r="M129" s="52">
        <v>735</v>
      </c>
      <c r="N129" s="52">
        <v>140</v>
      </c>
      <c r="O129" s="50">
        <f>SUM(M129:N129)</f>
        <v>875</v>
      </c>
      <c r="P129" s="51">
        <v>3</v>
      </c>
      <c r="Q129" s="51">
        <v>6</v>
      </c>
      <c r="R129" s="61">
        <v>11.1</v>
      </c>
      <c r="S129" s="61" t="e">
        <f>IF(#REF!="",#REF!*#REF!,((P129*M129*#REF!)+(((#REF!-P129)*M129)*R129)))</f>
        <v>#REF!</v>
      </c>
      <c r="T129" s="61" t="e">
        <f>S129-U129</f>
        <v>#REF!</v>
      </c>
      <c r="U129" s="61" t="e">
        <f>S129*45%</f>
        <v>#REF!</v>
      </c>
      <c r="V129" s="57"/>
      <c r="W129" s="60"/>
      <c r="X129" s="45" t="e">
        <f>W129-S129</f>
        <v>#REF!</v>
      </c>
      <c r="Y129" s="3" t="e">
        <f>IF(X129=0,"OK","Ecart")</f>
        <v>#REF!</v>
      </c>
      <c r="Z129" s="2">
        <f>IF(H129="","",NETWORKDAYS(H129,DUDU))</f>
        <v>340</v>
      </c>
      <c r="AA129" s="2">
        <f>IF(Z129="","",Z129*7)</f>
        <v>2380</v>
      </c>
      <c r="AB129" s="27">
        <f>NETWORKDAYS(H129,J129)</f>
        <v>137</v>
      </c>
      <c r="AC129" s="2">
        <f>IF(Z129="","",AB129-Z129)</f>
        <v>-203</v>
      </c>
      <c r="AD129" s="2">
        <f>IF(AC129="","",AC129*7)</f>
        <v>-1421</v>
      </c>
    </row>
    <row r="130" spans="1:30" s="88" customFormat="1" ht="30" customHeight="1" x14ac:dyDescent="0.25">
      <c r="A130" s="62" t="s">
        <v>6</v>
      </c>
      <c r="B130" s="56" t="s">
        <v>12</v>
      </c>
      <c r="C130" s="59"/>
      <c r="D130" s="55" t="s">
        <v>8</v>
      </c>
      <c r="E130" s="55">
        <v>233</v>
      </c>
      <c r="F130" s="55" t="s">
        <v>7</v>
      </c>
      <c r="G130" s="58">
        <v>58010</v>
      </c>
      <c r="H130" s="54">
        <v>42746</v>
      </c>
      <c r="I130" s="54"/>
      <c r="J130" s="54">
        <v>42935</v>
      </c>
      <c r="K130" s="53">
        <v>42746</v>
      </c>
      <c r="L130" s="53">
        <v>42935</v>
      </c>
      <c r="M130" s="52">
        <v>735</v>
      </c>
      <c r="N130" s="52">
        <v>140</v>
      </c>
      <c r="O130" s="50">
        <f>SUM(M130:N130)</f>
        <v>875</v>
      </c>
      <c r="P130" s="51">
        <v>4</v>
      </c>
      <c r="Q130" s="51">
        <v>5</v>
      </c>
      <c r="R130" s="61">
        <v>11.1</v>
      </c>
      <c r="S130" s="61" t="e">
        <f>IF(#REF!="",#REF!*#REF!,((P130*M130*#REF!)+(((#REF!-P130)*M130)*R130)))</f>
        <v>#REF!</v>
      </c>
      <c r="T130" s="61" t="e">
        <f>S130-U130</f>
        <v>#REF!</v>
      </c>
      <c r="U130" s="61" t="e">
        <f>S130*45%</f>
        <v>#REF!</v>
      </c>
      <c r="V130" s="57"/>
      <c r="W130" s="60"/>
      <c r="X130" s="45" t="e">
        <f>W130-S130</f>
        <v>#REF!</v>
      </c>
      <c r="Y130" s="3" t="e">
        <f>IF(X130=0,"OK","Ecart")</f>
        <v>#REF!</v>
      </c>
      <c r="Z130" s="2">
        <f>IF(H130="","",NETWORKDAYS(H130,DUDU))</f>
        <v>514</v>
      </c>
      <c r="AA130" s="2">
        <f>IF(Z130="","",Z130*7)</f>
        <v>3598</v>
      </c>
      <c r="AB130" s="27">
        <f>NETWORKDAYS(H130,J130)</f>
        <v>136</v>
      </c>
      <c r="AC130" s="2">
        <f>IF(Z130="","",AB130-Z130)</f>
        <v>-378</v>
      </c>
      <c r="AD130" s="2">
        <f>IF(AC130="","",AC130*7)</f>
        <v>-2646</v>
      </c>
    </row>
    <row r="131" spans="1:30" s="88" customFormat="1" ht="30" customHeight="1" x14ac:dyDescent="0.25">
      <c r="A131" s="62" t="s">
        <v>6</v>
      </c>
      <c r="B131" s="56" t="s">
        <v>12</v>
      </c>
      <c r="C131" s="59"/>
      <c r="D131" s="55" t="s">
        <v>8</v>
      </c>
      <c r="E131" s="55">
        <v>233</v>
      </c>
      <c r="F131" s="55" t="s">
        <v>7</v>
      </c>
      <c r="G131" s="58">
        <v>58010</v>
      </c>
      <c r="H131" s="54">
        <v>42829</v>
      </c>
      <c r="I131" s="54"/>
      <c r="J131" s="54">
        <v>43032</v>
      </c>
      <c r="K131" s="53">
        <v>42829</v>
      </c>
      <c r="L131" s="53">
        <v>43032</v>
      </c>
      <c r="M131" s="52">
        <v>735</v>
      </c>
      <c r="N131" s="52">
        <v>140</v>
      </c>
      <c r="O131" s="50">
        <f>SUM(M131:N131)</f>
        <v>875</v>
      </c>
      <c r="P131" s="51">
        <v>3</v>
      </c>
      <c r="Q131" s="51">
        <v>6</v>
      </c>
      <c r="R131" s="61">
        <v>11.1</v>
      </c>
      <c r="S131" s="61" t="e">
        <f>IF(#REF!="",#REF!*#REF!,((P131*M131*#REF!)+(((#REF!-P131)*M131)*R131)))</f>
        <v>#REF!</v>
      </c>
      <c r="T131" s="61" t="e">
        <f>S131-U131</f>
        <v>#REF!</v>
      </c>
      <c r="U131" s="61" t="e">
        <f>S131*45%</f>
        <v>#REF!</v>
      </c>
      <c r="V131" s="57"/>
      <c r="W131" s="60"/>
      <c r="X131" s="45" t="e">
        <f>W131-S131</f>
        <v>#REF!</v>
      </c>
      <c r="Y131" s="3" t="e">
        <f>IF(X131=0,"OK","Ecart")</f>
        <v>#REF!</v>
      </c>
      <c r="Z131" s="2">
        <f>IF(H131="","",NETWORKDAYS(H131,DUDU))</f>
        <v>455</v>
      </c>
      <c r="AA131" s="2">
        <f>IF(Z131="","",Z131*7)</f>
        <v>3185</v>
      </c>
      <c r="AB131" s="27">
        <f>NETWORKDAYS(H131,J131)</f>
        <v>146</v>
      </c>
      <c r="AC131" s="2">
        <f>IF(Z131="","",AB131-Z131)</f>
        <v>-309</v>
      </c>
      <c r="AD131" s="2">
        <f>IF(AC131="","",AC131*7)</f>
        <v>-2163</v>
      </c>
    </row>
    <row r="132" spans="1:30" s="88" customFormat="1" ht="30" customHeight="1" x14ac:dyDescent="0.25">
      <c r="A132" s="62" t="s">
        <v>6</v>
      </c>
      <c r="B132" s="56" t="s">
        <v>12</v>
      </c>
      <c r="C132" s="59"/>
      <c r="D132" s="55" t="s">
        <v>8</v>
      </c>
      <c r="E132" s="55">
        <v>233</v>
      </c>
      <c r="F132" s="55" t="s">
        <v>7</v>
      </c>
      <c r="G132" s="58">
        <v>58010</v>
      </c>
      <c r="H132" s="54">
        <v>42990</v>
      </c>
      <c r="I132" s="54"/>
      <c r="J132" s="54">
        <v>43180</v>
      </c>
      <c r="K132" s="53">
        <v>42990</v>
      </c>
      <c r="L132" s="53">
        <v>43180</v>
      </c>
      <c r="M132" s="52">
        <v>735</v>
      </c>
      <c r="N132" s="52">
        <v>140</v>
      </c>
      <c r="O132" s="50">
        <f>SUM(M132:N132)</f>
        <v>875</v>
      </c>
      <c r="P132" s="51">
        <v>3</v>
      </c>
      <c r="Q132" s="51">
        <v>6</v>
      </c>
      <c r="R132" s="61">
        <v>11.1</v>
      </c>
      <c r="S132" s="61" t="e">
        <f>IF(#REF!="",#REF!*#REF!,((P132*M132*#REF!)+(((#REF!-P132)*M132)*R132)))</f>
        <v>#REF!</v>
      </c>
      <c r="T132" s="61" t="e">
        <f>S132-U132</f>
        <v>#REF!</v>
      </c>
      <c r="U132" s="61" t="e">
        <f>S132*45%</f>
        <v>#REF!</v>
      </c>
      <c r="V132" s="57"/>
      <c r="W132" s="60"/>
      <c r="X132" s="45" t="e">
        <f>W132-S132</f>
        <v>#REF!</v>
      </c>
      <c r="Y132" s="3" t="e">
        <f>IF(X132=0,"OK","Ecart")</f>
        <v>#REF!</v>
      </c>
      <c r="Z132" s="2">
        <f>IF(H132="","",NETWORKDAYS(H132,DUDU))</f>
        <v>340</v>
      </c>
      <c r="AA132" s="2">
        <f>IF(Z132="","",Z132*7)</f>
        <v>2380</v>
      </c>
      <c r="AB132" s="27">
        <f>NETWORKDAYS(H132,J132)</f>
        <v>137</v>
      </c>
      <c r="AC132" s="2">
        <f>IF(Z132="","",AB132-Z132)</f>
        <v>-203</v>
      </c>
      <c r="AD132" s="2">
        <f>IF(AC132="","",AC132*7)</f>
        <v>-1421</v>
      </c>
    </row>
    <row r="133" spans="1:30" s="88" customFormat="1" ht="30" customHeight="1" x14ac:dyDescent="0.25">
      <c r="A133" s="62" t="s">
        <v>6</v>
      </c>
      <c r="B133" s="56" t="s">
        <v>12</v>
      </c>
      <c r="C133" s="84"/>
      <c r="D133" s="55" t="s">
        <v>8</v>
      </c>
      <c r="E133" s="55">
        <v>233</v>
      </c>
      <c r="F133" s="55" t="s">
        <v>7</v>
      </c>
      <c r="G133" s="58">
        <v>58010</v>
      </c>
      <c r="H133" s="54">
        <v>42746</v>
      </c>
      <c r="I133" s="54"/>
      <c r="J133" s="54">
        <v>42935</v>
      </c>
      <c r="K133" s="53">
        <v>42746</v>
      </c>
      <c r="L133" s="53">
        <v>42935</v>
      </c>
      <c r="M133" s="82">
        <v>735</v>
      </c>
      <c r="N133" s="82">
        <v>140</v>
      </c>
      <c r="O133" s="50">
        <f>SUM(M133:N133)</f>
        <v>875</v>
      </c>
      <c r="P133" s="81">
        <v>4</v>
      </c>
      <c r="Q133" s="81">
        <v>5</v>
      </c>
      <c r="R133" s="61">
        <v>11.1</v>
      </c>
      <c r="S133" s="61" t="e">
        <f>IF(#REF!="",#REF!*#REF!,((P133*M133*#REF!)+(((#REF!-P133)*M133)*R133)))</f>
        <v>#REF!</v>
      </c>
      <c r="T133" s="61" t="e">
        <f>S133-U133</f>
        <v>#REF!</v>
      </c>
      <c r="U133" s="61" t="e">
        <f>S133*45%</f>
        <v>#REF!</v>
      </c>
      <c r="V133" s="57"/>
      <c r="W133" s="60"/>
      <c r="X133" s="45" t="e">
        <f>W133-S133</f>
        <v>#REF!</v>
      </c>
      <c r="Y133" s="3" t="e">
        <f>IF(X133=0,"OK","Ecart")</f>
        <v>#REF!</v>
      </c>
      <c r="Z133" s="2">
        <f>IF(H133="","",NETWORKDAYS(H133,DUDU))</f>
        <v>514</v>
      </c>
      <c r="AA133" s="2">
        <f>IF(Z133="","",Z133*7)</f>
        <v>3598</v>
      </c>
      <c r="AB133" s="27">
        <f>NETWORKDAYS(H133,J133)</f>
        <v>136</v>
      </c>
      <c r="AC133" s="2">
        <f>IF(Z133="","",AB133-Z133)</f>
        <v>-378</v>
      </c>
      <c r="AD133" s="2">
        <f>IF(AC133="","",AC133*7)</f>
        <v>-2646</v>
      </c>
    </row>
    <row r="134" spans="1:30" s="88" customFormat="1" ht="30" customHeight="1" x14ac:dyDescent="0.25">
      <c r="A134" s="62" t="s">
        <v>6</v>
      </c>
      <c r="B134" s="56" t="s">
        <v>12</v>
      </c>
      <c r="C134" s="59"/>
      <c r="D134" s="55" t="s">
        <v>8</v>
      </c>
      <c r="E134" s="55">
        <v>233</v>
      </c>
      <c r="F134" s="55" t="s">
        <v>7</v>
      </c>
      <c r="G134" s="58">
        <v>58010</v>
      </c>
      <c r="H134" s="54">
        <v>42829</v>
      </c>
      <c r="I134" s="54"/>
      <c r="J134" s="54">
        <v>43032</v>
      </c>
      <c r="K134" s="53">
        <v>42829</v>
      </c>
      <c r="L134" s="53">
        <v>43032</v>
      </c>
      <c r="M134" s="52">
        <v>735</v>
      </c>
      <c r="N134" s="52">
        <v>140</v>
      </c>
      <c r="O134" s="50">
        <f>SUM(M134:N134)</f>
        <v>875</v>
      </c>
      <c r="P134" s="51">
        <v>3</v>
      </c>
      <c r="Q134" s="51">
        <v>5</v>
      </c>
      <c r="R134" s="61">
        <v>11.1</v>
      </c>
      <c r="S134" s="61" t="e">
        <f>IF(#REF!="",#REF!*#REF!,((P134*M134*#REF!)+(((#REF!-P134)*M134)*R134)))</f>
        <v>#REF!</v>
      </c>
      <c r="T134" s="61" t="e">
        <f>S134-U134</f>
        <v>#REF!</v>
      </c>
      <c r="U134" s="61" t="e">
        <f>S134*45%</f>
        <v>#REF!</v>
      </c>
      <c r="V134" s="57"/>
      <c r="W134" s="60"/>
      <c r="X134" s="45" t="e">
        <f>W134-S134</f>
        <v>#REF!</v>
      </c>
      <c r="Y134" s="3" t="e">
        <f>IF(X134=0,"OK","Ecart")</f>
        <v>#REF!</v>
      </c>
      <c r="Z134" s="2">
        <f>IF(H134="","",NETWORKDAYS(H134,DUDU))</f>
        <v>455</v>
      </c>
      <c r="AA134" s="2">
        <f>IF(Z134="","",Z134*7)</f>
        <v>3185</v>
      </c>
      <c r="AB134" s="27">
        <f>NETWORKDAYS(H134,J134)</f>
        <v>146</v>
      </c>
      <c r="AC134" s="2">
        <f>IF(Z134="","",AB134-Z134)</f>
        <v>-309</v>
      </c>
      <c r="AD134" s="2">
        <f>IF(AC134="","",AC134*7)</f>
        <v>-2163</v>
      </c>
    </row>
    <row r="135" spans="1:30" s="88" customFormat="1" ht="30" customHeight="1" x14ac:dyDescent="0.25">
      <c r="A135" s="62" t="s">
        <v>6</v>
      </c>
      <c r="B135" s="56" t="s">
        <v>12</v>
      </c>
      <c r="C135" s="59"/>
      <c r="D135" s="55" t="s">
        <v>8</v>
      </c>
      <c r="E135" s="55">
        <v>233</v>
      </c>
      <c r="F135" s="55" t="s">
        <v>7</v>
      </c>
      <c r="G135" s="58">
        <v>58010</v>
      </c>
      <c r="H135" s="54">
        <v>42990</v>
      </c>
      <c r="I135" s="54"/>
      <c r="J135" s="54">
        <v>43180</v>
      </c>
      <c r="K135" s="53">
        <v>42990</v>
      </c>
      <c r="L135" s="53">
        <v>43180</v>
      </c>
      <c r="M135" s="52">
        <v>735</v>
      </c>
      <c r="N135" s="52">
        <v>140</v>
      </c>
      <c r="O135" s="50">
        <f>SUM(M135:N135)</f>
        <v>875</v>
      </c>
      <c r="P135" s="51">
        <v>3</v>
      </c>
      <c r="Q135" s="51">
        <v>5</v>
      </c>
      <c r="R135" s="61">
        <v>11.1</v>
      </c>
      <c r="S135" s="61" t="e">
        <f>IF(#REF!="",#REF!*#REF!,((P135*M135*#REF!)+(((#REF!-P135)*M135)*R135)))</f>
        <v>#REF!</v>
      </c>
      <c r="T135" s="61" t="e">
        <f>S135-U135</f>
        <v>#REF!</v>
      </c>
      <c r="U135" s="61" t="e">
        <f>S135*45%</f>
        <v>#REF!</v>
      </c>
      <c r="V135" s="57"/>
      <c r="W135" s="60"/>
      <c r="X135" s="45" t="e">
        <f>W135-S135</f>
        <v>#REF!</v>
      </c>
      <c r="Y135" s="3" t="e">
        <f>IF(X135=0,"OK","Ecart")</f>
        <v>#REF!</v>
      </c>
      <c r="Z135" s="2">
        <f>IF(H135="","",NETWORKDAYS(H135,DUDU))</f>
        <v>340</v>
      </c>
      <c r="AA135" s="2">
        <f>IF(Z135="","",Z135*7)</f>
        <v>2380</v>
      </c>
      <c r="AB135" s="27">
        <f>NETWORKDAYS(H135,J135)</f>
        <v>137</v>
      </c>
      <c r="AC135" s="2">
        <f>IF(Z135="","",AB135-Z135)</f>
        <v>-203</v>
      </c>
      <c r="AD135" s="2">
        <f>IF(AC135="","",AC135*7)</f>
        <v>-1421</v>
      </c>
    </row>
    <row r="136" spans="1:30" s="88" customFormat="1" ht="30" customHeight="1" x14ac:dyDescent="0.25">
      <c r="A136" s="55" t="s">
        <v>5</v>
      </c>
      <c r="B136" s="56" t="s">
        <v>12</v>
      </c>
      <c r="C136" s="59"/>
      <c r="D136" s="55" t="s">
        <v>8</v>
      </c>
      <c r="E136" s="55">
        <v>233</v>
      </c>
      <c r="F136" s="55" t="s">
        <v>7</v>
      </c>
      <c r="G136" s="58">
        <v>58010</v>
      </c>
      <c r="H136" s="54">
        <v>43152</v>
      </c>
      <c r="I136" s="54"/>
      <c r="J136" s="54">
        <v>43349</v>
      </c>
      <c r="K136" s="53">
        <v>43152</v>
      </c>
      <c r="L136" s="53">
        <v>43349</v>
      </c>
      <c r="M136" s="52">
        <v>735</v>
      </c>
      <c r="N136" s="52">
        <v>140</v>
      </c>
      <c r="O136" s="50">
        <f>SUM(M136:N136)</f>
        <v>875</v>
      </c>
      <c r="P136" s="51">
        <v>4</v>
      </c>
      <c r="Q136" s="51">
        <v>6</v>
      </c>
      <c r="R136" s="49">
        <v>11.1</v>
      </c>
      <c r="S136" s="48" t="e">
        <f>IF(#REF!="",#REF!*#REF!,((P136*M136*#REF!)+(((#REF!-P136)*M136)*R136)))</f>
        <v>#REF!</v>
      </c>
      <c r="T136" s="48" t="e">
        <f>S136-U136</f>
        <v>#REF!</v>
      </c>
      <c r="U136" s="48" t="e">
        <f>S136*50%</f>
        <v>#REF!</v>
      </c>
      <c r="V136" s="47"/>
      <c r="W136" s="46"/>
      <c r="X136" s="45" t="e">
        <f>W136-S136</f>
        <v>#REF!</v>
      </c>
      <c r="Y136" s="3" t="e">
        <f>IF(X136=0,"OK","Ecart")</f>
        <v>#REF!</v>
      </c>
      <c r="Z136" s="2">
        <f>IF(H136="","",NETWORKDAYS(H136,DUDU))</f>
        <v>224</v>
      </c>
      <c r="AA136" s="2">
        <f>IF(Z136="","",Z136*7)</f>
        <v>1568</v>
      </c>
      <c r="AB136" s="27">
        <f>NETWORKDAYS(H136,J136)</f>
        <v>142</v>
      </c>
      <c r="AC136" s="2">
        <f>IF(Z136="","",AB136-Z136)</f>
        <v>-82</v>
      </c>
      <c r="AD136" s="2">
        <f>IF(AC136="","",AC136*7)</f>
        <v>-574</v>
      </c>
    </row>
    <row r="137" spans="1:30" s="88" customFormat="1" ht="30" customHeight="1" x14ac:dyDescent="0.25">
      <c r="A137" s="55" t="s">
        <v>5</v>
      </c>
      <c r="B137" s="56" t="s">
        <v>12</v>
      </c>
      <c r="C137" s="59"/>
      <c r="D137" s="55" t="s">
        <v>8</v>
      </c>
      <c r="E137" s="55">
        <v>233</v>
      </c>
      <c r="F137" s="55" t="s">
        <v>7</v>
      </c>
      <c r="G137" s="58">
        <v>58010</v>
      </c>
      <c r="H137" s="54">
        <v>43152</v>
      </c>
      <c r="I137" s="54"/>
      <c r="J137" s="54">
        <v>43349</v>
      </c>
      <c r="K137" s="53">
        <v>43152</v>
      </c>
      <c r="L137" s="53">
        <v>43349</v>
      </c>
      <c r="M137" s="52">
        <v>735</v>
      </c>
      <c r="N137" s="52">
        <v>140</v>
      </c>
      <c r="O137" s="50">
        <f>SUM(M137:N137)</f>
        <v>875</v>
      </c>
      <c r="P137" s="51">
        <v>4</v>
      </c>
      <c r="Q137" s="51">
        <v>5</v>
      </c>
      <c r="R137" s="49">
        <v>11.1</v>
      </c>
      <c r="S137" s="48" t="e">
        <f>IF(#REF!="",#REF!*#REF!,((P137*M137*#REF!)+(((#REF!-P137)*M137)*R137)))</f>
        <v>#REF!</v>
      </c>
      <c r="T137" s="48" t="e">
        <f>S137-U137</f>
        <v>#REF!</v>
      </c>
      <c r="U137" s="48" t="e">
        <f>S137*50%</f>
        <v>#REF!</v>
      </c>
      <c r="V137" s="47"/>
      <c r="W137" s="46"/>
      <c r="X137" s="45" t="e">
        <f>W137-S137</f>
        <v>#REF!</v>
      </c>
      <c r="Y137" s="3" t="e">
        <f>IF(X137=0,"OK","Ecart")</f>
        <v>#REF!</v>
      </c>
      <c r="Z137" s="2">
        <f>IF(H137="","",NETWORKDAYS(H137,DUDU))</f>
        <v>224</v>
      </c>
      <c r="AA137" s="2">
        <f>IF(Z137="","",Z137*7)</f>
        <v>1568</v>
      </c>
      <c r="AB137" s="27">
        <f>NETWORKDAYS(H137,J137)</f>
        <v>142</v>
      </c>
      <c r="AC137" s="2">
        <f>IF(Z137="","",AB137-Z137)</f>
        <v>-82</v>
      </c>
      <c r="AD137" s="2">
        <f>IF(AC137="","",AC137*7)</f>
        <v>-574</v>
      </c>
    </row>
    <row r="138" spans="1:30" s="88" customFormat="1" ht="30" customHeight="1" x14ac:dyDescent="0.25">
      <c r="A138" s="55" t="s">
        <v>5</v>
      </c>
      <c r="B138" s="56" t="s">
        <v>12</v>
      </c>
      <c r="C138" s="84"/>
      <c r="D138" s="55" t="s">
        <v>8</v>
      </c>
      <c r="E138" s="55">
        <v>233</v>
      </c>
      <c r="F138" s="55" t="s">
        <v>7</v>
      </c>
      <c r="G138" s="58">
        <v>58010</v>
      </c>
      <c r="H138" s="54">
        <v>43152</v>
      </c>
      <c r="I138" s="54"/>
      <c r="J138" s="54">
        <v>43349</v>
      </c>
      <c r="K138" s="53">
        <v>43152</v>
      </c>
      <c r="L138" s="53">
        <v>43349</v>
      </c>
      <c r="M138" s="82">
        <v>735</v>
      </c>
      <c r="N138" s="82">
        <v>140</v>
      </c>
      <c r="O138" s="50">
        <f>SUM(M138:N138)</f>
        <v>875</v>
      </c>
      <c r="P138" s="81">
        <v>4</v>
      </c>
      <c r="Q138" s="81">
        <v>5</v>
      </c>
      <c r="R138" s="49">
        <v>11.1</v>
      </c>
      <c r="S138" s="48" t="e">
        <f>IF(#REF!="",#REF!*#REF!,((P138*M138*#REF!)+(((#REF!-P138)*M138)*R138)))</f>
        <v>#REF!</v>
      </c>
      <c r="T138" s="48" t="e">
        <f>S138-U138</f>
        <v>#REF!</v>
      </c>
      <c r="U138" s="48" t="e">
        <f>S138*50%</f>
        <v>#REF!</v>
      </c>
      <c r="V138" s="47"/>
      <c r="W138" s="46"/>
      <c r="X138" s="45" t="e">
        <f>W138-S138</f>
        <v>#REF!</v>
      </c>
      <c r="Y138" s="3" t="e">
        <f>IF(X138=0,"OK","Ecart")</f>
        <v>#REF!</v>
      </c>
      <c r="Z138" s="2">
        <f>IF(H138="","",NETWORKDAYS(H138,DUDU))</f>
        <v>224</v>
      </c>
      <c r="AA138" s="2">
        <f>IF(Z138="","",Z138*7)</f>
        <v>1568</v>
      </c>
      <c r="AB138" s="27">
        <f>NETWORKDAYS(H138,J138)</f>
        <v>142</v>
      </c>
      <c r="AC138" s="2">
        <f>IF(Z138="","",AB138-Z138)</f>
        <v>-82</v>
      </c>
      <c r="AD138" s="2">
        <f>IF(AC138="","",AC138*7)</f>
        <v>-574</v>
      </c>
    </row>
    <row r="139" spans="1:30" s="88" customFormat="1" ht="30" customHeight="1" x14ac:dyDescent="0.25">
      <c r="A139" s="55" t="s">
        <v>5</v>
      </c>
      <c r="B139" s="56" t="s">
        <v>12</v>
      </c>
      <c r="C139" s="59"/>
      <c r="D139" s="55" t="s">
        <v>8</v>
      </c>
      <c r="E139" s="55">
        <v>233</v>
      </c>
      <c r="F139" s="55" t="s">
        <v>7</v>
      </c>
      <c r="G139" s="58">
        <v>58010</v>
      </c>
      <c r="H139" s="54">
        <v>43234</v>
      </c>
      <c r="I139" s="54"/>
      <c r="J139" s="54">
        <v>43425</v>
      </c>
      <c r="K139" s="53">
        <v>43234</v>
      </c>
      <c r="L139" s="53">
        <v>43425</v>
      </c>
      <c r="M139" s="52">
        <v>735</v>
      </c>
      <c r="N139" s="52">
        <v>140</v>
      </c>
      <c r="O139" s="50">
        <f>SUM(M139:N139)</f>
        <v>875</v>
      </c>
      <c r="P139" s="51">
        <v>3</v>
      </c>
      <c r="Q139" s="51">
        <v>6</v>
      </c>
      <c r="R139" s="49">
        <v>11.1</v>
      </c>
      <c r="S139" s="48" t="e">
        <f>IF(#REF!="",#REF!*#REF!,((P139*M139*#REF!)+(((#REF!-P139)*M139)*R139)))</f>
        <v>#REF!</v>
      </c>
      <c r="T139" s="48" t="e">
        <f>S139-U139</f>
        <v>#REF!</v>
      </c>
      <c r="U139" s="48" t="e">
        <f>S139*50%</f>
        <v>#REF!</v>
      </c>
      <c r="V139" s="47"/>
      <c r="W139" s="46"/>
      <c r="X139" s="45" t="e">
        <f>W139-S139</f>
        <v>#REF!</v>
      </c>
      <c r="Y139" s="3" t="e">
        <f>IF(X139=0,"OK","Ecart")</f>
        <v>#REF!</v>
      </c>
      <c r="Z139" s="2">
        <f>IF(H139="","",NETWORKDAYS(H139,DUDU))</f>
        <v>166</v>
      </c>
      <c r="AA139" s="2">
        <f>IF(Z139="","",Z139*7)</f>
        <v>1162</v>
      </c>
      <c r="AB139" s="27">
        <f>NETWORKDAYS(H139,J139)</f>
        <v>138</v>
      </c>
      <c r="AC139" s="2">
        <f>IF(Z139="","",AB139-Z139)</f>
        <v>-28</v>
      </c>
      <c r="AD139" s="2">
        <f>IF(AC139="","",AC139*7)</f>
        <v>-196</v>
      </c>
    </row>
    <row r="140" spans="1:30" s="88" customFormat="1" ht="30" customHeight="1" x14ac:dyDescent="0.25">
      <c r="A140" s="55" t="s">
        <v>5</v>
      </c>
      <c r="B140" s="56" t="s">
        <v>12</v>
      </c>
      <c r="C140" s="59"/>
      <c r="D140" s="55" t="s">
        <v>8</v>
      </c>
      <c r="E140" s="55">
        <v>233</v>
      </c>
      <c r="F140" s="55" t="s">
        <v>7</v>
      </c>
      <c r="G140" s="58">
        <v>58010</v>
      </c>
      <c r="H140" s="54">
        <v>43234</v>
      </c>
      <c r="I140" s="54"/>
      <c r="J140" s="54">
        <v>43425</v>
      </c>
      <c r="K140" s="53">
        <v>43234</v>
      </c>
      <c r="L140" s="53">
        <v>43425</v>
      </c>
      <c r="M140" s="52">
        <v>735</v>
      </c>
      <c r="N140" s="52">
        <v>140</v>
      </c>
      <c r="O140" s="50">
        <f>SUM(M140:N140)</f>
        <v>875</v>
      </c>
      <c r="P140" s="51">
        <v>3</v>
      </c>
      <c r="Q140" s="51">
        <v>6</v>
      </c>
      <c r="R140" s="49">
        <v>11.1</v>
      </c>
      <c r="S140" s="48" t="e">
        <f>IF(#REF!="",#REF!*#REF!,((P140*M140*#REF!)+(((#REF!-P140)*M140)*R140)))</f>
        <v>#REF!</v>
      </c>
      <c r="T140" s="48" t="e">
        <f>S140-U140</f>
        <v>#REF!</v>
      </c>
      <c r="U140" s="48" t="e">
        <f>S140*50%</f>
        <v>#REF!</v>
      </c>
      <c r="V140" s="47"/>
      <c r="W140" s="46"/>
      <c r="X140" s="45" t="e">
        <f>W140-S140</f>
        <v>#REF!</v>
      </c>
      <c r="Y140" s="3" t="e">
        <f>IF(X140=0,"OK","Ecart")</f>
        <v>#REF!</v>
      </c>
      <c r="Z140" s="2">
        <f>IF(H140="","",NETWORKDAYS(H140,DUDU))</f>
        <v>166</v>
      </c>
      <c r="AA140" s="2">
        <f>IF(Z140="","",Z140*7)</f>
        <v>1162</v>
      </c>
      <c r="AB140" s="27">
        <f>NETWORKDAYS(H140,J140)</f>
        <v>138</v>
      </c>
      <c r="AC140" s="2">
        <f>IF(Z140="","",AB140-Z140)</f>
        <v>-28</v>
      </c>
      <c r="AD140" s="2">
        <f>IF(AC140="","",AC140*7)</f>
        <v>-196</v>
      </c>
    </row>
    <row r="141" spans="1:30" s="88" customFormat="1" ht="30" customHeight="1" x14ac:dyDescent="0.25">
      <c r="A141" s="55" t="s">
        <v>5</v>
      </c>
      <c r="B141" s="56" t="s">
        <v>12</v>
      </c>
      <c r="C141" s="59"/>
      <c r="D141" s="55" t="s">
        <v>8</v>
      </c>
      <c r="E141" s="55">
        <v>233</v>
      </c>
      <c r="F141" s="55" t="s">
        <v>7</v>
      </c>
      <c r="G141" s="58">
        <v>58010</v>
      </c>
      <c r="H141" s="54">
        <v>43234</v>
      </c>
      <c r="I141" s="54"/>
      <c r="J141" s="54">
        <v>43425</v>
      </c>
      <c r="K141" s="53">
        <v>43234</v>
      </c>
      <c r="L141" s="53">
        <v>43425</v>
      </c>
      <c r="M141" s="52">
        <v>735</v>
      </c>
      <c r="N141" s="52">
        <v>140</v>
      </c>
      <c r="O141" s="50">
        <f>SUM(M141:N141)</f>
        <v>875</v>
      </c>
      <c r="P141" s="51">
        <v>3</v>
      </c>
      <c r="Q141" s="51">
        <v>5</v>
      </c>
      <c r="R141" s="49">
        <v>11.1</v>
      </c>
      <c r="S141" s="48" t="e">
        <f>IF(#REF!="",#REF!*#REF!,((P141*M141*#REF!)+(((#REF!-P141)*M141)*R141)))</f>
        <v>#REF!</v>
      </c>
      <c r="T141" s="48" t="e">
        <f>S141-U141</f>
        <v>#REF!</v>
      </c>
      <c r="U141" s="48" t="e">
        <f>S141*50%</f>
        <v>#REF!</v>
      </c>
      <c r="V141" s="47"/>
      <c r="W141" s="46"/>
      <c r="X141" s="45" t="e">
        <f>W141-S141</f>
        <v>#REF!</v>
      </c>
      <c r="Y141" s="3" t="e">
        <f>IF(X141=0,"OK","Ecart")</f>
        <v>#REF!</v>
      </c>
      <c r="Z141" s="2">
        <f>IF(H141="","",NETWORKDAYS(H141,DUDU))</f>
        <v>166</v>
      </c>
      <c r="AA141" s="2">
        <f>IF(Z141="","",Z141*7)</f>
        <v>1162</v>
      </c>
      <c r="AB141" s="27">
        <f>NETWORKDAYS(H141,J141)</f>
        <v>138</v>
      </c>
      <c r="AC141" s="2">
        <f>IF(Z141="","",AB141-Z141)</f>
        <v>-28</v>
      </c>
      <c r="AD141" s="2">
        <f>IF(AC141="","",AC141*7)</f>
        <v>-196</v>
      </c>
    </row>
    <row r="142" spans="1:30" ht="30" customHeight="1" x14ac:dyDescent="0.25">
      <c r="A142" s="55" t="s">
        <v>5</v>
      </c>
      <c r="B142" s="56" t="s">
        <v>12</v>
      </c>
      <c r="C142" s="59"/>
      <c r="D142" s="55" t="s">
        <v>8</v>
      </c>
      <c r="E142" s="55">
        <v>233</v>
      </c>
      <c r="F142" s="55" t="s">
        <v>7</v>
      </c>
      <c r="G142" s="58">
        <v>58010</v>
      </c>
      <c r="H142" s="54">
        <v>43264</v>
      </c>
      <c r="I142" s="54"/>
      <c r="J142" s="54">
        <v>43455</v>
      </c>
      <c r="K142" s="53">
        <v>43264</v>
      </c>
      <c r="L142" s="53">
        <v>43455</v>
      </c>
      <c r="M142" s="52">
        <v>735</v>
      </c>
      <c r="N142" s="52">
        <v>140</v>
      </c>
      <c r="O142" s="50">
        <f>SUM(M142:N142)</f>
        <v>875</v>
      </c>
      <c r="P142" s="51">
        <v>3</v>
      </c>
      <c r="Q142" s="51">
        <v>6</v>
      </c>
      <c r="R142" s="49">
        <v>11.1</v>
      </c>
      <c r="S142" s="48" t="e">
        <f>IF(#REF!="",#REF!*#REF!,((P142*M142*#REF!)+(((#REF!-P142)*M142)*R142)))</f>
        <v>#REF!</v>
      </c>
      <c r="T142" s="48" t="e">
        <f>S142-U142</f>
        <v>#REF!</v>
      </c>
      <c r="U142" s="48" t="e">
        <f>S142*50%</f>
        <v>#REF!</v>
      </c>
      <c r="V142" s="47"/>
      <c r="W142" s="46"/>
      <c r="X142" s="45" t="e">
        <f>W142-S142</f>
        <v>#REF!</v>
      </c>
      <c r="Y142" s="3" t="e">
        <f>IF(X142=0,"OK","Ecart")</f>
        <v>#REF!</v>
      </c>
      <c r="Z142" s="2">
        <f>IF(H142="","",NETWORKDAYS(H142,DUDU))</f>
        <v>144</v>
      </c>
      <c r="AA142" s="2">
        <f>IF(Z142="","",Z142*7)</f>
        <v>1008</v>
      </c>
      <c r="AB142" s="27">
        <f>NETWORKDAYS(H142,J142)</f>
        <v>138</v>
      </c>
      <c r="AC142" s="2">
        <f>IF(Z142="","",AB142-Z142)</f>
        <v>-6</v>
      </c>
      <c r="AD142" s="2">
        <f>IF(AC142="","",AC142*7)</f>
        <v>-42</v>
      </c>
    </row>
    <row r="143" spans="1:30" ht="30" customHeight="1" x14ac:dyDescent="0.25">
      <c r="A143" s="55" t="s">
        <v>5</v>
      </c>
      <c r="B143" s="56" t="s">
        <v>12</v>
      </c>
      <c r="C143" s="59"/>
      <c r="D143" s="55" t="s">
        <v>8</v>
      </c>
      <c r="E143" s="55">
        <v>233</v>
      </c>
      <c r="F143" s="55" t="s">
        <v>7</v>
      </c>
      <c r="G143" s="58">
        <v>58010</v>
      </c>
      <c r="H143" s="54">
        <v>43264</v>
      </c>
      <c r="I143" s="54"/>
      <c r="J143" s="54">
        <v>43455</v>
      </c>
      <c r="K143" s="53">
        <v>43264</v>
      </c>
      <c r="L143" s="53">
        <v>43455</v>
      </c>
      <c r="M143" s="52">
        <v>735</v>
      </c>
      <c r="N143" s="52">
        <v>140</v>
      </c>
      <c r="O143" s="50">
        <f>SUM(M143:N143)</f>
        <v>875</v>
      </c>
      <c r="P143" s="51">
        <v>3</v>
      </c>
      <c r="Q143" s="51">
        <v>6</v>
      </c>
      <c r="R143" s="49">
        <v>11.1</v>
      </c>
      <c r="S143" s="48" t="e">
        <f>IF(#REF!="",#REF!*#REF!,((P143*M143*#REF!)+(((#REF!-P143)*M143)*R143)))</f>
        <v>#REF!</v>
      </c>
      <c r="T143" s="48" t="e">
        <f>S143-U143</f>
        <v>#REF!</v>
      </c>
      <c r="U143" s="48" t="e">
        <f>S143*50%</f>
        <v>#REF!</v>
      </c>
      <c r="V143" s="47"/>
      <c r="W143" s="46"/>
      <c r="X143" s="45" t="e">
        <f>W143-S143</f>
        <v>#REF!</v>
      </c>
      <c r="Y143" s="3" t="e">
        <f>IF(X143=0,"OK","Ecart")</f>
        <v>#REF!</v>
      </c>
      <c r="Z143" s="2">
        <f>IF(H143="","",NETWORKDAYS(H143,DUDU))</f>
        <v>144</v>
      </c>
      <c r="AA143" s="2">
        <f>IF(Z143="","",Z143*7)</f>
        <v>1008</v>
      </c>
      <c r="AB143" s="27">
        <f>NETWORKDAYS(H143,J143)</f>
        <v>138</v>
      </c>
      <c r="AC143" s="2">
        <f>IF(Z143="","",AB143-Z143)</f>
        <v>-6</v>
      </c>
      <c r="AD143" s="2">
        <f>IF(AC143="","",AC143*7)</f>
        <v>-42</v>
      </c>
    </row>
    <row r="144" spans="1:30" ht="30" customHeight="1" x14ac:dyDescent="0.25">
      <c r="A144" s="55" t="s">
        <v>5</v>
      </c>
      <c r="B144" s="56" t="s">
        <v>12</v>
      </c>
      <c r="C144" s="59"/>
      <c r="D144" s="55" t="s">
        <v>8</v>
      </c>
      <c r="E144" s="55">
        <v>233</v>
      </c>
      <c r="F144" s="55" t="s">
        <v>7</v>
      </c>
      <c r="G144" s="58">
        <v>58010</v>
      </c>
      <c r="H144" s="54">
        <v>43264</v>
      </c>
      <c r="I144" s="54"/>
      <c r="J144" s="54">
        <v>43455</v>
      </c>
      <c r="K144" s="53">
        <v>43264</v>
      </c>
      <c r="L144" s="53">
        <v>43455</v>
      </c>
      <c r="M144" s="52">
        <v>735</v>
      </c>
      <c r="N144" s="52">
        <v>140</v>
      </c>
      <c r="O144" s="50">
        <f>SUM(M144:N144)</f>
        <v>875</v>
      </c>
      <c r="P144" s="51">
        <v>3</v>
      </c>
      <c r="Q144" s="51">
        <v>5</v>
      </c>
      <c r="R144" s="49">
        <v>11.1</v>
      </c>
      <c r="S144" s="48" t="e">
        <f>IF(#REF!="",#REF!*#REF!,((P144*M144*#REF!)+(((#REF!-P144)*M144)*R144)))</f>
        <v>#REF!</v>
      </c>
      <c r="T144" s="48" t="e">
        <f>S144-U144</f>
        <v>#REF!</v>
      </c>
      <c r="U144" s="48" t="e">
        <f>S144*50%</f>
        <v>#REF!</v>
      </c>
      <c r="V144" s="47"/>
      <c r="W144" s="46"/>
      <c r="X144" s="45" t="e">
        <f>W144-S144</f>
        <v>#REF!</v>
      </c>
      <c r="Y144" s="3" t="e">
        <f>IF(X144=0,"OK","Ecart")</f>
        <v>#REF!</v>
      </c>
      <c r="Z144" s="2">
        <f>IF(H144="","",NETWORKDAYS(H144,DUDU))</f>
        <v>144</v>
      </c>
      <c r="AA144" s="2">
        <f>IF(Z144="","",Z144*7)</f>
        <v>1008</v>
      </c>
      <c r="AB144" s="27">
        <f>NETWORKDAYS(H144,J144)</f>
        <v>138</v>
      </c>
      <c r="AC144" s="2">
        <f>IF(Z144="","",AB144-Z144)</f>
        <v>-6</v>
      </c>
      <c r="AD144" s="2">
        <f>IF(AC144="","",AC144*7)</f>
        <v>-42</v>
      </c>
    </row>
    <row r="145" spans="1:30" ht="30" customHeight="1" x14ac:dyDescent="0.25">
      <c r="A145" s="62" t="s">
        <v>6</v>
      </c>
      <c r="B145" s="56" t="s">
        <v>12</v>
      </c>
      <c r="C145" s="59"/>
      <c r="D145" s="55" t="s">
        <v>8</v>
      </c>
      <c r="E145" s="55">
        <v>255</v>
      </c>
      <c r="F145" s="55" t="s">
        <v>7</v>
      </c>
      <c r="G145" s="58">
        <v>58010</v>
      </c>
      <c r="H145" s="54">
        <v>42985</v>
      </c>
      <c r="I145" s="54"/>
      <c r="J145" s="54">
        <v>43189</v>
      </c>
      <c r="K145" s="53">
        <v>42985</v>
      </c>
      <c r="L145" s="53">
        <v>43189</v>
      </c>
      <c r="M145" s="52">
        <v>875</v>
      </c>
      <c r="N145" s="52">
        <v>105</v>
      </c>
      <c r="O145" s="50">
        <f>SUM(M145:N145)</f>
        <v>980</v>
      </c>
      <c r="P145" s="51">
        <v>12</v>
      </c>
      <c r="Q145" s="51">
        <v>18</v>
      </c>
      <c r="R145" s="61">
        <v>10.8</v>
      </c>
      <c r="S145" s="61" t="e">
        <f>IF(#REF!="",#REF!*#REF!,((P145*M145*#REF!)+(((#REF!-P145)*M145)*R145)))</f>
        <v>#REF!</v>
      </c>
      <c r="T145" s="61" t="e">
        <f>S145-U145</f>
        <v>#REF!</v>
      </c>
      <c r="U145" s="61" t="e">
        <f>S145*45%</f>
        <v>#REF!</v>
      </c>
      <c r="V145" s="57"/>
      <c r="W145" s="60"/>
      <c r="X145" s="45" t="e">
        <f>W145-S145</f>
        <v>#REF!</v>
      </c>
      <c r="Y145" s="3" t="e">
        <f>IF(X145=0,"OK","Ecart")</f>
        <v>#REF!</v>
      </c>
      <c r="Z145" s="2">
        <f>IF(H145="","",NETWORKDAYS(H145,DUDU))</f>
        <v>343</v>
      </c>
      <c r="AA145" s="2">
        <f>IF(Z145="","",Z145*7)</f>
        <v>2401</v>
      </c>
      <c r="AB145" s="27">
        <f>NETWORKDAYS(H145,J145)</f>
        <v>147</v>
      </c>
      <c r="AC145" s="2">
        <f>IF(Z145="","",AB145-Z145)</f>
        <v>-196</v>
      </c>
      <c r="AD145" s="2">
        <f>IF(AC145="","",AC145*7)</f>
        <v>-1372</v>
      </c>
    </row>
    <row r="146" spans="1:30" ht="30" customHeight="1" x14ac:dyDescent="0.25">
      <c r="A146" s="55" t="s">
        <v>5</v>
      </c>
      <c r="B146" s="56" t="s">
        <v>12</v>
      </c>
      <c r="C146" s="59"/>
      <c r="D146" s="55" t="s">
        <v>8</v>
      </c>
      <c r="E146" s="55">
        <v>255</v>
      </c>
      <c r="F146" s="55" t="s">
        <v>7</v>
      </c>
      <c r="G146" s="58">
        <v>58010</v>
      </c>
      <c r="H146" s="54">
        <v>43206</v>
      </c>
      <c r="I146" s="54"/>
      <c r="J146" s="54">
        <v>43424</v>
      </c>
      <c r="K146" s="53">
        <v>43206</v>
      </c>
      <c r="L146" s="53">
        <v>43424</v>
      </c>
      <c r="M146" s="52">
        <v>875</v>
      </c>
      <c r="N146" s="52">
        <v>105</v>
      </c>
      <c r="O146" s="50">
        <f>SUM(M146:N146)</f>
        <v>980</v>
      </c>
      <c r="P146" s="51">
        <v>12</v>
      </c>
      <c r="Q146" s="51">
        <v>18</v>
      </c>
      <c r="R146" s="49">
        <v>10.8</v>
      </c>
      <c r="S146" s="48" t="e">
        <f>IF(#REF!="",#REF!*#REF!,((P146*M146*#REF!)+(((#REF!-P146)*M146)*R146)))</f>
        <v>#REF!</v>
      </c>
      <c r="T146" s="48" t="e">
        <f>S146-U146</f>
        <v>#REF!</v>
      </c>
      <c r="U146" s="48" t="e">
        <f>S146*50%</f>
        <v>#REF!</v>
      </c>
      <c r="V146" s="47"/>
      <c r="W146" s="46"/>
      <c r="X146" s="45" t="e">
        <f>W146-S146</f>
        <v>#REF!</v>
      </c>
      <c r="Y146" s="3" t="e">
        <f>IF(X146=0,"OK","Ecart")</f>
        <v>#REF!</v>
      </c>
      <c r="Z146" s="2">
        <f>IF(H146="","",NETWORKDAYS(H146,DUDU))</f>
        <v>186</v>
      </c>
      <c r="AA146" s="2">
        <f>IF(Z146="","",Z146*7)</f>
        <v>1302</v>
      </c>
      <c r="AB146" s="27">
        <f>NETWORKDAYS(H146,J146)</f>
        <v>157</v>
      </c>
      <c r="AC146" s="2">
        <f>IF(Z146="","",AB146-Z146)</f>
        <v>-29</v>
      </c>
      <c r="AD146" s="2">
        <f>IF(AC146="","",AC146*7)</f>
        <v>-203</v>
      </c>
    </row>
    <row r="147" spans="1:30" ht="30" customHeight="1" x14ac:dyDescent="0.25">
      <c r="A147" s="62" t="s">
        <v>6</v>
      </c>
      <c r="B147" s="56" t="s">
        <v>12</v>
      </c>
      <c r="C147" s="59"/>
      <c r="D147" s="55" t="s">
        <v>8</v>
      </c>
      <c r="E147" s="55">
        <v>330</v>
      </c>
      <c r="F147" s="55" t="s">
        <v>7</v>
      </c>
      <c r="G147" s="58">
        <v>58010</v>
      </c>
      <c r="H147" s="54">
        <v>43020</v>
      </c>
      <c r="I147" s="54"/>
      <c r="J147" s="54">
        <v>43188</v>
      </c>
      <c r="K147" s="53">
        <v>43020</v>
      </c>
      <c r="L147" s="53">
        <v>43188</v>
      </c>
      <c r="M147" s="52">
        <v>590</v>
      </c>
      <c r="N147" s="52">
        <v>210</v>
      </c>
      <c r="O147" s="50">
        <f>SUM(M147:N147)</f>
        <v>800</v>
      </c>
      <c r="P147" s="51">
        <v>8</v>
      </c>
      <c r="Q147" s="51">
        <v>12</v>
      </c>
      <c r="R147" s="61">
        <v>9.9499999999999993</v>
      </c>
      <c r="S147" s="61" t="e">
        <f>IF(#REF!="",#REF!*#REF!,((P147*M147*#REF!)+(((#REF!-P147)*M147)*R147)))</f>
        <v>#REF!</v>
      </c>
      <c r="T147" s="61" t="e">
        <f>S147-U147</f>
        <v>#REF!</v>
      </c>
      <c r="U147" s="61" t="e">
        <f>S147*45%</f>
        <v>#REF!</v>
      </c>
      <c r="V147" s="57"/>
      <c r="W147" s="60"/>
      <c r="X147" s="45" t="e">
        <f>W147-S147</f>
        <v>#REF!</v>
      </c>
      <c r="Y147" s="3" t="e">
        <f>IF(X147=0,"OK","Ecart")</f>
        <v>#REF!</v>
      </c>
      <c r="Z147" s="2">
        <f>IF(H147="","",NETWORKDAYS(H147,DUDU))</f>
        <v>318</v>
      </c>
      <c r="AA147" s="2">
        <f>IF(Z147="","",Z147*7)</f>
        <v>2226</v>
      </c>
      <c r="AB147" s="27">
        <f>NETWORKDAYS(H147,J147)</f>
        <v>121</v>
      </c>
      <c r="AC147" s="2">
        <f>IF(Z147="","",AB147-Z147)</f>
        <v>-197</v>
      </c>
      <c r="AD147" s="2">
        <f>IF(AC147="","",AC147*7)</f>
        <v>-1379</v>
      </c>
    </row>
    <row r="148" spans="1:30" ht="30" customHeight="1" x14ac:dyDescent="0.25">
      <c r="A148" s="55" t="s">
        <v>5</v>
      </c>
      <c r="B148" s="56" t="s">
        <v>12</v>
      </c>
      <c r="C148" s="59"/>
      <c r="D148" s="55" t="s">
        <v>8</v>
      </c>
      <c r="E148" s="55">
        <v>330</v>
      </c>
      <c r="F148" s="55" t="s">
        <v>7</v>
      </c>
      <c r="G148" s="58">
        <v>58010</v>
      </c>
      <c r="H148" s="54">
        <v>43195</v>
      </c>
      <c r="I148" s="54"/>
      <c r="J148" s="54">
        <v>43376</v>
      </c>
      <c r="K148" s="53">
        <v>43195</v>
      </c>
      <c r="L148" s="53">
        <v>43376</v>
      </c>
      <c r="M148" s="52">
        <v>590</v>
      </c>
      <c r="N148" s="52">
        <v>210</v>
      </c>
      <c r="O148" s="50">
        <f>SUM(M148:N148)</f>
        <v>800</v>
      </c>
      <c r="P148" s="51">
        <v>8</v>
      </c>
      <c r="Q148" s="51">
        <v>12</v>
      </c>
      <c r="R148" s="49">
        <v>9.9499999999999993</v>
      </c>
      <c r="S148" s="48" t="e">
        <f>IF(#REF!="",#REF!*#REF!,((P148*M148*#REF!)+(((#REF!-P148)*M148)*R148)))</f>
        <v>#REF!</v>
      </c>
      <c r="T148" s="48" t="e">
        <f>S148-U148</f>
        <v>#REF!</v>
      </c>
      <c r="U148" s="48" t="e">
        <f>S148*50%</f>
        <v>#REF!</v>
      </c>
      <c r="V148" s="47"/>
      <c r="W148" s="46"/>
      <c r="X148" s="45" t="e">
        <f>W148-S148</f>
        <v>#REF!</v>
      </c>
      <c r="Y148" s="3" t="e">
        <f>IF(X148=0,"OK","Ecart")</f>
        <v>#REF!</v>
      </c>
      <c r="Z148" s="2">
        <f>IF(H148="","",NETWORKDAYS(H148,DUDU))</f>
        <v>193</v>
      </c>
      <c r="AA148" s="2">
        <f>IF(Z148="","",Z148*7)</f>
        <v>1351</v>
      </c>
      <c r="AB148" s="27">
        <f>NETWORKDAYS(H148,J148)</f>
        <v>130</v>
      </c>
      <c r="AC148" s="2">
        <f>IF(Z148="","",AB148-Z148)</f>
        <v>-63</v>
      </c>
      <c r="AD148" s="2">
        <f>IF(AC148="","",AC148*7)</f>
        <v>-441</v>
      </c>
    </row>
    <row r="149" spans="1:30" ht="30" customHeight="1" x14ac:dyDescent="0.25">
      <c r="A149" s="62" t="s">
        <v>6</v>
      </c>
      <c r="B149" s="56" t="s">
        <v>12</v>
      </c>
      <c r="C149" s="59"/>
      <c r="D149" s="55" t="s">
        <v>8</v>
      </c>
      <c r="E149" s="55">
        <v>343</v>
      </c>
      <c r="F149" s="55" t="s">
        <v>7</v>
      </c>
      <c r="G149" s="58">
        <v>58010</v>
      </c>
      <c r="H149" s="54">
        <v>42794</v>
      </c>
      <c r="I149" s="54"/>
      <c r="J149" s="54">
        <v>42852</v>
      </c>
      <c r="K149" s="53">
        <v>42794</v>
      </c>
      <c r="L149" s="53">
        <v>42852</v>
      </c>
      <c r="M149" s="52">
        <v>224</v>
      </c>
      <c r="N149" s="52">
        <v>70</v>
      </c>
      <c r="O149" s="50">
        <f>SUM(M149:N149)</f>
        <v>294</v>
      </c>
      <c r="P149" s="51">
        <v>10</v>
      </c>
      <c r="Q149" s="51">
        <v>15</v>
      </c>
      <c r="R149" s="61">
        <v>8.4499999999999993</v>
      </c>
      <c r="S149" s="61" t="e">
        <f>IF(#REF!="",#REF!*#REF!,((P149*M149*#REF!)+(((#REF!-P149)*M149)*R149)))</f>
        <v>#REF!</v>
      </c>
      <c r="T149" s="61" t="e">
        <f>S149-U149</f>
        <v>#REF!</v>
      </c>
      <c r="U149" s="61" t="e">
        <f>S149*45%</f>
        <v>#REF!</v>
      </c>
      <c r="V149" s="57" t="s">
        <v>11</v>
      </c>
      <c r="W149" s="60"/>
      <c r="X149" s="45" t="e">
        <f>W149-S149</f>
        <v>#REF!</v>
      </c>
      <c r="Y149" s="3" t="e">
        <f>IF(X149=0,"OK","Ecart")</f>
        <v>#REF!</v>
      </c>
      <c r="Z149" s="2">
        <f>IF(H149="","",NETWORKDAYS(H149,DUDU))</f>
        <v>480</v>
      </c>
      <c r="AA149" s="2">
        <f>IF(Z149="","",Z149*7)</f>
        <v>3360</v>
      </c>
      <c r="AB149" s="27">
        <f>NETWORKDAYS(H149,J149)</f>
        <v>43</v>
      </c>
      <c r="AC149" s="2">
        <f>IF(Z149="","",AB149-Z149)</f>
        <v>-437</v>
      </c>
      <c r="AD149" s="2">
        <f>IF(AC149="","",AC149*7)</f>
        <v>-3059</v>
      </c>
    </row>
    <row r="150" spans="1:30" ht="30" customHeight="1" x14ac:dyDescent="0.25">
      <c r="A150" s="55" t="s">
        <v>5</v>
      </c>
      <c r="B150" s="56" t="s">
        <v>12</v>
      </c>
      <c r="C150" s="59"/>
      <c r="D150" s="55" t="s">
        <v>8</v>
      </c>
      <c r="E150" s="55">
        <v>343</v>
      </c>
      <c r="F150" s="55" t="s">
        <v>7</v>
      </c>
      <c r="G150" s="58">
        <v>58010</v>
      </c>
      <c r="H150" s="54">
        <v>43137</v>
      </c>
      <c r="I150" s="54"/>
      <c r="J150" s="54">
        <v>43196</v>
      </c>
      <c r="K150" s="53">
        <v>43137</v>
      </c>
      <c r="L150" s="53">
        <v>43196</v>
      </c>
      <c r="M150" s="52">
        <v>224</v>
      </c>
      <c r="N150" s="52">
        <v>70</v>
      </c>
      <c r="O150" s="50">
        <f>SUM(M150:N150)</f>
        <v>294</v>
      </c>
      <c r="P150" s="51">
        <v>10</v>
      </c>
      <c r="Q150" s="51">
        <v>15</v>
      </c>
      <c r="R150" s="49">
        <v>8.4499999999999993</v>
      </c>
      <c r="S150" s="48" t="e">
        <f>IF(#REF!="",#REF!*#REF!,((P150*M150*#REF!)+(((#REF!-P150)*M150)*R150)))</f>
        <v>#REF!</v>
      </c>
      <c r="T150" s="48" t="e">
        <f>S150-U150</f>
        <v>#REF!</v>
      </c>
      <c r="U150" s="48" t="e">
        <f>S150*50%</f>
        <v>#REF!</v>
      </c>
      <c r="V150" s="47"/>
      <c r="W150" s="46"/>
      <c r="X150" s="45" t="e">
        <f>W150-S150</f>
        <v>#REF!</v>
      </c>
      <c r="Y150" s="3" t="e">
        <f>IF(X150=0,"OK","Ecart")</f>
        <v>#REF!</v>
      </c>
      <c r="Z150" s="2">
        <f>IF(H150="","",NETWORKDAYS(H150,DUDU))</f>
        <v>235</v>
      </c>
      <c r="AA150" s="2">
        <f>IF(Z150="","",Z150*7)</f>
        <v>1645</v>
      </c>
      <c r="AB150" s="27">
        <f>NETWORKDAYS(H150,J150)</f>
        <v>44</v>
      </c>
      <c r="AC150" s="2">
        <f>IF(Z150="","",AB150-Z150)</f>
        <v>-191</v>
      </c>
      <c r="AD150" s="2">
        <f>IF(AC150="","",AC150*7)</f>
        <v>-1337</v>
      </c>
    </row>
    <row r="151" spans="1:30" ht="30" customHeight="1" x14ac:dyDescent="0.25">
      <c r="A151" s="62" t="s">
        <v>6</v>
      </c>
      <c r="B151" s="56" t="s">
        <v>12</v>
      </c>
      <c r="C151" s="59"/>
      <c r="D151" s="55" t="s">
        <v>8</v>
      </c>
      <c r="E151" s="55">
        <v>230</v>
      </c>
      <c r="F151" s="55" t="s">
        <v>0</v>
      </c>
      <c r="G151" s="58">
        <v>70010</v>
      </c>
      <c r="H151" s="54">
        <v>42751</v>
      </c>
      <c r="I151" s="54"/>
      <c r="J151" s="54">
        <v>43007</v>
      </c>
      <c r="K151" s="53">
        <v>42751</v>
      </c>
      <c r="L151" s="53">
        <v>43007</v>
      </c>
      <c r="M151" s="64">
        <v>1015</v>
      </c>
      <c r="N151" s="52">
        <v>175</v>
      </c>
      <c r="O151" s="50">
        <f>SUM(M151:N151)</f>
        <v>1190</v>
      </c>
      <c r="P151" s="51">
        <v>8</v>
      </c>
      <c r="Q151" s="51">
        <v>12</v>
      </c>
      <c r="R151" s="61">
        <v>11.5</v>
      </c>
      <c r="S151" s="61" t="e">
        <f>IF(#REF!="",#REF!*#REF!,((P151*M151*#REF!)+(((#REF!-P151)*M151)*R151)))</f>
        <v>#REF!</v>
      </c>
      <c r="T151" s="61" t="e">
        <f>S151-U151</f>
        <v>#REF!</v>
      </c>
      <c r="U151" s="61" t="e">
        <f>S151*50%</f>
        <v>#REF!</v>
      </c>
      <c r="V151" s="57" t="s">
        <v>11</v>
      </c>
      <c r="W151" s="60">
        <v>135792</v>
      </c>
      <c r="X151" s="45" t="e">
        <f>W151-S151</f>
        <v>#REF!</v>
      </c>
      <c r="Y151" s="3" t="e">
        <f>IF(X151=0,"OK","Ecart")</f>
        <v>#REF!</v>
      </c>
      <c r="Z151" s="2">
        <f>IF(H151="","",NETWORKDAYS(H151,DUDU))</f>
        <v>511</v>
      </c>
      <c r="AA151" s="2">
        <f>IF(Z151="","",Z151*7)</f>
        <v>3577</v>
      </c>
      <c r="AB151" s="27">
        <f>NETWORKDAYS(H151,J151)</f>
        <v>185</v>
      </c>
      <c r="AC151" s="2">
        <f>IF(Z151="","",AB151-Z151)</f>
        <v>-326</v>
      </c>
      <c r="AD151" s="2">
        <f>IF(AC151="","",AC151*7)</f>
        <v>-2282</v>
      </c>
    </row>
    <row r="152" spans="1:30" ht="30" customHeight="1" x14ac:dyDescent="0.25">
      <c r="A152" s="55" t="s">
        <v>5</v>
      </c>
      <c r="B152" s="56" t="s">
        <v>12</v>
      </c>
      <c r="C152" s="59"/>
      <c r="D152" s="55" t="s">
        <v>8</v>
      </c>
      <c r="E152" s="55">
        <v>230</v>
      </c>
      <c r="F152" s="55" t="s">
        <v>0</v>
      </c>
      <c r="G152" s="58">
        <v>70010</v>
      </c>
      <c r="H152" s="54">
        <v>43110</v>
      </c>
      <c r="I152" s="54"/>
      <c r="J152" s="54">
        <v>43371</v>
      </c>
      <c r="K152" s="53">
        <v>43110</v>
      </c>
      <c r="L152" s="53">
        <v>43371</v>
      </c>
      <c r="M152" s="64">
        <v>1015</v>
      </c>
      <c r="N152" s="52">
        <v>175</v>
      </c>
      <c r="O152" s="50">
        <f>SUM(M152:N152)</f>
        <v>1190</v>
      </c>
      <c r="P152" s="51">
        <v>8</v>
      </c>
      <c r="Q152" s="51">
        <v>12</v>
      </c>
      <c r="R152" s="49">
        <v>11.5</v>
      </c>
      <c r="S152" s="48" t="e">
        <f>IF(#REF!="",#REF!*#REF!,((P152*M152*#REF!)+(((#REF!-P152)*M152)*R152)))</f>
        <v>#REF!</v>
      </c>
      <c r="T152" s="48" t="e">
        <f>S152-U152</f>
        <v>#REF!</v>
      </c>
      <c r="U152" s="48" t="e">
        <f>S152*50%</f>
        <v>#REF!</v>
      </c>
      <c r="V152" s="47"/>
      <c r="W152" s="46"/>
      <c r="X152" s="45" t="e">
        <f>W152-S152</f>
        <v>#REF!</v>
      </c>
      <c r="Y152" s="3" t="e">
        <f>IF(X152=0,"OK","Ecart")</f>
        <v>#REF!</v>
      </c>
      <c r="Z152" s="2">
        <f>IF(H152="","",NETWORKDAYS(H152,DUDU))</f>
        <v>254</v>
      </c>
      <c r="AA152" s="2">
        <f>IF(Z152="","",Z152*7)</f>
        <v>1778</v>
      </c>
      <c r="AB152" s="27">
        <f>NETWORKDAYS(H152,J152)</f>
        <v>188</v>
      </c>
      <c r="AC152" s="2">
        <f>IF(Z152="","",AB152-Z152)</f>
        <v>-66</v>
      </c>
      <c r="AD152" s="2">
        <f>IF(AC152="","",AC152*7)</f>
        <v>-462</v>
      </c>
    </row>
    <row r="153" spans="1:30" ht="30" customHeight="1" x14ac:dyDescent="0.25">
      <c r="A153" s="62" t="s">
        <v>6</v>
      </c>
      <c r="B153" s="56" t="s">
        <v>12</v>
      </c>
      <c r="C153" s="59"/>
      <c r="D153" s="55" t="s">
        <v>8</v>
      </c>
      <c r="E153" s="55">
        <v>233</v>
      </c>
      <c r="F153" s="55" t="s">
        <v>0</v>
      </c>
      <c r="G153" s="58">
        <v>70010</v>
      </c>
      <c r="H153" s="54">
        <v>42991</v>
      </c>
      <c r="I153" s="54"/>
      <c r="J153" s="54">
        <v>43147</v>
      </c>
      <c r="K153" s="53">
        <v>42744</v>
      </c>
      <c r="L153" s="53">
        <v>42895</v>
      </c>
      <c r="M153" s="52">
        <v>595</v>
      </c>
      <c r="N153" s="52">
        <v>140</v>
      </c>
      <c r="O153" s="50">
        <f>SUM(M153:N153)</f>
        <v>735</v>
      </c>
      <c r="P153" s="51">
        <v>8</v>
      </c>
      <c r="Q153" s="51">
        <v>12</v>
      </c>
      <c r="R153" s="61">
        <v>15</v>
      </c>
      <c r="S153" s="61" t="e">
        <f>IF(#REF!="",#REF!*#REF!,((P153*M153*#REF!)+(((#REF!-P153)*M153)*R153)))</f>
        <v>#REF!</v>
      </c>
      <c r="T153" s="61" t="e">
        <f>S153-U153</f>
        <v>#REF!</v>
      </c>
      <c r="U153" s="61" t="e">
        <f>S153*50%</f>
        <v>#REF!</v>
      </c>
      <c r="V153" s="57"/>
      <c r="W153" s="60"/>
      <c r="X153" s="45" t="e">
        <f>W153-S153</f>
        <v>#REF!</v>
      </c>
      <c r="Y153" s="3" t="e">
        <f>IF(X153=0,"OK","Ecart")</f>
        <v>#REF!</v>
      </c>
      <c r="Z153" s="2">
        <f>IF(H153="","",NETWORKDAYS(H153,DUDU))</f>
        <v>339</v>
      </c>
      <c r="AA153" s="2">
        <f>IF(Z153="","",Z153*7)</f>
        <v>2373</v>
      </c>
      <c r="AB153" s="27">
        <f>NETWORKDAYS(H153,J153)</f>
        <v>113</v>
      </c>
      <c r="AC153" s="2">
        <f>IF(Z153="","",AB153-Z153)</f>
        <v>-226</v>
      </c>
      <c r="AD153" s="2">
        <f>IF(AC153="","",AC153*7)</f>
        <v>-1582</v>
      </c>
    </row>
    <row r="154" spans="1:30" ht="30" customHeight="1" x14ac:dyDescent="0.25">
      <c r="A154" s="55" t="s">
        <v>5</v>
      </c>
      <c r="B154" s="56" t="s">
        <v>12</v>
      </c>
      <c r="C154" s="59"/>
      <c r="D154" s="55" t="s">
        <v>8</v>
      </c>
      <c r="E154" s="55">
        <v>233</v>
      </c>
      <c r="F154" s="55" t="s">
        <v>0</v>
      </c>
      <c r="G154" s="58">
        <v>70010</v>
      </c>
      <c r="H154" s="54">
        <v>43271</v>
      </c>
      <c r="I154" s="54"/>
      <c r="J154" s="54">
        <v>43434</v>
      </c>
      <c r="K154" s="53">
        <v>43271</v>
      </c>
      <c r="L154" s="53">
        <v>43434</v>
      </c>
      <c r="M154" s="52">
        <v>595</v>
      </c>
      <c r="N154" s="52">
        <v>140</v>
      </c>
      <c r="O154" s="50">
        <f>SUM(M154:N154)</f>
        <v>735</v>
      </c>
      <c r="P154" s="51">
        <v>8</v>
      </c>
      <c r="Q154" s="51">
        <v>12</v>
      </c>
      <c r="R154" s="49">
        <v>15</v>
      </c>
      <c r="S154" s="48" t="e">
        <f>IF(#REF!="",#REF!*#REF!,((P154*M154*#REF!)+(((#REF!-P154)*M154)*R154)))</f>
        <v>#REF!</v>
      </c>
      <c r="T154" s="48" t="e">
        <f>S154-U154</f>
        <v>#REF!</v>
      </c>
      <c r="U154" s="48" t="e">
        <f>S154*50%</f>
        <v>#REF!</v>
      </c>
      <c r="V154" s="47"/>
      <c r="W154" s="46"/>
      <c r="X154" s="45" t="e">
        <f>W154-S154</f>
        <v>#REF!</v>
      </c>
      <c r="Y154" s="3" t="e">
        <f>IF(X154=0,"OK","Ecart")</f>
        <v>#REF!</v>
      </c>
      <c r="Z154" s="2">
        <f>IF(H154="","",NETWORKDAYS(H154,DUDU))</f>
        <v>139</v>
      </c>
      <c r="AA154" s="2">
        <f>IF(Z154="","",Z154*7)</f>
        <v>973</v>
      </c>
      <c r="AB154" s="27">
        <f>NETWORKDAYS(H154,J154)</f>
        <v>118</v>
      </c>
      <c r="AC154" s="2">
        <f>IF(Z154="","",AB154-Z154)</f>
        <v>-21</v>
      </c>
      <c r="AD154" s="2">
        <f>IF(AC154="","",AC154*7)</f>
        <v>-147</v>
      </c>
    </row>
    <row r="155" spans="1:30" ht="30" customHeight="1" x14ac:dyDescent="0.25">
      <c r="A155" s="62" t="s">
        <v>6</v>
      </c>
      <c r="B155" s="56" t="s">
        <v>12</v>
      </c>
      <c r="C155" s="59"/>
      <c r="D155" s="55" t="s">
        <v>8</v>
      </c>
      <c r="E155" s="55">
        <v>233</v>
      </c>
      <c r="F155" s="55" t="s">
        <v>0</v>
      </c>
      <c r="G155" s="58">
        <v>70010</v>
      </c>
      <c r="H155" s="54">
        <v>42984</v>
      </c>
      <c r="I155" s="54"/>
      <c r="J155" s="54">
        <v>43161</v>
      </c>
      <c r="K155" s="53">
        <v>42900</v>
      </c>
      <c r="L155" s="53">
        <v>43084</v>
      </c>
      <c r="M155" s="52">
        <v>700</v>
      </c>
      <c r="N155" s="52">
        <v>140</v>
      </c>
      <c r="O155" s="50">
        <f>SUM(M155:N155)</f>
        <v>840</v>
      </c>
      <c r="P155" s="51">
        <v>8</v>
      </c>
      <c r="Q155" s="51">
        <v>12</v>
      </c>
      <c r="R155" s="61">
        <v>12.6</v>
      </c>
      <c r="S155" s="61" t="e">
        <f>IF(#REF!="",#REF!*#REF!,((P155*M155*#REF!)+(((#REF!-P155)*M155)*R155)))</f>
        <v>#REF!</v>
      </c>
      <c r="T155" s="61" t="e">
        <f>S155-U155</f>
        <v>#REF!</v>
      </c>
      <c r="U155" s="61" t="e">
        <f>S155*50%</f>
        <v>#REF!</v>
      </c>
      <c r="V155" s="57"/>
      <c r="W155" s="60"/>
      <c r="X155" s="45" t="e">
        <f>W155-S155</f>
        <v>#REF!</v>
      </c>
      <c r="Y155" s="3" t="e">
        <f>IF(X155=0,"OK","Ecart")</f>
        <v>#REF!</v>
      </c>
      <c r="Z155" s="2">
        <f>IF(H155="","",NETWORKDAYS(H155,DUDU))</f>
        <v>344</v>
      </c>
      <c r="AA155" s="2">
        <f>IF(Z155="","",Z155*7)</f>
        <v>2408</v>
      </c>
      <c r="AB155" s="27">
        <f>NETWORKDAYS(H155,J155)</f>
        <v>128</v>
      </c>
      <c r="AC155" s="2">
        <f>IF(Z155="","",AB155-Z155)</f>
        <v>-216</v>
      </c>
      <c r="AD155" s="2">
        <f>IF(AC155="","",AC155*7)</f>
        <v>-1512</v>
      </c>
    </row>
    <row r="156" spans="1:30" ht="30" customHeight="1" x14ac:dyDescent="0.25">
      <c r="A156" s="55" t="s">
        <v>5</v>
      </c>
      <c r="B156" s="56" t="s">
        <v>12</v>
      </c>
      <c r="C156" s="59"/>
      <c r="D156" s="55" t="s">
        <v>8</v>
      </c>
      <c r="E156" s="55">
        <v>233</v>
      </c>
      <c r="F156" s="55" t="s">
        <v>0</v>
      </c>
      <c r="G156" s="58">
        <v>70010</v>
      </c>
      <c r="H156" s="54">
        <v>43270</v>
      </c>
      <c r="I156" s="54"/>
      <c r="J156" s="54">
        <v>43455</v>
      </c>
      <c r="K156" s="53">
        <v>43270</v>
      </c>
      <c r="L156" s="53">
        <v>43455</v>
      </c>
      <c r="M156" s="52">
        <v>700</v>
      </c>
      <c r="N156" s="52">
        <v>140</v>
      </c>
      <c r="O156" s="50">
        <f>SUM(M156:N156)</f>
        <v>840</v>
      </c>
      <c r="P156" s="51">
        <v>8</v>
      </c>
      <c r="Q156" s="51">
        <v>12</v>
      </c>
      <c r="R156" s="49">
        <v>12.6</v>
      </c>
      <c r="S156" s="48" t="e">
        <f>IF(#REF!="",#REF!*#REF!,((P156*M156*#REF!)+(((#REF!-P156)*M156)*R156)))</f>
        <v>#REF!</v>
      </c>
      <c r="T156" s="48" t="e">
        <f>S156-U156</f>
        <v>#REF!</v>
      </c>
      <c r="U156" s="48" t="e">
        <f>S156*50%</f>
        <v>#REF!</v>
      </c>
      <c r="V156" s="47"/>
      <c r="W156" s="46"/>
      <c r="X156" s="45" t="e">
        <f>W156-S156</f>
        <v>#REF!</v>
      </c>
      <c r="Y156" s="3" t="e">
        <f>IF(X156=0,"OK","Ecart")</f>
        <v>#REF!</v>
      </c>
      <c r="Z156" s="2">
        <f>IF(H156="","",NETWORKDAYS(H156,DUDU))</f>
        <v>140</v>
      </c>
      <c r="AA156" s="2">
        <f>IF(Z156="","",Z156*7)</f>
        <v>980</v>
      </c>
      <c r="AB156" s="27">
        <f>NETWORKDAYS(H156,J156)</f>
        <v>134</v>
      </c>
      <c r="AC156" s="2">
        <f>IF(Z156="","",AB156-Z156)</f>
        <v>-6</v>
      </c>
      <c r="AD156" s="2">
        <f>IF(AC156="","",AC156*7)</f>
        <v>-42</v>
      </c>
    </row>
    <row r="157" spans="1:30" ht="30" customHeight="1" x14ac:dyDescent="0.25">
      <c r="A157" s="62" t="s">
        <v>6</v>
      </c>
      <c r="B157" s="56" t="s">
        <v>12</v>
      </c>
      <c r="C157" s="59"/>
      <c r="D157" s="55" t="s">
        <v>8</v>
      </c>
      <c r="E157" s="55">
        <v>234</v>
      </c>
      <c r="F157" s="55" t="s">
        <v>0</v>
      </c>
      <c r="G157" s="58">
        <v>70010</v>
      </c>
      <c r="H157" s="54">
        <v>42844</v>
      </c>
      <c r="I157" s="54"/>
      <c r="J157" s="54">
        <v>43084</v>
      </c>
      <c r="K157" s="53">
        <v>42844</v>
      </c>
      <c r="L157" s="53">
        <v>43084</v>
      </c>
      <c r="M157" s="52">
        <v>945</v>
      </c>
      <c r="N157" s="52">
        <v>140</v>
      </c>
      <c r="O157" s="50">
        <f>SUM(M157:N157)</f>
        <v>1085</v>
      </c>
      <c r="P157" s="51">
        <v>8</v>
      </c>
      <c r="Q157" s="51">
        <v>12</v>
      </c>
      <c r="R157" s="61">
        <v>12.4</v>
      </c>
      <c r="S157" s="61" t="e">
        <f>IF(#REF!="",#REF!*#REF!,((P157*M157*#REF!)+(((#REF!-P157)*M157)*R157)))</f>
        <v>#REF!</v>
      </c>
      <c r="T157" s="61" t="e">
        <f>S157-U157</f>
        <v>#REF!</v>
      </c>
      <c r="U157" s="61" t="e">
        <f>S157*50%</f>
        <v>#REF!</v>
      </c>
      <c r="V157" s="57" t="s">
        <v>11</v>
      </c>
      <c r="W157" s="60"/>
      <c r="X157" s="45" t="e">
        <f>W157-S157</f>
        <v>#REF!</v>
      </c>
      <c r="Y157" s="3" t="e">
        <f>IF(X157=0,"OK","Ecart")</f>
        <v>#REF!</v>
      </c>
      <c r="Z157" s="2">
        <f>IF(H157="","",NETWORKDAYS(H157,DUDU))</f>
        <v>444</v>
      </c>
      <c r="AA157" s="2">
        <f>IF(Z157="","",Z157*7)</f>
        <v>3108</v>
      </c>
      <c r="AB157" s="27">
        <f>NETWORKDAYS(H157,J157)</f>
        <v>173</v>
      </c>
      <c r="AC157" s="2">
        <f>IF(Z157="","",AB157-Z157)</f>
        <v>-271</v>
      </c>
      <c r="AD157" s="2">
        <f>IF(AC157="","",AC157*7)</f>
        <v>-1897</v>
      </c>
    </row>
    <row r="158" spans="1:30" ht="30" customHeight="1" x14ac:dyDescent="0.25">
      <c r="A158" s="55" t="s">
        <v>5</v>
      </c>
      <c r="B158" s="56" t="s">
        <v>12</v>
      </c>
      <c r="C158" s="59"/>
      <c r="D158" s="55" t="s">
        <v>8</v>
      </c>
      <c r="E158" s="55">
        <v>234</v>
      </c>
      <c r="F158" s="55" t="s">
        <v>0</v>
      </c>
      <c r="G158" s="58">
        <v>70010</v>
      </c>
      <c r="H158" s="54">
        <v>43110</v>
      </c>
      <c r="I158" s="54"/>
      <c r="J158" s="54">
        <v>43350</v>
      </c>
      <c r="K158" s="53">
        <v>43110</v>
      </c>
      <c r="L158" s="53">
        <v>43350</v>
      </c>
      <c r="M158" s="52">
        <v>945</v>
      </c>
      <c r="N158" s="52">
        <v>140</v>
      </c>
      <c r="O158" s="50">
        <f>SUM(M158:N158)</f>
        <v>1085</v>
      </c>
      <c r="P158" s="51">
        <v>8</v>
      </c>
      <c r="Q158" s="51">
        <v>12</v>
      </c>
      <c r="R158" s="49">
        <v>12.4</v>
      </c>
      <c r="S158" s="48" t="e">
        <f>IF(#REF!="",#REF!*#REF!,((P158*M158*#REF!)+(((#REF!-P158)*M158)*R158)))</f>
        <v>#REF!</v>
      </c>
      <c r="T158" s="48" t="e">
        <f>S158-U158</f>
        <v>#REF!</v>
      </c>
      <c r="U158" s="48" t="e">
        <f>S158*50%</f>
        <v>#REF!</v>
      </c>
      <c r="V158" s="47"/>
      <c r="W158" s="46"/>
      <c r="X158" s="45" t="e">
        <f>W158-S158</f>
        <v>#REF!</v>
      </c>
      <c r="Y158" s="3" t="e">
        <f>IF(X158=0,"OK","Ecart")</f>
        <v>#REF!</v>
      </c>
      <c r="Z158" s="2">
        <f>IF(H158="","",NETWORKDAYS(H158,DUDU))</f>
        <v>254</v>
      </c>
      <c r="AA158" s="2">
        <f>IF(Z158="","",Z158*7)</f>
        <v>1778</v>
      </c>
      <c r="AB158" s="27">
        <f>NETWORKDAYS(H158,J158)</f>
        <v>173</v>
      </c>
      <c r="AC158" s="2">
        <f>IF(Z158="","",AB158-Z158)</f>
        <v>-81</v>
      </c>
      <c r="AD158" s="2">
        <f>IF(AC158="","",AC158*7)</f>
        <v>-567</v>
      </c>
    </row>
    <row r="159" spans="1:30" ht="30" customHeight="1" x14ac:dyDescent="0.25">
      <c r="A159" s="62" t="s">
        <v>6</v>
      </c>
      <c r="B159" s="56" t="s">
        <v>12</v>
      </c>
      <c r="C159" s="59"/>
      <c r="D159" s="55" t="s">
        <v>8</v>
      </c>
      <c r="E159" s="55">
        <v>234</v>
      </c>
      <c r="F159" s="55" t="s">
        <v>0</v>
      </c>
      <c r="G159" s="58">
        <v>70010</v>
      </c>
      <c r="H159" s="54">
        <v>42998</v>
      </c>
      <c r="I159" s="54"/>
      <c r="J159" s="54">
        <v>43182</v>
      </c>
      <c r="K159" s="53">
        <v>42901</v>
      </c>
      <c r="L159" s="53">
        <v>43091</v>
      </c>
      <c r="M159" s="52">
        <v>665</v>
      </c>
      <c r="N159" s="52">
        <v>210</v>
      </c>
      <c r="O159" s="50">
        <f>SUM(M159:N159)</f>
        <v>875</v>
      </c>
      <c r="P159" s="51">
        <v>8</v>
      </c>
      <c r="Q159" s="51">
        <v>12</v>
      </c>
      <c r="R159" s="61">
        <v>11.9</v>
      </c>
      <c r="S159" s="61" t="e">
        <f>IF(#REF!="",#REF!*#REF!,((P159*M159*#REF!)+(((#REF!-P159)*M159)*R159)))</f>
        <v>#REF!</v>
      </c>
      <c r="T159" s="61" t="e">
        <f>S159-U159</f>
        <v>#REF!</v>
      </c>
      <c r="U159" s="61" t="e">
        <f>S159*50%</f>
        <v>#REF!</v>
      </c>
      <c r="V159" s="57"/>
      <c r="W159" s="60"/>
      <c r="X159" s="45" t="e">
        <f>W159-S159</f>
        <v>#REF!</v>
      </c>
      <c r="Y159" s="3" t="e">
        <f>IF(X159=0,"OK","Ecart")</f>
        <v>#REF!</v>
      </c>
      <c r="Z159" s="2">
        <f>IF(H159="","",NETWORKDAYS(H159,DUDU))</f>
        <v>334</v>
      </c>
      <c r="AA159" s="2">
        <f>IF(Z159="","",Z159*7)</f>
        <v>2338</v>
      </c>
      <c r="AB159" s="27">
        <f>NETWORKDAYS(H159,J159)</f>
        <v>133</v>
      </c>
      <c r="AC159" s="2">
        <f>IF(Z159="","",AB159-Z159)</f>
        <v>-201</v>
      </c>
      <c r="AD159" s="2">
        <f>IF(AC159="","",AC159*7)</f>
        <v>-1407</v>
      </c>
    </row>
    <row r="160" spans="1:30" ht="30" customHeight="1" x14ac:dyDescent="0.25">
      <c r="A160" s="55" t="s">
        <v>5</v>
      </c>
      <c r="B160" s="56" t="s">
        <v>12</v>
      </c>
      <c r="C160" s="59"/>
      <c r="D160" s="55" t="s">
        <v>8</v>
      </c>
      <c r="E160" s="55">
        <v>234</v>
      </c>
      <c r="F160" s="55" t="s">
        <v>0</v>
      </c>
      <c r="G160" s="58">
        <v>70010</v>
      </c>
      <c r="H160" s="54">
        <v>43186</v>
      </c>
      <c r="I160" s="54"/>
      <c r="J160" s="54">
        <v>43385</v>
      </c>
      <c r="K160" s="53">
        <v>43186</v>
      </c>
      <c r="L160" s="53">
        <v>43385</v>
      </c>
      <c r="M160" s="52">
        <v>665</v>
      </c>
      <c r="N160" s="52">
        <v>210</v>
      </c>
      <c r="O160" s="50">
        <f>SUM(M160:N160)</f>
        <v>875</v>
      </c>
      <c r="P160" s="51">
        <v>8</v>
      </c>
      <c r="Q160" s="51">
        <v>12</v>
      </c>
      <c r="R160" s="49">
        <v>11.9</v>
      </c>
      <c r="S160" s="48" t="e">
        <f>IF(#REF!="",#REF!*#REF!,((P160*M160*#REF!)+(((#REF!-P160)*M160)*R160)))</f>
        <v>#REF!</v>
      </c>
      <c r="T160" s="48" t="e">
        <f>S160-U160</f>
        <v>#REF!</v>
      </c>
      <c r="U160" s="48" t="e">
        <f>S160*50%</f>
        <v>#REF!</v>
      </c>
      <c r="V160" s="47"/>
      <c r="W160" s="46"/>
      <c r="X160" s="45" t="e">
        <f>W160-S160</f>
        <v>#REF!</v>
      </c>
      <c r="Y160" s="3" t="e">
        <f>IF(X160=0,"OK","Ecart")</f>
        <v>#REF!</v>
      </c>
      <c r="Z160" s="2">
        <f>IF(H160="","",NETWORKDAYS(H160,DUDU))</f>
        <v>200</v>
      </c>
      <c r="AA160" s="2">
        <f>IF(Z160="","",Z160*7)</f>
        <v>1400</v>
      </c>
      <c r="AB160" s="27">
        <f>NETWORKDAYS(H160,J160)</f>
        <v>144</v>
      </c>
      <c r="AC160" s="2">
        <f>IF(Z160="","",AB160-Z160)</f>
        <v>-56</v>
      </c>
      <c r="AD160" s="2">
        <f>IF(AC160="","",AC160*7)</f>
        <v>-392</v>
      </c>
    </row>
    <row r="161" spans="1:30" ht="30" customHeight="1" x14ac:dyDescent="0.25">
      <c r="A161" s="62" t="s">
        <v>6</v>
      </c>
      <c r="B161" s="56" t="s">
        <v>12</v>
      </c>
      <c r="C161" s="59"/>
      <c r="D161" s="55" t="s">
        <v>8</v>
      </c>
      <c r="E161" s="55">
        <v>324</v>
      </c>
      <c r="F161" s="55" t="s">
        <v>0</v>
      </c>
      <c r="G161" s="58">
        <v>70010</v>
      </c>
      <c r="H161" s="54">
        <v>42745</v>
      </c>
      <c r="I161" s="54"/>
      <c r="J161" s="54">
        <v>42929</v>
      </c>
      <c r="K161" s="53">
        <v>42745</v>
      </c>
      <c r="L161" s="53">
        <v>42929</v>
      </c>
      <c r="M161" s="52">
        <v>735</v>
      </c>
      <c r="N161" s="52">
        <v>175</v>
      </c>
      <c r="O161" s="50">
        <f>SUM(M161:N161)</f>
        <v>910</v>
      </c>
      <c r="P161" s="51">
        <v>8</v>
      </c>
      <c r="Q161" s="51">
        <v>12</v>
      </c>
      <c r="R161" s="61">
        <v>8.6999999999999993</v>
      </c>
      <c r="S161" s="61" t="e">
        <f>IF(#REF!="",#REF!*#REF!,((P161*M161*#REF!)+(((#REF!-P161)*M161)*R161)))</f>
        <v>#REF!</v>
      </c>
      <c r="T161" s="61" t="e">
        <f>S161-U161</f>
        <v>#REF!</v>
      </c>
      <c r="U161" s="61" t="e">
        <f>S161*50%</f>
        <v>#REF!</v>
      </c>
      <c r="V161" s="57" t="s">
        <v>11</v>
      </c>
      <c r="W161" s="60">
        <v>73793.399999999994</v>
      </c>
      <c r="X161" s="45" t="e">
        <f>W161-S161</f>
        <v>#REF!</v>
      </c>
      <c r="Y161" s="3" t="e">
        <f>IF(X161=0,"OK","Ecart")</f>
        <v>#REF!</v>
      </c>
      <c r="Z161" s="2">
        <f>IF(H161="","",NETWORKDAYS(H161,DUDU))</f>
        <v>515</v>
      </c>
      <c r="AA161" s="2">
        <f>IF(Z161="","",Z161*7)</f>
        <v>3605</v>
      </c>
      <c r="AB161" s="27">
        <f>NETWORKDAYS(H161,J161)</f>
        <v>133</v>
      </c>
      <c r="AC161" s="2">
        <f>IF(Z161="","",AB161-Z161)</f>
        <v>-382</v>
      </c>
      <c r="AD161" s="2">
        <f>IF(AC161="","",AC161*7)</f>
        <v>-2674</v>
      </c>
    </row>
    <row r="162" spans="1:30" ht="30" customHeight="1" x14ac:dyDescent="0.25">
      <c r="A162" s="55" t="s">
        <v>5</v>
      </c>
      <c r="B162" s="56" t="s">
        <v>12</v>
      </c>
      <c r="C162" s="59"/>
      <c r="D162" s="55" t="s">
        <v>8</v>
      </c>
      <c r="E162" s="55">
        <v>324</v>
      </c>
      <c r="F162" s="55" t="s">
        <v>0</v>
      </c>
      <c r="G162" s="58">
        <v>70010</v>
      </c>
      <c r="H162" s="54">
        <v>43111</v>
      </c>
      <c r="I162" s="54"/>
      <c r="J162" s="54">
        <v>43301</v>
      </c>
      <c r="K162" s="53">
        <v>43111</v>
      </c>
      <c r="L162" s="53">
        <v>43301</v>
      </c>
      <c r="M162" s="52">
        <v>735</v>
      </c>
      <c r="N162" s="52">
        <v>175</v>
      </c>
      <c r="O162" s="50">
        <f>SUM(M162:N162)</f>
        <v>910</v>
      </c>
      <c r="P162" s="51">
        <v>8</v>
      </c>
      <c r="Q162" s="51">
        <v>12</v>
      </c>
      <c r="R162" s="49">
        <v>8.6999999999999993</v>
      </c>
      <c r="S162" s="48" t="e">
        <f>IF(#REF!="",#REF!*#REF!,((P162*M162*#REF!)+(((#REF!-P162)*M162)*R162)))</f>
        <v>#REF!</v>
      </c>
      <c r="T162" s="48" t="e">
        <f>S162-U162</f>
        <v>#REF!</v>
      </c>
      <c r="U162" s="48" t="e">
        <f>S162*50%</f>
        <v>#REF!</v>
      </c>
      <c r="V162" s="47"/>
      <c r="W162" s="46"/>
      <c r="X162" s="45" t="e">
        <f>W162-S162</f>
        <v>#REF!</v>
      </c>
      <c r="Y162" s="3" t="e">
        <f>IF(X162=0,"OK","Ecart")</f>
        <v>#REF!</v>
      </c>
      <c r="Z162" s="2">
        <f>IF(H162="","",NETWORKDAYS(H162,DUDU))</f>
        <v>253</v>
      </c>
      <c r="AA162" s="2">
        <f>IF(Z162="","",Z162*7)</f>
        <v>1771</v>
      </c>
      <c r="AB162" s="27">
        <f>NETWORKDAYS(H162,J162)</f>
        <v>137</v>
      </c>
      <c r="AC162" s="2">
        <f>IF(Z162="","",AB162-Z162)</f>
        <v>-116</v>
      </c>
      <c r="AD162" s="2">
        <f>IF(AC162="","",AC162*7)</f>
        <v>-812</v>
      </c>
    </row>
    <row r="163" spans="1:30" ht="30" customHeight="1" x14ac:dyDescent="0.25">
      <c r="A163" s="62" t="s">
        <v>6</v>
      </c>
      <c r="B163" s="56" t="s">
        <v>12</v>
      </c>
      <c r="C163" s="59"/>
      <c r="D163" s="55" t="s">
        <v>8</v>
      </c>
      <c r="E163" s="55">
        <v>343</v>
      </c>
      <c r="F163" s="55" t="s">
        <v>0</v>
      </c>
      <c r="G163" s="58">
        <v>70010</v>
      </c>
      <c r="H163" s="54">
        <v>42828</v>
      </c>
      <c r="I163" s="54"/>
      <c r="J163" s="54">
        <v>42937</v>
      </c>
      <c r="K163" s="53">
        <v>42828</v>
      </c>
      <c r="L163" s="53">
        <v>42937</v>
      </c>
      <c r="M163" s="52">
        <v>385</v>
      </c>
      <c r="N163" s="52">
        <v>140</v>
      </c>
      <c r="O163" s="50">
        <f>SUM(M163:N163)</f>
        <v>525</v>
      </c>
      <c r="P163" s="51">
        <v>5</v>
      </c>
      <c r="Q163" s="51">
        <v>8</v>
      </c>
      <c r="R163" s="61">
        <v>13</v>
      </c>
      <c r="S163" s="61" t="e">
        <f>IF(#REF!="",#REF!*#REF!,((P163*M163*#REF!)+(((#REF!-P163)*M163)*R163)))</f>
        <v>#REF!</v>
      </c>
      <c r="T163" s="61" t="e">
        <f>S163-U163</f>
        <v>#REF!</v>
      </c>
      <c r="U163" s="61" t="e">
        <f>S163*50%</f>
        <v>#REF!</v>
      </c>
      <c r="V163" s="57" t="s">
        <v>11</v>
      </c>
      <c r="W163" s="60">
        <v>39806</v>
      </c>
      <c r="X163" s="45" t="e">
        <f>W163-S163</f>
        <v>#REF!</v>
      </c>
      <c r="Y163" s="3" t="e">
        <f>IF(X163=0,"OK","Ecart")</f>
        <v>#REF!</v>
      </c>
      <c r="Z163" s="2">
        <f>IF(H163="","",NETWORKDAYS(H163,DUDU))</f>
        <v>456</v>
      </c>
      <c r="AA163" s="2">
        <f>IF(Z163="","",Z163*7)</f>
        <v>3192</v>
      </c>
      <c r="AB163" s="27">
        <f>NETWORKDAYS(H163,J163)</f>
        <v>80</v>
      </c>
      <c r="AC163" s="2">
        <f>IF(Z163="","",AB163-Z163)</f>
        <v>-376</v>
      </c>
      <c r="AD163" s="2">
        <f>IF(AC163="","",AC163*7)</f>
        <v>-2632</v>
      </c>
    </row>
    <row r="164" spans="1:30" ht="30" customHeight="1" x14ac:dyDescent="0.25">
      <c r="A164" s="55" t="s">
        <v>5</v>
      </c>
      <c r="B164" s="56" t="s">
        <v>12</v>
      </c>
      <c r="C164" s="59"/>
      <c r="D164" s="55" t="s">
        <v>8</v>
      </c>
      <c r="E164" s="55">
        <v>343</v>
      </c>
      <c r="F164" s="55" t="s">
        <v>0</v>
      </c>
      <c r="G164" s="58">
        <v>70010</v>
      </c>
      <c r="H164" s="54">
        <v>43164</v>
      </c>
      <c r="I164" s="54"/>
      <c r="J164" s="54">
        <v>43280</v>
      </c>
      <c r="K164" s="53">
        <v>43164</v>
      </c>
      <c r="L164" s="53">
        <v>43280</v>
      </c>
      <c r="M164" s="52">
        <v>385</v>
      </c>
      <c r="N164" s="52">
        <v>140</v>
      </c>
      <c r="O164" s="50">
        <f>SUM(M164:N164)</f>
        <v>525</v>
      </c>
      <c r="P164" s="51">
        <v>5</v>
      </c>
      <c r="Q164" s="51">
        <v>8</v>
      </c>
      <c r="R164" s="49">
        <v>13</v>
      </c>
      <c r="S164" s="48" t="e">
        <f>IF(#REF!="",#REF!*#REF!,((P164*M164*#REF!)+(((#REF!-P164)*M164)*R164)))</f>
        <v>#REF!</v>
      </c>
      <c r="T164" s="48" t="e">
        <f>S164-U164</f>
        <v>#REF!</v>
      </c>
      <c r="U164" s="48" t="e">
        <f>S164*50%</f>
        <v>#REF!</v>
      </c>
      <c r="V164" s="47"/>
      <c r="W164" s="46"/>
      <c r="X164" s="45" t="e">
        <f>W164-S164</f>
        <v>#REF!</v>
      </c>
      <c r="Y164" s="3" t="e">
        <f>IF(X164=0,"OK","Ecart")</f>
        <v>#REF!</v>
      </c>
      <c r="Z164" s="2">
        <f>IF(H164="","",NETWORKDAYS(H164,DUDU))</f>
        <v>216</v>
      </c>
      <c r="AA164" s="2">
        <f>IF(Z164="","",Z164*7)</f>
        <v>1512</v>
      </c>
      <c r="AB164" s="27">
        <f>NETWORKDAYS(H164,J164)</f>
        <v>85</v>
      </c>
      <c r="AC164" s="2">
        <f>IF(Z164="","",AB164-Z164)</f>
        <v>-131</v>
      </c>
      <c r="AD164" s="2">
        <f>IF(AC164="","",AC164*7)</f>
        <v>-917</v>
      </c>
    </row>
    <row r="165" spans="1:30" ht="30" customHeight="1" x14ac:dyDescent="0.25">
      <c r="A165" s="62" t="s">
        <v>6</v>
      </c>
      <c r="B165" s="56" t="s">
        <v>12</v>
      </c>
      <c r="C165" s="59"/>
      <c r="D165" s="55" t="s">
        <v>8</v>
      </c>
      <c r="E165" s="55">
        <v>232</v>
      </c>
      <c r="F165" s="55" t="s">
        <v>7</v>
      </c>
      <c r="G165" s="58">
        <v>71010</v>
      </c>
      <c r="H165" s="54">
        <v>42892</v>
      </c>
      <c r="I165" s="54"/>
      <c r="J165" s="54">
        <v>43077</v>
      </c>
      <c r="K165" s="53">
        <v>42892</v>
      </c>
      <c r="L165" s="53">
        <v>43077</v>
      </c>
      <c r="M165" s="52">
        <v>805</v>
      </c>
      <c r="N165" s="52">
        <v>140</v>
      </c>
      <c r="O165" s="50">
        <f>SUM(M165:N165)</f>
        <v>945</v>
      </c>
      <c r="P165" s="51">
        <v>6</v>
      </c>
      <c r="Q165" s="51">
        <v>8</v>
      </c>
      <c r="R165" s="61">
        <v>11.1</v>
      </c>
      <c r="S165" s="61" t="e">
        <f>IF(#REF!="",#REF!*#REF!,((P165*M165*#REF!)+(((#REF!-P165)*M165)*R165)))</f>
        <v>#REF!</v>
      </c>
      <c r="T165" s="61" t="e">
        <f>S165-U165</f>
        <v>#REF!</v>
      </c>
      <c r="U165" s="61" t="e">
        <f>S165*45%</f>
        <v>#REF!</v>
      </c>
      <c r="V165" s="57"/>
      <c r="W165" s="60"/>
      <c r="X165" s="45" t="e">
        <f>W165-S165</f>
        <v>#REF!</v>
      </c>
      <c r="Y165" s="3" t="e">
        <f>IF(X165=0,"OK","Ecart")</f>
        <v>#REF!</v>
      </c>
      <c r="Z165" s="2">
        <f>IF(H165="","",NETWORKDAYS(H165,DUDU))</f>
        <v>410</v>
      </c>
      <c r="AA165" s="2">
        <f>IF(Z165="","",Z165*7)</f>
        <v>2870</v>
      </c>
      <c r="AB165" s="27">
        <f>NETWORKDAYS(H165,J165)</f>
        <v>134</v>
      </c>
      <c r="AC165" s="2">
        <f>IF(Z165="","",AB165-Z165)</f>
        <v>-276</v>
      </c>
      <c r="AD165" s="2">
        <f>IF(AC165="","",AC165*7)</f>
        <v>-1932</v>
      </c>
    </row>
    <row r="166" spans="1:30" ht="30" customHeight="1" x14ac:dyDescent="0.25">
      <c r="A166" s="62" t="s">
        <v>6</v>
      </c>
      <c r="B166" s="56" t="s">
        <v>12</v>
      </c>
      <c r="C166" s="59"/>
      <c r="D166" s="55" t="s">
        <v>8</v>
      </c>
      <c r="E166" s="55">
        <v>232</v>
      </c>
      <c r="F166" s="55" t="s">
        <v>7</v>
      </c>
      <c r="G166" s="58">
        <v>71010</v>
      </c>
      <c r="H166" s="54">
        <v>42800</v>
      </c>
      <c r="I166" s="54"/>
      <c r="J166" s="54">
        <v>43035</v>
      </c>
      <c r="K166" s="53">
        <v>42800</v>
      </c>
      <c r="L166" s="53">
        <v>43035</v>
      </c>
      <c r="M166" s="52">
        <v>805</v>
      </c>
      <c r="N166" s="52">
        <v>140</v>
      </c>
      <c r="O166" s="50">
        <f>SUM(M166:N166)</f>
        <v>945</v>
      </c>
      <c r="P166" s="51">
        <v>6</v>
      </c>
      <c r="Q166" s="51">
        <v>7</v>
      </c>
      <c r="R166" s="61">
        <v>11.1</v>
      </c>
      <c r="S166" s="61" t="e">
        <f>IF(#REF!="",#REF!*#REF!,((P166*M166*#REF!)+(((#REF!-P166)*M166)*R166)))</f>
        <v>#REF!</v>
      </c>
      <c r="T166" s="61" t="e">
        <f>S166-U166</f>
        <v>#REF!</v>
      </c>
      <c r="U166" s="61" t="e">
        <f>S166*45%</f>
        <v>#REF!</v>
      </c>
      <c r="V166" s="57"/>
      <c r="W166" s="60"/>
      <c r="X166" s="45" t="e">
        <f>W166-S166</f>
        <v>#REF!</v>
      </c>
      <c r="Y166" s="3" t="e">
        <f>IF(X166=0,"OK","Ecart")</f>
        <v>#REF!</v>
      </c>
      <c r="Z166" s="2">
        <f>IF(H166="","",NETWORKDAYS(H166,DUDU))</f>
        <v>476</v>
      </c>
      <c r="AA166" s="2">
        <f>IF(Z166="","",Z166*7)</f>
        <v>3332</v>
      </c>
      <c r="AB166" s="27">
        <f>NETWORKDAYS(H166,J166)</f>
        <v>170</v>
      </c>
      <c r="AC166" s="2">
        <f>IF(Z166="","",AB166-Z166)</f>
        <v>-306</v>
      </c>
      <c r="AD166" s="2">
        <f>IF(AC166="","",AC166*7)</f>
        <v>-2142</v>
      </c>
    </row>
    <row r="167" spans="1:30" ht="30" customHeight="1" x14ac:dyDescent="0.25">
      <c r="A167" s="62" t="s">
        <v>6</v>
      </c>
      <c r="B167" s="56" t="s">
        <v>12</v>
      </c>
      <c r="C167" s="59"/>
      <c r="D167" s="55" t="s">
        <v>8</v>
      </c>
      <c r="E167" s="55">
        <v>232</v>
      </c>
      <c r="F167" s="55" t="s">
        <v>7</v>
      </c>
      <c r="G167" s="58">
        <v>71010</v>
      </c>
      <c r="H167" s="54">
        <v>42983</v>
      </c>
      <c r="I167" s="54"/>
      <c r="J167" s="54">
        <v>43210</v>
      </c>
      <c r="K167" s="53">
        <v>42983</v>
      </c>
      <c r="L167" s="53">
        <v>43210</v>
      </c>
      <c r="M167" s="52">
        <v>805</v>
      </c>
      <c r="N167" s="52">
        <v>140</v>
      </c>
      <c r="O167" s="50">
        <f>SUM(M167:N167)</f>
        <v>945</v>
      </c>
      <c r="P167" s="51">
        <v>6</v>
      </c>
      <c r="Q167" s="51">
        <v>8</v>
      </c>
      <c r="R167" s="61">
        <v>11.1</v>
      </c>
      <c r="S167" s="61" t="e">
        <f>IF(#REF!="",#REF!*#REF!,((P167*M167*#REF!)+(((#REF!-P167)*M167)*R167)))</f>
        <v>#REF!</v>
      </c>
      <c r="T167" s="61" t="e">
        <f>S167-U167</f>
        <v>#REF!</v>
      </c>
      <c r="U167" s="61" t="e">
        <f>S167*45%</f>
        <v>#REF!</v>
      </c>
      <c r="V167" s="57"/>
      <c r="W167" s="60"/>
      <c r="X167" s="45" t="e">
        <f>W167-S167</f>
        <v>#REF!</v>
      </c>
      <c r="Y167" s="3" t="e">
        <f>IF(X167=0,"OK","Ecart")</f>
        <v>#REF!</v>
      </c>
      <c r="Z167" s="2">
        <f>IF(H167="","",NETWORKDAYS(H167,DUDU))</f>
        <v>345</v>
      </c>
      <c r="AA167" s="2">
        <f>IF(Z167="","",Z167*7)</f>
        <v>2415</v>
      </c>
      <c r="AB167" s="27">
        <f>NETWORKDAYS(H167,J167)</f>
        <v>164</v>
      </c>
      <c r="AC167" s="2">
        <f>IF(Z167="","",AB167-Z167)</f>
        <v>-181</v>
      </c>
      <c r="AD167" s="2">
        <f>IF(AC167="","",AC167*7)</f>
        <v>-1267</v>
      </c>
    </row>
    <row r="168" spans="1:30" ht="30" customHeight="1" x14ac:dyDescent="0.25">
      <c r="A168" s="62" t="s">
        <v>6</v>
      </c>
      <c r="B168" s="56" t="s">
        <v>12</v>
      </c>
      <c r="C168" s="59"/>
      <c r="D168" s="55" t="s">
        <v>8</v>
      </c>
      <c r="E168" s="55">
        <v>232</v>
      </c>
      <c r="F168" s="55" t="s">
        <v>7</v>
      </c>
      <c r="G168" s="58">
        <v>71010</v>
      </c>
      <c r="H168" s="54">
        <v>42800</v>
      </c>
      <c r="I168" s="54"/>
      <c r="J168" s="54">
        <v>43007</v>
      </c>
      <c r="K168" s="53">
        <v>42800</v>
      </c>
      <c r="L168" s="53">
        <v>43007</v>
      </c>
      <c r="M168" s="52">
        <v>805</v>
      </c>
      <c r="N168" s="52">
        <v>140</v>
      </c>
      <c r="O168" s="50">
        <f>SUM(M168:N168)</f>
        <v>945</v>
      </c>
      <c r="P168" s="51">
        <v>6</v>
      </c>
      <c r="Q168" s="51">
        <v>8</v>
      </c>
      <c r="R168" s="61">
        <v>11.1</v>
      </c>
      <c r="S168" s="61" t="e">
        <f>IF(#REF!="",#REF!*#REF!,((P168*M168*#REF!)+(((#REF!-P168)*M168)*R168)))</f>
        <v>#REF!</v>
      </c>
      <c r="T168" s="61" t="e">
        <f>S168-U168</f>
        <v>#REF!</v>
      </c>
      <c r="U168" s="61" t="e">
        <f>S168*45%</f>
        <v>#REF!</v>
      </c>
      <c r="V168" s="57"/>
      <c r="W168" s="60"/>
      <c r="X168" s="45" t="e">
        <f>W168-S168</f>
        <v>#REF!</v>
      </c>
      <c r="Y168" s="3" t="e">
        <f>IF(X168=0,"OK","Ecart")</f>
        <v>#REF!</v>
      </c>
      <c r="Z168" s="2">
        <f>IF(H168="","",NETWORKDAYS(H168,DUDU))</f>
        <v>476</v>
      </c>
      <c r="AA168" s="2">
        <f>IF(Z168="","",Z168*7)</f>
        <v>3332</v>
      </c>
      <c r="AB168" s="27">
        <f>NETWORKDAYS(H168,J168)</f>
        <v>150</v>
      </c>
      <c r="AC168" s="2">
        <f>IF(Z168="","",AB168-Z168)</f>
        <v>-326</v>
      </c>
      <c r="AD168" s="2">
        <f>IF(AC168="","",AC168*7)</f>
        <v>-2282</v>
      </c>
    </row>
    <row r="169" spans="1:30" ht="30" customHeight="1" x14ac:dyDescent="0.25">
      <c r="A169" s="62" t="s">
        <v>6</v>
      </c>
      <c r="B169" s="56" t="s">
        <v>12</v>
      </c>
      <c r="C169" s="59"/>
      <c r="D169" s="55" t="s">
        <v>8</v>
      </c>
      <c r="E169" s="55">
        <v>232</v>
      </c>
      <c r="F169" s="55" t="s">
        <v>7</v>
      </c>
      <c r="G169" s="58">
        <v>71010</v>
      </c>
      <c r="H169" s="54">
        <v>42983</v>
      </c>
      <c r="I169" s="54"/>
      <c r="J169" s="54">
        <v>43175</v>
      </c>
      <c r="K169" s="53">
        <v>42983</v>
      </c>
      <c r="L169" s="53">
        <v>43175</v>
      </c>
      <c r="M169" s="52">
        <v>805</v>
      </c>
      <c r="N169" s="52">
        <v>140</v>
      </c>
      <c r="O169" s="50">
        <f>SUM(M169:N169)</f>
        <v>945</v>
      </c>
      <c r="P169" s="51">
        <v>6</v>
      </c>
      <c r="Q169" s="51">
        <v>8</v>
      </c>
      <c r="R169" s="61">
        <v>11.1</v>
      </c>
      <c r="S169" s="61" t="e">
        <f>IF(#REF!="",#REF!*#REF!,((P169*M169*#REF!)+(((#REF!-P169)*M169)*R169)))</f>
        <v>#REF!</v>
      </c>
      <c r="T169" s="61" t="e">
        <f>S169-U169</f>
        <v>#REF!</v>
      </c>
      <c r="U169" s="61" t="e">
        <f>S169*45%</f>
        <v>#REF!</v>
      </c>
      <c r="V169" s="57"/>
      <c r="W169" s="60"/>
      <c r="X169" s="45" t="e">
        <f>W169-S169</f>
        <v>#REF!</v>
      </c>
      <c r="Y169" s="3" t="e">
        <f>IF(X169=0,"OK","Ecart")</f>
        <v>#REF!</v>
      </c>
      <c r="Z169" s="2">
        <f>IF(H169="","",NETWORKDAYS(H169,DUDU))</f>
        <v>345</v>
      </c>
      <c r="AA169" s="2">
        <f>IF(Z169="","",Z169*7)</f>
        <v>2415</v>
      </c>
      <c r="AB169" s="27">
        <f>NETWORKDAYS(H169,J169)</f>
        <v>139</v>
      </c>
      <c r="AC169" s="2">
        <f>IF(Z169="","",AB169-Z169)</f>
        <v>-206</v>
      </c>
      <c r="AD169" s="2">
        <f>IF(AC169="","",AC169*7)</f>
        <v>-1442</v>
      </c>
    </row>
    <row r="170" spans="1:30" ht="30" customHeight="1" x14ac:dyDescent="0.25">
      <c r="A170" s="55" t="s">
        <v>5</v>
      </c>
      <c r="B170" s="56" t="s">
        <v>12</v>
      </c>
      <c r="C170" s="59"/>
      <c r="D170" s="55" t="s">
        <v>8</v>
      </c>
      <c r="E170" s="55">
        <v>232</v>
      </c>
      <c r="F170" s="55" t="s">
        <v>7</v>
      </c>
      <c r="G170" s="58">
        <v>71010</v>
      </c>
      <c r="H170" s="54">
        <v>43110</v>
      </c>
      <c r="I170" s="54"/>
      <c r="J170" s="54">
        <v>43350</v>
      </c>
      <c r="K170" s="53">
        <v>43110</v>
      </c>
      <c r="L170" s="53">
        <v>43350</v>
      </c>
      <c r="M170" s="52">
        <v>805</v>
      </c>
      <c r="N170" s="52">
        <v>140</v>
      </c>
      <c r="O170" s="50">
        <f>SUM(M170:N170)</f>
        <v>945</v>
      </c>
      <c r="P170" s="51">
        <v>6</v>
      </c>
      <c r="Q170" s="51">
        <v>7</v>
      </c>
      <c r="R170" s="49">
        <v>11.1</v>
      </c>
      <c r="S170" s="48" t="e">
        <f>IF(#REF!="",#REF!*#REF!,((P170*M170*#REF!)+(((#REF!-P170)*M170)*R170)))</f>
        <v>#REF!</v>
      </c>
      <c r="T170" s="48" t="e">
        <f>S170-U170</f>
        <v>#REF!</v>
      </c>
      <c r="U170" s="48" t="e">
        <f>S170*50%</f>
        <v>#REF!</v>
      </c>
      <c r="V170" s="47"/>
      <c r="W170" s="46"/>
      <c r="X170" s="45" t="e">
        <f>W170-S170</f>
        <v>#REF!</v>
      </c>
      <c r="Y170" s="3" t="e">
        <f>IF(X170=0,"OK","Ecart")</f>
        <v>#REF!</v>
      </c>
      <c r="Z170" s="2">
        <f>IF(H170="","",NETWORKDAYS(H170,DUDU))</f>
        <v>254</v>
      </c>
      <c r="AA170" s="2">
        <f>IF(Z170="","",Z170*7)</f>
        <v>1778</v>
      </c>
      <c r="AB170" s="27">
        <f>NETWORKDAYS(H170,J170)</f>
        <v>173</v>
      </c>
      <c r="AC170" s="2">
        <f>IF(Z170="","",AB170-Z170)</f>
        <v>-81</v>
      </c>
      <c r="AD170" s="2">
        <f>IF(AC170="","",AC170*7)</f>
        <v>-567</v>
      </c>
    </row>
    <row r="171" spans="1:30" ht="30" customHeight="1" x14ac:dyDescent="0.25">
      <c r="A171" s="55" t="s">
        <v>5</v>
      </c>
      <c r="B171" s="56" t="s">
        <v>12</v>
      </c>
      <c r="C171" s="59"/>
      <c r="D171" s="55" t="s">
        <v>8</v>
      </c>
      <c r="E171" s="55">
        <v>232</v>
      </c>
      <c r="F171" s="55" t="s">
        <v>7</v>
      </c>
      <c r="G171" s="58">
        <v>71010</v>
      </c>
      <c r="H171" s="54">
        <v>43110</v>
      </c>
      <c r="I171" s="54"/>
      <c r="J171" s="54">
        <v>43301</v>
      </c>
      <c r="K171" s="53">
        <v>43110</v>
      </c>
      <c r="L171" s="53">
        <v>43301</v>
      </c>
      <c r="M171" s="52">
        <v>805</v>
      </c>
      <c r="N171" s="52">
        <v>140</v>
      </c>
      <c r="O171" s="50">
        <f>SUM(M171:N171)</f>
        <v>945</v>
      </c>
      <c r="P171" s="51">
        <v>6</v>
      </c>
      <c r="Q171" s="51">
        <v>8</v>
      </c>
      <c r="R171" s="49">
        <v>11.1</v>
      </c>
      <c r="S171" s="48" t="e">
        <f>IF(#REF!="",#REF!*#REF!,((P171*M171*#REF!)+(((#REF!-P171)*M171)*R171)))</f>
        <v>#REF!</v>
      </c>
      <c r="T171" s="48" t="e">
        <f>S171-U171</f>
        <v>#REF!</v>
      </c>
      <c r="U171" s="48" t="e">
        <f>S171*50%</f>
        <v>#REF!</v>
      </c>
      <c r="V171" s="47"/>
      <c r="W171" s="46"/>
      <c r="X171" s="45" t="e">
        <f>W171-S171</f>
        <v>#REF!</v>
      </c>
      <c r="Y171" s="3" t="e">
        <f>IF(X171=0,"OK","Ecart")</f>
        <v>#REF!</v>
      </c>
      <c r="Z171" s="2">
        <f>IF(H171="","",NETWORKDAYS(H171,DUDU))</f>
        <v>254</v>
      </c>
      <c r="AA171" s="2">
        <f>IF(Z171="","",Z171*7)</f>
        <v>1778</v>
      </c>
      <c r="AB171" s="27">
        <f>NETWORKDAYS(H171,J171)</f>
        <v>138</v>
      </c>
      <c r="AC171" s="2">
        <f>IF(Z171="","",AB171-Z171)</f>
        <v>-116</v>
      </c>
      <c r="AD171" s="2">
        <f>IF(AC171="","",AC171*7)</f>
        <v>-812</v>
      </c>
    </row>
    <row r="172" spans="1:30" ht="30" customHeight="1" x14ac:dyDescent="0.25">
      <c r="A172" s="55" t="s">
        <v>5</v>
      </c>
      <c r="B172" s="56" t="s">
        <v>12</v>
      </c>
      <c r="C172" s="59"/>
      <c r="D172" s="55" t="s">
        <v>8</v>
      </c>
      <c r="E172" s="55">
        <v>232</v>
      </c>
      <c r="F172" s="55" t="s">
        <v>7</v>
      </c>
      <c r="G172" s="58">
        <v>71010</v>
      </c>
      <c r="H172" s="54">
        <v>43117</v>
      </c>
      <c r="I172" s="54"/>
      <c r="J172" s="54">
        <v>43294</v>
      </c>
      <c r="K172" s="53">
        <v>43117</v>
      </c>
      <c r="L172" s="53">
        <v>43294</v>
      </c>
      <c r="M172" s="52">
        <v>805</v>
      </c>
      <c r="N172" s="52">
        <v>140</v>
      </c>
      <c r="O172" s="50">
        <f>SUM(M172:N172)</f>
        <v>945</v>
      </c>
      <c r="P172" s="51">
        <v>6</v>
      </c>
      <c r="Q172" s="51">
        <v>8</v>
      </c>
      <c r="R172" s="49">
        <v>11.1</v>
      </c>
      <c r="S172" s="48" t="e">
        <f>IF(#REF!="",#REF!*#REF!,((P172*M172*#REF!)+(((#REF!-P172)*M172)*R172)))</f>
        <v>#REF!</v>
      </c>
      <c r="T172" s="48" t="e">
        <f>S172-U172</f>
        <v>#REF!</v>
      </c>
      <c r="U172" s="48" t="e">
        <f>S172*50%</f>
        <v>#REF!</v>
      </c>
      <c r="V172" s="47"/>
      <c r="W172" s="46"/>
      <c r="X172" s="45" t="e">
        <f>W172-S172</f>
        <v>#REF!</v>
      </c>
      <c r="Y172" s="3" t="e">
        <f>IF(X172=0,"OK","Ecart")</f>
        <v>#REF!</v>
      </c>
      <c r="Z172" s="2">
        <f>IF(H172="","",NETWORKDAYS(H172,DUDU))</f>
        <v>249</v>
      </c>
      <c r="AA172" s="2">
        <f>IF(Z172="","",Z172*7)</f>
        <v>1743</v>
      </c>
      <c r="AB172" s="27">
        <f>NETWORKDAYS(H172,J172)</f>
        <v>128</v>
      </c>
      <c r="AC172" s="2">
        <f>IF(Z172="","",AB172-Z172)</f>
        <v>-121</v>
      </c>
      <c r="AD172" s="2">
        <f>IF(AC172="","",AC172*7)</f>
        <v>-847</v>
      </c>
    </row>
    <row r="173" spans="1:30" ht="30" customHeight="1" x14ac:dyDescent="0.25">
      <c r="A173" s="55" t="s">
        <v>5</v>
      </c>
      <c r="B173" s="56" t="s">
        <v>12</v>
      </c>
      <c r="C173" s="59"/>
      <c r="D173" s="55" t="s">
        <v>8</v>
      </c>
      <c r="E173" s="55">
        <v>232</v>
      </c>
      <c r="F173" s="55" t="s">
        <v>7</v>
      </c>
      <c r="G173" s="58">
        <v>71010</v>
      </c>
      <c r="H173" s="54">
        <v>43215</v>
      </c>
      <c r="I173" s="54"/>
      <c r="J173" s="54">
        <v>43455</v>
      </c>
      <c r="K173" s="53">
        <v>43215</v>
      </c>
      <c r="L173" s="53">
        <v>43455</v>
      </c>
      <c r="M173" s="52">
        <v>805</v>
      </c>
      <c r="N173" s="52">
        <v>140</v>
      </c>
      <c r="O173" s="50">
        <f>SUM(M173:N173)</f>
        <v>945</v>
      </c>
      <c r="P173" s="51">
        <v>6</v>
      </c>
      <c r="Q173" s="51">
        <v>8</v>
      </c>
      <c r="R173" s="49">
        <v>11.1</v>
      </c>
      <c r="S173" s="48" t="e">
        <f>IF(#REF!="",#REF!*#REF!,((P173*M173*#REF!)+(((#REF!-P173)*M173)*R173)))</f>
        <v>#REF!</v>
      </c>
      <c r="T173" s="48" t="e">
        <f>S173-U173</f>
        <v>#REF!</v>
      </c>
      <c r="U173" s="48" t="e">
        <f>S173*50%</f>
        <v>#REF!</v>
      </c>
      <c r="V173" s="47"/>
      <c r="W173" s="46"/>
      <c r="X173" s="45" t="e">
        <f>W173-S173</f>
        <v>#REF!</v>
      </c>
      <c r="Y173" s="3" t="e">
        <f>IF(X173=0,"OK","Ecart")</f>
        <v>#REF!</v>
      </c>
      <c r="Z173" s="2">
        <f>IF(H173="","",NETWORKDAYS(H173,DUDU))</f>
        <v>179</v>
      </c>
      <c r="AA173" s="2">
        <f>IF(Z173="","",Z173*7)</f>
        <v>1253</v>
      </c>
      <c r="AB173" s="27">
        <f>NETWORKDAYS(H173,J173)</f>
        <v>173</v>
      </c>
      <c r="AC173" s="2">
        <f>IF(Z173="","",AB173-Z173)</f>
        <v>-6</v>
      </c>
      <c r="AD173" s="2">
        <f>IF(AC173="","",AC173*7)</f>
        <v>-42</v>
      </c>
    </row>
    <row r="174" spans="1:30" ht="30" customHeight="1" x14ac:dyDescent="0.25">
      <c r="A174" s="55" t="s">
        <v>5</v>
      </c>
      <c r="B174" s="56" t="s">
        <v>12</v>
      </c>
      <c r="C174" s="59"/>
      <c r="D174" s="55" t="s">
        <v>8</v>
      </c>
      <c r="E174" s="55">
        <v>232</v>
      </c>
      <c r="F174" s="55" t="s">
        <v>7</v>
      </c>
      <c r="G174" s="58">
        <v>71010</v>
      </c>
      <c r="H174" s="54">
        <v>43215</v>
      </c>
      <c r="I174" s="54"/>
      <c r="J174" s="54">
        <v>43420</v>
      </c>
      <c r="K174" s="53">
        <v>43215</v>
      </c>
      <c r="L174" s="53">
        <v>43420</v>
      </c>
      <c r="M174" s="52">
        <v>805</v>
      </c>
      <c r="N174" s="52">
        <v>140</v>
      </c>
      <c r="O174" s="50">
        <f>SUM(M174:N174)</f>
        <v>945</v>
      </c>
      <c r="P174" s="51">
        <v>6</v>
      </c>
      <c r="Q174" s="51">
        <v>8</v>
      </c>
      <c r="R174" s="49">
        <v>11.1</v>
      </c>
      <c r="S174" s="48" t="e">
        <f>IF(#REF!="",#REF!*#REF!,((P174*M174*#REF!)+(((#REF!-P174)*M174)*R174)))</f>
        <v>#REF!</v>
      </c>
      <c r="T174" s="48" t="e">
        <f>S174-U174</f>
        <v>#REF!</v>
      </c>
      <c r="U174" s="48" t="e">
        <f>S174*50%</f>
        <v>#REF!</v>
      </c>
      <c r="V174" s="47"/>
      <c r="W174" s="46"/>
      <c r="X174" s="45" t="e">
        <f>W174-S174</f>
        <v>#REF!</v>
      </c>
      <c r="Y174" s="3" t="e">
        <f>IF(X174=0,"OK","Ecart")</f>
        <v>#REF!</v>
      </c>
      <c r="Z174" s="2">
        <f>IF(H174="","",NETWORKDAYS(H174,DUDU))</f>
        <v>179</v>
      </c>
      <c r="AA174" s="2">
        <f>IF(Z174="","",Z174*7)</f>
        <v>1253</v>
      </c>
      <c r="AB174" s="27">
        <f>NETWORKDAYS(H174,J174)</f>
        <v>148</v>
      </c>
      <c r="AC174" s="2">
        <f>IF(Z174="","",AB174-Z174)</f>
        <v>-31</v>
      </c>
      <c r="AD174" s="2">
        <f>IF(AC174="","",AC174*7)</f>
        <v>-217</v>
      </c>
    </row>
    <row r="175" spans="1:30" ht="30" customHeight="1" x14ac:dyDescent="0.25">
      <c r="A175" s="62" t="s">
        <v>6</v>
      </c>
      <c r="B175" s="56" t="s">
        <v>12</v>
      </c>
      <c r="C175" s="59"/>
      <c r="D175" s="55" t="s">
        <v>8</v>
      </c>
      <c r="E175" s="55">
        <v>251</v>
      </c>
      <c r="F175" s="55" t="s">
        <v>7</v>
      </c>
      <c r="G175" s="58">
        <v>71010</v>
      </c>
      <c r="H175" s="54">
        <v>42836</v>
      </c>
      <c r="I175" s="54"/>
      <c r="J175" s="54">
        <v>43070</v>
      </c>
      <c r="K175" s="53">
        <v>42836</v>
      </c>
      <c r="L175" s="53">
        <v>43070</v>
      </c>
      <c r="M175" s="52">
        <v>945</v>
      </c>
      <c r="N175" s="52">
        <v>105</v>
      </c>
      <c r="O175" s="50">
        <f>SUM(M175:N175)</f>
        <v>1050</v>
      </c>
      <c r="P175" s="51">
        <v>4</v>
      </c>
      <c r="Q175" s="51">
        <v>6</v>
      </c>
      <c r="R175" s="61">
        <v>13.2</v>
      </c>
      <c r="S175" s="61" t="e">
        <f>IF(#REF!="",#REF!*#REF!,((P175*M175*#REF!)+(((#REF!-P175)*M175)*R175)))</f>
        <v>#REF!</v>
      </c>
      <c r="T175" s="61" t="e">
        <f>S175-U175</f>
        <v>#REF!</v>
      </c>
      <c r="U175" s="61" t="e">
        <f>S175*45%</f>
        <v>#REF!</v>
      </c>
      <c r="V175" s="57" t="s">
        <v>11</v>
      </c>
      <c r="W175" s="60">
        <v>0</v>
      </c>
      <c r="X175" s="45">
        <v>0</v>
      </c>
      <c r="Y175" s="3" t="str">
        <f>IF(X175=0,"OK","Ecart")</f>
        <v>OK</v>
      </c>
      <c r="Z175" s="2">
        <f>IF(H175="","",NETWORKDAYS(H175,DUDU))</f>
        <v>450</v>
      </c>
      <c r="AA175" s="2">
        <f>IF(Z175="","",Z175*7)</f>
        <v>3150</v>
      </c>
      <c r="AB175" s="27">
        <f>NETWORKDAYS(H175,J175)</f>
        <v>169</v>
      </c>
      <c r="AC175" s="2">
        <f>IF(Z175="","",AB175-Z175)</f>
        <v>-281</v>
      </c>
      <c r="AD175" s="2">
        <f>IF(AC175="","",AC175*7)</f>
        <v>-1967</v>
      </c>
    </row>
    <row r="176" spans="1:30" ht="30" customHeight="1" x14ac:dyDescent="0.25">
      <c r="A176" s="62" t="s">
        <v>6</v>
      </c>
      <c r="B176" s="56" t="s">
        <v>12</v>
      </c>
      <c r="C176" s="59"/>
      <c r="D176" s="55" t="s">
        <v>8</v>
      </c>
      <c r="E176" s="55">
        <v>251</v>
      </c>
      <c r="F176" s="55" t="s">
        <v>7</v>
      </c>
      <c r="G176" s="58">
        <v>71010</v>
      </c>
      <c r="H176" s="54">
        <v>42836</v>
      </c>
      <c r="I176" s="54"/>
      <c r="J176" s="54">
        <v>43070</v>
      </c>
      <c r="K176" s="53">
        <v>42836</v>
      </c>
      <c r="L176" s="53">
        <v>43070</v>
      </c>
      <c r="M176" s="52">
        <v>945</v>
      </c>
      <c r="N176" s="52">
        <v>105</v>
      </c>
      <c r="O176" s="50">
        <f>SUM(M176:N176)</f>
        <v>1050</v>
      </c>
      <c r="P176" s="51">
        <v>4</v>
      </c>
      <c r="Q176" s="51">
        <v>6</v>
      </c>
      <c r="R176" s="61">
        <v>13.2</v>
      </c>
      <c r="S176" s="61" t="e">
        <f>IF(#REF!="",#REF!*#REF!,((P176*M176*#REF!)+(((#REF!-P176)*M176)*R176)))</f>
        <v>#REF!</v>
      </c>
      <c r="T176" s="61" t="e">
        <f>S176-U176</f>
        <v>#REF!</v>
      </c>
      <c r="U176" s="61" t="e">
        <f>S176*45%</f>
        <v>#REF!</v>
      </c>
      <c r="V176" s="57" t="s">
        <v>11</v>
      </c>
      <c r="W176" s="60">
        <v>80982.740000000005</v>
      </c>
      <c r="X176" s="45" t="e">
        <f>W176-(S175+S176)</f>
        <v>#REF!</v>
      </c>
      <c r="Y176" s="3" t="e">
        <f>IF(X176=0,"OK","Ecart")</f>
        <v>#REF!</v>
      </c>
      <c r="Z176" s="2">
        <f>IF(H176="","",NETWORKDAYS(H176,DUDU))</f>
        <v>450</v>
      </c>
      <c r="AA176" s="2">
        <f>IF(Z176="","",Z176*7)</f>
        <v>3150</v>
      </c>
      <c r="AB176" s="27">
        <f>NETWORKDAYS(H176,J176)</f>
        <v>169</v>
      </c>
      <c r="AC176" s="2">
        <f>IF(Z176="","",AB176-Z176)</f>
        <v>-281</v>
      </c>
      <c r="AD176" s="2">
        <f>IF(AC176="","",AC176*7)</f>
        <v>-1967</v>
      </c>
    </row>
    <row r="177" spans="1:30" ht="30" customHeight="1" x14ac:dyDescent="0.25">
      <c r="A177" s="55" t="s">
        <v>5</v>
      </c>
      <c r="B177" s="56" t="s">
        <v>12</v>
      </c>
      <c r="C177" s="59"/>
      <c r="D177" s="55" t="s">
        <v>8</v>
      </c>
      <c r="E177" s="55">
        <v>251</v>
      </c>
      <c r="F177" s="55" t="s">
        <v>7</v>
      </c>
      <c r="G177" s="58">
        <v>71010</v>
      </c>
      <c r="H177" s="54">
        <v>43117</v>
      </c>
      <c r="I177" s="54"/>
      <c r="J177" s="54">
        <v>43350</v>
      </c>
      <c r="K177" s="53">
        <v>43117</v>
      </c>
      <c r="L177" s="53">
        <v>43350</v>
      </c>
      <c r="M177" s="52">
        <v>945</v>
      </c>
      <c r="N177" s="52">
        <v>105</v>
      </c>
      <c r="O177" s="50">
        <f>SUM(M177:N177)</f>
        <v>1050</v>
      </c>
      <c r="P177" s="51">
        <v>4</v>
      </c>
      <c r="Q177" s="51">
        <v>6</v>
      </c>
      <c r="R177" s="49">
        <v>13.2</v>
      </c>
      <c r="S177" s="48" t="e">
        <f>IF(#REF!="",#REF!*#REF!,((P177*M177*#REF!)+(((#REF!-P177)*M177)*R177)))</f>
        <v>#REF!</v>
      </c>
      <c r="T177" s="48" t="e">
        <f>S177-U177</f>
        <v>#REF!</v>
      </c>
      <c r="U177" s="48" t="e">
        <f>S177*50%</f>
        <v>#REF!</v>
      </c>
      <c r="V177" s="47"/>
      <c r="W177" s="46"/>
      <c r="X177" s="45" t="e">
        <f>W177-S177</f>
        <v>#REF!</v>
      </c>
      <c r="Y177" s="3" t="e">
        <f>IF(X177=0,"OK","Ecart")</f>
        <v>#REF!</v>
      </c>
      <c r="Z177" s="2">
        <f>IF(H177="","",NETWORKDAYS(H177,DUDU))</f>
        <v>249</v>
      </c>
      <c r="AA177" s="2">
        <f>IF(Z177="","",Z177*7)</f>
        <v>1743</v>
      </c>
      <c r="AB177" s="27">
        <f>NETWORKDAYS(H177,J177)</f>
        <v>168</v>
      </c>
      <c r="AC177" s="2">
        <f>IF(Z177="","",AB177-Z177)</f>
        <v>-81</v>
      </c>
      <c r="AD177" s="2">
        <f>IF(AC177="","",AC177*7)</f>
        <v>-567</v>
      </c>
    </row>
    <row r="178" spans="1:30" ht="30" customHeight="1" x14ac:dyDescent="0.25">
      <c r="A178" s="55" t="s">
        <v>5</v>
      </c>
      <c r="B178" s="56" t="s">
        <v>12</v>
      </c>
      <c r="C178" s="59"/>
      <c r="D178" s="55" t="s">
        <v>8</v>
      </c>
      <c r="E178" s="55">
        <v>251</v>
      </c>
      <c r="F178" s="55" t="s">
        <v>7</v>
      </c>
      <c r="G178" s="58">
        <v>71010</v>
      </c>
      <c r="H178" s="54">
        <v>43117</v>
      </c>
      <c r="I178" s="54"/>
      <c r="J178" s="54">
        <v>43350</v>
      </c>
      <c r="K178" s="53">
        <v>43117</v>
      </c>
      <c r="L178" s="53">
        <v>43350</v>
      </c>
      <c r="M178" s="52">
        <v>945</v>
      </c>
      <c r="N178" s="52">
        <v>105</v>
      </c>
      <c r="O178" s="50">
        <f>SUM(M178:N178)</f>
        <v>1050</v>
      </c>
      <c r="P178" s="51">
        <v>4</v>
      </c>
      <c r="Q178" s="51">
        <v>6</v>
      </c>
      <c r="R178" s="49">
        <v>13.2</v>
      </c>
      <c r="S178" s="48" t="e">
        <f>IF(#REF!="",#REF!*#REF!,((P178*M178*#REF!)+(((#REF!-P178)*M178)*R178)))</f>
        <v>#REF!</v>
      </c>
      <c r="T178" s="48" t="e">
        <f>S178-U178</f>
        <v>#REF!</v>
      </c>
      <c r="U178" s="48" t="e">
        <f>S178*50%</f>
        <v>#REF!</v>
      </c>
      <c r="V178" s="47"/>
      <c r="W178" s="46"/>
      <c r="X178" s="45" t="e">
        <f>W178-S178</f>
        <v>#REF!</v>
      </c>
      <c r="Y178" s="3" t="e">
        <f>IF(X178=0,"OK","Ecart")</f>
        <v>#REF!</v>
      </c>
      <c r="Z178" s="2">
        <f>IF(H178="","",NETWORKDAYS(H178,DUDU))</f>
        <v>249</v>
      </c>
      <c r="AA178" s="2">
        <f>IF(Z178="","",Z178*7)</f>
        <v>1743</v>
      </c>
      <c r="AB178" s="27">
        <f>NETWORKDAYS(H178,J178)</f>
        <v>168</v>
      </c>
      <c r="AC178" s="2">
        <f>IF(Z178="","",AB178-Z178)</f>
        <v>-81</v>
      </c>
      <c r="AD178" s="2">
        <f>IF(AC178="","",AC178*7)</f>
        <v>-567</v>
      </c>
    </row>
    <row r="179" spans="1:30" ht="30" customHeight="1" x14ac:dyDescent="0.25">
      <c r="A179" s="62" t="s">
        <v>6</v>
      </c>
      <c r="B179" s="56" t="s">
        <v>12</v>
      </c>
      <c r="C179" s="59"/>
      <c r="D179" s="55" t="s">
        <v>8</v>
      </c>
      <c r="E179" s="55">
        <v>254</v>
      </c>
      <c r="F179" s="55" t="s">
        <v>7</v>
      </c>
      <c r="G179" s="58">
        <v>71010</v>
      </c>
      <c r="H179" s="54">
        <v>42774</v>
      </c>
      <c r="I179" s="54"/>
      <c r="J179" s="54">
        <v>42993</v>
      </c>
      <c r="K179" s="53">
        <v>42740</v>
      </c>
      <c r="L179" s="53">
        <v>42944</v>
      </c>
      <c r="M179" s="52">
        <v>910</v>
      </c>
      <c r="N179" s="52">
        <v>70</v>
      </c>
      <c r="O179" s="50">
        <f>SUM(M179:N179)</f>
        <v>980</v>
      </c>
      <c r="P179" s="51">
        <v>6</v>
      </c>
      <c r="Q179" s="51">
        <v>9</v>
      </c>
      <c r="R179" s="61">
        <v>13.2</v>
      </c>
      <c r="S179" s="61" t="e">
        <f>IF(#REF!="",#REF!*#REF!,((P179*M179*#REF!)+(((#REF!-P179)*M179)*R179)))</f>
        <v>#REF!</v>
      </c>
      <c r="T179" s="61" t="e">
        <f>S179-U179</f>
        <v>#REF!</v>
      </c>
      <c r="U179" s="61" t="e">
        <f>S179*45%</f>
        <v>#REF!</v>
      </c>
      <c r="V179" s="57"/>
      <c r="W179" s="60"/>
      <c r="X179" s="45" t="e">
        <f>W179-S179</f>
        <v>#REF!</v>
      </c>
      <c r="Y179" s="3" t="e">
        <f>IF(X179=0,"OK","Ecart")</f>
        <v>#REF!</v>
      </c>
      <c r="Z179" s="2">
        <f>IF(H179="","",NETWORKDAYS(H179,DUDU))</f>
        <v>494</v>
      </c>
      <c r="AA179" s="2">
        <f>IF(Z179="","",Z179*7)</f>
        <v>3458</v>
      </c>
      <c r="AB179" s="27">
        <f>NETWORKDAYS(H179,J179)</f>
        <v>158</v>
      </c>
      <c r="AC179" s="2">
        <f>IF(Z179="","",AB179-Z179)</f>
        <v>-336</v>
      </c>
      <c r="AD179" s="2">
        <f>IF(AC179="","",AC179*7)</f>
        <v>-2352</v>
      </c>
    </row>
    <row r="180" spans="1:30" ht="30" customHeight="1" x14ac:dyDescent="0.25">
      <c r="A180" s="62" t="s">
        <v>6</v>
      </c>
      <c r="B180" s="56" t="s">
        <v>12</v>
      </c>
      <c r="C180" s="59"/>
      <c r="D180" s="55" t="s">
        <v>8</v>
      </c>
      <c r="E180" s="55">
        <v>254</v>
      </c>
      <c r="F180" s="55" t="s">
        <v>7</v>
      </c>
      <c r="G180" s="58">
        <v>71010</v>
      </c>
      <c r="H180" s="54">
        <v>42997</v>
      </c>
      <c r="I180" s="54"/>
      <c r="J180" s="54">
        <v>43203</v>
      </c>
      <c r="K180" s="53">
        <v>42977</v>
      </c>
      <c r="L180" s="53">
        <v>43182</v>
      </c>
      <c r="M180" s="52">
        <v>910</v>
      </c>
      <c r="N180" s="52">
        <v>70</v>
      </c>
      <c r="O180" s="50">
        <f>SUM(M180:N180)</f>
        <v>980</v>
      </c>
      <c r="P180" s="51">
        <v>6</v>
      </c>
      <c r="Q180" s="51">
        <v>9</v>
      </c>
      <c r="R180" s="61">
        <v>13.2</v>
      </c>
      <c r="S180" s="61" t="e">
        <f>IF(#REF!="",#REF!*#REF!,((P180*M180*#REF!)+(((#REF!-P180)*M180)*R180)))</f>
        <v>#REF!</v>
      </c>
      <c r="T180" s="61" t="e">
        <f>S180-U180</f>
        <v>#REF!</v>
      </c>
      <c r="U180" s="61" t="e">
        <f>S180*45%</f>
        <v>#REF!</v>
      </c>
      <c r="V180" s="57"/>
      <c r="W180" s="60"/>
      <c r="X180" s="45" t="e">
        <f>W180-S180</f>
        <v>#REF!</v>
      </c>
      <c r="Y180" s="3" t="e">
        <f>IF(X180=0,"OK","Ecart")</f>
        <v>#REF!</v>
      </c>
      <c r="Z180" s="2">
        <f>IF(H180="","",NETWORKDAYS(H180,DUDU))</f>
        <v>335</v>
      </c>
      <c r="AA180" s="2">
        <f>IF(Z180="","",Z180*7)</f>
        <v>2345</v>
      </c>
      <c r="AB180" s="27">
        <f>NETWORKDAYS(H180,J180)</f>
        <v>149</v>
      </c>
      <c r="AC180" s="2">
        <f>IF(Z180="","",AB180-Z180)</f>
        <v>-186</v>
      </c>
      <c r="AD180" s="2">
        <f>IF(AC180="","",AC180*7)</f>
        <v>-1302</v>
      </c>
    </row>
    <row r="181" spans="1:30" ht="30" customHeight="1" x14ac:dyDescent="0.25">
      <c r="A181" s="55" t="s">
        <v>5</v>
      </c>
      <c r="B181" s="56" t="s">
        <v>12</v>
      </c>
      <c r="C181" s="59"/>
      <c r="D181" s="55" t="s">
        <v>8</v>
      </c>
      <c r="E181" s="55">
        <v>254</v>
      </c>
      <c r="F181" s="55" t="s">
        <v>7</v>
      </c>
      <c r="G181" s="58">
        <v>71010</v>
      </c>
      <c r="H181" s="54">
        <v>43110</v>
      </c>
      <c r="I181" s="54"/>
      <c r="J181" s="54">
        <v>43315</v>
      </c>
      <c r="K181" s="53">
        <v>43110</v>
      </c>
      <c r="L181" s="53">
        <v>43315</v>
      </c>
      <c r="M181" s="52">
        <v>910</v>
      </c>
      <c r="N181" s="52">
        <v>70</v>
      </c>
      <c r="O181" s="50">
        <f>SUM(M181:N181)</f>
        <v>980</v>
      </c>
      <c r="P181" s="51">
        <v>6</v>
      </c>
      <c r="Q181" s="51">
        <v>9</v>
      </c>
      <c r="R181" s="49">
        <v>13.2</v>
      </c>
      <c r="S181" s="48" t="e">
        <f>IF(#REF!="",#REF!*#REF!,((P181*M181*#REF!)+(((#REF!-P181)*M181)*R181)))</f>
        <v>#REF!</v>
      </c>
      <c r="T181" s="48" t="e">
        <f>S181-U181</f>
        <v>#REF!</v>
      </c>
      <c r="U181" s="48" t="e">
        <f>S181*50%</f>
        <v>#REF!</v>
      </c>
      <c r="V181" s="47"/>
      <c r="W181" s="46"/>
      <c r="X181" s="45" t="e">
        <f>W181-S181</f>
        <v>#REF!</v>
      </c>
      <c r="Y181" s="3" t="e">
        <f>IF(X181=0,"OK","Ecart")</f>
        <v>#REF!</v>
      </c>
      <c r="Z181" s="2">
        <f>IF(H181="","",NETWORKDAYS(H181,DUDU))</f>
        <v>254</v>
      </c>
      <c r="AA181" s="2">
        <f>IF(Z181="","",Z181*7)</f>
        <v>1778</v>
      </c>
      <c r="AB181" s="27">
        <f>NETWORKDAYS(H181,J181)</f>
        <v>148</v>
      </c>
      <c r="AC181" s="2">
        <f>IF(Z181="","",AB181-Z181)</f>
        <v>-106</v>
      </c>
      <c r="AD181" s="2">
        <f>IF(AC181="","",AC181*7)</f>
        <v>-742</v>
      </c>
    </row>
    <row r="182" spans="1:30" ht="30" customHeight="1" x14ac:dyDescent="0.25">
      <c r="A182" s="55" t="s">
        <v>5</v>
      </c>
      <c r="B182" s="56" t="s">
        <v>12</v>
      </c>
      <c r="C182" s="59"/>
      <c r="D182" s="55" t="s">
        <v>8</v>
      </c>
      <c r="E182" s="55">
        <v>254</v>
      </c>
      <c r="F182" s="55" t="s">
        <v>7</v>
      </c>
      <c r="G182" s="58">
        <v>71010</v>
      </c>
      <c r="H182" s="54">
        <v>43348</v>
      </c>
      <c r="I182" s="54"/>
      <c r="J182" s="54">
        <v>43553</v>
      </c>
      <c r="K182" s="53">
        <v>43348</v>
      </c>
      <c r="L182" s="53">
        <v>43553</v>
      </c>
      <c r="M182" s="52">
        <v>910</v>
      </c>
      <c r="N182" s="52">
        <v>70</v>
      </c>
      <c r="O182" s="50">
        <f>SUM(M182:N182)</f>
        <v>980</v>
      </c>
      <c r="P182" s="51">
        <v>6</v>
      </c>
      <c r="Q182" s="51">
        <v>9</v>
      </c>
      <c r="R182" s="49">
        <v>13.2</v>
      </c>
      <c r="S182" s="48" t="e">
        <f>IF(#REF!="",#REF!*#REF!,((P182*M182*#REF!)+(((#REF!-P182)*M182)*R182)))</f>
        <v>#REF!</v>
      </c>
      <c r="T182" s="48" t="e">
        <f>S182-U182</f>
        <v>#REF!</v>
      </c>
      <c r="U182" s="48" t="e">
        <f>S182*50%</f>
        <v>#REF!</v>
      </c>
      <c r="V182" s="47"/>
      <c r="W182" s="46"/>
      <c r="X182" s="45" t="e">
        <f>W182-S182</f>
        <v>#REF!</v>
      </c>
      <c r="Y182" s="3" t="e">
        <f>IF(X182=0,"OK","Ecart")</f>
        <v>#REF!</v>
      </c>
      <c r="Z182" s="2">
        <f>IF(H182="","",NETWORKDAYS(H182,DUDU))</f>
        <v>84</v>
      </c>
      <c r="AA182" s="2">
        <f>IF(Z182="","",Z182*7)</f>
        <v>588</v>
      </c>
      <c r="AB182" s="27">
        <f>NETWORKDAYS(H182,J182)</f>
        <v>148</v>
      </c>
      <c r="AC182" s="2">
        <f>IF(Z182="","",AB182-Z182)</f>
        <v>64</v>
      </c>
      <c r="AD182" s="2">
        <f>IF(AC182="","",AC182*7)</f>
        <v>448</v>
      </c>
    </row>
    <row r="183" spans="1:30" ht="30" customHeight="1" x14ac:dyDescent="0.25">
      <c r="A183" s="62" t="s">
        <v>6</v>
      </c>
      <c r="B183" s="56" t="s">
        <v>12</v>
      </c>
      <c r="C183" s="59"/>
      <c r="D183" s="55" t="s">
        <v>8</v>
      </c>
      <c r="E183" s="55">
        <v>254</v>
      </c>
      <c r="F183" s="55" t="s">
        <v>7</v>
      </c>
      <c r="G183" s="58">
        <v>71010</v>
      </c>
      <c r="H183" s="54">
        <v>42830</v>
      </c>
      <c r="I183" s="54"/>
      <c r="J183" s="54">
        <v>43000</v>
      </c>
      <c r="K183" s="53">
        <v>42775</v>
      </c>
      <c r="L183" s="53">
        <v>42929</v>
      </c>
      <c r="M183" s="52">
        <v>665</v>
      </c>
      <c r="N183" s="52">
        <v>70</v>
      </c>
      <c r="O183" s="50">
        <f>SUM(M183:N183)</f>
        <v>735</v>
      </c>
      <c r="P183" s="51">
        <v>12</v>
      </c>
      <c r="Q183" s="51">
        <v>18</v>
      </c>
      <c r="R183" s="61">
        <v>12.5</v>
      </c>
      <c r="S183" s="61" t="e">
        <f>IF(#REF!="",#REF!*#REF!,((P183*M183*#REF!)+(((#REF!-P183)*M183)*R183)))</f>
        <v>#REF!</v>
      </c>
      <c r="T183" s="61" t="e">
        <f>S183-U183</f>
        <v>#REF!</v>
      </c>
      <c r="U183" s="61" t="e">
        <f>S183*45%</f>
        <v>#REF!</v>
      </c>
      <c r="V183" s="57" t="s">
        <v>11</v>
      </c>
      <c r="W183" s="60"/>
      <c r="X183" s="45" t="e">
        <f>W183-S183</f>
        <v>#REF!</v>
      </c>
      <c r="Y183" s="3" t="e">
        <f>IF(X183=0,"OK","Ecart")</f>
        <v>#REF!</v>
      </c>
      <c r="Z183" s="2">
        <f>IF(H183="","",NETWORKDAYS(H183,DUDU))</f>
        <v>454</v>
      </c>
      <c r="AA183" s="2">
        <f>IF(Z183="","",Z183*7)</f>
        <v>3178</v>
      </c>
      <c r="AB183" s="27">
        <f>NETWORKDAYS(H183,J183)</f>
        <v>123</v>
      </c>
      <c r="AC183" s="2">
        <f>IF(Z183="","",AB183-Z183)</f>
        <v>-331</v>
      </c>
      <c r="AD183" s="2">
        <f>IF(AC183="","",AC183*7)</f>
        <v>-2317</v>
      </c>
    </row>
    <row r="184" spans="1:30" ht="30" customHeight="1" x14ac:dyDescent="0.25">
      <c r="A184" s="55" t="s">
        <v>5</v>
      </c>
      <c r="B184" s="56" t="s">
        <v>12</v>
      </c>
      <c r="C184" s="59"/>
      <c r="D184" s="55" t="s">
        <v>8</v>
      </c>
      <c r="E184" s="55">
        <v>254</v>
      </c>
      <c r="F184" s="55" t="s">
        <v>7</v>
      </c>
      <c r="G184" s="58">
        <v>71010</v>
      </c>
      <c r="H184" s="54">
        <v>43131</v>
      </c>
      <c r="I184" s="54"/>
      <c r="J184" s="54">
        <v>43287</v>
      </c>
      <c r="K184" s="53">
        <v>43131</v>
      </c>
      <c r="L184" s="53">
        <v>43287</v>
      </c>
      <c r="M184" s="52">
        <v>665</v>
      </c>
      <c r="N184" s="52">
        <v>70</v>
      </c>
      <c r="O184" s="50">
        <f>SUM(M184:N184)</f>
        <v>735</v>
      </c>
      <c r="P184" s="51">
        <v>12</v>
      </c>
      <c r="Q184" s="51">
        <v>18</v>
      </c>
      <c r="R184" s="49">
        <v>12.5</v>
      </c>
      <c r="S184" s="48" t="e">
        <f>IF(#REF!="",#REF!*#REF!,((P184*M184*#REF!)+(((#REF!-P184)*M184)*R184)))</f>
        <v>#REF!</v>
      </c>
      <c r="T184" s="48" t="e">
        <f>S184-U184</f>
        <v>#REF!</v>
      </c>
      <c r="U184" s="48" t="e">
        <f>S184*50%</f>
        <v>#REF!</v>
      </c>
      <c r="V184" s="47"/>
      <c r="W184" s="46"/>
      <c r="X184" s="45" t="e">
        <f>W184-S184</f>
        <v>#REF!</v>
      </c>
      <c r="Y184" s="3" t="e">
        <f>IF(X184=0,"OK","Ecart")</f>
        <v>#REF!</v>
      </c>
      <c r="Z184" s="2">
        <f>IF(H184="","",NETWORKDAYS(H184,DUDU))</f>
        <v>239</v>
      </c>
      <c r="AA184" s="2">
        <f>IF(Z184="","",Z184*7)</f>
        <v>1673</v>
      </c>
      <c r="AB184" s="27">
        <f>NETWORKDAYS(H184,J184)</f>
        <v>113</v>
      </c>
      <c r="AC184" s="2">
        <f>IF(Z184="","",AB184-Z184)</f>
        <v>-126</v>
      </c>
      <c r="AD184" s="2">
        <f>IF(AC184="","",AC184*7)</f>
        <v>-882</v>
      </c>
    </row>
    <row r="185" spans="1:30" ht="30" customHeight="1" x14ac:dyDescent="0.25">
      <c r="A185" s="62" t="s">
        <v>6</v>
      </c>
      <c r="B185" s="56" t="s">
        <v>12</v>
      </c>
      <c r="C185" s="63"/>
      <c r="D185" s="55" t="s">
        <v>8</v>
      </c>
      <c r="E185" s="55">
        <v>255</v>
      </c>
      <c r="F185" s="55" t="s">
        <v>7</v>
      </c>
      <c r="G185" s="58">
        <v>21010</v>
      </c>
      <c r="H185" s="54">
        <v>42829</v>
      </c>
      <c r="I185" s="54"/>
      <c r="J185" s="54">
        <v>43280</v>
      </c>
      <c r="K185" s="53">
        <v>42829</v>
      </c>
      <c r="L185" s="53">
        <v>43049</v>
      </c>
      <c r="M185" s="52">
        <v>875</v>
      </c>
      <c r="N185" s="52">
        <v>105</v>
      </c>
      <c r="O185" s="50">
        <f>SUM(M185:N185)</f>
        <v>980</v>
      </c>
      <c r="P185" s="51">
        <v>14</v>
      </c>
      <c r="Q185" s="51">
        <v>21</v>
      </c>
      <c r="R185" s="61">
        <v>10.8</v>
      </c>
      <c r="S185" s="61" t="e">
        <f>IF(#REF!="",#REF!*#REF!,((P185*M185*#REF!)+(((#REF!-P185)*M185)*R185)))</f>
        <v>#REF!</v>
      </c>
      <c r="T185" s="61" t="e">
        <f>S185-U185</f>
        <v>#REF!</v>
      </c>
      <c r="U185" s="61" t="e">
        <f>S185*45%</f>
        <v>#REF!</v>
      </c>
      <c r="V185" s="57"/>
      <c r="W185" s="60"/>
      <c r="X185" s="45" t="e">
        <f>W185-S185</f>
        <v>#REF!</v>
      </c>
      <c r="Y185" s="3" t="e">
        <f>IF(X185=0,"OK","Ecart")</f>
        <v>#REF!</v>
      </c>
      <c r="Z185" s="2">
        <f>IF(H185="","",NETWORKDAYS(H185,DUDU))</f>
        <v>455</v>
      </c>
      <c r="AA185" s="2">
        <f>IF(Z185="","",Z185*7)</f>
        <v>3185</v>
      </c>
      <c r="AB185" s="27">
        <f>NETWORKDAYS(H185,J185)</f>
        <v>324</v>
      </c>
      <c r="AC185" s="2">
        <f>IF(Z185="","",AB185-Z185)</f>
        <v>-131</v>
      </c>
      <c r="AD185" s="2">
        <f>IF(AC185="","",AC185*7)</f>
        <v>-917</v>
      </c>
    </row>
    <row r="186" spans="1:30" ht="30" customHeight="1" x14ac:dyDescent="0.25">
      <c r="A186" s="62" t="s">
        <v>6</v>
      </c>
      <c r="B186" s="56" t="s">
        <v>12</v>
      </c>
      <c r="C186" s="63"/>
      <c r="D186" s="55" t="s">
        <v>8</v>
      </c>
      <c r="E186" s="55">
        <v>255</v>
      </c>
      <c r="F186" s="55" t="s">
        <v>7</v>
      </c>
      <c r="G186" s="58">
        <v>21010</v>
      </c>
      <c r="H186" s="54"/>
      <c r="I186" s="54"/>
      <c r="J186" s="54"/>
      <c r="K186" s="53"/>
      <c r="L186" s="53"/>
      <c r="M186" s="52"/>
      <c r="N186" s="52"/>
      <c r="O186" s="50"/>
      <c r="P186" s="51"/>
      <c r="Q186" s="51"/>
      <c r="R186" s="61"/>
      <c r="S186" s="61"/>
      <c r="T186" s="61"/>
      <c r="U186" s="61"/>
      <c r="V186" s="57"/>
      <c r="W186" s="60"/>
      <c r="X186" s="45">
        <f>W186-S186</f>
        <v>0</v>
      </c>
      <c r="Y186" s="3" t="str">
        <f>IF(X186=0,"OK","Ecart")</f>
        <v>OK</v>
      </c>
      <c r="Z186" s="2" t="str">
        <f>IF(H186="","",NETWORKDAYS(H186,DUDU))</f>
        <v/>
      </c>
      <c r="AA186" s="2" t="str">
        <f>IF(Z186="","",Z186*7)</f>
        <v/>
      </c>
      <c r="AB186" s="27">
        <f>NETWORKDAYS(H186,J186)</f>
        <v>0</v>
      </c>
      <c r="AC186" s="2" t="str">
        <f>IF(Z186="","",AB186-Z186)</f>
        <v/>
      </c>
      <c r="AD186" s="2" t="str">
        <f>IF(AC186="","",AC186*7)</f>
        <v/>
      </c>
    </row>
    <row r="187" spans="1:30" ht="30" customHeight="1" x14ac:dyDescent="0.25">
      <c r="A187" s="55" t="s">
        <v>5</v>
      </c>
      <c r="B187" s="56" t="s">
        <v>12</v>
      </c>
      <c r="C187" s="63"/>
      <c r="D187" s="55" t="s">
        <v>8</v>
      </c>
      <c r="E187" s="55">
        <v>255</v>
      </c>
      <c r="F187" s="55" t="s">
        <v>7</v>
      </c>
      <c r="G187" s="58">
        <v>21010</v>
      </c>
      <c r="H187" s="54">
        <v>43335</v>
      </c>
      <c r="I187" s="54"/>
      <c r="J187" s="54">
        <v>43539</v>
      </c>
      <c r="K187" s="53">
        <v>43335</v>
      </c>
      <c r="L187" s="53">
        <v>43539</v>
      </c>
      <c r="M187" s="52">
        <v>875</v>
      </c>
      <c r="N187" s="52">
        <v>105</v>
      </c>
      <c r="O187" s="50">
        <f>SUM(M187:N187)</f>
        <v>980</v>
      </c>
      <c r="P187" s="51">
        <v>14</v>
      </c>
      <c r="Q187" s="51">
        <v>21</v>
      </c>
      <c r="R187" s="49">
        <v>10.8</v>
      </c>
      <c r="S187" s="48" t="e">
        <f>IF(#REF!="",#REF!*#REF!,((P187*M187*#REF!)+(((#REF!-P187)*M187)*R187)))</f>
        <v>#REF!</v>
      </c>
      <c r="T187" s="48" t="e">
        <f>S187-U187</f>
        <v>#REF!</v>
      </c>
      <c r="U187" s="48" t="e">
        <f>S187*50%</f>
        <v>#REF!</v>
      </c>
      <c r="V187" s="47"/>
      <c r="W187" s="46"/>
      <c r="X187" s="45" t="e">
        <f>W187-S187</f>
        <v>#REF!</v>
      </c>
      <c r="Y187" s="3" t="e">
        <f>IF(X187=0,"OK","Ecart")</f>
        <v>#REF!</v>
      </c>
      <c r="Z187" s="2">
        <f>IF(H187="","",NETWORKDAYS(H187,DUDU))</f>
        <v>93</v>
      </c>
      <c r="AA187" s="2">
        <f>IF(Z187="","",Z187*7)</f>
        <v>651</v>
      </c>
      <c r="AB187" s="27">
        <f>NETWORKDAYS(H187,J187)</f>
        <v>147</v>
      </c>
      <c r="AC187" s="2">
        <f>IF(Z187="","",AB187-Z187)</f>
        <v>54</v>
      </c>
      <c r="AD187" s="2">
        <f>IF(AC187="","",AC187*7)</f>
        <v>378</v>
      </c>
    </row>
    <row r="188" spans="1:30" ht="30" customHeight="1" x14ac:dyDescent="0.25">
      <c r="A188" s="62" t="s">
        <v>6</v>
      </c>
      <c r="B188" s="56" t="s">
        <v>12</v>
      </c>
      <c r="C188" s="59"/>
      <c r="D188" s="55" t="s">
        <v>8</v>
      </c>
      <c r="E188" s="55">
        <v>334</v>
      </c>
      <c r="F188" s="55" t="s">
        <v>7</v>
      </c>
      <c r="G188" s="58">
        <v>71011</v>
      </c>
      <c r="H188" s="54">
        <v>42788</v>
      </c>
      <c r="I188" s="54"/>
      <c r="J188" s="54">
        <v>42937</v>
      </c>
      <c r="K188" s="53">
        <v>42744</v>
      </c>
      <c r="L188" s="53">
        <v>42888</v>
      </c>
      <c r="M188" s="52">
        <v>490</v>
      </c>
      <c r="N188" s="52">
        <v>210</v>
      </c>
      <c r="O188" s="50">
        <f>SUM(M188:N188)</f>
        <v>700</v>
      </c>
      <c r="P188" s="51">
        <v>12</v>
      </c>
      <c r="Q188" s="51">
        <v>18</v>
      </c>
      <c r="R188" s="61">
        <v>11.3</v>
      </c>
      <c r="S188" s="61" t="e">
        <f>IF(#REF!="",#REF!*#REF!,((P188*M188*#REF!)+(((#REF!-P188)*M188)*R188)))</f>
        <v>#REF!</v>
      </c>
      <c r="T188" s="61" t="e">
        <f>S188-U188</f>
        <v>#REF!</v>
      </c>
      <c r="U188" s="61" t="e">
        <f>S188*45%</f>
        <v>#REF!</v>
      </c>
      <c r="V188" s="57"/>
      <c r="W188" s="60"/>
      <c r="X188" s="45" t="e">
        <f>W188-S188</f>
        <v>#REF!</v>
      </c>
      <c r="Y188" s="3" t="e">
        <f>IF(X188=0,"OK","Ecart")</f>
        <v>#REF!</v>
      </c>
      <c r="Z188" s="2">
        <f>IF(H188="","",NETWORKDAYS(H188,DUDU))</f>
        <v>484</v>
      </c>
      <c r="AA188" s="2">
        <f>IF(Z188="","",Z188*7)</f>
        <v>3388</v>
      </c>
      <c r="AB188" s="27">
        <f>NETWORKDAYS(H188,J188)</f>
        <v>108</v>
      </c>
      <c r="AC188" s="2">
        <f>IF(Z188="","",AB188-Z188)</f>
        <v>-376</v>
      </c>
      <c r="AD188" s="2">
        <f>IF(AC188="","",AC188*7)</f>
        <v>-2632</v>
      </c>
    </row>
    <row r="189" spans="1:30" ht="30" customHeight="1" x14ac:dyDescent="0.25">
      <c r="A189" s="55" t="s">
        <v>5</v>
      </c>
      <c r="B189" s="56" t="s">
        <v>12</v>
      </c>
      <c r="C189" s="59"/>
      <c r="D189" s="55" t="s">
        <v>8</v>
      </c>
      <c r="E189" s="55">
        <v>334</v>
      </c>
      <c r="F189" s="55" t="s">
        <v>7</v>
      </c>
      <c r="G189" s="58">
        <v>71011</v>
      </c>
      <c r="H189" s="54">
        <v>43124</v>
      </c>
      <c r="I189" s="54"/>
      <c r="J189" s="54">
        <v>43273</v>
      </c>
      <c r="K189" s="53">
        <v>43124</v>
      </c>
      <c r="L189" s="53">
        <v>43273</v>
      </c>
      <c r="M189" s="52">
        <v>490</v>
      </c>
      <c r="N189" s="52">
        <v>210</v>
      </c>
      <c r="O189" s="50">
        <f>SUM(M189:N189)</f>
        <v>700</v>
      </c>
      <c r="P189" s="51">
        <v>12</v>
      </c>
      <c r="Q189" s="51">
        <v>18</v>
      </c>
      <c r="R189" s="49">
        <v>11.3</v>
      </c>
      <c r="S189" s="48" t="e">
        <f>IF(#REF!="",#REF!*#REF!,((P189*M189*#REF!)+(((#REF!-P189)*M189)*R189)))</f>
        <v>#REF!</v>
      </c>
      <c r="T189" s="48" t="e">
        <f>S189-U189</f>
        <v>#REF!</v>
      </c>
      <c r="U189" s="48" t="e">
        <f>S189*50%</f>
        <v>#REF!</v>
      </c>
      <c r="V189" s="47"/>
      <c r="W189" s="46"/>
      <c r="X189" s="45" t="e">
        <f>W189-S189</f>
        <v>#REF!</v>
      </c>
      <c r="Y189" s="3" t="e">
        <f>IF(X189=0,"OK","Ecart")</f>
        <v>#REF!</v>
      </c>
      <c r="Z189" s="2">
        <f>IF(H189="","",NETWORKDAYS(H189,DUDU))</f>
        <v>244</v>
      </c>
      <c r="AA189" s="2">
        <f>IF(Z189="","",Z189*7)</f>
        <v>1708</v>
      </c>
      <c r="AB189" s="27">
        <f>NETWORKDAYS(H189,J189)</f>
        <v>108</v>
      </c>
      <c r="AC189" s="2">
        <f>IF(Z189="","",AB189-Z189)</f>
        <v>-136</v>
      </c>
      <c r="AD189" s="2">
        <f>IF(AC189="","",AC189*7)</f>
        <v>-952</v>
      </c>
    </row>
    <row r="190" spans="1:30" ht="30" customHeight="1" x14ac:dyDescent="0.25">
      <c r="A190" s="62" t="s">
        <v>6</v>
      </c>
      <c r="B190" s="56" t="s">
        <v>12</v>
      </c>
      <c r="C190" s="59"/>
      <c r="D190" s="55" t="s">
        <v>8</v>
      </c>
      <c r="E190" s="55">
        <v>344</v>
      </c>
      <c r="F190" s="55" t="s">
        <v>7</v>
      </c>
      <c r="G190" s="58">
        <v>71010</v>
      </c>
      <c r="H190" s="54">
        <v>42886</v>
      </c>
      <c r="I190" s="54"/>
      <c r="J190" s="54">
        <v>43007</v>
      </c>
      <c r="K190" s="53">
        <v>42760</v>
      </c>
      <c r="L190" s="53">
        <v>42867</v>
      </c>
      <c r="M190" s="52">
        <v>420</v>
      </c>
      <c r="N190" s="52">
        <v>105</v>
      </c>
      <c r="O190" s="50">
        <f>SUM(M190:N190)</f>
        <v>525</v>
      </c>
      <c r="P190" s="51">
        <v>15</v>
      </c>
      <c r="Q190" s="51">
        <v>23</v>
      </c>
      <c r="R190" s="61">
        <v>9.5</v>
      </c>
      <c r="S190" s="61" t="e">
        <f>IF(#REF!="",#REF!*#REF!,((P190*M190*#REF!)+(((#REF!-P190)*M190)*R190)))</f>
        <v>#REF!</v>
      </c>
      <c r="T190" s="61" t="e">
        <f>S190-U190</f>
        <v>#REF!</v>
      </c>
      <c r="U190" s="61" t="e">
        <f>S190*45%</f>
        <v>#REF!</v>
      </c>
      <c r="V190" s="57" t="s">
        <v>11</v>
      </c>
      <c r="W190" s="60"/>
      <c r="X190" s="45" t="e">
        <f>W190-S190</f>
        <v>#REF!</v>
      </c>
      <c r="Y190" s="3" t="e">
        <f>IF(X190=0,"OK","Ecart")</f>
        <v>#REF!</v>
      </c>
      <c r="Z190" s="2">
        <f>IF(H190="","",NETWORKDAYS(H190,DUDU))</f>
        <v>414</v>
      </c>
      <c r="AA190" s="2">
        <f>IF(Z190="","",Z190*7)</f>
        <v>2898</v>
      </c>
      <c r="AB190" s="27">
        <f>NETWORKDAYS(H190,J190)</f>
        <v>88</v>
      </c>
      <c r="AC190" s="2">
        <f>IF(Z190="","",AB190-Z190)</f>
        <v>-326</v>
      </c>
      <c r="AD190" s="2">
        <f>IF(AC190="","",AC190*7)</f>
        <v>-2282</v>
      </c>
    </row>
    <row r="191" spans="1:30" ht="30" customHeight="1" x14ac:dyDescent="0.25">
      <c r="A191" s="55" t="s">
        <v>5</v>
      </c>
      <c r="B191" s="56" t="s">
        <v>12</v>
      </c>
      <c r="C191" s="59"/>
      <c r="D191" s="55" t="s">
        <v>8</v>
      </c>
      <c r="E191" s="55">
        <v>344</v>
      </c>
      <c r="F191" s="55" t="s">
        <v>7</v>
      </c>
      <c r="G191" s="58">
        <v>71010</v>
      </c>
      <c r="H191" s="54">
        <v>43180</v>
      </c>
      <c r="I191" s="54"/>
      <c r="J191" s="54">
        <v>43294</v>
      </c>
      <c r="K191" s="53">
        <v>43180</v>
      </c>
      <c r="L191" s="53">
        <v>43294</v>
      </c>
      <c r="M191" s="52">
        <v>420</v>
      </c>
      <c r="N191" s="52">
        <v>105</v>
      </c>
      <c r="O191" s="50">
        <f>SUM(M191:N191)</f>
        <v>525</v>
      </c>
      <c r="P191" s="51">
        <v>15</v>
      </c>
      <c r="Q191" s="51">
        <v>23</v>
      </c>
      <c r="R191" s="49">
        <v>9.5</v>
      </c>
      <c r="S191" s="48" t="e">
        <f>IF(#REF!="",#REF!*#REF!,((P191*M191*#REF!)+(((#REF!-P191)*M191)*R191)))</f>
        <v>#REF!</v>
      </c>
      <c r="T191" s="48" t="e">
        <f>S191-U191</f>
        <v>#REF!</v>
      </c>
      <c r="U191" s="48" t="e">
        <f>S191*50%</f>
        <v>#REF!</v>
      </c>
      <c r="V191" s="47"/>
      <c r="W191" s="46"/>
      <c r="X191" s="45" t="e">
        <f>W191-S191</f>
        <v>#REF!</v>
      </c>
      <c r="Y191" s="3" t="e">
        <f>IF(X191=0,"OK","Ecart")</f>
        <v>#REF!</v>
      </c>
      <c r="Z191" s="2">
        <f>IF(H191="","",NETWORKDAYS(H191,DUDU))</f>
        <v>204</v>
      </c>
      <c r="AA191" s="2">
        <f>IF(Z191="","",Z191*7)</f>
        <v>1428</v>
      </c>
      <c r="AB191" s="27">
        <f>NETWORKDAYS(H191,J191)</f>
        <v>83</v>
      </c>
      <c r="AC191" s="2">
        <f>IF(Z191="","",AB191-Z191)</f>
        <v>-121</v>
      </c>
      <c r="AD191" s="2">
        <f>IF(AC191="","",AC191*7)</f>
        <v>-847</v>
      </c>
    </row>
    <row r="192" spans="1:30" ht="30" customHeight="1" x14ac:dyDescent="0.25">
      <c r="A192" s="62" t="s">
        <v>6</v>
      </c>
      <c r="B192" s="56" t="s">
        <v>12</v>
      </c>
      <c r="C192" s="59"/>
      <c r="D192" s="55" t="s">
        <v>8</v>
      </c>
      <c r="E192" s="55">
        <v>233</v>
      </c>
      <c r="F192" s="55" t="s">
        <v>7</v>
      </c>
      <c r="G192" s="58">
        <v>89010</v>
      </c>
      <c r="H192" s="54">
        <v>42870</v>
      </c>
      <c r="I192" s="54"/>
      <c r="J192" s="54">
        <v>43070</v>
      </c>
      <c r="K192" s="53">
        <v>42870</v>
      </c>
      <c r="L192" s="53">
        <v>43070</v>
      </c>
      <c r="M192" s="52">
        <v>770</v>
      </c>
      <c r="N192" s="52">
        <v>140</v>
      </c>
      <c r="O192" s="50">
        <f>SUM(M192:N192)</f>
        <v>910</v>
      </c>
      <c r="P192" s="51">
        <v>10</v>
      </c>
      <c r="Q192" s="51">
        <v>15</v>
      </c>
      <c r="R192" s="61">
        <v>11.1</v>
      </c>
      <c r="S192" s="61" t="e">
        <f>IF(#REF!="",#REF!*#REF!,((P192*M192*#REF!)+(((#REF!-P192)*M192)*R192)))</f>
        <v>#REF!</v>
      </c>
      <c r="T192" s="61" t="e">
        <f>S192-U192</f>
        <v>#REF!</v>
      </c>
      <c r="U192" s="61" t="e">
        <f>S192*45%</f>
        <v>#REF!</v>
      </c>
      <c r="V192" s="57"/>
      <c r="W192" s="60"/>
      <c r="X192" s="45" t="e">
        <f>W192-S192</f>
        <v>#REF!</v>
      </c>
      <c r="Y192" s="3" t="e">
        <f>IF(X192=0,"OK","Ecart")</f>
        <v>#REF!</v>
      </c>
      <c r="Z192" s="2">
        <f>IF(H192="","",NETWORKDAYS(H192,DUDU))</f>
        <v>426</v>
      </c>
      <c r="AA192" s="2">
        <f>IF(Z192="","",Z192*7)</f>
        <v>2982</v>
      </c>
      <c r="AB192" s="27">
        <f>NETWORKDAYS(H192,J192)</f>
        <v>145</v>
      </c>
      <c r="AC192" s="2">
        <f>IF(Z192="","",AB192-Z192)</f>
        <v>-281</v>
      </c>
      <c r="AD192" s="2">
        <f>IF(AC192="","",AC192*7)</f>
        <v>-1967</v>
      </c>
    </row>
    <row r="193" spans="1:30" ht="30" customHeight="1" x14ac:dyDescent="0.25">
      <c r="A193" s="62" t="s">
        <v>6</v>
      </c>
      <c r="B193" s="56" t="s">
        <v>12</v>
      </c>
      <c r="C193" s="59"/>
      <c r="D193" s="55" t="s">
        <v>8</v>
      </c>
      <c r="E193" s="55">
        <v>233</v>
      </c>
      <c r="F193" s="55" t="s">
        <v>7</v>
      </c>
      <c r="G193" s="58">
        <v>89010</v>
      </c>
      <c r="H193" s="54">
        <v>42984</v>
      </c>
      <c r="I193" s="54"/>
      <c r="J193" s="54">
        <v>42796</v>
      </c>
      <c r="K193" s="53">
        <v>42984</v>
      </c>
      <c r="L193" s="53">
        <v>43168</v>
      </c>
      <c r="M193" s="52">
        <v>770</v>
      </c>
      <c r="N193" s="52">
        <v>140</v>
      </c>
      <c r="O193" s="50">
        <f>SUM(M193:N193)</f>
        <v>910</v>
      </c>
      <c r="P193" s="51">
        <v>10</v>
      </c>
      <c r="Q193" s="51">
        <v>15</v>
      </c>
      <c r="R193" s="61">
        <v>11.1</v>
      </c>
      <c r="S193" s="61" t="e">
        <f>IF(#REF!="",#REF!*#REF!,((P193*M193*#REF!)+(((#REF!-P193)*M193)*R193)))</f>
        <v>#REF!</v>
      </c>
      <c r="T193" s="61" t="e">
        <f>S193-U193</f>
        <v>#REF!</v>
      </c>
      <c r="U193" s="61" t="e">
        <f>S193*45%</f>
        <v>#REF!</v>
      </c>
      <c r="V193" s="57"/>
      <c r="W193" s="60"/>
      <c r="X193" s="45" t="e">
        <f>W193-S193</f>
        <v>#REF!</v>
      </c>
      <c r="Y193" s="3" t="e">
        <f>IF(X193=0,"OK","Ecart")</f>
        <v>#REF!</v>
      </c>
      <c r="Z193" s="2">
        <f>IF(H193="","",NETWORKDAYS(H193,DUDU))</f>
        <v>344</v>
      </c>
      <c r="AA193" s="2">
        <f>IF(Z193="","",Z193*7)</f>
        <v>2408</v>
      </c>
      <c r="AB193" s="27">
        <f>NETWORKDAYS(H193,J193)</f>
        <v>-135</v>
      </c>
      <c r="AC193" s="2">
        <f>IF(Z193="","",AB193-Z193)</f>
        <v>-479</v>
      </c>
      <c r="AD193" s="2">
        <f>IF(AC193="","",AC193*7)</f>
        <v>-3353</v>
      </c>
    </row>
    <row r="194" spans="1:30" ht="30" customHeight="1" x14ac:dyDescent="0.25">
      <c r="A194" s="62" t="s">
        <v>6</v>
      </c>
      <c r="B194" s="56" t="s">
        <v>12</v>
      </c>
      <c r="C194" s="59"/>
      <c r="D194" s="55" t="s">
        <v>8</v>
      </c>
      <c r="E194" s="55">
        <v>233</v>
      </c>
      <c r="F194" s="55" t="s">
        <v>7</v>
      </c>
      <c r="G194" s="58">
        <v>89010</v>
      </c>
      <c r="H194" s="54">
        <v>43082</v>
      </c>
      <c r="I194" s="54"/>
      <c r="J194" s="54">
        <v>43280</v>
      </c>
      <c r="K194" s="53">
        <v>43080</v>
      </c>
      <c r="L194" s="53">
        <v>43280</v>
      </c>
      <c r="M194" s="52">
        <v>770</v>
      </c>
      <c r="N194" s="52">
        <v>140</v>
      </c>
      <c r="O194" s="50">
        <f>SUM(M194:N194)</f>
        <v>910</v>
      </c>
      <c r="P194" s="51">
        <v>10</v>
      </c>
      <c r="Q194" s="51">
        <v>15</v>
      </c>
      <c r="R194" s="61">
        <v>11.1</v>
      </c>
      <c r="S194" s="61" t="e">
        <f>IF(#REF!="",#REF!*#REF!,((P194*M194*#REF!)+(((#REF!-P194)*M194)*R194)))</f>
        <v>#REF!</v>
      </c>
      <c r="T194" s="61" t="e">
        <f>S194-U194</f>
        <v>#REF!</v>
      </c>
      <c r="U194" s="61" t="e">
        <f>S194*45%</f>
        <v>#REF!</v>
      </c>
      <c r="V194" s="57"/>
      <c r="W194" s="60"/>
      <c r="X194" s="45" t="e">
        <f>W194-S194</f>
        <v>#REF!</v>
      </c>
      <c r="Y194" s="3" t="e">
        <f>IF(X194=0,"OK","Ecart")</f>
        <v>#REF!</v>
      </c>
      <c r="Z194" s="2">
        <f>IF(H194="","",NETWORKDAYS(H194,DUDU))</f>
        <v>274</v>
      </c>
      <c r="AA194" s="2">
        <f>IF(Z194="","",Z194*7)</f>
        <v>1918</v>
      </c>
      <c r="AB194" s="27">
        <f>NETWORKDAYS(H194,J194)</f>
        <v>143</v>
      </c>
      <c r="AC194" s="2">
        <f>IF(Z194="","",AB194-Z194)</f>
        <v>-131</v>
      </c>
      <c r="AD194" s="2">
        <f>IF(AC194="","",AC194*7)</f>
        <v>-917</v>
      </c>
    </row>
    <row r="195" spans="1:30" ht="30" customHeight="1" x14ac:dyDescent="0.25">
      <c r="A195" s="55" t="s">
        <v>5</v>
      </c>
      <c r="B195" s="56" t="s">
        <v>12</v>
      </c>
      <c r="C195" s="59"/>
      <c r="D195" s="55" t="s">
        <v>8</v>
      </c>
      <c r="E195" s="55">
        <v>233</v>
      </c>
      <c r="F195" s="55" t="s">
        <v>7</v>
      </c>
      <c r="G195" s="58">
        <v>89010</v>
      </c>
      <c r="H195" s="54">
        <v>43171</v>
      </c>
      <c r="I195" s="54"/>
      <c r="J195" s="54">
        <v>43357</v>
      </c>
      <c r="K195" s="53">
        <v>43171</v>
      </c>
      <c r="L195" s="53">
        <v>43357</v>
      </c>
      <c r="M195" s="52">
        <v>770</v>
      </c>
      <c r="N195" s="52">
        <v>140</v>
      </c>
      <c r="O195" s="50">
        <f>SUM(M195:N195)</f>
        <v>910</v>
      </c>
      <c r="P195" s="51">
        <v>10</v>
      </c>
      <c r="Q195" s="51">
        <v>15</v>
      </c>
      <c r="R195" s="49">
        <v>11.1</v>
      </c>
      <c r="S195" s="48" t="e">
        <f>IF(#REF!="",#REF!*#REF!,((P195*M195*#REF!)+(((#REF!-P195)*M195)*R195)))</f>
        <v>#REF!</v>
      </c>
      <c r="T195" s="48" t="e">
        <f>S195-U195</f>
        <v>#REF!</v>
      </c>
      <c r="U195" s="48" t="e">
        <f>S195*50%</f>
        <v>#REF!</v>
      </c>
      <c r="V195" s="47"/>
      <c r="W195" s="46"/>
      <c r="X195" s="45" t="e">
        <f>W195-S195</f>
        <v>#REF!</v>
      </c>
      <c r="Y195" s="3" t="e">
        <f>IF(X195=0,"OK","Ecart")</f>
        <v>#REF!</v>
      </c>
      <c r="Z195" s="2">
        <f>IF(H195="","",NETWORKDAYS(H195,DUDU))</f>
        <v>211</v>
      </c>
      <c r="AA195" s="2">
        <f>IF(Z195="","",Z195*7)</f>
        <v>1477</v>
      </c>
      <c r="AB195" s="27">
        <f>NETWORKDAYS(H195,J195)</f>
        <v>135</v>
      </c>
      <c r="AC195" s="2">
        <f>IF(Z195="","",AB195-Z195)</f>
        <v>-76</v>
      </c>
      <c r="AD195" s="2">
        <f>IF(AC195="","",AC195*7)</f>
        <v>-532</v>
      </c>
    </row>
    <row r="196" spans="1:30" ht="30" customHeight="1" x14ac:dyDescent="0.25">
      <c r="A196" s="55" t="s">
        <v>5</v>
      </c>
      <c r="B196" s="56" t="s">
        <v>12</v>
      </c>
      <c r="C196" s="59"/>
      <c r="D196" s="55" t="s">
        <v>8</v>
      </c>
      <c r="E196" s="55">
        <v>233</v>
      </c>
      <c r="F196" s="55" t="s">
        <v>7</v>
      </c>
      <c r="G196" s="58">
        <v>89010</v>
      </c>
      <c r="H196" s="54">
        <v>43341</v>
      </c>
      <c r="I196" s="54"/>
      <c r="J196" s="54">
        <v>43532</v>
      </c>
      <c r="K196" s="53">
        <v>43341</v>
      </c>
      <c r="L196" s="53">
        <v>43532</v>
      </c>
      <c r="M196" s="52">
        <v>770</v>
      </c>
      <c r="N196" s="52">
        <v>140</v>
      </c>
      <c r="O196" s="50">
        <f>SUM(M196:N196)</f>
        <v>910</v>
      </c>
      <c r="P196" s="51">
        <v>10</v>
      </c>
      <c r="Q196" s="51">
        <v>15</v>
      </c>
      <c r="R196" s="49">
        <v>11.1</v>
      </c>
      <c r="S196" s="48" t="e">
        <f>IF(#REF!="",#REF!*#REF!,((P196*M196*#REF!)+(((#REF!-P196)*M196)*R196)))</f>
        <v>#REF!</v>
      </c>
      <c r="T196" s="48" t="e">
        <f>S196-U196</f>
        <v>#REF!</v>
      </c>
      <c r="U196" s="48" t="e">
        <f>S196*50%</f>
        <v>#REF!</v>
      </c>
      <c r="V196" s="47"/>
      <c r="W196" s="46"/>
      <c r="X196" s="45" t="e">
        <f>W196-S196</f>
        <v>#REF!</v>
      </c>
      <c r="Y196" s="3" t="e">
        <f>IF(X196=0,"OK","Ecart")</f>
        <v>#REF!</v>
      </c>
      <c r="Z196" s="2">
        <f>IF(H196="","",NETWORKDAYS(H196,DUDU))</f>
        <v>89</v>
      </c>
      <c r="AA196" s="2">
        <f>IF(Z196="","",Z196*7)</f>
        <v>623</v>
      </c>
      <c r="AB196" s="27">
        <f>NETWORKDAYS(H196,J196)</f>
        <v>138</v>
      </c>
      <c r="AC196" s="2">
        <f>IF(Z196="","",AB196-Z196)</f>
        <v>49</v>
      </c>
      <c r="AD196" s="2">
        <f>IF(AC196="","",AC196*7)</f>
        <v>343</v>
      </c>
    </row>
    <row r="197" spans="1:30" ht="30" customHeight="1" x14ac:dyDescent="0.25">
      <c r="A197" s="55" t="s">
        <v>5</v>
      </c>
      <c r="B197" s="56" t="s">
        <v>12</v>
      </c>
      <c r="C197" s="59"/>
      <c r="D197" s="55" t="s">
        <v>8</v>
      </c>
      <c r="E197" s="55">
        <v>233</v>
      </c>
      <c r="F197" s="55" t="s">
        <v>7</v>
      </c>
      <c r="G197" s="58">
        <v>89010</v>
      </c>
      <c r="H197" s="54">
        <v>43369</v>
      </c>
      <c r="I197" s="54"/>
      <c r="J197" s="54">
        <v>43546</v>
      </c>
      <c r="K197" s="53">
        <v>43369</v>
      </c>
      <c r="L197" s="53">
        <v>43546</v>
      </c>
      <c r="M197" s="52">
        <v>770</v>
      </c>
      <c r="N197" s="52">
        <v>140</v>
      </c>
      <c r="O197" s="50">
        <f>SUM(M197:N197)</f>
        <v>910</v>
      </c>
      <c r="P197" s="51">
        <v>10</v>
      </c>
      <c r="Q197" s="51">
        <v>15</v>
      </c>
      <c r="R197" s="49">
        <v>11.1</v>
      </c>
      <c r="S197" s="48" t="e">
        <f>IF(#REF!="",#REF!*#REF!,((P197*M197*#REF!)+(((#REF!-P197)*M197)*R197)))</f>
        <v>#REF!</v>
      </c>
      <c r="T197" s="48" t="e">
        <f>S197-U197</f>
        <v>#REF!</v>
      </c>
      <c r="U197" s="48" t="e">
        <f>S197*50%</f>
        <v>#REF!</v>
      </c>
      <c r="V197" s="47"/>
      <c r="W197" s="46"/>
      <c r="X197" s="45" t="e">
        <f>W197-S197</f>
        <v>#REF!</v>
      </c>
      <c r="Y197" s="3" t="e">
        <f>IF(X197=0,"OK","Ecart")</f>
        <v>#REF!</v>
      </c>
      <c r="Z197" s="2">
        <f>IF(H197="","",NETWORKDAYS(H197,DUDU))</f>
        <v>69</v>
      </c>
      <c r="AA197" s="2">
        <f>IF(Z197="","",Z197*7)</f>
        <v>483</v>
      </c>
      <c r="AB197" s="27">
        <f>NETWORKDAYS(H197,J197)</f>
        <v>128</v>
      </c>
      <c r="AC197" s="2">
        <f>IF(Z197="","",AB197-Z197)</f>
        <v>59</v>
      </c>
      <c r="AD197" s="2">
        <f>IF(AC197="","",AC197*7)</f>
        <v>413</v>
      </c>
    </row>
    <row r="198" spans="1:30" ht="30" customHeight="1" x14ac:dyDescent="0.25">
      <c r="A198" s="62" t="s">
        <v>6</v>
      </c>
      <c r="B198" s="56" t="s">
        <v>12</v>
      </c>
      <c r="C198" s="59"/>
      <c r="D198" s="55" t="s">
        <v>8</v>
      </c>
      <c r="E198" s="55">
        <v>330</v>
      </c>
      <c r="F198" s="55" t="s">
        <v>7</v>
      </c>
      <c r="G198" s="58">
        <v>89010</v>
      </c>
      <c r="H198" s="54">
        <v>42772</v>
      </c>
      <c r="I198" s="54"/>
      <c r="J198" s="54">
        <v>42937</v>
      </c>
      <c r="K198" s="53">
        <v>42737</v>
      </c>
      <c r="L198" s="53">
        <v>42902</v>
      </c>
      <c r="M198" s="52">
        <v>590</v>
      </c>
      <c r="N198" s="52">
        <v>210</v>
      </c>
      <c r="O198" s="50">
        <f>SUM(M198:N198)</f>
        <v>800</v>
      </c>
      <c r="P198" s="51">
        <v>12</v>
      </c>
      <c r="Q198" s="51">
        <v>18</v>
      </c>
      <c r="R198" s="61">
        <v>9.15</v>
      </c>
      <c r="S198" s="61" t="e">
        <f>IF(#REF!="",#REF!*#REF!,((P198*M198*#REF!)+(((#REF!-P198)*M198)*R198)))</f>
        <v>#REF!</v>
      </c>
      <c r="T198" s="61" t="e">
        <f>S198-U198</f>
        <v>#REF!</v>
      </c>
      <c r="U198" s="61" t="e">
        <f>S198*45%</f>
        <v>#REF!</v>
      </c>
      <c r="V198" s="57"/>
      <c r="W198" s="60">
        <v>69891.75</v>
      </c>
      <c r="X198" s="45" t="e">
        <f>W198-S198</f>
        <v>#REF!</v>
      </c>
      <c r="Y198" s="3" t="e">
        <f>IF(X198=0,"OK","Ecart")</f>
        <v>#REF!</v>
      </c>
      <c r="Z198" s="2">
        <f>IF(H198="","",NETWORKDAYS(H198,DUDU))</f>
        <v>496</v>
      </c>
      <c r="AA198" s="2">
        <f>IF(Z198="","",Z198*7)</f>
        <v>3472</v>
      </c>
      <c r="AB198" s="27">
        <f>NETWORKDAYS(H198,J198)</f>
        <v>120</v>
      </c>
      <c r="AC198" s="2">
        <f>IF(Z198="","",AB198-Z198)</f>
        <v>-376</v>
      </c>
      <c r="AD198" s="2">
        <f>IF(AC198="","",AC198*7)</f>
        <v>-2632</v>
      </c>
    </row>
    <row r="199" spans="1:30" ht="30" customHeight="1" x14ac:dyDescent="0.25">
      <c r="A199" s="55" t="s">
        <v>5</v>
      </c>
      <c r="B199" s="56" t="s">
        <v>12</v>
      </c>
      <c r="C199" s="59"/>
      <c r="D199" s="55" t="s">
        <v>8</v>
      </c>
      <c r="E199" s="55">
        <v>330</v>
      </c>
      <c r="F199" s="55" t="s">
        <v>7</v>
      </c>
      <c r="G199" s="58">
        <v>89010</v>
      </c>
      <c r="H199" s="54">
        <v>43122</v>
      </c>
      <c r="I199" s="54"/>
      <c r="J199" s="54">
        <v>43287</v>
      </c>
      <c r="K199" s="53">
        <v>43122</v>
      </c>
      <c r="L199" s="53">
        <v>43287</v>
      </c>
      <c r="M199" s="52">
        <v>590</v>
      </c>
      <c r="N199" s="52">
        <v>210</v>
      </c>
      <c r="O199" s="50">
        <f>SUM(M199:N199)</f>
        <v>800</v>
      </c>
      <c r="P199" s="51">
        <v>12</v>
      </c>
      <c r="Q199" s="51">
        <v>18</v>
      </c>
      <c r="R199" s="49">
        <v>9.15</v>
      </c>
      <c r="S199" s="48" t="e">
        <f>IF(#REF!="",#REF!*#REF!,((P199*M199*#REF!)+(((#REF!-P199)*M199)*R199)))</f>
        <v>#REF!</v>
      </c>
      <c r="T199" s="48" t="e">
        <f>S199-U199</f>
        <v>#REF!</v>
      </c>
      <c r="U199" s="48" t="e">
        <f>S199*50%</f>
        <v>#REF!</v>
      </c>
      <c r="V199" s="47"/>
      <c r="W199" s="46"/>
      <c r="X199" s="45" t="e">
        <f>W199-S199</f>
        <v>#REF!</v>
      </c>
      <c r="Y199" s="3" t="e">
        <f>IF(X199=0,"OK","Ecart")</f>
        <v>#REF!</v>
      </c>
      <c r="Z199" s="2">
        <f>IF(H199="","",NETWORKDAYS(H199,DUDU))</f>
        <v>246</v>
      </c>
      <c r="AA199" s="2">
        <f>IF(Z199="","",Z199*7)</f>
        <v>1722</v>
      </c>
      <c r="AB199" s="27">
        <f>NETWORKDAYS(H199,J199)</f>
        <v>120</v>
      </c>
      <c r="AC199" s="2">
        <f>IF(Z199="","",AB199-Z199)</f>
        <v>-126</v>
      </c>
      <c r="AD199" s="2">
        <f>IF(AC199="","",AC199*7)</f>
        <v>-882</v>
      </c>
    </row>
    <row r="200" spans="1:30" ht="30" customHeight="1" x14ac:dyDescent="0.25">
      <c r="A200" s="62" t="s">
        <v>6</v>
      </c>
      <c r="B200" s="56" t="s">
        <v>12</v>
      </c>
      <c r="C200" s="59"/>
      <c r="D200" s="55" t="s">
        <v>8</v>
      </c>
      <c r="E200" s="55">
        <v>334</v>
      </c>
      <c r="F200" s="55" t="s">
        <v>7</v>
      </c>
      <c r="G200" s="58">
        <v>89010</v>
      </c>
      <c r="H200" s="54">
        <v>42772</v>
      </c>
      <c r="I200" s="54"/>
      <c r="J200" s="54">
        <v>42916</v>
      </c>
      <c r="K200" s="53">
        <v>42772</v>
      </c>
      <c r="L200" s="53">
        <v>42916</v>
      </c>
      <c r="M200" s="52">
        <v>525</v>
      </c>
      <c r="N200" s="52">
        <v>175</v>
      </c>
      <c r="O200" s="50">
        <f>SUM(M200:N200)</f>
        <v>700</v>
      </c>
      <c r="P200" s="51">
        <v>10</v>
      </c>
      <c r="Q200" s="51">
        <v>15</v>
      </c>
      <c r="R200" s="61">
        <v>10.9</v>
      </c>
      <c r="S200" s="61" t="e">
        <f>IF(#REF!="",#REF!*#REF!,((P200*M200*#REF!)+(((#REF!-P200)*M200)*R200)))</f>
        <v>#REF!</v>
      </c>
      <c r="T200" s="61" t="e">
        <f>S200-U200</f>
        <v>#REF!</v>
      </c>
      <c r="U200" s="61" t="e">
        <f>S200*45%</f>
        <v>#REF!</v>
      </c>
      <c r="V200" s="57"/>
      <c r="W200" s="60">
        <v>52995.8</v>
      </c>
      <c r="X200" s="45" t="e">
        <f>W200-S200</f>
        <v>#REF!</v>
      </c>
      <c r="Y200" s="3" t="e">
        <f>IF(X200=0,"OK","Ecart")</f>
        <v>#REF!</v>
      </c>
      <c r="Z200" s="2">
        <f>IF(H200="","",NETWORKDAYS(H200,DUDU))</f>
        <v>496</v>
      </c>
      <c r="AA200" s="2">
        <f>IF(Z200="","",Z200*7)</f>
        <v>3472</v>
      </c>
      <c r="AB200" s="27">
        <f>NETWORKDAYS(H200,J200)</f>
        <v>105</v>
      </c>
      <c r="AC200" s="2">
        <f>IF(Z200="","",AB200-Z200)</f>
        <v>-391</v>
      </c>
      <c r="AD200" s="2">
        <f>IF(AC200="","",AC200*7)</f>
        <v>-2737</v>
      </c>
    </row>
    <row r="201" spans="1:30" ht="30" customHeight="1" x14ac:dyDescent="0.25">
      <c r="A201" s="55" t="s">
        <v>5</v>
      </c>
      <c r="B201" s="56" t="s">
        <v>12</v>
      </c>
      <c r="C201" s="59"/>
      <c r="D201" s="55" t="s">
        <v>8</v>
      </c>
      <c r="E201" s="55">
        <v>334</v>
      </c>
      <c r="F201" s="55" t="s">
        <v>7</v>
      </c>
      <c r="G201" s="58">
        <v>89010</v>
      </c>
      <c r="H201" s="54">
        <v>43136</v>
      </c>
      <c r="I201" s="54"/>
      <c r="J201" s="54">
        <v>43280</v>
      </c>
      <c r="K201" s="53">
        <v>43136</v>
      </c>
      <c r="L201" s="53">
        <v>43280</v>
      </c>
      <c r="M201" s="52">
        <v>525</v>
      </c>
      <c r="N201" s="52">
        <v>175</v>
      </c>
      <c r="O201" s="50">
        <f>SUM(M201:N201)</f>
        <v>700</v>
      </c>
      <c r="P201" s="51">
        <v>10</v>
      </c>
      <c r="Q201" s="51">
        <v>15</v>
      </c>
      <c r="R201" s="49">
        <v>10.9</v>
      </c>
      <c r="S201" s="48" t="e">
        <f>IF(#REF!="",#REF!*#REF!,((P201*M201*#REF!)+(((#REF!-P201)*M201)*R201)))</f>
        <v>#REF!</v>
      </c>
      <c r="T201" s="48" t="e">
        <f>S201-U201</f>
        <v>#REF!</v>
      </c>
      <c r="U201" s="48" t="e">
        <f>S201*50%</f>
        <v>#REF!</v>
      </c>
      <c r="V201" s="47"/>
      <c r="W201" s="46"/>
      <c r="X201" s="45" t="e">
        <f>W201-S201</f>
        <v>#REF!</v>
      </c>
      <c r="Y201" s="3" t="e">
        <f>IF(X201=0,"OK","Ecart")</f>
        <v>#REF!</v>
      </c>
      <c r="Z201" s="2">
        <f>IF(H201="","",NETWORKDAYS(H201,DUDU))</f>
        <v>236</v>
      </c>
      <c r="AA201" s="2">
        <f>IF(Z201="","",Z201*7)</f>
        <v>1652</v>
      </c>
      <c r="AB201" s="27">
        <f>NETWORKDAYS(H201,J201)</f>
        <v>105</v>
      </c>
      <c r="AC201" s="2">
        <f>IF(Z201="","",AB201-Z201)</f>
        <v>-131</v>
      </c>
      <c r="AD201" s="2">
        <f>IF(AC201="","",AC201*7)</f>
        <v>-917</v>
      </c>
    </row>
    <row r="202" spans="1:30" ht="30" customHeight="1" x14ac:dyDescent="0.25">
      <c r="A202" s="62" t="s">
        <v>6</v>
      </c>
      <c r="B202" s="56" t="s">
        <v>12</v>
      </c>
      <c r="C202" s="59"/>
      <c r="D202" s="55" t="s">
        <v>8</v>
      </c>
      <c r="E202" s="55">
        <v>343</v>
      </c>
      <c r="F202" s="55" t="s">
        <v>7</v>
      </c>
      <c r="G202" s="58">
        <v>89010</v>
      </c>
      <c r="H202" s="54">
        <v>42800</v>
      </c>
      <c r="I202" s="54"/>
      <c r="J202" s="54">
        <v>42909</v>
      </c>
      <c r="K202" s="53">
        <v>42800</v>
      </c>
      <c r="L202" s="53">
        <v>42909</v>
      </c>
      <c r="M202" s="52">
        <v>385</v>
      </c>
      <c r="N202" s="52">
        <v>140</v>
      </c>
      <c r="O202" s="50">
        <f>SUM(M202:N202)</f>
        <v>525</v>
      </c>
      <c r="P202" s="51">
        <v>14</v>
      </c>
      <c r="Q202" s="51">
        <v>21</v>
      </c>
      <c r="R202" s="61">
        <v>8.6999999999999993</v>
      </c>
      <c r="S202" s="61" t="e">
        <f>IF(#REF!="",#REF!*#REF!,((P202*M202*#REF!)+(((#REF!-P202)*M202)*R202)))</f>
        <v>#REF!</v>
      </c>
      <c r="T202" s="61" t="e">
        <f>S202-U202</f>
        <v>#REF!</v>
      </c>
      <c r="U202" s="61" t="e">
        <f>S202*45%</f>
        <v>#REF!</v>
      </c>
      <c r="V202" s="57"/>
      <c r="W202" s="60"/>
      <c r="X202" s="45" t="e">
        <f>W202-S202</f>
        <v>#REF!</v>
      </c>
      <c r="Y202" s="3" t="e">
        <f>IF(X202=0,"OK","Ecart")</f>
        <v>#REF!</v>
      </c>
      <c r="Z202" s="2">
        <f>IF(H202="","",NETWORKDAYS(H202,DUDU))</f>
        <v>476</v>
      </c>
      <c r="AA202" s="2">
        <f>IF(Z202="","",Z202*7)</f>
        <v>3332</v>
      </c>
      <c r="AB202" s="27">
        <f>NETWORKDAYS(H202,J202)</f>
        <v>80</v>
      </c>
      <c r="AC202" s="2">
        <f>IF(Z202="","",AB202-Z202)</f>
        <v>-396</v>
      </c>
      <c r="AD202" s="2">
        <f>IF(AC202="","",AC202*7)</f>
        <v>-2772</v>
      </c>
    </row>
    <row r="203" spans="1:30" ht="30" customHeight="1" x14ac:dyDescent="0.25">
      <c r="A203" s="55" t="s">
        <v>5</v>
      </c>
      <c r="B203" s="56" t="s">
        <v>12</v>
      </c>
      <c r="C203" s="59"/>
      <c r="D203" s="55" t="s">
        <v>8</v>
      </c>
      <c r="E203" s="55">
        <v>343</v>
      </c>
      <c r="F203" s="55" t="s">
        <v>7</v>
      </c>
      <c r="G203" s="58">
        <v>89010</v>
      </c>
      <c r="H203" s="54">
        <v>43164</v>
      </c>
      <c r="I203" s="54"/>
      <c r="J203" s="54">
        <v>43273</v>
      </c>
      <c r="K203" s="53">
        <v>43164</v>
      </c>
      <c r="L203" s="53">
        <v>43273</v>
      </c>
      <c r="M203" s="52">
        <v>385</v>
      </c>
      <c r="N203" s="52">
        <v>140</v>
      </c>
      <c r="O203" s="50">
        <f>SUM(M203:N203)</f>
        <v>525</v>
      </c>
      <c r="P203" s="51">
        <v>14</v>
      </c>
      <c r="Q203" s="51">
        <v>21</v>
      </c>
      <c r="R203" s="49">
        <v>8.6999999999999993</v>
      </c>
      <c r="S203" s="48" t="e">
        <f>IF(#REF!="",#REF!*#REF!,((P203*M203*#REF!)+(((#REF!-P203)*M203)*R203)))</f>
        <v>#REF!</v>
      </c>
      <c r="T203" s="48" t="e">
        <f>S203-U203</f>
        <v>#REF!</v>
      </c>
      <c r="U203" s="48" t="e">
        <f>S203*50%</f>
        <v>#REF!</v>
      </c>
      <c r="V203" s="47"/>
      <c r="W203" s="46"/>
      <c r="X203" s="45" t="e">
        <f>W203-S203</f>
        <v>#REF!</v>
      </c>
      <c r="Y203" s="3" t="e">
        <f>IF(X203=0,"OK","Ecart")</f>
        <v>#REF!</v>
      </c>
      <c r="Z203" s="2">
        <f>IF(H203="","",NETWORKDAYS(H203,DUDU))</f>
        <v>216</v>
      </c>
      <c r="AA203" s="2">
        <f>IF(Z203="","",Z203*7)</f>
        <v>1512</v>
      </c>
      <c r="AB203" s="27">
        <f>NETWORKDAYS(H203,J203)</f>
        <v>80</v>
      </c>
      <c r="AC203" s="2">
        <f>IF(Z203="","",AB203-Z203)</f>
        <v>-136</v>
      </c>
      <c r="AD203" s="2">
        <f>IF(AC203="","",AC203*7)</f>
        <v>-952</v>
      </c>
    </row>
    <row r="204" spans="1:30" ht="30" customHeight="1" x14ac:dyDescent="0.25">
      <c r="A204" s="62" t="s">
        <v>6</v>
      </c>
      <c r="B204" s="56" t="s">
        <v>12</v>
      </c>
      <c r="C204" s="59"/>
      <c r="D204" s="55" t="s">
        <v>8</v>
      </c>
      <c r="E204" s="55">
        <v>344</v>
      </c>
      <c r="F204" s="55" t="s">
        <v>7</v>
      </c>
      <c r="G204" s="58">
        <v>89010</v>
      </c>
      <c r="H204" s="54">
        <v>43045</v>
      </c>
      <c r="I204" s="54"/>
      <c r="J204" s="54">
        <v>43154</v>
      </c>
      <c r="K204" s="53">
        <v>42975</v>
      </c>
      <c r="L204" s="53">
        <v>43077</v>
      </c>
      <c r="M204" s="52">
        <v>420</v>
      </c>
      <c r="N204" s="52">
        <v>105</v>
      </c>
      <c r="O204" s="50">
        <f>SUM(M204:N204)</f>
        <v>525</v>
      </c>
      <c r="P204" s="51">
        <v>12</v>
      </c>
      <c r="Q204" s="51">
        <v>18</v>
      </c>
      <c r="R204" s="61">
        <v>9.5</v>
      </c>
      <c r="S204" s="61" t="e">
        <f>IF(#REF!="",#REF!*#REF!,((P204*M204*#REF!)+(((#REF!-P204)*M204)*R204)))</f>
        <v>#REF!</v>
      </c>
      <c r="T204" s="61" t="e">
        <f>S204-U204</f>
        <v>#REF!</v>
      </c>
      <c r="U204" s="61" t="e">
        <f>S204*45%</f>
        <v>#REF!</v>
      </c>
      <c r="V204" s="57"/>
      <c r="W204" s="60"/>
      <c r="X204" s="45" t="e">
        <f>W204-S204</f>
        <v>#REF!</v>
      </c>
      <c r="Y204" s="3" t="e">
        <f>IF(X204=0,"OK","Ecart")</f>
        <v>#REF!</v>
      </c>
      <c r="Z204" s="2">
        <f>IF(H204="","",NETWORKDAYS(H204,DUDU))</f>
        <v>301</v>
      </c>
      <c r="AA204" s="2">
        <f>IF(Z204="","",Z204*7)</f>
        <v>2107</v>
      </c>
      <c r="AB204" s="27">
        <f>NETWORKDAYS(H204,J204)</f>
        <v>80</v>
      </c>
      <c r="AC204" s="2">
        <f>IF(Z204="","",AB204-Z204)</f>
        <v>-221</v>
      </c>
      <c r="AD204" s="2">
        <f>IF(AC204="","",AC204*7)</f>
        <v>-1547</v>
      </c>
    </row>
    <row r="205" spans="1:30" ht="30" customHeight="1" x14ac:dyDescent="0.25">
      <c r="A205" s="55" t="s">
        <v>5</v>
      </c>
      <c r="B205" s="56" t="s">
        <v>12</v>
      </c>
      <c r="C205" s="59"/>
      <c r="D205" s="55" t="s">
        <v>8</v>
      </c>
      <c r="E205" s="55">
        <v>344</v>
      </c>
      <c r="F205" s="55" t="s">
        <v>7</v>
      </c>
      <c r="G205" s="58">
        <v>89010</v>
      </c>
      <c r="H205" s="54">
        <v>43346</v>
      </c>
      <c r="I205" s="54"/>
      <c r="J205" s="54">
        <v>43448</v>
      </c>
      <c r="K205" s="53">
        <v>43346</v>
      </c>
      <c r="L205" s="53">
        <v>43448</v>
      </c>
      <c r="M205" s="52">
        <v>420</v>
      </c>
      <c r="N205" s="52">
        <v>105</v>
      </c>
      <c r="O205" s="50">
        <f>SUM(M205:N205)</f>
        <v>525</v>
      </c>
      <c r="P205" s="51">
        <v>12</v>
      </c>
      <c r="Q205" s="51">
        <v>18</v>
      </c>
      <c r="R205" s="49">
        <v>9.5</v>
      </c>
      <c r="S205" s="48" t="e">
        <f>IF(#REF!="",#REF!*#REF!,((P205*M205*#REF!)+(((#REF!-P205)*M205)*R205)))</f>
        <v>#REF!</v>
      </c>
      <c r="T205" s="48" t="e">
        <f>S205-U205</f>
        <v>#REF!</v>
      </c>
      <c r="U205" s="48" t="e">
        <f>S205*50%</f>
        <v>#REF!</v>
      </c>
      <c r="V205" s="47"/>
      <c r="W205" s="46"/>
      <c r="X205" s="45" t="e">
        <f>W205-S205</f>
        <v>#REF!</v>
      </c>
      <c r="Y205" s="3" t="e">
        <f>IF(X205=0,"OK","Ecart")</f>
        <v>#REF!</v>
      </c>
      <c r="Z205" s="2">
        <f>IF(H205="","",NETWORKDAYS(H205,DUDU))</f>
        <v>86</v>
      </c>
      <c r="AA205" s="2">
        <f>IF(Z205="","",Z205*7)</f>
        <v>602</v>
      </c>
      <c r="AB205" s="27">
        <f>NETWORKDAYS(H205,J205)</f>
        <v>75</v>
      </c>
      <c r="AC205" s="2">
        <f>IF(Z205="","",AB205-Z205)</f>
        <v>-11</v>
      </c>
      <c r="AD205" s="2">
        <f>IF(AC205="","",AC205*7)</f>
        <v>-77</v>
      </c>
    </row>
    <row r="206" spans="1:30" ht="30" customHeight="1" x14ac:dyDescent="0.25">
      <c r="A206" s="62" t="s">
        <v>6</v>
      </c>
      <c r="B206" s="56" t="s">
        <v>12</v>
      </c>
      <c r="C206" s="59"/>
      <c r="D206" s="55" t="s">
        <v>8</v>
      </c>
      <c r="E206" s="55">
        <v>232</v>
      </c>
      <c r="F206" s="55" t="s">
        <v>0</v>
      </c>
      <c r="G206" s="58">
        <v>25011</v>
      </c>
      <c r="H206" s="54">
        <v>42737</v>
      </c>
      <c r="I206" s="54"/>
      <c r="J206" s="54">
        <v>43312</v>
      </c>
      <c r="K206" s="53">
        <v>42737</v>
      </c>
      <c r="L206" s="53">
        <v>42894</v>
      </c>
      <c r="M206" s="52">
        <v>770</v>
      </c>
      <c r="N206" s="52">
        <v>140</v>
      </c>
      <c r="O206" s="50">
        <f>SUM(M206:N206)</f>
        <v>910</v>
      </c>
      <c r="P206" s="51">
        <v>10</v>
      </c>
      <c r="Q206" s="51">
        <v>15</v>
      </c>
      <c r="R206" s="61">
        <v>11.2</v>
      </c>
      <c r="S206" s="61" t="e">
        <f>IF(#REF!="",#REF!*#REF!,((P206*M206*#REF!)+(((#REF!-P206)*M206)*R206)))</f>
        <v>#REF!</v>
      </c>
      <c r="T206" s="61" t="e">
        <f>S206-U206</f>
        <v>#REF!</v>
      </c>
      <c r="U206" s="61" t="e">
        <f>S206*50%</f>
        <v>#REF!</v>
      </c>
      <c r="V206" s="57"/>
      <c r="W206" s="60"/>
      <c r="X206" s="45" t="e">
        <f>W206-S206</f>
        <v>#REF!</v>
      </c>
      <c r="Y206" s="3" t="e">
        <f>IF(X206=0,"OK","Ecart")</f>
        <v>#REF!</v>
      </c>
      <c r="Z206" s="2">
        <f>IF(H206="","",NETWORKDAYS(H206,DUDU))</f>
        <v>521</v>
      </c>
      <c r="AA206" s="2">
        <f>IF(Z206="","",Z206*7)</f>
        <v>3647</v>
      </c>
      <c r="AB206" s="27">
        <f>NETWORKDAYS(H206,J206)</f>
        <v>412</v>
      </c>
      <c r="AC206" s="2">
        <f>IF(Z206="","",AB206-Z206)</f>
        <v>-109</v>
      </c>
      <c r="AD206" s="2">
        <f>IF(AC206="","",AC206*7)</f>
        <v>-763</v>
      </c>
    </row>
    <row r="207" spans="1:30" ht="30" customHeight="1" x14ac:dyDescent="0.25">
      <c r="A207" s="62" t="s">
        <v>6</v>
      </c>
      <c r="B207" s="56" t="s">
        <v>12</v>
      </c>
      <c r="C207" s="59"/>
      <c r="D207" s="55" t="s">
        <v>8</v>
      </c>
      <c r="E207" s="55">
        <v>232</v>
      </c>
      <c r="F207" s="55" t="s">
        <v>0</v>
      </c>
      <c r="G207" s="58">
        <v>25011</v>
      </c>
      <c r="H207" s="54">
        <v>42737</v>
      </c>
      <c r="I207" s="54"/>
      <c r="J207" s="54">
        <v>43312</v>
      </c>
      <c r="K207" s="53">
        <v>42737</v>
      </c>
      <c r="L207" s="53">
        <v>42894</v>
      </c>
      <c r="M207" s="52">
        <v>840</v>
      </c>
      <c r="N207" s="52">
        <v>140</v>
      </c>
      <c r="O207" s="50">
        <f>SUM(M207:N207)</f>
        <v>980</v>
      </c>
      <c r="P207" s="51">
        <v>4</v>
      </c>
      <c r="Q207" s="51">
        <v>6</v>
      </c>
      <c r="R207" s="61">
        <v>11.2</v>
      </c>
      <c r="S207" s="61" t="e">
        <f>IF(#REF!="",#REF!*#REF!,((P207*M207*#REF!)+(((#REF!-P207)*M207)*R207)))</f>
        <v>#REF!</v>
      </c>
      <c r="T207" s="61" t="e">
        <f>S207-U207</f>
        <v>#REF!</v>
      </c>
      <c r="U207" s="61" t="e">
        <f>S207*50%</f>
        <v>#REF!</v>
      </c>
      <c r="V207" s="57"/>
      <c r="W207" s="60"/>
      <c r="X207" s="45" t="e">
        <f>W207-S207</f>
        <v>#REF!</v>
      </c>
      <c r="Y207" s="3" t="e">
        <f>IF(X207=0,"OK","Ecart")</f>
        <v>#REF!</v>
      </c>
      <c r="Z207" s="2">
        <f>IF(H207="","",NETWORKDAYS(H207,DUDU))</f>
        <v>521</v>
      </c>
      <c r="AA207" s="2">
        <f>IF(Z207="","",Z207*7)</f>
        <v>3647</v>
      </c>
      <c r="AB207" s="27">
        <f>NETWORKDAYS(H207,J207)</f>
        <v>412</v>
      </c>
      <c r="AC207" s="2">
        <f>IF(Z207="","",AB207-Z207)</f>
        <v>-109</v>
      </c>
      <c r="AD207" s="2">
        <f>IF(AC207="","",AC207*7)</f>
        <v>-763</v>
      </c>
    </row>
    <row r="208" spans="1:30" ht="30" customHeight="1" x14ac:dyDescent="0.25">
      <c r="A208" s="62" t="s">
        <v>6</v>
      </c>
      <c r="B208" s="56" t="s">
        <v>12</v>
      </c>
      <c r="C208" s="59"/>
      <c r="D208" s="55" t="s">
        <v>8</v>
      </c>
      <c r="E208" s="55">
        <v>232</v>
      </c>
      <c r="F208" s="55" t="s">
        <v>0</v>
      </c>
      <c r="G208" s="58">
        <v>25011</v>
      </c>
      <c r="H208" s="54">
        <v>42737</v>
      </c>
      <c r="I208" s="54"/>
      <c r="J208" s="54">
        <v>43312</v>
      </c>
      <c r="K208" s="53">
        <v>42737</v>
      </c>
      <c r="L208" s="53">
        <v>42894</v>
      </c>
      <c r="M208" s="52">
        <v>840</v>
      </c>
      <c r="N208" s="52">
        <v>140</v>
      </c>
      <c r="O208" s="50">
        <f>SUM(M208:N208)</f>
        <v>980</v>
      </c>
      <c r="P208" s="51">
        <v>3</v>
      </c>
      <c r="Q208" s="51">
        <v>5</v>
      </c>
      <c r="R208" s="61">
        <v>11.2</v>
      </c>
      <c r="S208" s="61" t="e">
        <f>IF(#REF!="",#REF!*#REF!,((P208*M208*#REF!)+(((#REF!-P208)*M208)*R208)))</f>
        <v>#REF!</v>
      </c>
      <c r="T208" s="61" t="e">
        <f>S208-U208</f>
        <v>#REF!</v>
      </c>
      <c r="U208" s="61" t="e">
        <f>S208*50%</f>
        <v>#REF!</v>
      </c>
      <c r="V208" s="57"/>
      <c r="W208" s="60"/>
      <c r="X208" s="45" t="e">
        <f>W208-S208</f>
        <v>#REF!</v>
      </c>
      <c r="Y208" s="3" t="e">
        <f>IF(X208=0,"OK","Ecart")</f>
        <v>#REF!</v>
      </c>
      <c r="Z208" s="2">
        <f>IF(H208="","",NETWORKDAYS(H208,DUDU))</f>
        <v>521</v>
      </c>
      <c r="AA208" s="2">
        <f>IF(Z208="","",Z208*7)</f>
        <v>3647</v>
      </c>
      <c r="AB208" s="27">
        <f>NETWORKDAYS(H208,J208)</f>
        <v>412</v>
      </c>
      <c r="AC208" s="2">
        <f>IF(Z208="","",AB208-Z208)</f>
        <v>-109</v>
      </c>
      <c r="AD208" s="2">
        <f>IF(AC208="","",AC208*7)</f>
        <v>-763</v>
      </c>
    </row>
    <row r="209" spans="1:30" ht="30" customHeight="1" x14ac:dyDescent="0.25">
      <c r="A209" s="62" t="s">
        <v>6</v>
      </c>
      <c r="B209" s="56" t="s">
        <v>12</v>
      </c>
      <c r="C209" s="59"/>
      <c r="D209" s="55" t="s">
        <v>8</v>
      </c>
      <c r="E209" s="55">
        <v>232</v>
      </c>
      <c r="F209" s="55" t="s">
        <v>0</v>
      </c>
      <c r="G209" s="58">
        <v>25011</v>
      </c>
      <c r="H209" s="54">
        <v>42737</v>
      </c>
      <c r="I209" s="54"/>
      <c r="J209" s="54">
        <v>43312</v>
      </c>
      <c r="K209" s="53">
        <v>42737</v>
      </c>
      <c r="L209" s="53">
        <v>42894</v>
      </c>
      <c r="M209" s="52">
        <v>840</v>
      </c>
      <c r="N209" s="52">
        <v>140</v>
      </c>
      <c r="O209" s="50">
        <f>SUM(M209:N209)</f>
        <v>980</v>
      </c>
      <c r="P209" s="51">
        <v>3</v>
      </c>
      <c r="Q209" s="51">
        <v>5</v>
      </c>
      <c r="R209" s="61">
        <v>11.2</v>
      </c>
      <c r="S209" s="61" t="e">
        <f>IF(#REF!="",#REF!*#REF!,((P209*M209*#REF!)+(((#REF!-P209)*M209)*R209)))</f>
        <v>#REF!</v>
      </c>
      <c r="T209" s="61" t="e">
        <f>S209-U209</f>
        <v>#REF!</v>
      </c>
      <c r="U209" s="61" t="e">
        <f>S209*50%</f>
        <v>#REF!</v>
      </c>
      <c r="V209" s="57"/>
      <c r="W209" s="60"/>
      <c r="X209" s="45" t="e">
        <f>W209-S209</f>
        <v>#REF!</v>
      </c>
      <c r="Y209" s="3" t="e">
        <f>IF(X209=0,"OK","Ecart")</f>
        <v>#REF!</v>
      </c>
      <c r="Z209" s="2">
        <f>IF(H209="","",NETWORKDAYS(H209,DUDU))</f>
        <v>521</v>
      </c>
      <c r="AA209" s="2">
        <f>IF(Z209="","",Z209*7)</f>
        <v>3647</v>
      </c>
      <c r="AB209" s="27">
        <f>NETWORKDAYS(H209,J209)</f>
        <v>412</v>
      </c>
      <c r="AC209" s="2">
        <f>IF(Z209="","",AB209-Z209)</f>
        <v>-109</v>
      </c>
      <c r="AD209" s="2">
        <f>IF(AC209="","",AC209*7)</f>
        <v>-763</v>
      </c>
    </row>
    <row r="210" spans="1:30" ht="30" customHeight="1" x14ac:dyDescent="0.25">
      <c r="A210" s="62" t="s">
        <v>6</v>
      </c>
      <c r="B210" s="56" t="s">
        <v>12</v>
      </c>
      <c r="C210" s="59"/>
      <c r="D210" s="55" t="s">
        <v>8</v>
      </c>
      <c r="E210" s="55">
        <v>232</v>
      </c>
      <c r="F210" s="55" t="s">
        <v>0</v>
      </c>
      <c r="G210" s="58">
        <v>25011</v>
      </c>
      <c r="H210" s="54">
        <v>42737</v>
      </c>
      <c r="I210" s="54"/>
      <c r="J210" s="54">
        <v>43312</v>
      </c>
      <c r="K210" s="53">
        <v>42737</v>
      </c>
      <c r="L210" s="53">
        <v>42894</v>
      </c>
      <c r="M210" s="52">
        <v>805</v>
      </c>
      <c r="N210" s="52">
        <v>105</v>
      </c>
      <c r="O210" s="50">
        <f>SUM(M210:N210)</f>
        <v>910</v>
      </c>
      <c r="P210" s="51">
        <v>4</v>
      </c>
      <c r="Q210" s="51">
        <v>6</v>
      </c>
      <c r="R210" s="61">
        <v>11.2</v>
      </c>
      <c r="S210" s="61" t="e">
        <f>IF(#REF!="",#REF!*#REF!,((P210*M210*#REF!)+(((#REF!-P210)*M210)*R210)))</f>
        <v>#REF!</v>
      </c>
      <c r="T210" s="61" t="e">
        <f>S210-U210</f>
        <v>#REF!</v>
      </c>
      <c r="U210" s="61" t="e">
        <f>S210*50%</f>
        <v>#REF!</v>
      </c>
      <c r="V210" s="57"/>
      <c r="W210" s="60"/>
      <c r="X210" s="45" t="e">
        <f>W210-S210</f>
        <v>#REF!</v>
      </c>
      <c r="Y210" s="3" t="e">
        <f>IF(X210=0,"OK","Ecart")</f>
        <v>#REF!</v>
      </c>
      <c r="Z210" s="2">
        <f>IF(H210="","",NETWORKDAYS(H210,DUDU))</f>
        <v>521</v>
      </c>
      <c r="AA210" s="2">
        <f>IF(Z210="","",Z210*7)</f>
        <v>3647</v>
      </c>
      <c r="AB210" s="27">
        <f>NETWORKDAYS(H210,J210)</f>
        <v>412</v>
      </c>
      <c r="AC210" s="2">
        <f>IF(Z210="","",AB210-Z210)</f>
        <v>-109</v>
      </c>
      <c r="AD210" s="2">
        <f>IF(AC210="","",AC210*7)</f>
        <v>-763</v>
      </c>
    </row>
    <row r="211" spans="1:30" ht="30" customHeight="1" x14ac:dyDescent="0.25">
      <c r="A211" s="62" t="s">
        <v>6</v>
      </c>
      <c r="B211" s="56" t="s">
        <v>12</v>
      </c>
      <c r="C211" s="59"/>
      <c r="D211" s="55" t="s">
        <v>8</v>
      </c>
      <c r="E211" s="55">
        <v>232</v>
      </c>
      <c r="F211" s="55" t="s">
        <v>0</v>
      </c>
      <c r="G211" s="58">
        <v>25011</v>
      </c>
      <c r="H211" s="54">
        <v>42737</v>
      </c>
      <c r="I211" s="54"/>
      <c r="J211" s="54">
        <v>43312</v>
      </c>
      <c r="K211" s="53">
        <v>42737</v>
      </c>
      <c r="L211" s="53">
        <v>42894</v>
      </c>
      <c r="M211" s="52">
        <v>805</v>
      </c>
      <c r="N211" s="52">
        <v>105</v>
      </c>
      <c r="O211" s="50">
        <f>SUM(M211:N211)</f>
        <v>910</v>
      </c>
      <c r="P211" s="51">
        <v>4</v>
      </c>
      <c r="Q211" s="51">
        <v>5</v>
      </c>
      <c r="R211" s="61">
        <v>11.2</v>
      </c>
      <c r="S211" s="61" t="e">
        <f>IF(#REF!="",#REF!*#REF!,((P211*M211*#REF!)+(((#REF!-P211)*M211)*R211)))</f>
        <v>#REF!</v>
      </c>
      <c r="T211" s="61" t="e">
        <f>S211-U211</f>
        <v>#REF!</v>
      </c>
      <c r="U211" s="61" t="e">
        <f>S211*50%</f>
        <v>#REF!</v>
      </c>
      <c r="V211" s="57"/>
      <c r="W211" s="60"/>
      <c r="X211" s="45" t="e">
        <f>W211-S211</f>
        <v>#REF!</v>
      </c>
      <c r="Y211" s="3" t="e">
        <f>IF(X211=0,"OK","Ecart")</f>
        <v>#REF!</v>
      </c>
      <c r="Z211" s="2">
        <f>IF(H211="","",NETWORKDAYS(H211,DUDU))</f>
        <v>521</v>
      </c>
      <c r="AA211" s="2">
        <f>IF(Z211="","",Z211*7)</f>
        <v>3647</v>
      </c>
      <c r="AB211" s="27">
        <f>NETWORKDAYS(H211,J211)</f>
        <v>412</v>
      </c>
      <c r="AC211" s="2">
        <f>IF(Z211="","",AB211-Z211)</f>
        <v>-109</v>
      </c>
      <c r="AD211" s="2">
        <f>IF(AC211="","",AC211*7)</f>
        <v>-763</v>
      </c>
    </row>
    <row r="212" spans="1:30" ht="30" customHeight="1" x14ac:dyDescent="0.25">
      <c r="A212" s="62" t="s">
        <v>6</v>
      </c>
      <c r="B212" s="56" t="s">
        <v>12</v>
      </c>
      <c r="C212" s="59"/>
      <c r="D212" s="55" t="s">
        <v>8</v>
      </c>
      <c r="E212" s="55">
        <v>232</v>
      </c>
      <c r="F212" s="55" t="s">
        <v>0</v>
      </c>
      <c r="G212" s="58">
        <v>25011</v>
      </c>
      <c r="H212" s="54">
        <v>42737</v>
      </c>
      <c r="I212" s="54"/>
      <c r="J212" s="54">
        <v>43312</v>
      </c>
      <c r="K212" s="53">
        <v>42737</v>
      </c>
      <c r="L212" s="53">
        <v>42894</v>
      </c>
      <c r="M212" s="52">
        <v>805</v>
      </c>
      <c r="N212" s="52">
        <v>105</v>
      </c>
      <c r="O212" s="50">
        <f>SUM(M212:N212)</f>
        <v>910</v>
      </c>
      <c r="P212" s="51">
        <v>3</v>
      </c>
      <c r="Q212" s="51">
        <v>5</v>
      </c>
      <c r="R212" s="61">
        <v>11.2</v>
      </c>
      <c r="S212" s="61" t="e">
        <f>IF(#REF!="",#REF!*#REF!,((P212*M212*#REF!)+(((#REF!-P212)*M212)*R212)))</f>
        <v>#REF!</v>
      </c>
      <c r="T212" s="61" t="e">
        <f>S212-U212</f>
        <v>#REF!</v>
      </c>
      <c r="U212" s="61" t="e">
        <f>S212*50%</f>
        <v>#REF!</v>
      </c>
      <c r="V212" s="57"/>
      <c r="W212" s="60"/>
      <c r="X212" s="45" t="e">
        <f>W212-S212</f>
        <v>#REF!</v>
      </c>
      <c r="Y212" s="3" t="e">
        <f>IF(X212=0,"OK","Ecart")</f>
        <v>#REF!</v>
      </c>
      <c r="Z212" s="2">
        <f>IF(H212="","",NETWORKDAYS(H212,DUDU))</f>
        <v>521</v>
      </c>
      <c r="AA212" s="2">
        <f>IF(Z212="","",Z212*7)</f>
        <v>3647</v>
      </c>
      <c r="AB212" s="27">
        <f>NETWORKDAYS(H212,J212)</f>
        <v>412</v>
      </c>
      <c r="AC212" s="2">
        <f>IF(Z212="","",AB212-Z212)</f>
        <v>-109</v>
      </c>
      <c r="AD212" s="2">
        <f>IF(AC212="","",AC212*7)</f>
        <v>-763</v>
      </c>
    </row>
    <row r="213" spans="1:30" ht="30" customHeight="1" x14ac:dyDescent="0.25">
      <c r="A213" s="62" t="s">
        <v>6</v>
      </c>
      <c r="B213" s="56" t="s">
        <v>12</v>
      </c>
      <c r="C213" s="59"/>
      <c r="D213" s="55" t="s">
        <v>8</v>
      </c>
      <c r="E213" s="55">
        <v>232</v>
      </c>
      <c r="F213" s="55" t="s">
        <v>0</v>
      </c>
      <c r="G213" s="58">
        <v>25011</v>
      </c>
      <c r="H213" s="54">
        <v>42737</v>
      </c>
      <c r="I213" s="54"/>
      <c r="J213" s="54">
        <v>43312</v>
      </c>
      <c r="K213" s="53">
        <v>42737</v>
      </c>
      <c r="L213" s="53">
        <v>42894</v>
      </c>
      <c r="M213" s="52">
        <v>805</v>
      </c>
      <c r="N213" s="52">
        <v>105</v>
      </c>
      <c r="O213" s="50">
        <f>SUM(M213:N213)</f>
        <v>910</v>
      </c>
      <c r="P213" s="51">
        <v>11</v>
      </c>
      <c r="Q213" s="51">
        <v>16</v>
      </c>
      <c r="R213" s="61">
        <v>11.2</v>
      </c>
      <c r="S213" s="61" t="e">
        <f>IF(#REF!="",#REF!*#REF!,((P213*M213*#REF!)+(((#REF!-P213)*M213)*R213)))</f>
        <v>#REF!</v>
      </c>
      <c r="T213" s="61" t="e">
        <f>S213-U213</f>
        <v>#REF!</v>
      </c>
      <c r="U213" s="61" t="e">
        <f>S213*50%</f>
        <v>#REF!</v>
      </c>
      <c r="V213" s="57"/>
      <c r="W213" s="60"/>
      <c r="X213" s="45" t="e">
        <f>W213-S213</f>
        <v>#REF!</v>
      </c>
      <c r="Y213" s="3" t="e">
        <f>IF(X213=0,"OK","Ecart")</f>
        <v>#REF!</v>
      </c>
      <c r="Z213" s="2">
        <f>IF(H213="","",NETWORKDAYS(H213,DUDU))</f>
        <v>521</v>
      </c>
      <c r="AA213" s="2">
        <f>IF(Z213="","",Z213*7)</f>
        <v>3647</v>
      </c>
      <c r="AB213" s="27">
        <f>NETWORKDAYS(H213,J213)</f>
        <v>412</v>
      </c>
      <c r="AC213" s="2">
        <f>IF(Z213="","",AB213-Z213)</f>
        <v>-109</v>
      </c>
      <c r="AD213" s="2">
        <f>IF(AC213="","",AC213*7)</f>
        <v>-763</v>
      </c>
    </row>
    <row r="214" spans="1:30" s="86" customFormat="1" ht="30" customHeight="1" x14ac:dyDescent="0.25">
      <c r="A214" s="55" t="s">
        <v>5</v>
      </c>
      <c r="B214" s="56" t="s">
        <v>12</v>
      </c>
      <c r="C214" s="59"/>
      <c r="D214" s="55" t="s">
        <v>8</v>
      </c>
      <c r="E214" s="55">
        <v>232</v>
      </c>
      <c r="F214" s="55" t="s">
        <v>0</v>
      </c>
      <c r="G214" s="58">
        <v>25011</v>
      </c>
      <c r="H214" s="54">
        <v>43108</v>
      </c>
      <c r="I214" s="54"/>
      <c r="J214" s="54">
        <v>43308</v>
      </c>
      <c r="K214" s="53">
        <v>43108</v>
      </c>
      <c r="L214" s="53">
        <v>43308</v>
      </c>
      <c r="M214" s="52">
        <v>840</v>
      </c>
      <c r="N214" s="52">
        <v>140</v>
      </c>
      <c r="O214" s="50">
        <f>SUM(M214:N214)</f>
        <v>980</v>
      </c>
      <c r="P214" s="51">
        <v>7</v>
      </c>
      <c r="Q214" s="51">
        <v>11</v>
      </c>
      <c r="R214" s="49">
        <v>11.2</v>
      </c>
      <c r="S214" s="48" t="e">
        <f>IF(#REF!="",#REF!*#REF!,((P214*M214*#REF!)+(((#REF!-P214)*M214)*R214)))</f>
        <v>#REF!</v>
      </c>
      <c r="T214" s="48" t="e">
        <f>S214-U214</f>
        <v>#REF!</v>
      </c>
      <c r="U214" s="48" t="e">
        <f>S214*50%</f>
        <v>#REF!</v>
      </c>
      <c r="V214" s="47"/>
      <c r="W214" s="46"/>
      <c r="X214" s="45" t="e">
        <f>W214-S214</f>
        <v>#REF!</v>
      </c>
      <c r="Y214" s="3" t="e">
        <f>IF(X214=0,"OK","Ecart")</f>
        <v>#REF!</v>
      </c>
      <c r="Z214" s="2">
        <f>IF(H214="","",NETWORKDAYS(H214,DUDU))</f>
        <v>256</v>
      </c>
      <c r="AA214" s="2">
        <f>IF(Z214="","",Z214*7)</f>
        <v>1792</v>
      </c>
      <c r="AB214" s="27">
        <f>NETWORKDAYS(H214,J214)</f>
        <v>145</v>
      </c>
      <c r="AC214" s="2">
        <f>IF(Z214="","",AB214-Z214)</f>
        <v>-111</v>
      </c>
      <c r="AD214" s="2">
        <f>IF(AC214="","",AC214*7)</f>
        <v>-777</v>
      </c>
    </row>
    <row r="215" spans="1:30" ht="30" customHeight="1" x14ac:dyDescent="0.25">
      <c r="A215" s="55" t="s">
        <v>5</v>
      </c>
      <c r="B215" s="56" t="s">
        <v>12</v>
      </c>
      <c r="C215" s="59"/>
      <c r="D215" s="55" t="s">
        <v>8</v>
      </c>
      <c r="E215" s="55">
        <v>232</v>
      </c>
      <c r="F215" s="55" t="s">
        <v>0</v>
      </c>
      <c r="G215" s="58">
        <v>25011</v>
      </c>
      <c r="H215" s="54">
        <v>43108</v>
      </c>
      <c r="I215" s="54"/>
      <c r="J215" s="54">
        <v>43294</v>
      </c>
      <c r="K215" s="53">
        <v>43108</v>
      </c>
      <c r="L215" s="53">
        <v>43294</v>
      </c>
      <c r="M215" s="52">
        <v>805</v>
      </c>
      <c r="N215" s="52">
        <v>105</v>
      </c>
      <c r="O215" s="50">
        <f>SUM(M215:N215)</f>
        <v>910</v>
      </c>
      <c r="P215" s="51">
        <v>8</v>
      </c>
      <c r="Q215" s="51">
        <v>12</v>
      </c>
      <c r="R215" s="49">
        <v>11.2</v>
      </c>
      <c r="S215" s="48" t="e">
        <f>IF(#REF!="",#REF!*#REF!,((P215*M215*#REF!)+(((#REF!-P215)*M215)*R215)))</f>
        <v>#REF!</v>
      </c>
      <c r="T215" s="48" t="e">
        <f>S215-U215</f>
        <v>#REF!</v>
      </c>
      <c r="U215" s="48" t="e">
        <f>S215*50%</f>
        <v>#REF!</v>
      </c>
      <c r="V215" s="47"/>
      <c r="W215" s="46"/>
      <c r="X215" s="45" t="e">
        <f>W215-S215</f>
        <v>#REF!</v>
      </c>
      <c r="Y215" s="3" t="e">
        <f>IF(X215=0,"OK","Ecart")</f>
        <v>#REF!</v>
      </c>
      <c r="Z215" s="2">
        <f>IF(H215="","",NETWORKDAYS(H215,DUDU))</f>
        <v>256</v>
      </c>
      <c r="AA215" s="2">
        <f>IF(Z215="","",Z215*7)</f>
        <v>1792</v>
      </c>
      <c r="AB215" s="27">
        <f>NETWORKDAYS(H215,J215)</f>
        <v>135</v>
      </c>
      <c r="AC215" s="2">
        <f>IF(Z215="","",AB215-Z215)</f>
        <v>-121</v>
      </c>
      <c r="AD215" s="2">
        <f>IF(AC215="","",AC215*7)</f>
        <v>-847</v>
      </c>
    </row>
    <row r="216" spans="1:30" s="87" customFormat="1" ht="30" customHeight="1" x14ac:dyDescent="0.25">
      <c r="A216" s="85" t="s">
        <v>6</v>
      </c>
      <c r="B216" s="56" t="s">
        <v>12</v>
      </c>
      <c r="C216" s="59"/>
      <c r="D216" s="55" t="s">
        <v>8</v>
      </c>
      <c r="E216" s="55">
        <v>232</v>
      </c>
      <c r="F216" s="55" t="s">
        <v>0</v>
      </c>
      <c r="G216" s="58">
        <v>25011</v>
      </c>
      <c r="H216" s="83">
        <v>43178</v>
      </c>
      <c r="I216" s="83"/>
      <c r="J216" s="83">
        <v>43245</v>
      </c>
      <c r="K216" s="53">
        <v>43178</v>
      </c>
      <c r="L216" s="53">
        <v>43245</v>
      </c>
      <c r="M216" s="52">
        <v>770</v>
      </c>
      <c r="N216" s="52">
        <v>140</v>
      </c>
      <c r="O216" s="50">
        <f>SUM(M216:N216)</f>
        <v>910</v>
      </c>
      <c r="P216" s="51">
        <v>0</v>
      </c>
      <c r="Q216" s="51">
        <v>0</v>
      </c>
      <c r="R216" s="49">
        <v>11.2</v>
      </c>
      <c r="S216" s="48" t="e">
        <f>IF(#REF!="",#REF!*#REF!,((P216*M216*#REF!)+(((#REF!-P216)*M216)*R216)))</f>
        <v>#REF!</v>
      </c>
      <c r="T216" s="48" t="e">
        <f>S216-U216</f>
        <v>#REF!</v>
      </c>
      <c r="U216" s="48" t="e">
        <f>S216*50%</f>
        <v>#REF!</v>
      </c>
      <c r="V216" s="47"/>
      <c r="W216" s="79"/>
      <c r="X216" s="45" t="e">
        <f>W216-S216</f>
        <v>#REF!</v>
      </c>
      <c r="Y216" s="3" t="e">
        <f>IF(X216=0,"OK","Ecart")</f>
        <v>#REF!</v>
      </c>
      <c r="Z216" s="2">
        <f>IF(H216="","",NETWORKDAYS(H216,DUDU))</f>
        <v>206</v>
      </c>
      <c r="AA216" s="2">
        <f>IF(Z216="","",Z216*7)</f>
        <v>1442</v>
      </c>
      <c r="AB216" s="27">
        <f>NETWORKDAYS(H216,J216)</f>
        <v>50</v>
      </c>
      <c r="AC216" s="2">
        <f>IF(Z216="","",AB216-Z216)</f>
        <v>-156</v>
      </c>
      <c r="AD216" s="2">
        <f>IF(AC216="","",AC216*7)</f>
        <v>-1092</v>
      </c>
    </row>
    <row r="217" spans="1:30" s="87" customFormat="1" ht="30" customHeight="1" x14ac:dyDescent="0.25">
      <c r="A217" s="85" t="s">
        <v>6</v>
      </c>
      <c r="B217" s="56" t="s">
        <v>12</v>
      </c>
      <c r="C217" s="59"/>
      <c r="D217" s="55" t="s">
        <v>8</v>
      </c>
      <c r="E217" s="55">
        <v>232</v>
      </c>
      <c r="F217" s="55" t="s">
        <v>0</v>
      </c>
      <c r="G217" s="58">
        <v>25011</v>
      </c>
      <c r="H217" s="83">
        <v>43178</v>
      </c>
      <c r="I217" s="83"/>
      <c r="J217" s="83">
        <v>43245</v>
      </c>
      <c r="K217" s="53">
        <v>43178</v>
      </c>
      <c r="L217" s="53">
        <v>43245</v>
      </c>
      <c r="M217" s="52">
        <v>805</v>
      </c>
      <c r="N217" s="52">
        <v>105</v>
      </c>
      <c r="O217" s="50">
        <f>SUM(M217:N217)</f>
        <v>910</v>
      </c>
      <c r="P217" s="51">
        <v>0</v>
      </c>
      <c r="Q217" s="51">
        <v>0</v>
      </c>
      <c r="R217" s="49">
        <v>11.2</v>
      </c>
      <c r="S217" s="48" t="e">
        <f>IF(#REF!="",#REF!*#REF!,((P217*M217*#REF!)+(((#REF!-P217)*M217)*R217)))</f>
        <v>#REF!</v>
      </c>
      <c r="T217" s="48" t="e">
        <f>S217-U217</f>
        <v>#REF!</v>
      </c>
      <c r="U217" s="48" t="e">
        <f>S217*50%</f>
        <v>#REF!</v>
      </c>
      <c r="V217" s="47"/>
      <c r="W217" s="79"/>
      <c r="X217" s="45" t="e">
        <f>W217-S217</f>
        <v>#REF!</v>
      </c>
      <c r="Y217" s="3" t="e">
        <f>IF(X217=0,"OK","Ecart")</f>
        <v>#REF!</v>
      </c>
      <c r="Z217" s="2">
        <f>IF(H217="","",NETWORKDAYS(H217,DUDU))</f>
        <v>206</v>
      </c>
      <c r="AA217" s="2">
        <f>IF(Z217="","",Z217*7)</f>
        <v>1442</v>
      </c>
      <c r="AB217" s="27">
        <f>NETWORKDAYS(H217,J217)</f>
        <v>50</v>
      </c>
      <c r="AC217" s="2">
        <f>IF(Z217="","",AB217-Z217)</f>
        <v>-156</v>
      </c>
      <c r="AD217" s="2">
        <f>IF(AC217="","",AC217*7)</f>
        <v>-1092</v>
      </c>
    </row>
    <row r="218" spans="1:30" ht="30" customHeight="1" x14ac:dyDescent="0.25">
      <c r="A218" s="55" t="s">
        <v>5</v>
      </c>
      <c r="B218" s="56" t="s">
        <v>12</v>
      </c>
      <c r="C218" s="59"/>
      <c r="D218" s="55" t="s">
        <v>8</v>
      </c>
      <c r="E218" s="55">
        <v>232</v>
      </c>
      <c r="F218" s="55" t="s">
        <v>0</v>
      </c>
      <c r="G218" s="58">
        <v>25011</v>
      </c>
      <c r="H218" s="54">
        <v>43185</v>
      </c>
      <c r="I218" s="54"/>
      <c r="J218" s="54">
        <v>43385</v>
      </c>
      <c r="K218" s="53">
        <v>43185</v>
      </c>
      <c r="L218" s="53">
        <v>43385</v>
      </c>
      <c r="M218" s="52">
        <v>805</v>
      </c>
      <c r="N218" s="52">
        <v>105</v>
      </c>
      <c r="O218" s="50">
        <f>SUM(M218:N218)</f>
        <v>910</v>
      </c>
      <c r="P218" s="51">
        <v>7</v>
      </c>
      <c r="Q218" s="51">
        <v>11</v>
      </c>
      <c r="R218" s="49">
        <v>11.2</v>
      </c>
      <c r="S218" s="48" t="e">
        <f>IF(#REF!="",#REF!*#REF!,((P218*M218*#REF!)+(((#REF!-P218)*M218)*R218)))</f>
        <v>#REF!</v>
      </c>
      <c r="T218" s="48" t="e">
        <f>S218-U218</f>
        <v>#REF!</v>
      </c>
      <c r="U218" s="48" t="e">
        <f>S218*50%</f>
        <v>#REF!</v>
      </c>
      <c r="V218" s="47"/>
      <c r="W218" s="46"/>
      <c r="X218" s="45" t="e">
        <f>W218-S218</f>
        <v>#REF!</v>
      </c>
      <c r="Y218" s="3" t="e">
        <f>IF(X218=0,"OK","Ecart")</f>
        <v>#REF!</v>
      </c>
      <c r="Z218" s="2">
        <f>IF(H218="","",NETWORKDAYS(H218,DUDU))</f>
        <v>201</v>
      </c>
      <c r="AA218" s="2">
        <f>IF(Z218="","",Z218*7)</f>
        <v>1407</v>
      </c>
      <c r="AB218" s="27">
        <f>NETWORKDAYS(H218,J218)</f>
        <v>145</v>
      </c>
      <c r="AC218" s="2">
        <f>IF(Z218="","",AB218-Z218)</f>
        <v>-56</v>
      </c>
      <c r="AD218" s="2">
        <f>IF(AC218="","",AC218*7)</f>
        <v>-392</v>
      </c>
    </row>
    <row r="219" spans="1:30" s="87" customFormat="1" ht="30" customHeight="1" x14ac:dyDescent="0.25">
      <c r="A219" s="85" t="s">
        <v>6</v>
      </c>
      <c r="B219" s="56" t="s">
        <v>12</v>
      </c>
      <c r="C219" s="59"/>
      <c r="D219" s="55" t="s">
        <v>8</v>
      </c>
      <c r="E219" s="55">
        <v>232</v>
      </c>
      <c r="F219" s="55" t="s">
        <v>0</v>
      </c>
      <c r="G219" s="58">
        <v>25011</v>
      </c>
      <c r="H219" s="83">
        <v>43185</v>
      </c>
      <c r="I219" s="83"/>
      <c r="J219" s="83">
        <v>43385</v>
      </c>
      <c r="K219" s="53">
        <v>43185</v>
      </c>
      <c r="L219" s="53">
        <v>43385</v>
      </c>
      <c r="M219" s="52">
        <v>805</v>
      </c>
      <c r="N219" s="52">
        <v>105</v>
      </c>
      <c r="O219" s="50">
        <f>SUM(M219:N219)</f>
        <v>910</v>
      </c>
      <c r="P219" s="51">
        <v>0</v>
      </c>
      <c r="Q219" s="51">
        <v>0</v>
      </c>
      <c r="R219" s="49">
        <v>11.2</v>
      </c>
      <c r="S219" s="48" t="e">
        <f>IF(#REF!="",#REF!*#REF!,((P219*M219*#REF!)+(((#REF!-P219)*M219)*R219)))</f>
        <v>#REF!</v>
      </c>
      <c r="T219" s="48" t="e">
        <f>S219-U219</f>
        <v>#REF!</v>
      </c>
      <c r="U219" s="48" t="e">
        <f>S219*50%</f>
        <v>#REF!</v>
      </c>
      <c r="V219" s="47"/>
      <c r="W219" s="79"/>
      <c r="X219" s="45" t="e">
        <f>W219-S219</f>
        <v>#REF!</v>
      </c>
      <c r="Y219" s="3" t="e">
        <f>IF(X219=0,"OK","Ecart")</f>
        <v>#REF!</v>
      </c>
      <c r="Z219" s="2">
        <f>IF(H219="","",NETWORKDAYS(H219,DUDU))</f>
        <v>201</v>
      </c>
      <c r="AA219" s="2">
        <f>IF(Z219="","",Z219*7)</f>
        <v>1407</v>
      </c>
      <c r="AB219" s="27">
        <f>NETWORKDAYS(H219,J219)</f>
        <v>145</v>
      </c>
      <c r="AC219" s="2">
        <f>IF(Z219="","",AB219-Z219)</f>
        <v>-56</v>
      </c>
      <c r="AD219" s="2">
        <f>IF(AC219="","",AC219*7)</f>
        <v>-392</v>
      </c>
    </row>
    <row r="220" spans="1:30" ht="30" customHeight="1" x14ac:dyDescent="0.25">
      <c r="A220" s="55" t="s">
        <v>5</v>
      </c>
      <c r="B220" s="56" t="s">
        <v>12</v>
      </c>
      <c r="C220" s="59"/>
      <c r="D220" s="55" t="s">
        <v>8</v>
      </c>
      <c r="E220" s="55">
        <v>232</v>
      </c>
      <c r="F220" s="55" t="s">
        <v>0</v>
      </c>
      <c r="G220" s="58">
        <v>25011</v>
      </c>
      <c r="H220" s="54">
        <v>43199</v>
      </c>
      <c r="I220" s="54"/>
      <c r="J220" s="54">
        <v>43413</v>
      </c>
      <c r="K220" s="53">
        <v>43199</v>
      </c>
      <c r="L220" s="53">
        <v>43413</v>
      </c>
      <c r="M220" s="52">
        <v>840</v>
      </c>
      <c r="N220" s="52">
        <v>140</v>
      </c>
      <c r="O220" s="50">
        <f>SUM(M220:N220)</f>
        <v>980</v>
      </c>
      <c r="P220" s="51">
        <v>6</v>
      </c>
      <c r="Q220" s="51">
        <v>9</v>
      </c>
      <c r="R220" s="49">
        <v>11.2</v>
      </c>
      <c r="S220" s="48" t="e">
        <f>IF(#REF!="",#REF!*#REF!,((P220*M220*#REF!)+(((#REF!-P220)*M220)*R220)))</f>
        <v>#REF!</v>
      </c>
      <c r="T220" s="48" t="e">
        <f>S220-U220</f>
        <v>#REF!</v>
      </c>
      <c r="U220" s="48" t="e">
        <f>S220*50%</f>
        <v>#REF!</v>
      </c>
      <c r="V220" s="47"/>
      <c r="W220" s="46"/>
      <c r="X220" s="45" t="e">
        <f>W220-S220</f>
        <v>#REF!</v>
      </c>
      <c r="Y220" s="3" t="e">
        <f>IF(X220=0,"OK","Ecart")</f>
        <v>#REF!</v>
      </c>
      <c r="Z220" s="2">
        <f>IF(H220="","",NETWORKDAYS(H220,DUDU))</f>
        <v>191</v>
      </c>
      <c r="AA220" s="2">
        <f>IF(Z220="","",Z220*7)</f>
        <v>1337</v>
      </c>
      <c r="AB220" s="27">
        <f>NETWORKDAYS(H220,J220)</f>
        <v>155</v>
      </c>
      <c r="AC220" s="2">
        <f>IF(Z220="","",AB220-Z220)</f>
        <v>-36</v>
      </c>
      <c r="AD220" s="2">
        <f>IF(AC220="","",AC220*7)</f>
        <v>-252</v>
      </c>
    </row>
    <row r="221" spans="1:30" ht="30" customHeight="1" x14ac:dyDescent="0.25">
      <c r="A221" s="55" t="s">
        <v>5</v>
      </c>
      <c r="B221" s="56" t="s">
        <v>12</v>
      </c>
      <c r="C221" s="59"/>
      <c r="D221" s="55" t="s">
        <v>8</v>
      </c>
      <c r="E221" s="55">
        <v>232</v>
      </c>
      <c r="F221" s="55" t="s">
        <v>0</v>
      </c>
      <c r="G221" s="58">
        <v>25011</v>
      </c>
      <c r="H221" s="54">
        <v>43297</v>
      </c>
      <c r="I221" s="54"/>
      <c r="J221" s="54">
        <v>43734</v>
      </c>
      <c r="K221" s="53">
        <v>43297</v>
      </c>
      <c r="L221" s="53">
        <v>43734</v>
      </c>
      <c r="M221" s="52">
        <v>770</v>
      </c>
      <c r="N221" s="52">
        <v>140</v>
      </c>
      <c r="O221" s="50">
        <f>SUM(M221:N221)</f>
        <v>910</v>
      </c>
      <c r="P221" s="51">
        <v>0</v>
      </c>
      <c r="Q221" s="51">
        <v>0</v>
      </c>
      <c r="R221" s="49">
        <v>11.2</v>
      </c>
      <c r="S221" s="48" t="e">
        <f>IF(#REF!="",#REF!*#REF!,((P221*M221*#REF!)+(((#REF!-P221)*M221)*R221)))</f>
        <v>#REF!</v>
      </c>
      <c r="T221" s="48" t="e">
        <f>S221-U221</f>
        <v>#REF!</v>
      </c>
      <c r="U221" s="48" t="e">
        <f>S221*50%</f>
        <v>#REF!</v>
      </c>
      <c r="V221" s="47"/>
      <c r="W221" s="46"/>
      <c r="X221" s="45" t="e">
        <f>W221-S221</f>
        <v>#REF!</v>
      </c>
      <c r="Y221" s="3" t="e">
        <f>IF(X221=0,"OK","Ecart")</f>
        <v>#REF!</v>
      </c>
      <c r="Z221" s="2">
        <f>IF(H221="","",NETWORKDAYS(H221,DUDU))</f>
        <v>121</v>
      </c>
      <c r="AA221" s="2">
        <f>IF(Z221="","",Z221*7)</f>
        <v>847</v>
      </c>
      <c r="AB221" s="27">
        <f>NETWORKDAYS(H221,J221)</f>
        <v>314</v>
      </c>
      <c r="AC221" s="2">
        <f>IF(Z221="","",AB221-Z221)</f>
        <v>193</v>
      </c>
      <c r="AD221" s="2">
        <f>IF(AC221="","",AC221*7)</f>
        <v>1351</v>
      </c>
    </row>
    <row r="222" spans="1:30" ht="30" customHeight="1" x14ac:dyDescent="0.25">
      <c r="A222" s="55" t="s">
        <v>5</v>
      </c>
      <c r="B222" s="56" t="s">
        <v>12</v>
      </c>
      <c r="C222" s="59"/>
      <c r="D222" s="55" t="s">
        <v>8</v>
      </c>
      <c r="E222" s="55">
        <v>232</v>
      </c>
      <c r="F222" s="55" t="s">
        <v>0</v>
      </c>
      <c r="G222" s="58">
        <v>25011</v>
      </c>
      <c r="H222" s="54">
        <v>43297</v>
      </c>
      <c r="I222" s="54"/>
      <c r="J222" s="54">
        <v>43369</v>
      </c>
      <c r="K222" s="53">
        <v>43297</v>
      </c>
      <c r="L222" s="53">
        <v>43369</v>
      </c>
      <c r="M222" s="52">
        <v>805</v>
      </c>
      <c r="N222" s="52">
        <v>105</v>
      </c>
      <c r="O222" s="50">
        <f>SUM(M222:N222)</f>
        <v>910</v>
      </c>
      <c r="P222" s="51">
        <v>0</v>
      </c>
      <c r="Q222" s="51">
        <v>0</v>
      </c>
      <c r="R222" s="49">
        <v>11.2</v>
      </c>
      <c r="S222" s="48" t="e">
        <f>IF(#REF!="",#REF!*#REF!,((P222*M222*#REF!)+(((#REF!-P222)*M222)*R222)))</f>
        <v>#REF!</v>
      </c>
      <c r="T222" s="48" t="e">
        <f>S222-U222</f>
        <v>#REF!</v>
      </c>
      <c r="U222" s="48" t="e">
        <f>S222*50%</f>
        <v>#REF!</v>
      </c>
      <c r="V222" s="47"/>
      <c r="W222" s="46"/>
      <c r="X222" s="45" t="e">
        <f>W222-S222</f>
        <v>#REF!</v>
      </c>
      <c r="Y222" s="3" t="e">
        <f>IF(X222=0,"OK","Ecart")</f>
        <v>#REF!</v>
      </c>
      <c r="Z222" s="2">
        <f>IF(H222="","",NETWORKDAYS(H222,DUDU))</f>
        <v>121</v>
      </c>
      <c r="AA222" s="2">
        <f>IF(Z222="","",Z222*7)</f>
        <v>847</v>
      </c>
      <c r="AB222" s="27">
        <f>NETWORKDAYS(H222,J222)</f>
        <v>53</v>
      </c>
      <c r="AC222" s="2">
        <f>IF(Z222="","",AB222-Z222)</f>
        <v>-68</v>
      </c>
      <c r="AD222" s="2">
        <f>IF(AC222="","",AC222*7)</f>
        <v>-476</v>
      </c>
    </row>
    <row r="223" spans="1:30" ht="30" customHeight="1" x14ac:dyDescent="0.25">
      <c r="A223" s="55" t="s">
        <v>5</v>
      </c>
      <c r="B223" s="56" t="s">
        <v>12</v>
      </c>
      <c r="C223" s="59"/>
      <c r="D223" s="55" t="s">
        <v>8</v>
      </c>
      <c r="E223" s="55">
        <v>232</v>
      </c>
      <c r="F223" s="55" t="s">
        <v>0</v>
      </c>
      <c r="G223" s="58">
        <v>25011</v>
      </c>
      <c r="H223" s="54">
        <v>43311</v>
      </c>
      <c r="I223" s="54"/>
      <c r="J223" s="54">
        <v>43369</v>
      </c>
      <c r="K223" s="53">
        <v>43311</v>
      </c>
      <c r="L223" s="53">
        <v>43369</v>
      </c>
      <c r="M223" s="52">
        <v>805</v>
      </c>
      <c r="N223" s="52">
        <v>105</v>
      </c>
      <c r="O223" s="50">
        <f>SUM(M223:N223)</f>
        <v>910</v>
      </c>
      <c r="P223" s="51">
        <v>0</v>
      </c>
      <c r="Q223" s="51">
        <v>0</v>
      </c>
      <c r="R223" s="49">
        <v>11.2</v>
      </c>
      <c r="S223" s="48" t="e">
        <f>IF(#REF!="",#REF!*#REF!,((P223*M223*#REF!)+(((#REF!-P223)*M223)*R223)))</f>
        <v>#REF!</v>
      </c>
      <c r="T223" s="48" t="e">
        <f>S223-U223</f>
        <v>#REF!</v>
      </c>
      <c r="U223" s="48" t="e">
        <f>S223*50%</f>
        <v>#REF!</v>
      </c>
      <c r="V223" s="47"/>
      <c r="W223" s="46"/>
      <c r="X223" s="45" t="e">
        <f>W223-S223</f>
        <v>#REF!</v>
      </c>
      <c r="Y223" s="3" t="e">
        <f>IF(X223=0,"OK","Ecart")</f>
        <v>#REF!</v>
      </c>
      <c r="Z223" s="2">
        <f>IF(H223="","",NETWORKDAYS(H223,DUDU))</f>
        <v>111</v>
      </c>
      <c r="AA223" s="2">
        <f>IF(Z223="","",Z223*7)</f>
        <v>777</v>
      </c>
      <c r="AB223" s="27">
        <f>NETWORKDAYS(H223,J223)</f>
        <v>43</v>
      </c>
      <c r="AC223" s="2">
        <f>IF(Z223="","",AB223-Z223)</f>
        <v>-68</v>
      </c>
      <c r="AD223" s="2">
        <f>IF(AC223="","",AC223*7)</f>
        <v>-476</v>
      </c>
    </row>
    <row r="224" spans="1:30" ht="30" customHeight="1" x14ac:dyDescent="0.25">
      <c r="A224" s="55" t="s">
        <v>5</v>
      </c>
      <c r="B224" s="56" t="s">
        <v>12</v>
      </c>
      <c r="C224" s="59"/>
      <c r="D224" s="55" t="s">
        <v>8</v>
      </c>
      <c r="E224" s="55">
        <v>232</v>
      </c>
      <c r="F224" s="55" t="s">
        <v>0</v>
      </c>
      <c r="G224" s="58">
        <v>25011</v>
      </c>
      <c r="H224" s="54">
        <v>43341</v>
      </c>
      <c r="I224" s="54"/>
      <c r="J224" s="54">
        <v>43532</v>
      </c>
      <c r="K224" s="53">
        <v>43341</v>
      </c>
      <c r="L224" s="53">
        <v>43532</v>
      </c>
      <c r="M224" s="52">
        <v>805</v>
      </c>
      <c r="N224" s="52">
        <v>105</v>
      </c>
      <c r="O224" s="50">
        <f>SUM(M224:N224)</f>
        <v>910</v>
      </c>
      <c r="P224" s="51">
        <v>7</v>
      </c>
      <c r="Q224" s="51">
        <v>10</v>
      </c>
      <c r="R224" s="49">
        <v>11.2</v>
      </c>
      <c r="S224" s="48" t="e">
        <f>IF(#REF!="",#REF!*#REF!,((P224*M224*#REF!)+(((#REF!-P224)*M224)*R224)))</f>
        <v>#REF!</v>
      </c>
      <c r="T224" s="48" t="e">
        <f>S224-U224</f>
        <v>#REF!</v>
      </c>
      <c r="U224" s="48" t="e">
        <f>S224*50%</f>
        <v>#REF!</v>
      </c>
      <c r="V224" s="47"/>
      <c r="W224" s="46"/>
      <c r="X224" s="45" t="e">
        <f>W224-S224</f>
        <v>#REF!</v>
      </c>
      <c r="Y224" s="3" t="e">
        <f>IF(X224=0,"OK","Ecart")</f>
        <v>#REF!</v>
      </c>
      <c r="Z224" s="2">
        <f>IF(H224="","",NETWORKDAYS(H224,DUDU))</f>
        <v>89</v>
      </c>
      <c r="AA224" s="2">
        <f>IF(Z224="","",Z224*7)</f>
        <v>623</v>
      </c>
      <c r="AB224" s="27">
        <f>NETWORKDAYS(H224,J224)</f>
        <v>138</v>
      </c>
      <c r="AC224" s="2">
        <f>IF(Z224="","",AB224-Z224)</f>
        <v>49</v>
      </c>
      <c r="AD224" s="2">
        <f>IF(AC224="","",AC224*7)</f>
        <v>343</v>
      </c>
    </row>
    <row r="225" spans="1:30" ht="30" customHeight="1" x14ac:dyDescent="0.25">
      <c r="A225" s="55" t="s">
        <v>5</v>
      </c>
      <c r="B225" s="56" t="s">
        <v>12</v>
      </c>
      <c r="C225" s="59"/>
      <c r="D225" s="55" t="s">
        <v>8</v>
      </c>
      <c r="E225" s="55">
        <v>232</v>
      </c>
      <c r="F225" s="55" t="s">
        <v>0</v>
      </c>
      <c r="G225" s="58">
        <v>25011</v>
      </c>
      <c r="H225" s="54">
        <v>43348</v>
      </c>
      <c r="I225" s="54"/>
      <c r="J225" s="54">
        <v>43553</v>
      </c>
      <c r="K225" s="53">
        <v>43348</v>
      </c>
      <c r="L225" s="53">
        <v>43553</v>
      </c>
      <c r="M225" s="52">
        <v>840</v>
      </c>
      <c r="N225" s="52">
        <v>140</v>
      </c>
      <c r="O225" s="50">
        <f>SUM(M225:N225)</f>
        <v>980</v>
      </c>
      <c r="P225" s="51">
        <v>6</v>
      </c>
      <c r="Q225" s="51">
        <v>9</v>
      </c>
      <c r="R225" s="49">
        <v>11.2</v>
      </c>
      <c r="S225" s="48" t="e">
        <f>IF(#REF!="",#REF!*#REF!,((P225*M225*#REF!)+(((#REF!-P225)*M225)*R225)))</f>
        <v>#REF!</v>
      </c>
      <c r="T225" s="48" t="e">
        <f>S225-U225</f>
        <v>#REF!</v>
      </c>
      <c r="U225" s="48" t="e">
        <f>S225*50%</f>
        <v>#REF!</v>
      </c>
      <c r="V225" s="47"/>
      <c r="W225" s="46"/>
      <c r="X225" s="45" t="e">
        <f>W225-S225</f>
        <v>#REF!</v>
      </c>
      <c r="Y225" s="3" t="e">
        <f>IF(X225=0,"OK","Ecart")</f>
        <v>#REF!</v>
      </c>
      <c r="Z225" s="2">
        <f>IF(H225="","",NETWORKDAYS(H225,DUDU))</f>
        <v>84</v>
      </c>
      <c r="AA225" s="2">
        <f>IF(Z225="","",Z225*7)</f>
        <v>588</v>
      </c>
      <c r="AB225" s="27">
        <f>NETWORKDAYS(H225,J225)</f>
        <v>148</v>
      </c>
      <c r="AC225" s="2">
        <f>IF(Z225="","",AB225-Z225)</f>
        <v>64</v>
      </c>
      <c r="AD225" s="2">
        <f>IF(AC225="","",AC225*7)</f>
        <v>448</v>
      </c>
    </row>
    <row r="226" spans="1:30" s="86" customFormat="1" ht="30" customHeight="1" x14ac:dyDescent="0.25">
      <c r="A226" s="55" t="s">
        <v>5</v>
      </c>
      <c r="B226" s="56" t="s">
        <v>12</v>
      </c>
      <c r="C226" s="59"/>
      <c r="D226" s="55" t="s">
        <v>8</v>
      </c>
      <c r="E226" s="55">
        <v>232</v>
      </c>
      <c r="F226" s="55" t="s">
        <v>0</v>
      </c>
      <c r="G226" s="58">
        <v>25011</v>
      </c>
      <c r="H226" s="54">
        <v>43388</v>
      </c>
      <c r="I226" s="54"/>
      <c r="J226" s="54">
        <v>43446</v>
      </c>
      <c r="K226" s="53">
        <v>43388</v>
      </c>
      <c r="L226" s="53">
        <v>43446</v>
      </c>
      <c r="M226" s="52">
        <v>770</v>
      </c>
      <c r="N226" s="52">
        <v>140</v>
      </c>
      <c r="O226" s="50">
        <f>SUM(M226:N226)</f>
        <v>910</v>
      </c>
      <c r="P226" s="51">
        <v>0</v>
      </c>
      <c r="Q226" s="51">
        <v>0</v>
      </c>
      <c r="R226" s="49">
        <v>11.2</v>
      </c>
      <c r="S226" s="48" t="e">
        <f>IF(#REF!="",#REF!*#REF!,((P226*M226*#REF!)+(((#REF!-P226)*M226)*R226)))</f>
        <v>#REF!</v>
      </c>
      <c r="T226" s="48" t="e">
        <f>S226-U226</f>
        <v>#REF!</v>
      </c>
      <c r="U226" s="48" t="e">
        <f>S226*50%</f>
        <v>#REF!</v>
      </c>
      <c r="V226" s="47"/>
      <c r="W226" s="46"/>
      <c r="X226" s="45" t="e">
        <f>W226-S226</f>
        <v>#REF!</v>
      </c>
      <c r="Y226" s="3" t="e">
        <f>IF(X226=0,"OK","Ecart")</f>
        <v>#REF!</v>
      </c>
      <c r="Z226" s="2">
        <f>IF(H226="","",NETWORKDAYS(H226,DUDU))</f>
        <v>56</v>
      </c>
      <c r="AA226" s="2">
        <f>IF(Z226="","",Z226*7)</f>
        <v>392</v>
      </c>
      <c r="AB226" s="27">
        <f>NETWORKDAYS(H226,J226)</f>
        <v>43</v>
      </c>
      <c r="AC226" s="2">
        <f>IF(Z226="","",AB226-Z226)</f>
        <v>-13</v>
      </c>
      <c r="AD226" s="2">
        <f>IF(AC226="","",AC226*7)</f>
        <v>-91</v>
      </c>
    </row>
    <row r="227" spans="1:30" ht="30" customHeight="1" x14ac:dyDescent="0.25">
      <c r="A227" s="55" t="s">
        <v>5</v>
      </c>
      <c r="B227" s="56" t="s">
        <v>12</v>
      </c>
      <c r="C227" s="59"/>
      <c r="D227" s="55" t="s">
        <v>8</v>
      </c>
      <c r="E227" s="55">
        <v>232</v>
      </c>
      <c r="F227" s="55" t="s">
        <v>0</v>
      </c>
      <c r="G227" s="58">
        <v>25011</v>
      </c>
      <c r="H227" s="54">
        <v>43388</v>
      </c>
      <c r="I227" s="54"/>
      <c r="J227" s="54">
        <v>43446</v>
      </c>
      <c r="K227" s="53">
        <v>43388</v>
      </c>
      <c r="L227" s="53">
        <v>43446</v>
      </c>
      <c r="M227" s="52">
        <v>805</v>
      </c>
      <c r="N227" s="52">
        <v>105</v>
      </c>
      <c r="O227" s="50">
        <f>SUM(M227:N227)</f>
        <v>910</v>
      </c>
      <c r="P227" s="51">
        <v>0</v>
      </c>
      <c r="Q227" s="51">
        <v>0</v>
      </c>
      <c r="R227" s="49">
        <v>11.2</v>
      </c>
      <c r="S227" s="48" t="e">
        <f>IF(#REF!="",#REF!*#REF!,((P227*M227*#REF!)+(((#REF!-P227)*M227)*R227)))</f>
        <v>#REF!</v>
      </c>
      <c r="T227" s="48" t="e">
        <f>S227-U227</f>
        <v>#REF!</v>
      </c>
      <c r="U227" s="48" t="e">
        <f>S227*50%</f>
        <v>#REF!</v>
      </c>
      <c r="V227" s="47"/>
      <c r="W227" s="46"/>
      <c r="X227" s="45" t="e">
        <f>W227-S227</f>
        <v>#REF!</v>
      </c>
      <c r="Y227" s="3" t="e">
        <f>IF(X227=0,"OK","Ecart")</f>
        <v>#REF!</v>
      </c>
      <c r="Z227" s="2">
        <f>IF(H227="","",NETWORKDAYS(H227,DUDU))</f>
        <v>56</v>
      </c>
      <c r="AA227" s="2">
        <f>IF(Z227="","",Z227*7)</f>
        <v>392</v>
      </c>
      <c r="AB227" s="27">
        <f>NETWORKDAYS(H227,J227)</f>
        <v>43</v>
      </c>
      <c r="AC227" s="2">
        <f>IF(Z227="","",AB227-Z227)</f>
        <v>-13</v>
      </c>
      <c r="AD227" s="2">
        <f>IF(AC227="","",AC227*7)</f>
        <v>-91</v>
      </c>
    </row>
    <row r="228" spans="1:30" ht="30" customHeight="1" x14ac:dyDescent="0.25">
      <c r="A228" s="55" t="s">
        <v>5</v>
      </c>
      <c r="B228" s="56" t="s">
        <v>12</v>
      </c>
      <c r="C228" s="59"/>
      <c r="D228" s="55" t="s">
        <v>8</v>
      </c>
      <c r="E228" s="55">
        <v>232</v>
      </c>
      <c r="F228" s="55" t="s">
        <v>0</v>
      </c>
      <c r="G228" s="58">
        <v>25011</v>
      </c>
      <c r="H228" s="54">
        <v>43402</v>
      </c>
      <c r="I228" s="54"/>
      <c r="J228" s="54">
        <v>43595</v>
      </c>
      <c r="K228" s="53">
        <v>43402</v>
      </c>
      <c r="L228" s="53">
        <v>43595</v>
      </c>
      <c r="M228" s="52">
        <v>805</v>
      </c>
      <c r="N228" s="52">
        <v>105</v>
      </c>
      <c r="O228" s="50">
        <f>SUM(M228:N228)</f>
        <v>910</v>
      </c>
      <c r="P228" s="51">
        <v>7</v>
      </c>
      <c r="Q228" s="51">
        <v>10</v>
      </c>
      <c r="R228" s="49">
        <v>11.2</v>
      </c>
      <c r="S228" s="48" t="e">
        <f>IF(#REF!="",#REF!*#REF!,((P228*M228*#REF!)+(((#REF!-P228)*M228)*R228)))</f>
        <v>#REF!</v>
      </c>
      <c r="T228" s="48" t="e">
        <f>S228-U228</f>
        <v>#REF!</v>
      </c>
      <c r="U228" s="48" t="e">
        <f>S228*50%</f>
        <v>#REF!</v>
      </c>
      <c r="V228" s="47"/>
      <c r="W228" s="46"/>
      <c r="X228" s="45" t="e">
        <f>W228-S228</f>
        <v>#REF!</v>
      </c>
      <c r="Y228" s="3" t="e">
        <f>IF(X228=0,"OK","Ecart")</f>
        <v>#REF!</v>
      </c>
      <c r="Z228" s="2">
        <f>IF(H228="","",NETWORKDAYS(H228,DUDU))</f>
        <v>46</v>
      </c>
      <c r="AA228" s="2">
        <f>IF(Z228="","",Z228*7)</f>
        <v>322</v>
      </c>
      <c r="AB228" s="27">
        <f>NETWORKDAYS(H228,J228)</f>
        <v>140</v>
      </c>
      <c r="AC228" s="2">
        <f>IF(Z228="","",AB228-Z228)</f>
        <v>94</v>
      </c>
      <c r="AD228" s="2">
        <f>IF(AC228="","",AC228*7)</f>
        <v>658</v>
      </c>
    </row>
    <row r="229" spans="1:30" ht="30" customHeight="1" x14ac:dyDescent="0.25">
      <c r="A229" s="55" t="s">
        <v>5</v>
      </c>
      <c r="B229" s="56" t="s">
        <v>12</v>
      </c>
      <c r="C229" s="59"/>
      <c r="D229" s="55" t="s">
        <v>8</v>
      </c>
      <c r="E229" s="55">
        <v>232</v>
      </c>
      <c r="F229" s="55" t="s">
        <v>0</v>
      </c>
      <c r="G229" s="58">
        <v>25011</v>
      </c>
      <c r="H229" s="54">
        <v>43409</v>
      </c>
      <c r="I229" s="54"/>
      <c r="J229" s="54">
        <v>43453</v>
      </c>
      <c r="K229" s="53">
        <v>43409</v>
      </c>
      <c r="L229" s="53">
        <v>43453</v>
      </c>
      <c r="M229" s="52">
        <v>805</v>
      </c>
      <c r="N229" s="52">
        <v>105</v>
      </c>
      <c r="O229" s="50">
        <f>SUM(M229:N229)</f>
        <v>910</v>
      </c>
      <c r="P229" s="51">
        <v>0</v>
      </c>
      <c r="Q229" s="51">
        <v>0</v>
      </c>
      <c r="R229" s="49">
        <v>11.2</v>
      </c>
      <c r="S229" s="48" t="e">
        <f>IF(#REF!="",#REF!*#REF!,((P229*M229*#REF!)+(((#REF!-P229)*M229)*R229)))</f>
        <v>#REF!</v>
      </c>
      <c r="T229" s="48" t="e">
        <f>S229-U229</f>
        <v>#REF!</v>
      </c>
      <c r="U229" s="48" t="e">
        <f>S229*50%</f>
        <v>#REF!</v>
      </c>
      <c r="V229" s="47"/>
      <c r="W229" s="46"/>
      <c r="X229" s="45" t="e">
        <f>W229-S229</f>
        <v>#REF!</v>
      </c>
      <c r="Y229" s="3" t="e">
        <f>IF(X229=0,"OK","Ecart")</f>
        <v>#REF!</v>
      </c>
      <c r="Z229" s="2">
        <f>IF(H229="","",NETWORKDAYS(H229,DUDU))</f>
        <v>41</v>
      </c>
      <c r="AA229" s="2">
        <f>IF(Z229="","",Z229*7)</f>
        <v>287</v>
      </c>
      <c r="AB229" s="27">
        <f>NETWORKDAYS(H229,J229)</f>
        <v>33</v>
      </c>
      <c r="AC229" s="2">
        <f>IF(Z229="","",AB229-Z229)</f>
        <v>-8</v>
      </c>
      <c r="AD229" s="2">
        <f>IF(AC229="","",AC229*7)</f>
        <v>-56</v>
      </c>
    </row>
    <row r="230" spans="1:30" ht="30" customHeight="1" x14ac:dyDescent="0.25">
      <c r="A230" s="85" t="s">
        <v>5</v>
      </c>
      <c r="B230" s="56" t="s">
        <v>12</v>
      </c>
      <c r="C230" s="84"/>
      <c r="D230" s="55" t="s">
        <v>8</v>
      </c>
      <c r="E230" s="55">
        <v>232</v>
      </c>
      <c r="F230" s="55" t="s">
        <v>0</v>
      </c>
      <c r="G230" s="58">
        <v>25011</v>
      </c>
      <c r="H230" s="83">
        <v>43535</v>
      </c>
      <c r="I230" s="83"/>
      <c r="J230" s="83">
        <v>43592</v>
      </c>
      <c r="K230" s="53">
        <v>43535</v>
      </c>
      <c r="L230" s="53">
        <v>43592</v>
      </c>
      <c r="M230" s="82">
        <v>770</v>
      </c>
      <c r="N230" s="82">
        <v>140</v>
      </c>
      <c r="O230" s="50">
        <f>SUM(M230:N230)</f>
        <v>910</v>
      </c>
      <c r="P230" s="81">
        <v>0</v>
      </c>
      <c r="Q230" s="81">
        <v>0</v>
      </c>
      <c r="R230" s="80"/>
      <c r="S230" s="80"/>
      <c r="T230" s="80"/>
      <c r="U230" s="80"/>
      <c r="V230" s="47"/>
      <c r="W230" s="46"/>
      <c r="X230" s="45">
        <f>W230-S230</f>
        <v>0</v>
      </c>
      <c r="Y230" s="3" t="str">
        <f>IF(X230=0,"OK","Ecart")</f>
        <v>OK</v>
      </c>
      <c r="Z230" s="2">
        <f>IF(H230="","",NETWORKDAYS(H230,DUDU))</f>
        <v>-51</v>
      </c>
      <c r="AA230" s="2">
        <f>IF(Z230="","",Z230*7)</f>
        <v>-357</v>
      </c>
      <c r="AB230" s="27">
        <f>NETWORKDAYS(H230,J230)</f>
        <v>42</v>
      </c>
      <c r="AC230" s="2">
        <f>IF(Z230="","",AB230-Z230)</f>
        <v>93</v>
      </c>
      <c r="AD230" s="2">
        <f>IF(AC230="","",AC230*7)</f>
        <v>651</v>
      </c>
    </row>
    <row r="231" spans="1:30" ht="30" customHeight="1" x14ac:dyDescent="0.25">
      <c r="A231" s="85" t="s">
        <v>5</v>
      </c>
      <c r="B231" s="56" t="s">
        <v>12</v>
      </c>
      <c r="C231" s="84"/>
      <c r="D231" s="55" t="s">
        <v>8</v>
      </c>
      <c r="E231" s="55">
        <v>232</v>
      </c>
      <c r="F231" s="55" t="s">
        <v>0</v>
      </c>
      <c r="G231" s="58">
        <v>25011</v>
      </c>
      <c r="H231" s="83">
        <v>43535</v>
      </c>
      <c r="I231" s="83"/>
      <c r="J231" s="83">
        <v>43592</v>
      </c>
      <c r="K231" s="53">
        <v>43535</v>
      </c>
      <c r="L231" s="53">
        <v>43592</v>
      </c>
      <c r="M231" s="82">
        <v>805</v>
      </c>
      <c r="N231" s="82">
        <v>105</v>
      </c>
      <c r="O231" s="50">
        <f>SUM(M231:N231)</f>
        <v>910</v>
      </c>
      <c r="P231" s="81">
        <v>0</v>
      </c>
      <c r="Q231" s="81">
        <v>0</v>
      </c>
      <c r="R231" s="80"/>
      <c r="S231" s="80"/>
      <c r="T231" s="80"/>
      <c r="U231" s="80"/>
      <c r="V231" s="47"/>
      <c r="W231" s="46"/>
      <c r="X231" s="45">
        <f>W231-S231</f>
        <v>0</v>
      </c>
      <c r="Y231" s="3" t="str">
        <f>IF(X231=0,"OK","Ecart")</f>
        <v>OK</v>
      </c>
      <c r="Z231" s="2">
        <f>IF(H231="","",NETWORKDAYS(H231,DUDU))</f>
        <v>-51</v>
      </c>
      <c r="AA231" s="2">
        <f>IF(Z231="","",Z231*7)</f>
        <v>-357</v>
      </c>
      <c r="AB231" s="27">
        <f>NETWORKDAYS(H231,J231)</f>
        <v>42</v>
      </c>
      <c r="AC231" s="2">
        <f>IF(Z231="","",AB231-Z231)</f>
        <v>93</v>
      </c>
      <c r="AD231" s="2">
        <f>IF(AC231="","",AC231*7)</f>
        <v>651</v>
      </c>
    </row>
    <row r="232" spans="1:30" ht="30" customHeight="1" x14ac:dyDescent="0.25">
      <c r="A232" s="85" t="s">
        <v>5</v>
      </c>
      <c r="B232" s="56" t="s">
        <v>12</v>
      </c>
      <c r="C232" s="84"/>
      <c r="D232" s="55" t="s">
        <v>8</v>
      </c>
      <c r="E232" s="55">
        <v>232</v>
      </c>
      <c r="F232" s="55" t="s">
        <v>0</v>
      </c>
      <c r="G232" s="58">
        <v>25011</v>
      </c>
      <c r="H232" s="83">
        <v>43556</v>
      </c>
      <c r="I232" s="83"/>
      <c r="J232" s="83">
        <v>43607</v>
      </c>
      <c r="K232" s="53">
        <v>43556</v>
      </c>
      <c r="L232" s="53">
        <v>43607</v>
      </c>
      <c r="M232" s="82">
        <v>805</v>
      </c>
      <c r="N232" s="82">
        <v>105</v>
      </c>
      <c r="O232" s="50">
        <f>SUM(M232:N232)</f>
        <v>910</v>
      </c>
      <c r="P232" s="81">
        <v>0</v>
      </c>
      <c r="Q232" s="81">
        <v>0</v>
      </c>
      <c r="R232" s="80"/>
      <c r="S232" s="80"/>
      <c r="T232" s="80"/>
      <c r="U232" s="80"/>
      <c r="V232" s="47"/>
      <c r="W232" s="46"/>
      <c r="X232" s="45">
        <f>W232-S232</f>
        <v>0</v>
      </c>
      <c r="Y232" s="3" t="str">
        <f>IF(X232=0,"OK","Ecart")</f>
        <v>OK</v>
      </c>
      <c r="Z232" s="2">
        <f>IF(H232="","",NETWORKDAYS(H232,DUDU))</f>
        <v>-66</v>
      </c>
      <c r="AA232" s="2">
        <f>IF(Z232="","",Z232*7)</f>
        <v>-462</v>
      </c>
      <c r="AB232" s="27">
        <f>NETWORKDAYS(H232,J232)</f>
        <v>38</v>
      </c>
      <c r="AC232" s="2">
        <f>IF(Z232="","",AB232-Z232)</f>
        <v>104</v>
      </c>
      <c r="AD232" s="2">
        <f>IF(AC232="","",AC232*7)</f>
        <v>728</v>
      </c>
    </row>
    <row r="233" spans="1:30" ht="30" customHeight="1" x14ac:dyDescent="0.25">
      <c r="A233" s="85" t="s">
        <v>5</v>
      </c>
      <c r="B233" s="56" t="s">
        <v>12</v>
      </c>
      <c r="C233" s="84"/>
      <c r="D233" s="55" t="s">
        <v>8</v>
      </c>
      <c r="E233" s="55">
        <v>232</v>
      </c>
      <c r="F233" s="55" t="s">
        <v>0</v>
      </c>
      <c r="G233" s="58">
        <v>25011</v>
      </c>
      <c r="H233" s="83">
        <v>43598</v>
      </c>
      <c r="I233" s="83"/>
      <c r="J233" s="83">
        <v>43656</v>
      </c>
      <c r="K233" s="53">
        <v>43598</v>
      </c>
      <c r="L233" s="53">
        <v>43656</v>
      </c>
      <c r="M233" s="82">
        <v>770</v>
      </c>
      <c r="N233" s="82">
        <v>140</v>
      </c>
      <c r="O233" s="50">
        <f>SUM(M233:N233)</f>
        <v>910</v>
      </c>
      <c r="P233" s="81">
        <v>0</v>
      </c>
      <c r="Q233" s="81">
        <v>0</v>
      </c>
      <c r="R233" s="80"/>
      <c r="S233" s="80"/>
      <c r="T233" s="80"/>
      <c r="U233" s="80"/>
      <c r="V233" s="47"/>
      <c r="W233" s="46"/>
      <c r="X233" s="45">
        <f>W233-S233</f>
        <v>0</v>
      </c>
      <c r="Y233" s="3" t="str">
        <f>IF(X233=0,"OK","Ecart")</f>
        <v>OK</v>
      </c>
      <c r="Z233" s="2">
        <f>IF(H233="","",NETWORKDAYS(H233,DUDU))</f>
        <v>-96</v>
      </c>
      <c r="AA233" s="2">
        <f>IF(Z233="","",Z233*7)</f>
        <v>-672</v>
      </c>
      <c r="AB233" s="27">
        <f>NETWORKDAYS(H233,J233)</f>
        <v>43</v>
      </c>
      <c r="AC233" s="2">
        <f>IF(Z233="","",AB233-Z233)</f>
        <v>139</v>
      </c>
      <c r="AD233" s="2">
        <f>IF(AC233="","",AC233*7)</f>
        <v>973</v>
      </c>
    </row>
    <row r="234" spans="1:30" ht="30" customHeight="1" x14ac:dyDescent="0.25">
      <c r="A234" s="85" t="s">
        <v>5</v>
      </c>
      <c r="B234" s="56" t="s">
        <v>12</v>
      </c>
      <c r="C234" s="84"/>
      <c r="D234" s="55" t="s">
        <v>8</v>
      </c>
      <c r="E234" s="55">
        <v>232</v>
      </c>
      <c r="F234" s="55" t="s">
        <v>0</v>
      </c>
      <c r="G234" s="58">
        <v>25011</v>
      </c>
      <c r="H234" s="83">
        <v>43598</v>
      </c>
      <c r="I234" s="83"/>
      <c r="J234" s="83">
        <v>43656</v>
      </c>
      <c r="K234" s="53">
        <v>43598</v>
      </c>
      <c r="L234" s="53">
        <v>43656</v>
      </c>
      <c r="M234" s="82">
        <v>805</v>
      </c>
      <c r="N234" s="82">
        <v>105</v>
      </c>
      <c r="O234" s="50">
        <f>SUM(M234:N234)</f>
        <v>910</v>
      </c>
      <c r="P234" s="81">
        <v>0</v>
      </c>
      <c r="Q234" s="81">
        <v>0</v>
      </c>
      <c r="R234" s="80"/>
      <c r="S234" s="80"/>
      <c r="T234" s="80"/>
      <c r="U234" s="80"/>
      <c r="V234" s="47"/>
      <c r="W234" s="46"/>
      <c r="X234" s="45">
        <f>W234-S234</f>
        <v>0</v>
      </c>
      <c r="Y234" s="3" t="str">
        <f>IF(X234=0,"OK","Ecart")</f>
        <v>OK</v>
      </c>
      <c r="Z234" s="2">
        <f>IF(H234="","",NETWORKDAYS(H234,DUDU))</f>
        <v>-96</v>
      </c>
      <c r="AA234" s="2">
        <f>IF(Z234="","",Z234*7)</f>
        <v>-672</v>
      </c>
      <c r="AB234" s="27">
        <f>NETWORKDAYS(H234,J234)</f>
        <v>43</v>
      </c>
      <c r="AC234" s="2">
        <f>IF(Z234="","",AB234-Z234)</f>
        <v>139</v>
      </c>
      <c r="AD234" s="2">
        <f>IF(AC234="","",AC234*7)</f>
        <v>973</v>
      </c>
    </row>
    <row r="235" spans="1:30" ht="30" customHeight="1" x14ac:dyDescent="0.25">
      <c r="A235" s="62" t="s">
        <v>6</v>
      </c>
      <c r="B235" s="56" t="s">
        <v>12</v>
      </c>
      <c r="C235" s="59"/>
      <c r="D235" s="55" t="s">
        <v>8</v>
      </c>
      <c r="E235" s="55">
        <v>227</v>
      </c>
      <c r="F235" s="55" t="s">
        <v>0</v>
      </c>
      <c r="G235" s="58">
        <v>90010</v>
      </c>
      <c r="H235" s="54">
        <v>42737</v>
      </c>
      <c r="I235" s="54"/>
      <c r="J235" s="54">
        <v>43203</v>
      </c>
      <c r="K235" s="53">
        <v>42737</v>
      </c>
      <c r="L235" s="53">
        <v>42951</v>
      </c>
      <c r="M235" s="52">
        <v>910</v>
      </c>
      <c r="N235" s="52">
        <v>140</v>
      </c>
      <c r="O235" s="50">
        <f>SUM(M235:N235)</f>
        <v>1050</v>
      </c>
      <c r="P235" s="51">
        <v>14</v>
      </c>
      <c r="Q235" s="51">
        <v>21</v>
      </c>
      <c r="R235" s="61">
        <v>11</v>
      </c>
      <c r="S235" s="61" t="e">
        <f>IF(#REF!="",#REF!*#REF!,((P235*M235*#REF!)+(((#REF!-P235)*M235)*R235)))</f>
        <v>#REF!</v>
      </c>
      <c r="T235" s="61" t="e">
        <f>S235-U235</f>
        <v>#REF!</v>
      </c>
      <c r="U235" s="61" t="e">
        <f>S235*50%</f>
        <v>#REF!</v>
      </c>
      <c r="V235" s="57"/>
      <c r="W235" s="60">
        <v>64063.5</v>
      </c>
      <c r="X235" s="45" t="e">
        <f>W235-S235</f>
        <v>#REF!</v>
      </c>
      <c r="Y235" s="3" t="e">
        <f>IF(X235=0,"OK","Ecart")</f>
        <v>#REF!</v>
      </c>
      <c r="Z235" s="2">
        <f>IF(H235="","",NETWORKDAYS(H235,DUDU))</f>
        <v>521</v>
      </c>
      <c r="AA235" s="2">
        <f>IF(Z235="","",Z235*7)</f>
        <v>3647</v>
      </c>
      <c r="AB235" s="27">
        <f>NETWORKDAYS(H235,J235)</f>
        <v>335</v>
      </c>
      <c r="AC235" s="2">
        <f>IF(Z235="","",AB235-Z235)</f>
        <v>-186</v>
      </c>
      <c r="AD235" s="2">
        <f>IF(AC235="","",AC235*7)</f>
        <v>-1302</v>
      </c>
    </row>
    <row r="236" spans="1:30" ht="30" customHeight="1" x14ac:dyDescent="0.25">
      <c r="A236" s="55" t="s">
        <v>5</v>
      </c>
      <c r="B236" s="56" t="s">
        <v>12</v>
      </c>
      <c r="C236" s="59"/>
      <c r="D236" s="55" t="s">
        <v>8</v>
      </c>
      <c r="E236" s="55">
        <v>227</v>
      </c>
      <c r="F236" s="55" t="s">
        <v>0</v>
      </c>
      <c r="G236" s="58">
        <v>90010</v>
      </c>
      <c r="H236" s="54">
        <v>43208</v>
      </c>
      <c r="I236" s="54"/>
      <c r="J236" s="54">
        <v>43441</v>
      </c>
      <c r="K236" s="53">
        <v>43208</v>
      </c>
      <c r="L236" s="53">
        <v>43441</v>
      </c>
      <c r="M236" s="52">
        <v>910</v>
      </c>
      <c r="N236" s="52">
        <v>140</v>
      </c>
      <c r="O236" s="50">
        <f>SUM(M236:N236)</f>
        <v>1050</v>
      </c>
      <c r="P236" s="51">
        <v>14</v>
      </c>
      <c r="Q236" s="51">
        <v>21</v>
      </c>
      <c r="R236" s="49">
        <v>11</v>
      </c>
      <c r="S236" s="48" t="e">
        <f>IF(#REF!="",#REF!*#REF!,((P236*M236*#REF!)+(((#REF!-P236)*M236)*R236)))</f>
        <v>#REF!</v>
      </c>
      <c r="T236" s="48" t="e">
        <f>S236-U236</f>
        <v>#REF!</v>
      </c>
      <c r="U236" s="48" t="e">
        <f>S236*50%</f>
        <v>#REF!</v>
      </c>
      <c r="V236" s="47"/>
      <c r="W236" s="46"/>
      <c r="X236" s="45" t="e">
        <f>W236-S236</f>
        <v>#REF!</v>
      </c>
      <c r="Y236" s="3" t="e">
        <f>IF(X236=0,"OK","Ecart")</f>
        <v>#REF!</v>
      </c>
      <c r="Z236" s="2">
        <f>IF(H236="","",NETWORKDAYS(H236,DUDU))</f>
        <v>184</v>
      </c>
      <c r="AA236" s="2">
        <f>IF(Z236="","",Z236*7)</f>
        <v>1288</v>
      </c>
      <c r="AB236" s="27">
        <f>NETWORKDAYS(H236,J236)</f>
        <v>168</v>
      </c>
      <c r="AC236" s="2">
        <f>IF(Z236="","",AB236-Z236)</f>
        <v>-16</v>
      </c>
      <c r="AD236" s="2">
        <f>IF(AC236="","",AC236*7)</f>
        <v>-112</v>
      </c>
    </row>
    <row r="237" spans="1:30" ht="30" customHeight="1" x14ac:dyDescent="0.25">
      <c r="A237" s="62" t="s">
        <v>6</v>
      </c>
      <c r="B237" s="56" t="s">
        <v>12</v>
      </c>
      <c r="C237" s="59"/>
      <c r="D237" s="55" t="s">
        <v>8</v>
      </c>
      <c r="E237" s="55">
        <v>233</v>
      </c>
      <c r="F237" s="55" t="s">
        <v>0</v>
      </c>
      <c r="G237" s="58">
        <v>90010</v>
      </c>
      <c r="H237" s="54">
        <v>42765</v>
      </c>
      <c r="I237" s="54"/>
      <c r="J237" s="54">
        <v>43301</v>
      </c>
      <c r="K237" s="53">
        <v>42765</v>
      </c>
      <c r="L237" s="53">
        <v>43301</v>
      </c>
      <c r="M237" s="52">
        <v>630</v>
      </c>
      <c r="N237" s="52">
        <v>140</v>
      </c>
      <c r="O237" s="50">
        <f>SUM(M237:N237)</f>
        <v>770</v>
      </c>
      <c r="P237" s="51">
        <v>12</v>
      </c>
      <c r="Q237" s="51">
        <v>18</v>
      </c>
      <c r="R237" s="61">
        <v>11.1</v>
      </c>
      <c r="S237" s="61" t="e">
        <f>IF(#REF!="",#REF!*#REF!,((P237*M237*#REF!)+(((#REF!-P237)*M237)*R237)))</f>
        <v>#REF!</v>
      </c>
      <c r="T237" s="61" t="e">
        <f>S237-U237</f>
        <v>#REF!</v>
      </c>
      <c r="U237" s="61" t="e">
        <f>S237*50%</f>
        <v>#REF!</v>
      </c>
      <c r="V237" s="57"/>
      <c r="W237" s="60"/>
      <c r="X237" s="45" t="e">
        <f>W237-S237</f>
        <v>#REF!</v>
      </c>
      <c r="Y237" s="3" t="e">
        <f>IF(X237=0,"OK","Ecart")</f>
        <v>#REF!</v>
      </c>
      <c r="Z237" s="2">
        <f>IF(H237="","",NETWORKDAYS(H237,DUDU))</f>
        <v>501</v>
      </c>
      <c r="AA237" s="2">
        <f>IF(Z237="","",Z237*7)</f>
        <v>3507</v>
      </c>
      <c r="AB237" s="27">
        <f>NETWORKDAYS(H237,J237)</f>
        <v>385</v>
      </c>
      <c r="AC237" s="2">
        <f>IF(Z237="","",AB237-Z237)</f>
        <v>-116</v>
      </c>
      <c r="AD237" s="2">
        <f>IF(AC237="","",AC237*7)</f>
        <v>-812</v>
      </c>
    </row>
    <row r="238" spans="1:30" ht="30" customHeight="1" x14ac:dyDescent="0.25">
      <c r="A238" s="62" t="s">
        <v>6</v>
      </c>
      <c r="B238" s="56" t="s">
        <v>12</v>
      </c>
      <c r="C238" s="59"/>
      <c r="D238" s="55" t="s">
        <v>8</v>
      </c>
      <c r="E238" s="55">
        <v>233</v>
      </c>
      <c r="F238" s="55" t="s">
        <v>0</v>
      </c>
      <c r="G238" s="58">
        <v>90010</v>
      </c>
      <c r="H238" s="54">
        <v>42765</v>
      </c>
      <c r="I238" s="54"/>
      <c r="J238" s="54">
        <v>43301</v>
      </c>
      <c r="K238" s="53">
        <v>42765</v>
      </c>
      <c r="L238" s="53">
        <v>43301</v>
      </c>
      <c r="M238" s="52">
        <v>595</v>
      </c>
      <c r="N238" s="52">
        <v>140</v>
      </c>
      <c r="O238" s="50">
        <f>SUM(M238:N238)</f>
        <v>735</v>
      </c>
      <c r="P238" s="51">
        <v>12</v>
      </c>
      <c r="Q238" s="51">
        <v>18</v>
      </c>
      <c r="R238" s="61">
        <v>11.1</v>
      </c>
      <c r="S238" s="61" t="e">
        <f>IF(#REF!="",#REF!*#REF!,((P238*M238*#REF!)+(((#REF!-P238)*M238)*R238)))</f>
        <v>#REF!</v>
      </c>
      <c r="T238" s="61" t="e">
        <f>S238-U238</f>
        <v>#REF!</v>
      </c>
      <c r="U238" s="61" t="e">
        <f>S238*50%</f>
        <v>#REF!</v>
      </c>
      <c r="V238" s="57"/>
      <c r="W238" s="60"/>
      <c r="X238" s="45" t="e">
        <f>W238-S238</f>
        <v>#REF!</v>
      </c>
      <c r="Y238" s="3" t="e">
        <f>IF(X238=0,"OK","Ecart")</f>
        <v>#REF!</v>
      </c>
      <c r="Z238" s="2">
        <f>IF(H238="","",NETWORKDAYS(H238,DUDU))</f>
        <v>501</v>
      </c>
      <c r="AA238" s="2">
        <f>IF(Z238="","",Z238*7)</f>
        <v>3507</v>
      </c>
      <c r="AB238" s="27">
        <f>NETWORKDAYS(H238,J238)</f>
        <v>385</v>
      </c>
      <c r="AC238" s="2">
        <f>IF(Z238="","",AB238-Z238)</f>
        <v>-116</v>
      </c>
      <c r="AD238" s="2">
        <f>IF(AC238="","",AC238*7)</f>
        <v>-812</v>
      </c>
    </row>
    <row r="239" spans="1:30" ht="30" customHeight="1" x14ac:dyDescent="0.25">
      <c r="A239" s="62" t="s">
        <v>6</v>
      </c>
      <c r="B239" s="56" t="s">
        <v>12</v>
      </c>
      <c r="C239" s="59"/>
      <c r="D239" s="55" t="s">
        <v>8</v>
      </c>
      <c r="E239" s="55">
        <v>233</v>
      </c>
      <c r="F239" s="55" t="s">
        <v>0</v>
      </c>
      <c r="G239" s="58">
        <v>90010</v>
      </c>
      <c r="H239" s="54">
        <v>42765</v>
      </c>
      <c r="I239" s="54"/>
      <c r="J239" s="54">
        <v>43301</v>
      </c>
      <c r="K239" s="53">
        <v>42765</v>
      </c>
      <c r="L239" s="53">
        <v>43301</v>
      </c>
      <c r="M239" s="52">
        <v>770</v>
      </c>
      <c r="N239" s="52">
        <v>140</v>
      </c>
      <c r="O239" s="50">
        <f>SUM(M239:N239)</f>
        <v>910</v>
      </c>
      <c r="P239" s="51">
        <v>12</v>
      </c>
      <c r="Q239" s="51">
        <v>18</v>
      </c>
      <c r="R239" s="61">
        <v>11.1</v>
      </c>
      <c r="S239" s="61" t="e">
        <f>IF(#REF!="",#REF!*#REF!,((P239*M239*#REF!)+(((#REF!-P239)*M239)*R239)))</f>
        <v>#REF!</v>
      </c>
      <c r="T239" s="61" t="e">
        <f>S239-U239</f>
        <v>#REF!</v>
      </c>
      <c r="U239" s="61" t="e">
        <f>S239*50%</f>
        <v>#REF!</v>
      </c>
      <c r="V239" s="57"/>
      <c r="W239" s="60"/>
      <c r="X239" s="45" t="e">
        <f>W239-S239</f>
        <v>#REF!</v>
      </c>
      <c r="Y239" s="3" t="e">
        <f>IF(X239=0,"OK","Ecart")</f>
        <v>#REF!</v>
      </c>
      <c r="Z239" s="2">
        <f>IF(H239="","",NETWORKDAYS(H239,DUDU))</f>
        <v>501</v>
      </c>
      <c r="AA239" s="2">
        <f>IF(Z239="","",Z239*7)</f>
        <v>3507</v>
      </c>
      <c r="AB239" s="27">
        <f>NETWORKDAYS(H239,J239)</f>
        <v>385</v>
      </c>
      <c r="AC239" s="2">
        <f>IF(Z239="","",AB239-Z239)</f>
        <v>-116</v>
      </c>
      <c r="AD239" s="2">
        <f>IF(AC239="","",AC239*7)</f>
        <v>-812</v>
      </c>
    </row>
    <row r="240" spans="1:30" ht="30" customHeight="1" x14ac:dyDescent="0.25">
      <c r="A240" s="62" t="s">
        <v>6</v>
      </c>
      <c r="B240" s="56" t="s">
        <v>12</v>
      </c>
      <c r="C240" s="59"/>
      <c r="D240" s="55" t="s">
        <v>8</v>
      </c>
      <c r="E240" s="55">
        <v>233</v>
      </c>
      <c r="F240" s="55" t="s">
        <v>0</v>
      </c>
      <c r="G240" s="58">
        <v>90010</v>
      </c>
      <c r="H240" s="54">
        <v>42765</v>
      </c>
      <c r="I240" s="54"/>
      <c r="J240" s="54">
        <v>43301</v>
      </c>
      <c r="K240" s="53">
        <v>42765</v>
      </c>
      <c r="L240" s="53">
        <v>43301</v>
      </c>
      <c r="M240" s="52">
        <v>700</v>
      </c>
      <c r="N240" s="52">
        <v>140</v>
      </c>
      <c r="O240" s="50">
        <f>SUM(M240:N240)</f>
        <v>840</v>
      </c>
      <c r="P240" s="51">
        <v>12</v>
      </c>
      <c r="Q240" s="51">
        <v>18</v>
      </c>
      <c r="R240" s="61">
        <v>11.1</v>
      </c>
      <c r="S240" s="61" t="e">
        <f>IF(#REF!="",#REF!*#REF!,((P240*M240*#REF!)+(((#REF!-P240)*M240)*R240)))</f>
        <v>#REF!</v>
      </c>
      <c r="T240" s="61" t="e">
        <f>S240-U240</f>
        <v>#REF!</v>
      </c>
      <c r="U240" s="61" t="e">
        <f>S240*50%</f>
        <v>#REF!</v>
      </c>
      <c r="V240" s="57"/>
      <c r="W240" s="60"/>
      <c r="X240" s="45" t="e">
        <f>W240-S240</f>
        <v>#REF!</v>
      </c>
      <c r="Y240" s="3" t="e">
        <f>IF(X240=0,"OK","Ecart")</f>
        <v>#REF!</v>
      </c>
      <c r="Z240" s="2">
        <f>IF(H240="","",NETWORKDAYS(H240,DUDU))</f>
        <v>501</v>
      </c>
      <c r="AA240" s="2">
        <f>IF(Z240="","",Z240*7)</f>
        <v>3507</v>
      </c>
      <c r="AB240" s="27">
        <f>NETWORKDAYS(H240,J240)</f>
        <v>385</v>
      </c>
      <c r="AC240" s="2">
        <f>IF(Z240="","",AB240-Z240)</f>
        <v>-116</v>
      </c>
      <c r="AD240" s="2">
        <f>IF(AC240="","",AC240*7)</f>
        <v>-812</v>
      </c>
    </row>
    <row r="241" spans="1:30" s="87" customFormat="1" ht="30" customHeight="1" x14ac:dyDescent="0.25">
      <c r="A241" s="85" t="s">
        <v>6</v>
      </c>
      <c r="B241" s="56" t="s">
        <v>12</v>
      </c>
      <c r="C241" s="59"/>
      <c r="D241" s="55" t="s">
        <v>8</v>
      </c>
      <c r="E241" s="55">
        <v>233</v>
      </c>
      <c r="F241" s="55" t="s">
        <v>0</v>
      </c>
      <c r="G241" s="58">
        <v>90010</v>
      </c>
      <c r="H241" s="83">
        <v>43108</v>
      </c>
      <c r="I241" s="83"/>
      <c r="J241" s="83">
        <v>43189</v>
      </c>
      <c r="K241" s="53">
        <v>43108</v>
      </c>
      <c r="L241" s="53">
        <v>43189</v>
      </c>
      <c r="M241" s="52">
        <v>630</v>
      </c>
      <c r="N241" s="52">
        <v>140</v>
      </c>
      <c r="O241" s="50">
        <f>SUM(M241:N241)</f>
        <v>770</v>
      </c>
      <c r="P241" s="51">
        <v>0</v>
      </c>
      <c r="Q241" s="51">
        <v>0</v>
      </c>
      <c r="R241" s="49">
        <v>11.1</v>
      </c>
      <c r="S241" s="48" t="e">
        <f>IF(#REF!="",#REF!*#REF!,((P241*M241*#REF!)+(((#REF!-P241)*M241)*R241)))</f>
        <v>#REF!</v>
      </c>
      <c r="T241" s="48" t="e">
        <f>S241-U241</f>
        <v>#REF!</v>
      </c>
      <c r="U241" s="48" t="e">
        <f>S241*50%</f>
        <v>#REF!</v>
      </c>
      <c r="V241" s="47"/>
      <c r="W241" s="79"/>
      <c r="X241" s="45" t="e">
        <f>W241-S241</f>
        <v>#REF!</v>
      </c>
      <c r="Y241" s="3" t="e">
        <f>IF(X241=0,"OK","Ecart")</f>
        <v>#REF!</v>
      </c>
      <c r="Z241" s="2">
        <f>IF(H241="","",NETWORKDAYS(H241,DUDU))</f>
        <v>256</v>
      </c>
      <c r="AA241" s="2">
        <f>IF(Z241="","",Z241*7)</f>
        <v>1792</v>
      </c>
      <c r="AB241" s="27">
        <f>NETWORKDAYS(H241,J241)</f>
        <v>60</v>
      </c>
      <c r="AC241" s="2">
        <f>IF(Z241="","",AB241-Z241)</f>
        <v>-196</v>
      </c>
      <c r="AD241" s="2">
        <f>IF(AC241="","",AC241*7)</f>
        <v>-1372</v>
      </c>
    </row>
    <row r="242" spans="1:30" s="87" customFormat="1" ht="30" customHeight="1" x14ac:dyDescent="0.25">
      <c r="A242" s="85" t="s">
        <v>6</v>
      </c>
      <c r="B242" s="56" t="s">
        <v>12</v>
      </c>
      <c r="C242" s="59"/>
      <c r="D242" s="55" t="s">
        <v>8</v>
      </c>
      <c r="E242" s="55">
        <v>233</v>
      </c>
      <c r="F242" s="55" t="s">
        <v>0</v>
      </c>
      <c r="G242" s="58">
        <v>90010</v>
      </c>
      <c r="H242" s="83">
        <v>43122</v>
      </c>
      <c r="I242" s="83"/>
      <c r="J242" s="83">
        <v>43189</v>
      </c>
      <c r="K242" s="53">
        <v>43122</v>
      </c>
      <c r="L242" s="53">
        <v>43189</v>
      </c>
      <c r="M242" s="52">
        <v>595</v>
      </c>
      <c r="N242" s="52">
        <v>140</v>
      </c>
      <c r="O242" s="50">
        <f>SUM(M242:N242)</f>
        <v>735</v>
      </c>
      <c r="P242" s="51">
        <v>0</v>
      </c>
      <c r="Q242" s="51">
        <v>0</v>
      </c>
      <c r="R242" s="49">
        <v>11.1</v>
      </c>
      <c r="S242" s="48" t="e">
        <f>IF(#REF!="",#REF!*#REF!,((P242*M242*#REF!)+(((#REF!-P242)*M242)*R242)))</f>
        <v>#REF!</v>
      </c>
      <c r="T242" s="48" t="e">
        <f>S242-U242</f>
        <v>#REF!</v>
      </c>
      <c r="U242" s="48" t="e">
        <f>S242*50%</f>
        <v>#REF!</v>
      </c>
      <c r="V242" s="47"/>
      <c r="W242" s="79"/>
      <c r="X242" s="45" t="e">
        <f>W242-S242</f>
        <v>#REF!</v>
      </c>
      <c r="Y242" s="3" t="e">
        <f>IF(X242=0,"OK","Ecart")</f>
        <v>#REF!</v>
      </c>
      <c r="Z242" s="2">
        <f>IF(H242="","",NETWORKDAYS(H242,DUDU))</f>
        <v>246</v>
      </c>
      <c r="AA242" s="2">
        <f>IF(Z242="","",Z242*7)</f>
        <v>1722</v>
      </c>
      <c r="AB242" s="27">
        <f>NETWORKDAYS(H242,J242)</f>
        <v>50</v>
      </c>
      <c r="AC242" s="2">
        <f>IF(Z242="","",AB242-Z242)</f>
        <v>-196</v>
      </c>
      <c r="AD242" s="2">
        <f>IF(AC242="","",AC242*7)</f>
        <v>-1372</v>
      </c>
    </row>
    <row r="243" spans="1:30" ht="30" customHeight="1" x14ac:dyDescent="0.25">
      <c r="A243" s="55" t="s">
        <v>5</v>
      </c>
      <c r="B243" s="56" t="s">
        <v>12</v>
      </c>
      <c r="C243" s="59"/>
      <c r="D243" s="55" t="s">
        <v>8</v>
      </c>
      <c r="E243" s="55">
        <v>233</v>
      </c>
      <c r="F243" s="55" t="s">
        <v>0</v>
      </c>
      <c r="G243" s="58">
        <v>90010</v>
      </c>
      <c r="H243" s="54">
        <v>43125</v>
      </c>
      <c r="I243" s="54"/>
      <c r="J243" s="54">
        <v>43595</v>
      </c>
      <c r="K243" s="53">
        <v>43125</v>
      </c>
      <c r="L243" s="53">
        <v>43595</v>
      </c>
      <c r="M243" s="52">
        <v>700</v>
      </c>
      <c r="N243" s="52">
        <v>140</v>
      </c>
      <c r="O243" s="50">
        <f>SUM(M243:N243)</f>
        <v>840</v>
      </c>
      <c r="P243" s="51">
        <v>6</v>
      </c>
      <c r="Q243" s="51">
        <v>9</v>
      </c>
      <c r="R243" s="49">
        <v>11.1</v>
      </c>
      <c r="S243" s="48" t="e">
        <f>IF(#REF!="",#REF!*#REF!,((P243*M243*#REF!)+(((#REF!-P243)*M243)*R243)))</f>
        <v>#REF!</v>
      </c>
      <c r="T243" s="48" t="e">
        <f>S243-U243</f>
        <v>#REF!</v>
      </c>
      <c r="U243" s="48" t="e">
        <f>S243*50%</f>
        <v>#REF!</v>
      </c>
      <c r="V243" s="47"/>
      <c r="W243" s="46"/>
      <c r="X243" s="45" t="e">
        <f>W243-S243</f>
        <v>#REF!</v>
      </c>
      <c r="Y243" s="3" t="e">
        <f>IF(X243=0,"OK","Ecart")</f>
        <v>#REF!</v>
      </c>
      <c r="Z243" s="2">
        <f>IF(H243="","",NETWORKDAYS(H243,DUDU))</f>
        <v>243</v>
      </c>
      <c r="AA243" s="2">
        <f>IF(Z243="","",Z243*7)</f>
        <v>1701</v>
      </c>
      <c r="AB243" s="27">
        <f>NETWORKDAYS(H243,J243)</f>
        <v>337</v>
      </c>
      <c r="AC243" s="2">
        <f>IF(Z243="","",AB243-Z243)</f>
        <v>94</v>
      </c>
      <c r="AD243" s="2">
        <f>IF(AC243="","",AC243*7)</f>
        <v>658</v>
      </c>
    </row>
    <row r="244" spans="1:30" s="87" customFormat="1" ht="30" customHeight="1" x14ac:dyDescent="0.25">
      <c r="A244" s="85" t="s">
        <v>6</v>
      </c>
      <c r="B244" s="56" t="s">
        <v>12</v>
      </c>
      <c r="C244" s="59"/>
      <c r="D244" s="55" t="s">
        <v>8</v>
      </c>
      <c r="E244" s="55">
        <v>233</v>
      </c>
      <c r="F244" s="55" t="s">
        <v>0</v>
      </c>
      <c r="G244" s="58">
        <v>90010</v>
      </c>
      <c r="H244" s="83">
        <v>43150</v>
      </c>
      <c r="I244" s="83"/>
      <c r="J244" s="83">
        <v>43238</v>
      </c>
      <c r="K244" s="53">
        <v>43150</v>
      </c>
      <c r="L244" s="53">
        <v>43238</v>
      </c>
      <c r="M244" s="52">
        <v>630</v>
      </c>
      <c r="N244" s="52">
        <v>140</v>
      </c>
      <c r="O244" s="50">
        <f>SUM(M244:N244)</f>
        <v>770</v>
      </c>
      <c r="P244" s="51">
        <v>0</v>
      </c>
      <c r="Q244" s="51">
        <v>0</v>
      </c>
      <c r="R244" s="49">
        <v>11.1</v>
      </c>
      <c r="S244" s="48" t="e">
        <f>IF(#REF!="",#REF!*#REF!,((P244*M244*#REF!)+(((#REF!-P244)*M244)*R244)))</f>
        <v>#REF!</v>
      </c>
      <c r="T244" s="48" t="e">
        <f>S244-U244</f>
        <v>#REF!</v>
      </c>
      <c r="U244" s="48" t="e">
        <f>S244*50%</f>
        <v>#REF!</v>
      </c>
      <c r="V244" s="47"/>
      <c r="W244" s="79"/>
      <c r="X244" s="45" t="e">
        <f>W244-S244</f>
        <v>#REF!</v>
      </c>
      <c r="Y244" s="3" t="e">
        <f>IF(X244=0,"OK","Ecart")</f>
        <v>#REF!</v>
      </c>
      <c r="Z244" s="2">
        <f>IF(H244="","",NETWORKDAYS(H244,DUDU))</f>
        <v>226</v>
      </c>
      <c r="AA244" s="2">
        <f>IF(Z244="","",Z244*7)</f>
        <v>1582</v>
      </c>
      <c r="AB244" s="27">
        <f>NETWORKDAYS(H244,J244)</f>
        <v>65</v>
      </c>
      <c r="AC244" s="2">
        <f>IF(Z244="","",AB244-Z244)</f>
        <v>-161</v>
      </c>
      <c r="AD244" s="2">
        <f>IF(AC244="","",AC244*7)</f>
        <v>-1127</v>
      </c>
    </row>
    <row r="245" spans="1:30" ht="30" customHeight="1" x14ac:dyDescent="0.25">
      <c r="A245" s="55" t="s">
        <v>5</v>
      </c>
      <c r="B245" s="56" t="s">
        <v>12</v>
      </c>
      <c r="C245" s="59"/>
      <c r="D245" s="55" t="s">
        <v>8</v>
      </c>
      <c r="E245" s="55">
        <v>233</v>
      </c>
      <c r="F245" s="55" t="s">
        <v>0</v>
      </c>
      <c r="G245" s="58">
        <v>90010</v>
      </c>
      <c r="H245" s="54">
        <v>43150</v>
      </c>
      <c r="I245" s="54"/>
      <c r="J245" s="54">
        <v>43301</v>
      </c>
      <c r="K245" s="53">
        <v>43150</v>
      </c>
      <c r="L245" s="53">
        <v>43301</v>
      </c>
      <c r="M245" s="52">
        <v>595</v>
      </c>
      <c r="N245" s="52">
        <v>140</v>
      </c>
      <c r="O245" s="50">
        <f>SUM(M245:N245)</f>
        <v>735</v>
      </c>
      <c r="P245" s="51">
        <v>6</v>
      </c>
      <c r="Q245" s="51">
        <v>9</v>
      </c>
      <c r="R245" s="49">
        <v>11.1</v>
      </c>
      <c r="S245" s="48" t="e">
        <f>IF(#REF!="",#REF!*#REF!,((P245*M245*#REF!)+(((#REF!-P245)*M245)*R245)))</f>
        <v>#REF!</v>
      </c>
      <c r="T245" s="48" t="e">
        <f>S245-U245</f>
        <v>#REF!</v>
      </c>
      <c r="U245" s="48" t="e">
        <f>S245*50%</f>
        <v>#REF!</v>
      </c>
      <c r="V245" s="47"/>
      <c r="W245" s="46"/>
      <c r="X245" s="45" t="e">
        <f>W245-S245</f>
        <v>#REF!</v>
      </c>
      <c r="Y245" s="3" t="e">
        <f>IF(X245=0,"OK","Ecart")</f>
        <v>#REF!</v>
      </c>
      <c r="Z245" s="2">
        <f>IF(H245="","",NETWORKDAYS(H245,DUDU))</f>
        <v>226</v>
      </c>
      <c r="AA245" s="2">
        <f>IF(Z245="","",Z245*7)</f>
        <v>1582</v>
      </c>
      <c r="AB245" s="27">
        <f>NETWORKDAYS(H245,J245)</f>
        <v>110</v>
      </c>
      <c r="AC245" s="2">
        <f>IF(Z245="","",AB245-Z245)</f>
        <v>-116</v>
      </c>
      <c r="AD245" s="2">
        <f>IF(AC245="","",AC245*7)</f>
        <v>-812</v>
      </c>
    </row>
    <row r="246" spans="1:30" s="87" customFormat="1" ht="30" customHeight="1" x14ac:dyDescent="0.25">
      <c r="A246" s="85" t="s">
        <v>6</v>
      </c>
      <c r="B246" s="56" t="s">
        <v>12</v>
      </c>
      <c r="C246" s="59"/>
      <c r="D246" s="55" t="s">
        <v>8</v>
      </c>
      <c r="E246" s="55">
        <v>233</v>
      </c>
      <c r="F246" s="55" t="s">
        <v>0</v>
      </c>
      <c r="G246" s="58">
        <v>90010</v>
      </c>
      <c r="H246" s="83">
        <v>43164</v>
      </c>
      <c r="I246" s="83"/>
      <c r="J246" s="83">
        <v>43238</v>
      </c>
      <c r="K246" s="53">
        <v>43164</v>
      </c>
      <c r="L246" s="53">
        <v>43238</v>
      </c>
      <c r="M246" s="52">
        <v>595</v>
      </c>
      <c r="N246" s="52">
        <v>140</v>
      </c>
      <c r="O246" s="50">
        <f>SUM(M246:N246)</f>
        <v>735</v>
      </c>
      <c r="P246" s="51">
        <v>0</v>
      </c>
      <c r="Q246" s="51">
        <v>0</v>
      </c>
      <c r="R246" s="49">
        <v>11.1</v>
      </c>
      <c r="S246" s="48" t="e">
        <f>IF(#REF!="",#REF!*#REF!,((P246*M246*#REF!)+(((#REF!-P246)*M246)*R246)))</f>
        <v>#REF!</v>
      </c>
      <c r="T246" s="48" t="e">
        <f>S246-U246</f>
        <v>#REF!</v>
      </c>
      <c r="U246" s="48" t="e">
        <f>S246*50%</f>
        <v>#REF!</v>
      </c>
      <c r="V246" s="47"/>
      <c r="W246" s="79"/>
      <c r="X246" s="45" t="e">
        <f>W246-S246</f>
        <v>#REF!</v>
      </c>
      <c r="Y246" s="3" t="e">
        <f>IF(X246=0,"OK","Ecart")</f>
        <v>#REF!</v>
      </c>
      <c r="Z246" s="2">
        <f>IF(H246="","",NETWORKDAYS(H246,DUDU))</f>
        <v>216</v>
      </c>
      <c r="AA246" s="2">
        <f>IF(Z246="","",Z246*7)</f>
        <v>1512</v>
      </c>
      <c r="AB246" s="27">
        <f>NETWORKDAYS(H246,J246)</f>
        <v>55</v>
      </c>
      <c r="AC246" s="2">
        <f>IF(Z246="","",AB246-Z246)</f>
        <v>-161</v>
      </c>
      <c r="AD246" s="2">
        <f>IF(AC246="","",AC246*7)</f>
        <v>-1127</v>
      </c>
    </row>
    <row r="247" spans="1:30" ht="30" customHeight="1" x14ac:dyDescent="0.25">
      <c r="A247" s="55" t="s">
        <v>5</v>
      </c>
      <c r="B247" s="56" t="s">
        <v>12</v>
      </c>
      <c r="C247" s="59"/>
      <c r="D247" s="55" t="s">
        <v>8</v>
      </c>
      <c r="E247" s="55">
        <v>233</v>
      </c>
      <c r="F247" s="55" t="s">
        <v>0</v>
      </c>
      <c r="G247" s="58">
        <v>90010</v>
      </c>
      <c r="H247" s="54">
        <v>43164</v>
      </c>
      <c r="I247" s="54"/>
      <c r="J247" s="54">
        <v>43357</v>
      </c>
      <c r="K247" s="53">
        <v>43164</v>
      </c>
      <c r="L247" s="53">
        <v>43357</v>
      </c>
      <c r="M247" s="52">
        <v>700</v>
      </c>
      <c r="N247" s="52">
        <v>140</v>
      </c>
      <c r="O247" s="50">
        <f>SUM(M247:N247)</f>
        <v>840</v>
      </c>
      <c r="P247" s="51">
        <v>8</v>
      </c>
      <c r="Q247" s="51">
        <v>12</v>
      </c>
      <c r="R247" s="49">
        <v>11.1</v>
      </c>
      <c r="S247" s="48" t="e">
        <f>IF(#REF!="",#REF!*#REF!,((P247*M247*#REF!)+(((#REF!-P247)*M247)*R247)))</f>
        <v>#REF!</v>
      </c>
      <c r="T247" s="48" t="e">
        <f>S247-U247</f>
        <v>#REF!</v>
      </c>
      <c r="U247" s="48" t="e">
        <f>S247*50%</f>
        <v>#REF!</v>
      </c>
      <c r="V247" s="47"/>
      <c r="W247" s="46"/>
      <c r="X247" s="45" t="e">
        <f>W247-S247</f>
        <v>#REF!</v>
      </c>
      <c r="Y247" s="3" t="e">
        <f>IF(X247=0,"OK","Ecart")</f>
        <v>#REF!</v>
      </c>
      <c r="Z247" s="2">
        <f>IF(H247="","",NETWORKDAYS(H247,DUDU))</f>
        <v>216</v>
      </c>
      <c r="AA247" s="2">
        <f>IF(Z247="","",Z247*7)</f>
        <v>1512</v>
      </c>
      <c r="AB247" s="27">
        <f>NETWORKDAYS(H247,J247)</f>
        <v>140</v>
      </c>
      <c r="AC247" s="2">
        <f>IF(Z247="","",AB247-Z247)</f>
        <v>-76</v>
      </c>
      <c r="AD247" s="2">
        <f>IF(AC247="","",AC247*7)</f>
        <v>-532</v>
      </c>
    </row>
    <row r="248" spans="1:30" ht="30" customHeight="1" x14ac:dyDescent="0.25">
      <c r="A248" s="55" t="s">
        <v>5</v>
      </c>
      <c r="B248" s="56" t="s">
        <v>12</v>
      </c>
      <c r="C248" s="59"/>
      <c r="D248" s="55" t="s">
        <v>8</v>
      </c>
      <c r="E248" s="55">
        <v>233</v>
      </c>
      <c r="F248" s="55" t="s">
        <v>0</v>
      </c>
      <c r="G248" s="58">
        <v>90010</v>
      </c>
      <c r="H248" s="54">
        <v>43178</v>
      </c>
      <c r="I248" s="54"/>
      <c r="J248" s="54">
        <v>43343</v>
      </c>
      <c r="K248" s="53">
        <v>43178</v>
      </c>
      <c r="L248" s="53">
        <v>43343</v>
      </c>
      <c r="M248" s="52">
        <v>595</v>
      </c>
      <c r="N248" s="52">
        <v>140</v>
      </c>
      <c r="O248" s="50">
        <f>SUM(M248:N248)</f>
        <v>735</v>
      </c>
      <c r="P248" s="51">
        <v>6</v>
      </c>
      <c r="Q248" s="51">
        <v>9</v>
      </c>
      <c r="R248" s="49">
        <v>11.1</v>
      </c>
      <c r="S248" s="48" t="e">
        <f>IF(#REF!="",#REF!*#REF!,((P248*M248*#REF!)+(((#REF!-P248)*M248)*R248)))</f>
        <v>#REF!</v>
      </c>
      <c r="T248" s="48" t="e">
        <f>S248-U248</f>
        <v>#REF!</v>
      </c>
      <c r="U248" s="48" t="e">
        <f>S248*50%</f>
        <v>#REF!</v>
      </c>
      <c r="V248" s="47"/>
      <c r="W248" s="46"/>
      <c r="X248" s="45" t="e">
        <f>W248-S248</f>
        <v>#REF!</v>
      </c>
      <c r="Y248" s="3" t="e">
        <f>IF(X248=0,"OK","Ecart")</f>
        <v>#REF!</v>
      </c>
      <c r="Z248" s="2">
        <f>IF(H248="","",NETWORKDAYS(H248,DUDU))</f>
        <v>206</v>
      </c>
      <c r="AA248" s="2">
        <f>IF(Z248="","",Z248*7)</f>
        <v>1442</v>
      </c>
      <c r="AB248" s="27">
        <f>NETWORKDAYS(H248,J248)</f>
        <v>120</v>
      </c>
      <c r="AC248" s="2">
        <f>IF(Z248="","",AB248-Z248)</f>
        <v>-86</v>
      </c>
      <c r="AD248" s="2">
        <f>IF(AC248="","",AC248*7)</f>
        <v>-602</v>
      </c>
    </row>
    <row r="249" spans="1:30" ht="30" customHeight="1" x14ac:dyDescent="0.25">
      <c r="A249" s="55" t="s">
        <v>5</v>
      </c>
      <c r="B249" s="56" t="s">
        <v>12</v>
      </c>
      <c r="C249" s="59"/>
      <c r="D249" s="55" t="s">
        <v>8</v>
      </c>
      <c r="E249" s="55">
        <v>233</v>
      </c>
      <c r="F249" s="55" t="s">
        <v>0</v>
      </c>
      <c r="G249" s="58">
        <v>90010</v>
      </c>
      <c r="H249" s="54">
        <v>43264</v>
      </c>
      <c r="I249" s="54"/>
      <c r="J249" s="54">
        <v>43448</v>
      </c>
      <c r="K249" s="53">
        <v>43264</v>
      </c>
      <c r="L249" s="53">
        <v>43448</v>
      </c>
      <c r="M249" s="52">
        <v>700</v>
      </c>
      <c r="N249" s="52">
        <v>140</v>
      </c>
      <c r="O249" s="50">
        <f>SUM(M249:N249)</f>
        <v>840</v>
      </c>
      <c r="P249" s="51">
        <v>6</v>
      </c>
      <c r="Q249" s="51">
        <v>9</v>
      </c>
      <c r="R249" s="49">
        <v>11.1</v>
      </c>
      <c r="S249" s="48" t="e">
        <f>IF(#REF!="",#REF!*#REF!,((P249*M249*#REF!)+(((#REF!-P249)*M249)*R249)))</f>
        <v>#REF!</v>
      </c>
      <c r="T249" s="48" t="e">
        <f>S249-U249</f>
        <v>#REF!</v>
      </c>
      <c r="U249" s="48" t="e">
        <f>S249*50%</f>
        <v>#REF!</v>
      </c>
      <c r="V249" s="47"/>
      <c r="W249" s="46"/>
      <c r="X249" s="45" t="e">
        <f>W249-S249</f>
        <v>#REF!</v>
      </c>
      <c r="Y249" s="3" t="e">
        <f>IF(X249=0,"OK","Ecart")</f>
        <v>#REF!</v>
      </c>
      <c r="Z249" s="2">
        <f>IF(H249="","",NETWORKDAYS(H249,DUDU))</f>
        <v>144</v>
      </c>
      <c r="AA249" s="2">
        <f>IF(Z249="","",Z249*7)</f>
        <v>1008</v>
      </c>
      <c r="AB249" s="27">
        <f>NETWORKDAYS(H249,J249)</f>
        <v>133</v>
      </c>
      <c r="AC249" s="2">
        <f>IF(Z249="","",AB249-Z249)</f>
        <v>-11</v>
      </c>
      <c r="AD249" s="2">
        <f>IF(AC249="","",AC249*7)</f>
        <v>-77</v>
      </c>
    </row>
    <row r="250" spans="1:30" ht="30" customHeight="1" x14ac:dyDescent="0.25">
      <c r="A250" s="55" t="s">
        <v>5</v>
      </c>
      <c r="B250" s="56" t="s">
        <v>12</v>
      </c>
      <c r="C250" s="59"/>
      <c r="D250" s="55" t="s">
        <v>8</v>
      </c>
      <c r="E250" s="55">
        <v>233</v>
      </c>
      <c r="F250" s="55" t="s">
        <v>0</v>
      </c>
      <c r="G250" s="58">
        <v>90010</v>
      </c>
      <c r="H250" s="54">
        <v>43276</v>
      </c>
      <c r="I250" s="54"/>
      <c r="J250" s="54">
        <v>43434</v>
      </c>
      <c r="K250" s="53">
        <v>43276</v>
      </c>
      <c r="L250" s="53">
        <v>43434</v>
      </c>
      <c r="M250" s="52">
        <v>595</v>
      </c>
      <c r="N250" s="52">
        <v>140</v>
      </c>
      <c r="O250" s="50">
        <f>SUM(M250:N250)</f>
        <v>735</v>
      </c>
      <c r="P250" s="51">
        <v>4</v>
      </c>
      <c r="Q250" s="51">
        <v>6</v>
      </c>
      <c r="R250" s="49">
        <v>11.1</v>
      </c>
      <c r="S250" s="48" t="e">
        <f>IF(#REF!="",#REF!*#REF!,((P250*M250*#REF!)+(((#REF!-P250)*M250)*R250)))</f>
        <v>#REF!</v>
      </c>
      <c r="T250" s="48" t="e">
        <f>S250-U250</f>
        <v>#REF!</v>
      </c>
      <c r="U250" s="48" t="e">
        <f>S250*50%</f>
        <v>#REF!</v>
      </c>
      <c r="V250" s="47"/>
      <c r="W250" s="46"/>
      <c r="X250" s="45" t="e">
        <f>W250-S250</f>
        <v>#REF!</v>
      </c>
      <c r="Y250" s="3" t="e">
        <f>IF(X250=0,"OK","Ecart")</f>
        <v>#REF!</v>
      </c>
      <c r="Z250" s="2">
        <f>IF(H250="","",NETWORKDAYS(H250,DUDU))</f>
        <v>136</v>
      </c>
      <c r="AA250" s="2">
        <f>IF(Z250="","",Z250*7)</f>
        <v>952</v>
      </c>
      <c r="AB250" s="27">
        <f>NETWORKDAYS(H250,J250)</f>
        <v>115</v>
      </c>
      <c r="AC250" s="2">
        <f>IF(Z250="","",AB250-Z250)</f>
        <v>-21</v>
      </c>
      <c r="AD250" s="2">
        <f>IF(AC250="","",AC250*7)</f>
        <v>-147</v>
      </c>
    </row>
    <row r="251" spans="1:30" s="86" customFormat="1" ht="30" customHeight="1" x14ac:dyDescent="0.25">
      <c r="A251" s="55" t="s">
        <v>5</v>
      </c>
      <c r="B251" s="56" t="s">
        <v>12</v>
      </c>
      <c r="C251" s="59"/>
      <c r="D251" s="55" t="s">
        <v>8</v>
      </c>
      <c r="E251" s="55">
        <v>233</v>
      </c>
      <c r="F251" s="55" t="s">
        <v>0</v>
      </c>
      <c r="G251" s="58">
        <v>90010</v>
      </c>
      <c r="H251" s="54">
        <v>43304</v>
      </c>
      <c r="I251" s="54"/>
      <c r="J251" s="54">
        <v>43392</v>
      </c>
      <c r="K251" s="53">
        <v>43304</v>
      </c>
      <c r="L251" s="53">
        <v>43392</v>
      </c>
      <c r="M251" s="52">
        <v>630</v>
      </c>
      <c r="N251" s="52">
        <v>140</v>
      </c>
      <c r="O251" s="50">
        <f>SUM(M251:N251)</f>
        <v>770</v>
      </c>
      <c r="P251" s="51">
        <v>4</v>
      </c>
      <c r="Q251" s="51">
        <v>6</v>
      </c>
      <c r="R251" s="49">
        <v>11.1</v>
      </c>
      <c r="S251" s="48" t="e">
        <f>IF(#REF!="",#REF!*#REF!,((P251*M251*#REF!)+(((#REF!-P251)*M251)*R251)))</f>
        <v>#REF!</v>
      </c>
      <c r="T251" s="48" t="e">
        <f>S251-U251</f>
        <v>#REF!</v>
      </c>
      <c r="U251" s="48" t="e">
        <f>S251*50%</f>
        <v>#REF!</v>
      </c>
      <c r="V251" s="47"/>
      <c r="W251" s="46"/>
      <c r="X251" s="45" t="e">
        <f>W251-S251</f>
        <v>#REF!</v>
      </c>
      <c r="Y251" s="3" t="e">
        <f>IF(X251=0,"OK","Ecart")</f>
        <v>#REF!</v>
      </c>
      <c r="Z251" s="2">
        <f>IF(H251="","",NETWORKDAYS(H251,DUDU))</f>
        <v>116</v>
      </c>
      <c r="AA251" s="2">
        <f>IF(Z251="","",Z251*7)</f>
        <v>812</v>
      </c>
      <c r="AB251" s="27">
        <f>NETWORKDAYS(H251,J251)</f>
        <v>65</v>
      </c>
      <c r="AC251" s="2">
        <f>IF(Z251="","",AB251-Z251)</f>
        <v>-51</v>
      </c>
      <c r="AD251" s="2">
        <f>IF(AC251="","",AC251*7)</f>
        <v>-357</v>
      </c>
    </row>
    <row r="252" spans="1:30" s="86" customFormat="1" ht="30" customHeight="1" x14ac:dyDescent="0.25">
      <c r="A252" s="55" t="s">
        <v>5</v>
      </c>
      <c r="B252" s="56" t="s">
        <v>12</v>
      </c>
      <c r="C252" s="59"/>
      <c r="D252" s="55" t="s">
        <v>8</v>
      </c>
      <c r="E252" s="55">
        <v>233</v>
      </c>
      <c r="F252" s="55" t="s">
        <v>0</v>
      </c>
      <c r="G252" s="58">
        <v>90010</v>
      </c>
      <c r="H252" s="54">
        <v>43304</v>
      </c>
      <c r="I252" s="54"/>
      <c r="J252" s="54">
        <v>43385</v>
      </c>
      <c r="K252" s="53">
        <v>43304</v>
      </c>
      <c r="L252" s="53">
        <v>43385</v>
      </c>
      <c r="M252" s="52">
        <v>595</v>
      </c>
      <c r="N252" s="52">
        <v>140</v>
      </c>
      <c r="O252" s="50">
        <f>SUM(M252:N252)</f>
        <v>735</v>
      </c>
      <c r="P252" s="51">
        <v>0</v>
      </c>
      <c r="Q252" s="51">
        <v>0</v>
      </c>
      <c r="R252" s="49">
        <v>11.1</v>
      </c>
      <c r="S252" s="48" t="e">
        <f>IF(#REF!="",#REF!*#REF!,((P252*M252*#REF!)+(((#REF!-P252)*M252)*R252)))</f>
        <v>#REF!</v>
      </c>
      <c r="T252" s="48" t="e">
        <f>S252-U252</f>
        <v>#REF!</v>
      </c>
      <c r="U252" s="48" t="e">
        <f>S252*50%</f>
        <v>#REF!</v>
      </c>
      <c r="V252" s="47"/>
      <c r="W252" s="46"/>
      <c r="X252" s="45" t="e">
        <f>W252-S252</f>
        <v>#REF!</v>
      </c>
      <c r="Y252" s="3" t="e">
        <f>IF(X252=0,"OK","Ecart")</f>
        <v>#REF!</v>
      </c>
      <c r="Z252" s="2">
        <f>IF(H252="","",NETWORKDAYS(H252,DUDU))</f>
        <v>116</v>
      </c>
      <c r="AA252" s="2">
        <f>IF(Z252="","",Z252*7)</f>
        <v>812</v>
      </c>
      <c r="AB252" s="27">
        <f>NETWORKDAYS(H252,J252)</f>
        <v>60</v>
      </c>
      <c r="AC252" s="2">
        <f>IF(Z252="","",AB252-Z252)</f>
        <v>-56</v>
      </c>
      <c r="AD252" s="2">
        <f>IF(AC252="","",AC252*7)</f>
        <v>-392</v>
      </c>
    </row>
    <row r="253" spans="1:30" ht="30" customHeight="1" x14ac:dyDescent="0.25">
      <c r="A253" s="55" t="s">
        <v>5</v>
      </c>
      <c r="B253" s="56" t="s">
        <v>12</v>
      </c>
      <c r="C253" s="59"/>
      <c r="D253" s="55" t="s">
        <v>8</v>
      </c>
      <c r="E253" s="55">
        <v>233</v>
      </c>
      <c r="F253" s="55" t="s">
        <v>0</v>
      </c>
      <c r="G253" s="58">
        <v>90010</v>
      </c>
      <c r="H253" s="54">
        <v>43346</v>
      </c>
      <c r="I253" s="54"/>
      <c r="J253" s="54">
        <v>43427</v>
      </c>
      <c r="K253" s="53">
        <v>43346</v>
      </c>
      <c r="L253" s="53">
        <v>43427</v>
      </c>
      <c r="M253" s="52">
        <v>630</v>
      </c>
      <c r="N253" s="52">
        <v>140</v>
      </c>
      <c r="O253" s="50">
        <f>SUM(M253:N253)</f>
        <v>770</v>
      </c>
      <c r="P253" s="51">
        <v>0</v>
      </c>
      <c r="Q253" s="51">
        <v>0</v>
      </c>
      <c r="R253" s="49">
        <v>11.1</v>
      </c>
      <c r="S253" s="48" t="e">
        <f>IF(#REF!="",#REF!*#REF!,((P253*M253*#REF!)+(((#REF!-P253)*M253)*R253)))</f>
        <v>#REF!</v>
      </c>
      <c r="T253" s="48" t="e">
        <f>S253-U253</f>
        <v>#REF!</v>
      </c>
      <c r="U253" s="48" t="e">
        <f>S253*50%</f>
        <v>#REF!</v>
      </c>
      <c r="V253" s="47"/>
      <c r="W253" s="46"/>
      <c r="X253" s="45" t="e">
        <f>W253-S253</f>
        <v>#REF!</v>
      </c>
      <c r="Y253" s="3" t="e">
        <f>IF(X253=0,"OK","Ecart")</f>
        <v>#REF!</v>
      </c>
      <c r="Z253" s="2">
        <f>IF(H253="","",NETWORKDAYS(H253,DUDU))</f>
        <v>86</v>
      </c>
      <c r="AA253" s="2">
        <f>IF(Z253="","",Z253*7)</f>
        <v>602</v>
      </c>
      <c r="AB253" s="27">
        <f>NETWORKDAYS(H253,J253)</f>
        <v>60</v>
      </c>
      <c r="AC253" s="2">
        <f>IF(Z253="","",AB253-Z253)</f>
        <v>-26</v>
      </c>
      <c r="AD253" s="2">
        <f>IF(AC253="","",AC253*7)</f>
        <v>-182</v>
      </c>
    </row>
    <row r="254" spans="1:30" ht="30" customHeight="1" x14ac:dyDescent="0.25">
      <c r="A254" s="55" t="s">
        <v>5</v>
      </c>
      <c r="B254" s="56" t="s">
        <v>12</v>
      </c>
      <c r="C254" s="59"/>
      <c r="D254" s="55" t="s">
        <v>8</v>
      </c>
      <c r="E254" s="55">
        <v>233</v>
      </c>
      <c r="F254" s="55" t="s">
        <v>0</v>
      </c>
      <c r="G254" s="58">
        <v>90010</v>
      </c>
      <c r="H254" s="54">
        <v>43355</v>
      </c>
      <c r="I254" s="54"/>
      <c r="J254" s="54">
        <v>43518</v>
      </c>
      <c r="K254" s="53">
        <v>43355</v>
      </c>
      <c r="L254" s="53">
        <v>43518</v>
      </c>
      <c r="M254" s="52">
        <v>595</v>
      </c>
      <c r="N254" s="52">
        <v>140</v>
      </c>
      <c r="O254" s="50">
        <f>SUM(M254:N254)</f>
        <v>735</v>
      </c>
      <c r="P254" s="51">
        <v>4</v>
      </c>
      <c r="Q254" s="51">
        <v>6</v>
      </c>
      <c r="R254" s="49">
        <v>11.1</v>
      </c>
      <c r="S254" s="48" t="e">
        <f>IF(#REF!="",#REF!*#REF!,((P254*M254*#REF!)+(((#REF!-P254)*M254)*R254)))</f>
        <v>#REF!</v>
      </c>
      <c r="T254" s="48" t="e">
        <f>S254-U254</f>
        <v>#REF!</v>
      </c>
      <c r="U254" s="48" t="e">
        <f>S254*50%</f>
        <v>#REF!</v>
      </c>
      <c r="V254" s="47"/>
      <c r="W254" s="46"/>
      <c r="X254" s="45" t="e">
        <f>W254-S254</f>
        <v>#REF!</v>
      </c>
      <c r="Y254" s="3" t="e">
        <f>IF(X254=0,"OK","Ecart")</f>
        <v>#REF!</v>
      </c>
      <c r="Z254" s="2">
        <f>IF(H254="","",NETWORKDAYS(H254,DUDU))</f>
        <v>79</v>
      </c>
      <c r="AA254" s="2">
        <f>IF(Z254="","",Z254*7)</f>
        <v>553</v>
      </c>
      <c r="AB254" s="27">
        <f>NETWORKDAYS(H254,J254)</f>
        <v>118</v>
      </c>
      <c r="AC254" s="2">
        <f>IF(Z254="","",AB254-Z254)</f>
        <v>39</v>
      </c>
      <c r="AD254" s="2">
        <f>IF(AC254="","",AC254*7)</f>
        <v>273</v>
      </c>
    </row>
    <row r="255" spans="1:30" ht="30" customHeight="1" x14ac:dyDescent="0.25">
      <c r="A255" s="55" t="s">
        <v>5</v>
      </c>
      <c r="B255" s="56" t="s">
        <v>12</v>
      </c>
      <c r="C255" s="59"/>
      <c r="D255" s="55" t="s">
        <v>8</v>
      </c>
      <c r="E255" s="55">
        <v>233</v>
      </c>
      <c r="F255" s="55" t="s">
        <v>0</v>
      </c>
      <c r="G255" s="58">
        <v>90010</v>
      </c>
      <c r="H255" s="54">
        <v>43360</v>
      </c>
      <c r="I255" s="54"/>
      <c r="J255" s="54">
        <v>43427</v>
      </c>
      <c r="K255" s="53">
        <v>43360</v>
      </c>
      <c r="L255" s="53">
        <v>43427</v>
      </c>
      <c r="M255" s="52">
        <v>595</v>
      </c>
      <c r="N255" s="52">
        <v>140</v>
      </c>
      <c r="O255" s="50">
        <f>SUM(M255:N255)</f>
        <v>735</v>
      </c>
      <c r="P255" s="51">
        <v>0</v>
      </c>
      <c r="Q255" s="51">
        <v>0</v>
      </c>
      <c r="R255" s="49">
        <v>11.1</v>
      </c>
      <c r="S255" s="48" t="e">
        <f>IF(#REF!="",#REF!*#REF!,((P255*M255*#REF!)+(((#REF!-P255)*M255)*R255)))</f>
        <v>#REF!</v>
      </c>
      <c r="T255" s="48" t="e">
        <f>S255-U255</f>
        <v>#REF!</v>
      </c>
      <c r="U255" s="48" t="e">
        <f>S255*50%</f>
        <v>#REF!</v>
      </c>
      <c r="V255" s="47"/>
      <c r="W255" s="46"/>
      <c r="X255" s="45" t="e">
        <f>W255-S255</f>
        <v>#REF!</v>
      </c>
      <c r="Y255" s="3" t="e">
        <f>IF(X255=0,"OK","Ecart")</f>
        <v>#REF!</v>
      </c>
      <c r="Z255" s="2">
        <f>IF(H255="","",NETWORKDAYS(H255,DUDU))</f>
        <v>76</v>
      </c>
      <c r="AA255" s="2">
        <f>IF(Z255="","",Z255*7)</f>
        <v>532</v>
      </c>
      <c r="AB255" s="27">
        <f>NETWORKDAYS(H255,J255)</f>
        <v>50</v>
      </c>
      <c r="AC255" s="2">
        <f>IF(Z255="","",AB255-Z255)</f>
        <v>-26</v>
      </c>
      <c r="AD255" s="2">
        <f>IF(AC255="","",AC255*7)</f>
        <v>-182</v>
      </c>
    </row>
    <row r="256" spans="1:30" ht="30" customHeight="1" x14ac:dyDescent="0.25">
      <c r="A256" s="55" t="s">
        <v>5</v>
      </c>
      <c r="B256" s="56" t="s">
        <v>12</v>
      </c>
      <c r="C256" s="59"/>
      <c r="D256" s="55" t="s">
        <v>8</v>
      </c>
      <c r="E256" s="55">
        <v>233</v>
      </c>
      <c r="F256" s="55" t="s">
        <v>0</v>
      </c>
      <c r="G256" s="58">
        <v>90010</v>
      </c>
      <c r="H256" s="54">
        <v>43360</v>
      </c>
      <c r="I256" s="54"/>
      <c r="J256" s="54">
        <v>43167</v>
      </c>
      <c r="K256" s="53">
        <v>43360</v>
      </c>
      <c r="L256" s="53">
        <v>43167</v>
      </c>
      <c r="M256" s="52">
        <v>700</v>
      </c>
      <c r="N256" s="52">
        <v>140</v>
      </c>
      <c r="O256" s="50">
        <f>SUM(M256:N256)</f>
        <v>840</v>
      </c>
      <c r="P256" s="51">
        <v>4</v>
      </c>
      <c r="Q256" s="51">
        <v>6</v>
      </c>
      <c r="R256" s="49">
        <v>11.1</v>
      </c>
      <c r="S256" s="48" t="e">
        <f>IF(#REF!="",#REF!*#REF!,((P256*M256*#REF!)+(((#REF!-P256)*M256)*R256)))</f>
        <v>#REF!</v>
      </c>
      <c r="T256" s="48" t="e">
        <f>S256-U256</f>
        <v>#REF!</v>
      </c>
      <c r="U256" s="48" t="e">
        <f>S256*50%</f>
        <v>#REF!</v>
      </c>
      <c r="V256" s="47"/>
      <c r="W256" s="46"/>
      <c r="X256" s="45" t="e">
        <f>W256-S256</f>
        <v>#REF!</v>
      </c>
      <c r="Y256" s="3" t="e">
        <f>IF(X256=0,"OK","Ecart")</f>
        <v>#REF!</v>
      </c>
      <c r="Z256" s="2">
        <f>IF(H256="","",NETWORKDAYS(H256,DUDU))</f>
        <v>76</v>
      </c>
      <c r="AA256" s="2">
        <f>IF(Z256="","",Z256*7)</f>
        <v>532</v>
      </c>
      <c r="AB256" s="27">
        <f>NETWORKDAYS(H256,J256)</f>
        <v>-138</v>
      </c>
      <c r="AC256" s="2">
        <f>IF(Z256="","",AB256-Z256)</f>
        <v>-214</v>
      </c>
      <c r="AD256" s="2">
        <f>IF(AC256="","",AC256*7)</f>
        <v>-1498</v>
      </c>
    </row>
    <row r="257" spans="1:30" ht="30" customHeight="1" x14ac:dyDescent="0.25">
      <c r="A257" s="55" t="s">
        <v>5</v>
      </c>
      <c r="B257" s="56" t="s">
        <v>12</v>
      </c>
      <c r="C257" s="59"/>
      <c r="D257" s="55" t="s">
        <v>8</v>
      </c>
      <c r="E257" s="55">
        <v>233</v>
      </c>
      <c r="F257" s="55" t="s">
        <v>0</v>
      </c>
      <c r="G257" s="58">
        <v>90010</v>
      </c>
      <c r="H257" s="54">
        <v>43437</v>
      </c>
      <c r="I257" s="54"/>
      <c r="J257" s="54">
        <v>43525</v>
      </c>
      <c r="K257" s="53">
        <v>43437</v>
      </c>
      <c r="L257" s="53">
        <v>43525</v>
      </c>
      <c r="M257" s="52">
        <v>630</v>
      </c>
      <c r="N257" s="52">
        <v>140</v>
      </c>
      <c r="O257" s="50">
        <f>SUM(M257:N257)</f>
        <v>770</v>
      </c>
      <c r="P257" s="51">
        <v>0</v>
      </c>
      <c r="Q257" s="51">
        <v>0</v>
      </c>
      <c r="R257" s="49">
        <v>11.1</v>
      </c>
      <c r="S257" s="48" t="e">
        <f>IF(#REF!="",#REF!*#REF!,((P257*M257*#REF!)+(((#REF!-P257)*M257)*R257)))</f>
        <v>#REF!</v>
      </c>
      <c r="T257" s="48" t="e">
        <f>S257-U257</f>
        <v>#REF!</v>
      </c>
      <c r="U257" s="48" t="e">
        <f>S257*50%</f>
        <v>#REF!</v>
      </c>
      <c r="V257" s="47"/>
      <c r="W257" s="46"/>
      <c r="X257" s="45" t="e">
        <f>W257-S257</f>
        <v>#REF!</v>
      </c>
      <c r="Y257" s="3" t="e">
        <f>IF(X257=0,"OK","Ecart")</f>
        <v>#REF!</v>
      </c>
      <c r="Z257" s="2">
        <f>IF(H257="","",NETWORKDAYS(H257,DUDU))</f>
        <v>21</v>
      </c>
      <c r="AA257" s="2">
        <f>IF(Z257="","",Z257*7)</f>
        <v>147</v>
      </c>
      <c r="AB257" s="27">
        <f>NETWORKDAYS(H257,J257)</f>
        <v>65</v>
      </c>
      <c r="AC257" s="2">
        <f>IF(Z257="","",AB257-Z257)</f>
        <v>44</v>
      </c>
      <c r="AD257" s="2">
        <f>IF(AC257="","",AC257*7)</f>
        <v>308</v>
      </c>
    </row>
    <row r="258" spans="1:30" ht="30" customHeight="1" x14ac:dyDescent="0.25">
      <c r="A258" s="55" t="s">
        <v>5</v>
      </c>
      <c r="B258" s="56" t="s">
        <v>12</v>
      </c>
      <c r="C258" s="59"/>
      <c r="D258" s="55" t="s">
        <v>8</v>
      </c>
      <c r="E258" s="55">
        <v>233</v>
      </c>
      <c r="F258" s="55" t="s">
        <v>0</v>
      </c>
      <c r="G258" s="58">
        <v>90010</v>
      </c>
      <c r="H258" s="54">
        <v>43451</v>
      </c>
      <c r="I258" s="54"/>
      <c r="J258" s="54">
        <v>43150</v>
      </c>
      <c r="K258" s="53">
        <v>43451</v>
      </c>
      <c r="L258" s="53">
        <v>43150</v>
      </c>
      <c r="M258" s="52">
        <v>595</v>
      </c>
      <c r="N258" s="52">
        <v>140</v>
      </c>
      <c r="O258" s="50">
        <f>SUM(M258:N258)</f>
        <v>735</v>
      </c>
      <c r="P258" s="51">
        <v>0</v>
      </c>
      <c r="Q258" s="51">
        <v>0</v>
      </c>
      <c r="R258" s="49">
        <v>11.1</v>
      </c>
      <c r="S258" s="48" t="e">
        <f>IF(#REF!="",#REF!*#REF!,((P258*M258*#REF!)+(((#REF!-P258)*M258)*R258)))</f>
        <v>#REF!</v>
      </c>
      <c r="T258" s="48" t="e">
        <f>S258-U258</f>
        <v>#REF!</v>
      </c>
      <c r="U258" s="48" t="e">
        <f>S258*50%</f>
        <v>#REF!</v>
      </c>
      <c r="V258" s="47"/>
      <c r="W258" s="46"/>
      <c r="X258" s="45" t="e">
        <f>W258-S258</f>
        <v>#REF!</v>
      </c>
      <c r="Y258" s="3" t="e">
        <f>IF(X258=0,"OK","Ecart")</f>
        <v>#REF!</v>
      </c>
      <c r="Z258" s="2">
        <f>IF(H258="","",NETWORKDAYS(H258,DUDU))</f>
        <v>11</v>
      </c>
      <c r="AA258" s="2">
        <f>IF(Z258="","",Z258*7)</f>
        <v>77</v>
      </c>
      <c r="AB258" s="27">
        <f>NETWORKDAYS(H258,J258)</f>
        <v>-216</v>
      </c>
      <c r="AC258" s="2">
        <f>IF(Z258="","",AB258-Z258)</f>
        <v>-227</v>
      </c>
      <c r="AD258" s="2">
        <f>IF(AC258="","",AC258*7)</f>
        <v>-1589</v>
      </c>
    </row>
    <row r="259" spans="1:30" ht="30" customHeight="1" x14ac:dyDescent="0.25">
      <c r="A259" s="85" t="s">
        <v>5</v>
      </c>
      <c r="B259" s="56" t="s">
        <v>12</v>
      </c>
      <c r="C259" s="84"/>
      <c r="D259" s="55" t="s">
        <v>8</v>
      </c>
      <c r="E259" s="55">
        <v>233</v>
      </c>
      <c r="F259" s="55" t="s">
        <v>0</v>
      </c>
      <c r="G259" s="58">
        <v>90010</v>
      </c>
      <c r="H259" s="83">
        <v>43521</v>
      </c>
      <c r="I259" s="83"/>
      <c r="J259" s="83">
        <v>43607</v>
      </c>
      <c r="K259" s="53">
        <v>43521</v>
      </c>
      <c r="L259" s="53">
        <v>43607</v>
      </c>
      <c r="M259" s="82">
        <v>630</v>
      </c>
      <c r="N259" s="82">
        <v>140</v>
      </c>
      <c r="O259" s="50">
        <f>SUM(M259:N259)</f>
        <v>770</v>
      </c>
      <c r="P259" s="81">
        <v>0</v>
      </c>
      <c r="Q259" s="81">
        <v>0</v>
      </c>
      <c r="R259" s="80"/>
      <c r="S259" s="80"/>
      <c r="T259" s="80"/>
      <c r="U259" s="80"/>
      <c r="V259" s="47"/>
      <c r="W259" s="46"/>
      <c r="X259" s="45">
        <f>W259-S259</f>
        <v>0</v>
      </c>
      <c r="Y259" s="3" t="str">
        <f>IF(X259=0,"OK","Ecart")</f>
        <v>OK</v>
      </c>
      <c r="Z259" s="2">
        <f>IF(H259="","",NETWORKDAYS(H259,DUDU))</f>
        <v>-41</v>
      </c>
      <c r="AA259" s="2">
        <f>IF(Z259="","",Z259*7)</f>
        <v>-287</v>
      </c>
      <c r="AB259" s="27">
        <f>NETWORKDAYS(H259,J259)</f>
        <v>63</v>
      </c>
      <c r="AC259" s="2">
        <f>IF(Z259="","",AB259-Z259)</f>
        <v>104</v>
      </c>
      <c r="AD259" s="2">
        <f>IF(AC259="","",AC259*7)</f>
        <v>728</v>
      </c>
    </row>
    <row r="260" spans="1:30" ht="30" customHeight="1" x14ac:dyDescent="0.25">
      <c r="A260" s="85" t="s">
        <v>5</v>
      </c>
      <c r="B260" s="56" t="s">
        <v>12</v>
      </c>
      <c r="C260" s="84"/>
      <c r="D260" s="55" t="s">
        <v>8</v>
      </c>
      <c r="E260" s="55">
        <v>233</v>
      </c>
      <c r="F260" s="55" t="s">
        <v>0</v>
      </c>
      <c r="G260" s="58">
        <v>90010</v>
      </c>
      <c r="H260" s="83">
        <v>43535</v>
      </c>
      <c r="I260" s="83"/>
      <c r="J260" s="83">
        <v>43607</v>
      </c>
      <c r="K260" s="53">
        <v>43535</v>
      </c>
      <c r="L260" s="53">
        <v>43607</v>
      </c>
      <c r="M260" s="82">
        <v>595</v>
      </c>
      <c r="N260" s="82">
        <v>140</v>
      </c>
      <c r="O260" s="50">
        <f>SUM(M260:N260)</f>
        <v>735</v>
      </c>
      <c r="P260" s="81">
        <v>0</v>
      </c>
      <c r="Q260" s="81">
        <v>0</v>
      </c>
      <c r="R260" s="80"/>
      <c r="S260" s="80"/>
      <c r="T260" s="80"/>
      <c r="U260" s="80"/>
      <c r="V260" s="47"/>
      <c r="W260" s="46"/>
      <c r="X260" s="45">
        <f>W260-S260</f>
        <v>0</v>
      </c>
      <c r="Y260" s="3" t="str">
        <f>IF(X260=0,"OK","Ecart")</f>
        <v>OK</v>
      </c>
      <c r="Z260" s="2">
        <f>IF(H260="","",NETWORKDAYS(H260,DUDU))</f>
        <v>-51</v>
      </c>
      <c r="AA260" s="2">
        <f>IF(Z260="","",Z260*7)</f>
        <v>-357</v>
      </c>
      <c r="AB260" s="27">
        <f>NETWORKDAYS(H260,J260)</f>
        <v>53</v>
      </c>
      <c r="AC260" s="2">
        <f>IF(Z260="","",AB260-Z260)</f>
        <v>104</v>
      </c>
      <c r="AD260" s="2">
        <f>IF(AC260="","",AC260*7)</f>
        <v>728</v>
      </c>
    </row>
    <row r="261" spans="1:30" ht="30" customHeight="1" x14ac:dyDescent="0.25">
      <c r="A261" s="62" t="s">
        <v>6</v>
      </c>
      <c r="B261" s="56" t="s">
        <v>12</v>
      </c>
      <c r="C261" s="59"/>
      <c r="D261" s="55" t="s">
        <v>8</v>
      </c>
      <c r="E261" s="55">
        <v>251</v>
      </c>
      <c r="F261" s="55" t="s">
        <v>0</v>
      </c>
      <c r="G261" s="58">
        <v>90010</v>
      </c>
      <c r="H261" s="54">
        <v>42772</v>
      </c>
      <c r="I261" s="54"/>
      <c r="J261" s="54">
        <v>42895</v>
      </c>
      <c r="K261" s="53">
        <v>42772</v>
      </c>
      <c r="L261" s="53">
        <v>42895</v>
      </c>
      <c r="M261" s="52">
        <v>455</v>
      </c>
      <c r="N261" s="52">
        <v>140</v>
      </c>
      <c r="O261" s="50">
        <f>SUM(M261:N261)</f>
        <v>595</v>
      </c>
      <c r="P261" s="51">
        <v>14</v>
      </c>
      <c r="Q261" s="51">
        <v>21</v>
      </c>
      <c r="R261" s="61">
        <v>9</v>
      </c>
      <c r="S261" s="61" t="e">
        <f>IF(#REF!="",#REF!*#REF!,((P261*M261*#REF!)+(((#REF!-P261)*M261)*R261)))</f>
        <v>#REF!</v>
      </c>
      <c r="T261" s="61" t="e">
        <f>S261-U261</f>
        <v>#REF!</v>
      </c>
      <c r="U261" s="61" t="e">
        <f>S261*50%</f>
        <v>#REF!</v>
      </c>
      <c r="V261" s="57" t="s">
        <v>11</v>
      </c>
      <c r="W261" s="60">
        <v>39185</v>
      </c>
      <c r="X261" s="45" t="e">
        <f>W261-S261</f>
        <v>#REF!</v>
      </c>
      <c r="Y261" s="3" t="e">
        <f>IF(X261=0,"OK","Ecart")</f>
        <v>#REF!</v>
      </c>
      <c r="Z261" s="2">
        <f>IF(H261="","",NETWORKDAYS(H261,DUDU))</f>
        <v>496</v>
      </c>
      <c r="AA261" s="2">
        <f>IF(Z261="","",Z261*7)</f>
        <v>3472</v>
      </c>
      <c r="AB261" s="27">
        <f>NETWORKDAYS(H261,J261)</f>
        <v>90</v>
      </c>
      <c r="AC261" s="2">
        <f>IF(Z261="","",AB261-Z261)</f>
        <v>-406</v>
      </c>
      <c r="AD261" s="2">
        <f>IF(AC261="","",AC261*7)</f>
        <v>-2842</v>
      </c>
    </row>
    <row r="262" spans="1:30" ht="30" customHeight="1" x14ac:dyDescent="0.25">
      <c r="A262" s="55" t="s">
        <v>5</v>
      </c>
      <c r="B262" s="56" t="s">
        <v>12</v>
      </c>
      <c r="C262" s="59"/>
      <c r="D262" s="55" t="s">
        <v>8</v>
      </c>
      <c r="E262" s="55">
        <v>251</v>
      </c>
      <c r="F262" s="55" t="s">
        <v>0</v>
      </c>
      <c r="G262" s="58">
        <v>90010</v>
      </c>
      <c r="H262" s="54">
        <v>43136</v>
      </c>
      <c r="I262" s="54"/>
      <c r="J262" s="54">
        <v>43259</v>
      </c>
      <c r="K262" s="53">
        <v>43136</v>
      </c>
      <c r="L262" s="53">
        <v>43259</v>
      </c>
      <c r="M262" s="52">
        <v>455</v>
      </c>
      <c r="N262" s="52">
        <v>140</v>
      </c>
      <c r="O262" s="50">
        <f>SUM(M262:N262)</f>
        <v>595</v>
      </c>
      <c r="P262" s="51">
        <v>14</v>
      </c>
      <c r="Q262" s="51">
        <v>21</v>
      </c>
      <c r="R262" s="49">
        <v>9</v>
      </c>
      <c r="S262" s="48" t="e">
        <f>IF(#REF!="",#REF!*#REF!,((P262*M262*#REF!)+(((#REF!-P262)*M262)*R262)))</f>
        <v>#REF!</v>
      </c>
      <c r="T262" s="48" t="e">
        <f>S262-U262</f>
        <v>#REF!</v>
      </c>
      <c r="U262" s="48" t="e">
        <f>S262*50%</f>
        <v>#REF!</v>
      </c>
      <c r="V262" s="47"/>
      <c r="W262" s="46"/>
      <c r="X262" s="45" t="e">
        <f>W262-S262</f>
        <v>#REF!</v>
      </c>
      <c r="Y262" s="3" t="e">
        <f>IF(X262=0,"OK","Ecart")</f>
        <v>#REF!</v>
      </c>
      <c r="Z262" s="2">
        <f>IF(H262="","",NETWORKDAYS(H262,DUDU))</f>
        <v>236</v>
      </c>
      <c r="AA262" s="2">
        <f>IF(Z262="","",Z262*7)</f>
        <v>1652</v>
      </c>
      <c r="AB262" s="27">
        <f>NETWORKDAYS(H262,J262)</f>
        <v>90</v>
      </c>
      <c r="AC262" s="2">
        <f>IF(Z262="","",AB262-Z262)</f>
        <v>-146</v>
      </c>
      <c r="AD262" s="2">
        <f>IF(AC262="","",AC262*7)</f>
        <v>-1022</v>
      </c>
    </row>
    <row r="263" spans="1:30" ht="30" customHeight="1" x14ac:dyDescent="0.25">
      <c r="A263" s="62" t="s">
        <v>6</v>
      </c>
      <c r="B263" s="56" t="s">
        <v>12</v>
      </c>
      <c r="C263" s="59"/>
      <c r="D263" s="55" t="s">
        <v>8</v>
      </c>
      <c r="E263" s="55">
        <v>251</v>
      </c>
      <c r="F263" s="55" t="s">
        <v>0</v>
      </c>
      <c r="G263" s="58">
        <v>90010</v>
      </c>
      <c r="H263" s="54">
        <v>42747</v>
      </c>
      <c r="I263" s="54"/>
      <c r="J263" s="54">
        <v>43280</v>
      </c>
      <c r="K263" s="53">
        <v>42747</v>
      </c>
      <c r="L263" s="53">
        <v>43280</v>
      </c>
      <c r="M263" s="52">
        <v>945</v>
      </c>
      <c r="N263" s="52">
        <v>105</v>
      </c>
      <c r="O263" s="50">
        <f>SUM(M263:N263)</f>
        <v>1050</v>
      </c>
      <c r="P263" s="51">
        <v>16</v>
      </c>
      <c r="Q263" s="51">
        <v>7</v>
      </c>
      <c r="R263" s="61">
        <v>11.5</v>
      </c>
      <c r="S263" s="61" t="e">
        <f>IF(#REF!="",#REF!*#REF!,((P263*M263*#REF!)+(((#REF!-P263)*M263)*R263)))</f>
        <v>#REF!</v>
      </c>
      <c r="T263" s="61" t="e">
        <f>S263-U263</f>
        <v>#REF!</v>
      </c>
      <c r="U263" s="61" t="e">
        <f>S263*50%</f>
        <v>#REF!</v>
      </c>
      <c r="V263" s="57"/>
      <c r="W263" s="60"/>
      <c r="X263" s="45" t="e">
        <f>W263-S263</f>
        <v>#REF!</v>
      </c>
      <c r="Y263" s="3" t="e">
        <f>IF(X263=0,"OK","Ecart")</f>
        <v>#REF!</v>
      </c>
      <c r="Z263" s="2">
        <f>IF(H263="","",NETWORKDAYS(H263,DUDU))</f>
        <v>513</v>
      </c>
      <c r="AA263" s="2">
        <f>IF(Z263="","",Z263*7)</f>
        <v>3591</v>
      </c>
      <c r="AB263" s="27">
        <f>NETWORKDAYS(H263,J263)</f>
        <v>382</v>
      </c>
      <c r="AC263" s="2">
        <f>IF(Z263="","",AB263-Z263)</f>
        <v>-131</v>
      </c>
      <c r="AD263" s="2">
        <f>IF(AC263="","",AC263*7)</f>
        <v>-917</v>
      </c>
    </row>
    <row r="264" spans="1:30" ht="30" customHeight="1" x14ac:dyDescent="0.25">
      <c r="A264" s="62" t="s">
        <v>6</v>
      </c>
      <c r="B264" s="56" t="s">
        <v>12</v>
      </c>
      <c r="C264" s="59"/>
      <c r="D264" s="55" t="s">
        <v>8</v>
      </c>
      <c r="E264" s="55">
        <v>251</v>
      </c>
      <c r="F264" s="55" t="s">
        <v>0</v>
      </c>
      <c r="G264" s="58">
        <v>90010</v>
      </c>
      <c r="H264" s="54">
        <v>42747</v>
      </c>
      <c r="I264" s="54"/>
      <c r="J264" s="54">
        <v>43280</v>
      </c>
      <c r="K264" s="53">
        <v>42747</v>
      </c>
      <c r="L264" s="53">
        <v>43280</v>
      </c>
      <c r="M264" s="52">
        <v>945</v>
      </c>
      <c r="N264" s="52">
        <v>105</v>
      </c>
      <c r="O264" s="50">
        <f>SUM(M264:N264)</f>
        <v>1050</v>
      </c>
      <c r="P264" s="51">
        <v>16</v>
      </c>
      <c r="Q264" s="51">
        <v>5</v>
      </c>
      <c r="R264" s="61">
        <v>11.5</v>
      </c>
      <c r="S264" s="61" t="e">
        <f>IF(#REF!="",#REF!*#REF!,((P264*M264*#REF!)+(((#REF!-P264)*M264)*R264)))</f>
        <v>#REF!</v>
      </c>
      <c r="T264" s="61" t="e">
        <f>S264-U264</f>
        <v>#REF!</v>
      </c>
      <c r="U264" s="61" t="e">
        <f>S264*50%</f>
        <v>#REF!</v>
      </c>
      <c r="V264" s="57"/>
      <c r="W264" s="60"/>
      <c r="X264" s="45" t="e">
        <f>W264-S264</f>
        <v>#REF!</v>
      </c>
      <c r="Y264" s="3" t="e">
        <f>IF(X264=0,"OK","Ecart")</f>
        <v>#REF!</v>
      </c>
      <c r="Z264" s="2">
        <f>IF(H264="","",NETWORKDAYS(H264,DUDU))</f>
        <v>513</v>
      </c>
      <c r="AA264" s="2">
        <f>IF(Z264="","",Z264*7)</f>
        <v>3591</v>
      </c>
      <c r="AB264" s="27">
        <f>NETWORKDAYS(H264,J264)</f>
        <v>382</v>
      </c>
      <c r="AC264" s="2">
        <f>IF(Z264="","",AB264-Z264)</f>
        <v>-131</v>
      </c>
      <c r="AD264" s="2">
        <f>IF(AC264="","",AC264*7)</f>
        <v>-917</v>
      </c>
    </row>
    <row r="265" spans="1:30" ht="30" customHeight="1" x14ac:dyDescent="0.25">
      <c r="A265" s="62" t="s">
        <v>6</v>
      </c>
      <c r="B265" s="56" t="s">
        <v>12</v>
      </c>
      <c r="C265" s="59"/>
      <c r="D265" s="55" t="s">
        <v>8</v>
      </c>
      <c r="E265" s="55">
        <v>251</v>
      </c>
      <c r="F265" s="55" t="s">
        <v>0</v>
      </c>
      <c r="G265" s="58">
        <v>90010</v>
      </c>
      <c r="H265" s="54">
        <v>42747</v>
      </c>
      <c r="I265" s="54"/>
      <c r="J265" s="54">
        <v>43280</v>
      </c>
      <c r="K265" s="53">
        <v>42747</v>
      </c>
      <c r="L265" s="53">
        <v>43280</v>
      </c>
      <c r="M265" s="52">
        <v>945</v>
      </c>
      <c r="N265" s="52">
        <v>105</v>
      </c>
      <c r="O265" s="50">
        <f>SUM(M265:N265)</f>
        <v>1050</v>
      </c>
      <c r="P265" s="51">
        <v>16</v>
      </c>
      <c r="Q265" s="51">
        <v>6</v>
      </c>
      <c r="R265" s="61">
        <v>11.5</v>
      </c>
      <c r="S265" s="61" t="e">
        <f>IF(#REF!="",#REF!*#REF!,((P265*M265*#REF!)+(((#REF!-P265)*M265)*R265)))</f>
        <v>#REF!</v>
      </c>
      <c r="T265" s="61" t="e">
        <f>S265-U265</f>
        <v>#REF!</v>
      </c>
      <c r="U265" s="61" t="e">
        <f>S265*50%</f>
        <v>#REF!</v>
      </c>
      <c r="V265" s="57"/>
      <c r="W265" s="60"/>
      <c r="X265" s="45" t="e">
        <f>W265-S265</f>
        <v>#REF!</v>
      </c>
      <c r="Y265" s="3" t="e">
        <f>IF(X265=0,"OK","Ecart")</f>
        <v>#REF!</v>
      </c>
      <c r="Z265" s="2">
        <f>IF(H265="","",NETWORKDAYS(H265,DUDU))</f>
        <v>513</v>
      </c>
      <c r="AA265" s="2">
        <f>IF(Z265="","",Z265*7)</f>
        <v>3591</v>
      </c>
      <c r="AB265" s="27">
        <f>NETWORKDAYS(H265,J265)</f>
        <v>382</v>
      </c>
      <c r="AC265" s="2">
        <f>IF(Z265="","",AB265-Z265)</f>
        <v>-131</v>
      </c>
      <c r="AD265" s="2">
        <f>IF(AC265="","",AC265*7)</f>
        <v>-917</v>
      </c>
    </row>
    <row r="266" spans="1:30" ht="30" customHeight="1" x14ac:dyDescent="0.25">
      <c r="A266" s="62" t="s">
        <v>6</v>
      </c>
      <c r="B266" s="56" t="s">
        <v>12</v>
      </c>
      <c r="C266" s="59"/>
      <c r="D266" s="55" t="s">
        <v>8</v>
      </c>
      <c r="E266" s="55">
        <v>251</v>
      </c>
      <c r="F266" s="55" t="s">
        <v>0</v>
      </c>
      <c r="G266" s="58">
        <v>90010</v>
      </c>
      <c r="H266" s="54">
        <v>42747</v>
      </c>
      <c r="I266" s="54"/>
      <c r="J266" s="54">
        <v>43280</v>
      </c>
      <c r="K266" s="53">
        <v>42747</v>
      </c>
      <c r="L266" s="53">
        <v>43280</v>
      </c>
      <c r="M266" s="52">
        <v>945</v>
      </c>
      <c r="N266" s="52">
        <v>105</v>
      </c>
      <c r="O266" s="50">
        <f>SUM(M266:N266)</f>
        <v>1050</v>
      </c>
      <c r="P266" s="51">
        <v>16</v>
      </c>
      <c r="Q266" s="51">
        <v>6</v>
      </c>
      <c r="R266" s="61">
        <v>11.5</v>
      </c>
      <c r="S266" s="61" t="e">
        <f>IF(#REF!="",#REF!*#REF!,((P266*M266*#REF!)+(((#REF!-P266)*M266)*R266)))</f>
        <v>#REF!</v>
      </c>
      <c r="T266" s="61" t="e">
        <f>S266-U266</f>
        <v>#REF!</v>
      </c>
      <c r="U266" s="61" t="e">
        <f>S266*50%</f>
        <v>#REF!</v>
      </c>
      <c r="V266" s="57"/>
      <c r="W266" s="60"/>
      <c r="X266" s="45" t="e">
        <f>W266-S266</f>
        <v>#REF!</v>
      </c>
      <c r="Y266" s="3" t="e">
        <f>IF(X266=0,"OK","Ecart")</f>
        <v>#REF!</v>
      </c>
      <c r="Z266" s="2">
        <f>IF(H266="","",NETWORKDAYS(H266,DUDU))</f>
        <v>513</v>
      </c>
      <c r="AA266" s="2">
        <f>IF(Z266="","",Z266*7)</f>
        <v>3591</v>
      </c>
      <c r="AB266" s="27">
        <f>NETWORKDAYS(H266,J266)</f>
        <v>382</v>
      </c>
      <c r="AC266" s="2">
        <f>IF(Z266="","",AB266-Z266)</f>
        <v>-131</v>
      </c>
      <c r="AD266" s="2">
        <f>IF(AC266="","",AC266*7)</f>
        <v>-917</v>
      </c>
    </row>
    <row r="267" spans="1:30" ht="30" customHeight="1" x14ac:dyDescent="0.25">
      <c r="A267" s="62" t="s">
        <v>6</v>
      </c>
      <c r="B267" s="56" t="s">
        <v>12</v>
      </c>
      <c r="C267" s="59"/>
      <c r="D267" s="55" t="s">
        <v>8</v>
      </c>
      <c r="E267" s="55">
        <v>251</v>
      </c>
      <c r="F267" s="55" t="s">
        <v>0</v>
      </c>
      <c r="G267" s="58">
        <v>90010</v>
      </c>
      <c r="H267" s="54">
        <v>42747</v>
      </c>
      <c r="I267" s="54"/>
      <c r="J267" s="54">
        <v>43280</v>
      </c>
      <c r="K267" s="53">
        <v>42747</v>
      </c>
      <c r="L267" s="53">
        <v>43280</v>
      </c>
      <c r="M267" s="52">
        <v>770</v>
      </c>
      <c r="N267" s="52">
        <v>175</v>
      </c>
      <c r="O267" s="50">
        <f>SUM(M267:N267)</f>
        <v>945</v>
      </c>
      <c r="P267" s="51">
        <v>16</v>
      </c>
      <c r="Q267" s="51">
        <v>7</v>
      </c>
      <c r="R267" s="61">
        <v>11.5</v>
      </c>
      <c r="S267" s="61" t="e">
        <f>IF(#REF!="",#REF!*#REF!,((P267*M267*#REF!)+(((#REF!-P267)*M267)*R267)))</f>
        <v>#REF!</v>
      </c>
      <c r="T267" s="61" t="e">
        <f>S267-U267</f>
        <v>#REF!</v>
      </c>
      <c r="U267" s="61" t="e">
        <f>S267*50%</f>
        <v>#REF!</v>
      </c>
      <c r="V267" s="57"/>
      <c r="W267" s="60"/>
      <c r="X267" s="45" t="e">
        <f>W267-S267</f>
        <v>#REF!</v>
      </c>
      <c r="Y267" s="3" t="e">
        <f>IF(X267=0,"OK","Ecart")</f>
        <v>#REF!</v>
      </c>
      <c r="Z267" s="2">
        <f>IF(H267="","",NETWORKDAYS(H267,DUDU))</f>
        <v>513</v>
      </c>
      <c r="AA267" s="2">
        <f>IF(Z267="","",Z267*7)</f>
        <v>3591</v>
      </c>
      <c r="AB267" s="27">
        <f>NETWORKDAYS(H267,J267)</f>
        <v>382</v>
      </c>
      <c r="AC267" s="2">
        <f>IF(Z267="","",AB267-Z267)</f>
        <v>-131</v>
      </c>
      <c r="AD267" s="2">
        <f>IF(AC267="","",AC267*7)</f>
        <v>-917</v>
      </c>
    </row>
    <row r="268" spans="1:30" ht="30" customHeight="1" x14ac:dyDescent="0.25">
      <c r="A268" s="62" t="s">
        <v>6</v>
      </c>
      <c r="B268" s="56" t="s">
        <v>12</v>
      </c>
      <c r="C268" s="59"/>
      <c r="D268" s="55" t="s">
        <v>8</v>
      </c>
      <c r="E268" s="55">
        <v>251</v>
      </c>
      <c r="F268" s="55" t="s">
        <v>0</v>
      </c>
      <c r="G268" s="58">
        <v>90010</v>
      </c>
      <c r="H268" s="54">
        <v>42747</v>
      </c>
      <c r="I268" s="54"/>
      <c r="J268" s="54">
        <v>43280</v>
      </c>
      <c r="K268" s="53">
        <v>42747</v>
      </c>
      <c r="L268" s="53">
        <v>43280</v>
      </c>
      <c r="M268" s="52">
        <v>770</v>
      </c>
      <c r="N268" s="52">
        <v>175</v>
      </c>
      <c r="O268" s="50">
        <f>SUM(M268:N268)</f>
        <v>945</v>
      </c>
      <c r="P268" s="51">
        <v>16</v>
      </c>
      <c r="Q268" s="51">
        <v>9</v>
      </c>
      <c r="R268" s="61">
        <v>11.5</v>
      </c>
      <c r="S268" s="61" t="e">
        <f>IF(#REF!="",#REF!*#REF!,((P268*M268*#REF!)+(((#REF!-P268)*M268)*R268)))</f>
        <v>#REF!</v>
      </c>
      <c r="T268" s="61" t="e">
        <f>S268-U268</f>
        <v>#REF!</v>
      </c>
      <c r="U268" s="61" t="e">
        <f>S268*50%</f>
        <v>#REF!</v>
      </c>
      <c r="V268" s="57"/>
      <c r="W268" s="60"/>
      <c r="X268" s="45" t="e">
        <f>W268-S268</f>
        <v>#REF!</v>
      </c>
      <c r="Y268" s="3" t="e">
        <f>IF(X268=0,"OK","Ecart")</f>
        <v>#REF!</v>
      </c>
      <c r="Z268" s="2">
        <f>IF(H268="","",NETWORKDAYS(H268,DUDU))</f>
        <v>513</v>
      </c>
      <c r="AA268" s="2">
        <f>IF(Z268="","",Z268*7)</f>
        <v>3591</v>
      </c>
      <c r="AB268" s="27">
        <f>NETWORKDAYS(H268,J268)</f>
        <v>382</v>
      </c>
      <c r="AC268" s="2">
        <f>IF(Z268="","",AB268-Z268)</f>
        <v>-131</v>
      </c>
      <c r="AD268" s="2">
        <f>IF(AC268="","",AC268*7)</f>
        <v>-917</v>
      </c>
    </row>
    <row r="269" spans="1:30" ht="30" customHeight="1" x14ac:dyDescent="0.25">
      <c r="A269" s="62" t="s">
        <v>6</v>
      </c>
      <c r="B269" s="56" t="s">
        <v>12</v>
      </c>
      <c r="C269" s="59"/>
      <c r="D269" s="55" t="s">
        <v>8</v>
      </c>
      <c r="E269" s="55">
        <v>251</v>
      </c>
      <c r="F269" s="55" t="s">
        <v>0</v>
      </c>
      <c r="G269" s="58">
        <v>90010</v>
      </c>
      <c r="H269" s="54">
        <v>42747</v>
      </c>
      <c r="I269" s="54"/>
      <c r="J269" s="54">
        <v>43280</v>
      </c>
      <c r="K269" s="53">
        <v>42747</v>
      </c>
      <c r="L269" s="53">
        <v>43280</v>
      </c>
      <c r="M269" s="52">
        <v>770</v>
      </c>
      <c r="N269" s="52">
        <v>175</v>
      </c>
      <c r="O269" s="50">
        <f>SUM(M269:N269)</f>
        <v>945</v>
      </c>
      <c r="P269" s="51">
        <v>16</v>
      </c>
      <c r="Q269" s="51">
        <v>4</v>
      </c>
      <c r="R269" s="61">
        <v>11.5</v>
      </c>
      <c r="S269" s="61" t="e">
        <f>IF(#REF!="",#REF!*#REF!,((P269*M269*#REF!)+(((#REF!-P269)*M269)*R269)))</f>
        <v>#REF!</v>
      </c>
      <c r="T269" s="61" t="e">
        <f>S269-U269</f>
        <v>#REF!</v>
      </c>
      <c r="U269" s="61" t="e">
        <f>S269*50%</f>
        <v>#REF!</v>
      </c>
      <c r="V269" s="57"/>
      <c r="W269" s="60"/>
      <c r="X269" s="45" t="e">
        <f>W269-S269</f>
        <v>#REF!</v>
      </c>
      <c r="Y269" s="3" t="e">
        <f>IF(X269=0,"OK","Ecart")</f>
        <v>#REF!</v>
      </c>
      <c r="Z269" s="2">
        <f>IF(H269="","",NETWORKDAYS(H269,DUDU))</f>
        <v>513</v>
      </c>
      <c r="AA269" s="2">
        <f>IF(Z269="","",Z269*7)</f>
        <v>3591</v>
      </c>
      <c r="AB269" s="27">
        <f>NETWORKDAYS(H269,J269)</f>
        <v>382</v>
      </c>
      <c r="AC269" s="2">
        <f>IF(Z269="","",AB269-Z269)</f>
        <v>-131</v>
      </c>
      <c r="AD269" s="2">
        <f>IF(AC269="","",AC269*7)</f>
        <v>-917</v>
      </c>
    </row>
    <row r="270" spans="1:30" ht="30" customHeight="1" x14ac:dyDescent="0.25">
      <c r="A270" s="62" t="s">
        <v>6</v>
      </c>
      <c r="B270" s="56" t="s">
        <v>12</v>
      </c>
      <c r="C270" s="59"/>
      <c r="D270" s="55" t="s">
        <v>8</v>
      </c>
      <c r="E270" s="55">
        <v>251</v>
      </c>
      <c r="F270" s="55" t="s">
        <v>0</v>
      </c>
      <c r="G270" s="58">
        <v>90010</v>
      </c>
      <c r="H270" s="54">
        <v>42747</v>
      </c>
      <c r="I270" s="54"/>
      <c r="J270" s="54">
        <v>43280</v>
      </c>
      <c r="K270" s="53">
        <v>42747</v>
      </c>
      <c r="L270" s="53">
        <v>43280</v>
      </c>
      <c r="M270" s="52">
        <v>770</v>
      </c>
      <c r="N270" s="52">
        <v>175</v>
      </c>
      <c r="O270" s="50">
        <f>SUM(M270:N270)</f>
        <v>945</v>
      </c>
      <c r="P270" s="51">
        <v>16</v>
      </c>
      <c r="Q270" s="51">
        <v>4</v>
      </c>
      <c r="R270" s="61">
        <v>11.5</v>
      </c>
      <c r="S270" s="61" t="e">
        <f>IF(#REF!="",#REF!*#REF!,((P270*M270*#REF!)+(((#REF!-P270)*M270)*R270)))</f>
        <v>#REF!</v>
      </c>
      <c r="T270" s="61" t="e">
        <f>S270-U270</f>
        <v>#REF!</v>
      </c>
      <c r="U270" s="61" t="e">
        <f>S270*50%</f>
        <v>#REF!</v>
      </c>
      <c r="V270" s="57"/>
      <c r="W270" s="60"/>
      <c r="X270" s="45" t="e">
        <f>W270-S270</f>
        <v>#REF!</v>
      </c>
      <c r="Y270" s="3" t="e">
        <f>IF(X270=0,"OK","Ecart")</f>
        <v>#REF!</v>
      </c>
      <c r="Z270" s="2">
        <f>IF(H270="","",NETWORKDAYS(H270,DUDU))</f>
        <v>513</v>
      </c>
      <c r="AA270" s="2">
        <f>IF(Z270="","",Z270*7)</f>
        <v>3591</v>
      </c>
      <c r="AB270" s="27">
        <f>NETWORKDAYS(H270,J270)</f>
        <v>382</v>
      </c>
      <c r="AC270" s="2">
        <f>IF(Z270="","",AB270-Z270)</f>
        <v>-131</v>
      </c>
      <c r="AD270" s="2">
        <f>IF(AC270="","",AC270*7)</f>
        <v>-917</v>
      </c>
    </row>
    <row r="271" spans="1:30" ht="30" customHeight="1" x14ac:dyDescent="0.25">
      <c r="A271" s="62" t="s">
        <v>6</v>
      </c>
      <c r="B271" s="56" t="s">
        <v>12</v>
      </c>
      <c r="C271" s="59"/>
      <c r="D271" s="55" t="s">
        <v>8</v>
      </c>
      <c r="E271" s="55">
        <v>251</v>
      </c>
      <c r="F271" s="55" t="s">
        <v>0</v>
      </c>
      <c r="G271" s="58">
        <v>90010</v>
      </c>
      <c r="H271" s="54">
        <v>42747</v>
      </c>
      <c r="I271" s="54"/>
      <c r="J271" s="54">
        <v>43280</v>
      </c>
      <c r="K271" s="53">
        <v>42747</v>
      </c>
      <c r="L271" s="53">
        <v>43280</v>
      </c>
      <c r="M271" s="52">
        <v>945</v>
      </c>
      <c r="N271" s="52">
        <v>105</v>
      </c>
      <c r="O271" s="50">
        <f>SUM(M271:N271)</f>
        <v>1050</v>
      </c>
      <c r="P271" s="51">
        <v>16</v>
      </c>
      <c r="Q271" s="51">
        <v>6</v>
      </c>
      <c r="R271" s="61">
        <v>11.5</v>
      </c>
      <c r="S271" s="61" t="e">
        <f>IF(#REF!="",#REF!*#REF!,((P271*M271*#REF!)+(((#REF!-P271)*M271)*R271)))</f>
        <v>#REF!</v>
      </c>
      <c r="T271" s="61" t="e">
        <f>S271-U271</f>
        <v>#REF!</v>
      </c>
      <c r="U271" s="61" t="e">
        <f>S271*50%</f>
        <v>#REF!</v>
      </c>
      <c r="V271" s="57"/>
      <c r="W271" s="60"/>
      <c r="X271" s="45" t="e">
        <f>W271-S271</f>
        <v>#REF!</v>
      </c>
      <c r="Y271" s="3" t="e">
        <f>IF(X271=0,"OK","Ecart")</f>
        <v>#REF!</v>
      </c>
      <c r="Z271" s="2">
        <f>IF(H271="","",NETWORKDAYS(H271,DUDU))</f>
        <v>513</v>
      </c>
      <c r="AA271" s="2">
        <f>IF(Z271="","",Z271*7)</f>
        <v>3591</v>
      </c>
      <c r="AB271" s="27">
        <f>NETWORKDAYS(H271,J271)</f>
        <v>382</v>
      </c>
      <c r="AC271" s="2">
        <f>IF(Z271="","",AB271-Z271)</f>
        <v>-131</v>
      </c>
      <c r="AD271" s="2">
        <f>IF(AC271="","",AC271*7)</f>
        <v>-917</v>
      </c>
    </row>
    <row r="272" spans="1:30" ht="30" customHeight="1" x14ac:dyDescent="0.25">
      <c r="A272" s="62" t="s">
        <v>6</v>
      </c>
      <c r="B272" s="56" t="s">
        <v>12</v>
      </c>
      <c r="C272" s="59"/>
      <c r="D272" s="55" t="s">
        <v>8</v>
      </c>
      <c r="E272" s="55">
        <v>251</v>
      </c>
      <c r="F272" s="55" t="s">
        <v>0</v>
      </c>
      <c r="G272" s="58">
        <v>90010</v>
      </c>
      <c r="H272" s="54">
        <v>42747</v>
      </c>
      <c r="I272" s="54"/>
      <c r="J272" s="54">
        <v>43280</v>
      </c>
      <c r="K272" s="53">
        <v>42747</v>
      </c>
      <c r="L272" s="53">
        <v>43280</v>
      </c>
      <c r="M272" s="52">
        <v>945</v>
      </c>
      <c r="N272" s="52">
        <v>105</v>
      </c>
      <c r="O272" s="50">
        <f>SUM(M272:N272)</f>
        <v>1050</v>
      </c>
      <c r="P272" s="51">
        <v>16</v>
      </c>
      <c r="Q272" s="51">
        <v>5</v>
      </c>
      <c r="R272" s="61">
        <v>11.5</v>
      </c>
      <c r="S272" s="61" t="e">
        <f>IF(#REF!="",#REF!*#REF!,((P272*M272*#REF!)+(((#REF!-P272)*M272)*R272)))</f>
        <v>#REF!</v>
      </c>
      <c r="T272" s="61" t="e">
        <f>S272-U272</f>
        <v>#REF!</v>
      </c>
      <c r="U272" s="61" t="e">
        <f>S272*50%</f>
        <v>#REF!</v>
      </c>
      <c r="V272" s="57"/>
      <c r="W272" s="60"/>
      <c r="X272" s="45" t="e">
        <f>W272-S272</f>
        <v>#REF!</v>
      </c>
      <c r="Y272" s="3" t="e">
        <f>IF(X272=0,"OK","Ecart")</f>
        <v>#REF!</v>
      </c>
      <c r="Z272" s="2">
        <f>IF(H272="","",NETWORKDAYS(H272,DUDU))</f>
        <v>513</v>
      </c>
      <c r="AA272" s="2">
        <f>IF(Z272="","",Z272*7)</f>
        <v>3591</v>
      </c>
      <c r="AB272" s="27">
        <f>NETWORKDAYS(H272,J272)</f>
        <v>382</v>
      </c>
      <c r="AC272" s="2">
        <f>IF(Z272="","",AB272-Z272)</f>
        <v>-131</v>
      </c>
      <c r="AD272" s="2">
        <f>IF(AC272="","",AC272*7)</f>
        <v>-917</v>
      </c>
    </row>
    <row r="273" spans="1:30" ht="30" customHeight="1" x14ac:dyDescent="0.25">
      <c r="A273" s="62" t="s">
        <v>6</v>
      </c>
      <c r="B273" s="56" t="s">
        <v>12</v>
      </c>
      <c r="C273" s="59"/>
      <c r="D273" s="55" t="s">
        <v>8</v>
      </c>
      <c r="E273" s="55">
        <v>251</v>
      </c>
      <c r="F273" s="55" t="s">
        <v>0</v>
      </c>
      <c r="G273" s="58">
        <v>90010</v>
      </c>
      <c r="H273" s="54">
        <v>42747</v>
      </c>
      <c r="I273" s="54"/>
      <c r="J273" s="54">
        <v>43280</v>
      </c>
      <c r="K273" s="53">
        <v>42747</v>
      </c>
      <c r="L273" s="53">
        <v>43280</v>
      </c>
      <c r="M273" s="52">
        <v>945</v>
      </c>
      <c r="N273" s="52">
        <v>105</v>
      </c>
      <c r="O273" s="50">
        <f>SUM(M273:N273)</f>
        <v>1050</v>
      </c>
      <c r="P273" s="51">
        <v>16</v>
      </c>
      <c r="Q273" s="51">
        <v>7</v>
      </c>
      <c r="R273" s="61">
        <v>11.5</v>
      </c>
      <c r="S273" s="61" t="e">
        <f>IF(#REF!="",#REF!*#REF!,((P273*M273*#REF!)+(((#REF!-P273)*M273)*R273)))</f>
        <v>#REF!</v>
      </c>
      <c r="T273" s="61" t="e">
        <f>S273-U273</f>
        <v>#REF!</v>
      </c>
      <c r="U273" s="61" t="e">
        <f>S273*50%</f>
        <v>#REF!</v>
      </c>
      <c r="V273" s="57"/>
      <c r="W273" s="60"/>
      <c r="X273" s="45" t="e">
        <f>W273-S273</f>
        <v>#REF!</v>
      </c>
      <c r="Y273" s="3" t="e">
        <f>IF(X273=0,"OK","Ecart")</f>
        <v>#REF!</v>
      </c>
      <c r="Z273" s="2">
        <f>IF(H273="","",NETWORKDAYS(H273,DUDU))</f>
        <v>513</v>
      </c>
      <c r="AA273" s="2">
        <f>IF(Z273="","",Z273*7)</f>
        <v>3591</v>
      </c>
      <c r="AB273" s="27">
        <f>NETWORKDAYS(H273,J273)</f>
        <v>382</v>
      </c>
      <c r="AC273" s="2">
        <f>IF(Z273="","",AB273-Z273)</f>
        <v>-131</v>
      </c>
      <c r="AD273" s="2">
        <f>IF(AC273="","",AC273*7)</f>
        <v>-917</v>
      </c>
    </row>
    <row r="274" spans="1:30" ht="30" customHeight="1" x14ac:dyDescent="0.25">
      <c r="A274" s="62" t="s">
        <v>6</v>
      </c>
      <c r="B274" s="56" t="s">
        <v>12</v>
      </c>
      <c r="C274" s="59"/>
      <c r="D274" s="55" t="s">
        <v>8</v>
      </c>
      <c r="E274" s="55">
        <v>251</v>
      </c>
      <c r="F274" s="55" t="s">
        <v>0</v>
      </c>
      <c r="G274" s="58">
        <v>90010</v>
      </c>
      <c r="H274" s="54">
        <v>42747</v>
      </c>
      <c r="I274" s="54"/>
      <c r="J274" s="54">
        <v>43280</v>
      </c>
      <c r="K274" s="53">
        <v>42747</v>
      </c>
      <c r="L274" s="53">
        <v>43280</v>
      </c>
      <c r="M274" s="52">
        <v>945</v>
      </c>
      <c r="N274" s="52">
        <v>105</v>
      </c>
      <c r="O274" s="50">
        <f>SUM(M274:N274)</f>
        <v>1050</v>
      </c>
      <c r="P274" s="51">
        <v>16</v>
      </c>
      <c r="Q274" s="51">
        <v>6</v>
      </c>
      <c r="R274" s="61">
        <v>11.5</v>
      </c>
      <c r="S274" s="61" t="e">
        <f>IF(#REF!="",#REF!*#REF!,((P274*M274*#REF!)+(((#REF!-P274)*M274)*R274)))</f>
        <v>#REF!</v>
      </c>
      <c r="T274" s="61" t="e">
        <f>S274-U274</f>
        <v>#REF!</v>
      </c>
      <c r="U274" s="61" t="e">
        <f>S274*50%</f>
        <v>#REF!</v>
      </c>
      <c r="V274" s="57"/>
      <c r="W274" s="60"/>
      <c r="X274" s="45" t="e">
        <f>W274-S274</f>
        <v>#REF!</v>
      </c>
      <c r="Y274" s="3" t="e">
        <f>IF(X274=0,"OK","Ecart")</f>
        <v>#REF!</v>
      </c>
      <c r="Z274" s="2">
        <f>IF(H274="","",NETWORKDAYS(H274,DUDU))</f>
        <v>513</v>
      </c>
      <c r="AA274" s="2">
        <f>IF(Z274="","",Z274*7)</f>
        <v>3591</v>
      </c>
      <c r="AB274" s="27">
        <f>NETWORKDAYS(H274,J274)</f>
        <v>382</v>
      </c>
      <c r="AC274" s="2">
        <f>IF(Z274="","",AB274-Z274)</f>
        <v>-131</v>
      </c>
      <c r="AD274" s="2">
        <f>IF(AC274="","",AC274*7)</f>
        <v>-917</v>
      </c>
    </row>
    <row r="275" spans="1:30" ht="30" customHeight="1" x14ac:dyDescent="0.25">
      <c r="A275" s="55" t="s">
        <v>5</v>
      </c>
      <c r="B275" s="56" t="s">
        <v>12</v>
      </c>
      <c r="C275" s="59"/>
      <c r="D275" s="55" t="s">
        <v>8</v>
      </c>
      <c r="E275" s="55">
        <v>251</v>
      </c>
      <c r="F275" s="55" t="s">
        <v>0</v>
      </c>
      <c r="G275" s="58">
        <v>90010</v>
      </c>
      <c r="H275" s="54">
        <v>43166</v>
      </c>
      <c r="I275" s="54"/>
      <c r="J275" s="54">
        <v>43399</v>
      </c>
      <c r="K275" s="53">
        <v>43166</v>
      </c>
      <c r="L275" s="53">
        <v>43399</v>
      </c>
      <c r="M275" s="52">
        <v>945</v>
      </c>
      <c r="N275" s="52">
        <v>105</v>
      </c>
      <c r="O275" s="50">
        <f>SUM(M275:N275)</f>
        <v>1050</v>
      </c>
      <c r="P275" s="51">
        <v>5</v>
      </c>
      <c r="Q275" s="51">
        <v>8</v>
      </c>
      <c r="R275" s="49">
        <v>11.5</v>
      </c>
      <c r="S275" s="48" t="e">
        <f>IF(#REF!="",#REF!*#REF!,((P275*M275*#REF!)+(((#REF!-P275)*M275)*R275)))</f>
        <v>#REF!</v>
      </c>
      <c r="T275" s="48" t="e">
        <f>S275-U275</f>
        <v>#REF!</v>
      </c>
      <c r="U275" s="48" t="e">
        <f>S275*50%</f>
        <v>#REF!</v>
      </c>
      <c r="V275" s="47"/>
      <c r="W275" s="46"/>
      <c r="X275" s="45" t="e">
        <f>W275-S275</f>
        <v>#REF!</v>
      </c>
      <c r="Y275" s="3" t="e">
        <f>IF(X275=0,"OK","Ecart")</f>
        <v>#REF!</v>
      </c>
      <c r="Z275" s="2">
        <f>IF(H275="","",NETWORKDAYS(H275,DUDU))</f>
        <v>214</v>
      </c>
      <c r="AA275" s="2">
        <f>IF(Z275="","",Z275*7)</f>
        <v>1498</v>
      </c>
      <c r="AB275" s="27">
        <f>NETWORKDAYS(H275,J275)</f>
        <v>168</v>
      </c>
      <c r="AC275" s="2">
        <f>IF(Z275="","",AB275-Z275)</f>
        <v>-46</v>
      </c>
      <c r="AD275" s="2">
        <f>IF(AC275="","",AC275*7)</f>
        <v>-322</v>
      </c>
    </row>
    <row r="276" spans="1:30" ht="30" customHeight="1" x14ac:dyDescent="0.25">
      <c r="A276" s="55" t="s">
        <v>5</v>
      </c>
      <c r="B276" s="56" t="s">
        <v>12</v>
      </c>
      <c r="C276" s="59"/>
      <c r="D276" s="55" t="s">
        <v>8</v>
      </c>
      <c r="E276" s="55">
        <v>251</v>
      </c>
      <c r="F276" s="55" t="s">
        <v>0</v>
      </c>
      <c r="G276" s="58">
        <v>90010</v>
      </c>
      <c r="H276" s="54">
        <v>43166</v>
      </c>
      <c r="I276" s="54"/>
      <c r="J276" s="54">
        <v>43399</v>
      </c>
      <c r="K276" s="53">
        <v>43166</v>
      </c>
      <c r="L276" s="53">
        <v>43399</v>
      </c>
      <c r="M276" s="52">
        <v>770</v>
      </c>
      <c r="N276" s="52">
        <v>175</v>
      </c>
      <c r="O276" s="50">
        <f>SUM(M276:N276)</f>
        <v>945</v>
      </c>
      <c r="P276" s="51">
        <v>8</v>
      </c>
      <c r="Q276" s="51">
        <v>12</v>
      </c>
      <c r="R276" s="49">
        <v>11.5</v>
      </c>
      <c r="S276" s="48" t="e">
        <f>IF(#REF!="",#REF!*#REF!,((P276*M276*#REF!)+(((#REF!-P276)*M276)*R276)))</f>
        <v>#REF!</v>
      </c>
      <c r="T276" s="48" t="e">
        <f>S276-U276</f>
        <v>#REF!</v>
      </c>
      <c r="U276" s="48" t="e">
        <f>S276*50%</f>
        <v>#REF!</v>
      </c>
      <c r="V276" s="47"/>
      <c r="W276" s="46"/>
      <c r="X276" s="45" t="e">
        <f>W276-S276</f>
        <v>#REF!</v>
      </c>
      <c r="Y276" s="3" t="e">
        <f>IF(X276=0,"OK","Ecart")</f>
        <v>#REF!</v>
      </c>
      <c r="Z276" s="2">
        <f>IF(H276="","",NETWORKDAYS(H276,DUDU))</f>
        <v>214</v>
      </c>
      <c r="AA276" s="2">
        <f>IF(Z276="","",Z276*7)</f>
        <v>1498</v>
      </c>
      <c r="AB276" s="27">
        <f>NETWORKDAYS(H276,J276)</f>
        <v>168</v>
      </c>
      <c r="AC276" s="2">
        <f>IF(Z276="","",AB276-Z276)</f>
        <v>-46</v>
      </c>
      <c r="AD276" s="2">
        <f>IF(AC276="","",AC276*7)</f>
        <v>-322</v>
      </c>
    </row>
    <row r="277" spans="1:30" ht="30" customHeight="1" x14ac:dyDescent="0.25">
      <c r="A277" s="55" t="s">
        <v>5</v>
      </c>
      <c r="B277" s="56" t="s">
        <v>12</v>
      </c>
      <c r="C277" s="59"/>
      <c r="D277" s="55" t="s">
        <v>8</v>
      </c>
      <c r="E277" s="55">
        <v>251</v>
      </c>
      <c r="F277" s="55" t="s">
        <v>0</v>
      </c>
      <c r="G277" s="58">
        <v>90010</v>
      </c>
      <c r="H277" s="54">
        <v>43166</v>
      </c>
      <c r="I277" s="54"/>
      <c r="J277" s="54">
        <v>43399</v>
      </c>
      <c r="K277" s="53">
        <v>43166</v>
      </c>
      <c r="L277" s="53">
        <v>43399</v>
      </c>
      <c r="M277" s="52">
        <v>945</v>
      </c>
      <c r="N277" s="52">
        <v>105</v>
      </c>
      <c r="O277" s="50">
        <f>SUM(M277:N277)</f>
        <v>1050</v>
      </c>
      <c r="P277" s="51">
        <v>5</v>
      </c>
      <c r="Q277" s="51">
        <v>8</v>
      </c>
      <c r="R277" s="49">
        <v>11.5</v>
      </c>
      <c r="S277" s="48" t="e">
        <f>IF(#REF!="",#REF!*#REF!,((P277*M277*#REF!)+(((#REF!-P277)*M277)*R277)))</f>
        <v>#REF!</v>
      </c>
      <c r="T277" s="48" t="e">
        <f>S277-U277</f>
        <v>#REF!</v>
      </c>
      <c r="U277" s="48" t="e">
        <f>S277*50%</f>
        <v>#REF!</v>
      </c>
      <c r="V277" s="47"/>
      <c r="W277" s="46"/>
      <c r="X277" s="45" t="e">
        <f>W277-S277</f>
        <v>#REF!</v>
      </c>
      <c r="Y277" s="3" t="e">
        <f>IF(X277=0,"OK","Ecart")</f>
        <v>#REF!</v>
      </c>
      <c r="Z277" s="2">
        <f>IF(H277="","",NETWORKDAYS(H277,DUDU))</f>
        <v>214</v>
      </c>
      <c r="AA277" s="2">
        <f>IF(Z277="","",Z277*7)</f>
        <v>1498</v>
      </c>
      <c r="AB277" s="27">
        <f>NETWORKDAYS(H277,J277)</f>
        <v>168</v>
      </c>
      <c r="AC277" s="2">
        <f>IF(Z277="","",AB277-Z277)</f>
        <v>-46</v>
      </c>
      <c r="AD277" s="2">
        <f>IF(AC277="","",AC277*7)</f>
        <v>-322</v>
      </c>
    </row>
    <row r="278" spans="1:30" ht="30" customHeight="1" x14ac:dyDescent="0.25">
      <c r="A278" s="55" t="s">
        <v>5</v>
      </c>
      <c r="B278" s="56" t="s">
        <v>12</v>
      </c>
      <c r="C278" s="59"/>
      <c r="D278" s="55" t="s">
        <v>8</v>
      </c>
      <c r="E278" s="55">
        <v>251</v>
      </c>
      <c r="F278" s="55" t="s">
        <v>0</v>
      </c>
      <c r="G278" s="58">
        <v>90010</v>
      </c>
      <c r="H278" s="54">
        <v>43223</v>
      </c>
      <c r="I278" s="54"/>
      <c r="J278" s="54">
        <v>43455</v>
      </c>
      <c r="K278" s="53">
        <v>43223</v>
      </c>
      <c r="L278" s="53">
        <v>43455</v>
      </c>
      <c r="M278" s="52">
        <v>770</v>
      </c>
      <c r="N278" s="52">
        <v>175</v>
      </c>
      <c r="O278" s="50">
        <f>SUM(M278:N278)</f>
        <v>945</v>
      </c>
      <c r="P278" s="51">
        <v>3</v>
      </c>
      <c r="Q278" s="51">
        <v>4</v>
      </c>
      <c r="R278" s="49">
        <v>11.5</v>
      </c>
      <c r="S278" s="48" t="e">
        <f>IF(#REF!="",#REF!*#REF!,((P278*M278*#REF!)+(((#REF!-P278)*M278)*R278)))</f>
        <v>#REF!</v>
      </c>
      <c r="T278" s="48" t="e">
        <f>S278-U278</f>
        <v>#REF!</v>
      </c>
      <c r="U278" s="48" t="e">
        <f>S278*50%</f>
        <v>#REF!</v>
      </c>
      <c r="V278" s="47"/>
      <c r="W278" s="46"/>
      <c r="X278" s="45" t="e">
        <f>W278-S278</f>
        <v>#REF!</v>
      </c>
      <c r="Y278" s="3" t="e">
        <f>IF(X278=0,"OK","Ecart")</f>
        <v>#REF!</v>
      </c>
      <c r="Z278" s="2">
        <f>IF(H278="","",NETWORKDAYS(H278,DUDU))</f>
        <v>173</v>
      </c>
      <c r="AA278" s="2">
        <f>IF(Z278="","",Z278*7)</f>
        <v>1211</v>
      </c>
      <c r="AB278" s="27">
        <f>NETWORKDAYS(H278,J278)</f>
        <v>167</v>
      </c>
      <c r="AC278" s="2">
        <f>IF(Z278="","",AB278-Z278)</f>
        <v>-6</v>
      </c>
      <c r="AD278" s="2">
        <f>IF(AC278="","",AC278*7)</f>
        <v>-42</v>
      </c>
    </row>
    <row r="279" spans="1:30" ht="30" customHeight="1" x14ac:dyDescent="0.25">
      <c r="A279" s="55" t="s">
        <v>5</v>
      </c>
      <c r="B279" s="56" t="s">
        <v>12</v>
      </c>
      <c r="C279" s="59"/>
      <c r="D279" s="55" t="s">
        <v>8</v>
      </c>
      <c r="E279" s="55">
        <v>251</v>
      </c>
      <c r="F279" s="55" t="s">
        <v>0</v>
      </c>
      <c r="G279" s="58">
        <v>90010</v>
      </c>
      <c r="H279" s="54">
        <v>43284</v>
      </c>
      <c r="I279" s="54"/>
      <c r="J279" s="54">
        <v>43518</v>
      </c>
      <c r="K279" s="53">
        <v>43284</v>
      </c>
      <c r="L279" s="53">
        <v>43518</v>
      </c>
      <c r="M279" s="52">
        <v>945</v>
      </c>
      <c r="N279" s="52">
        <v>105</v>
      </c>
      <c r="O279" s="50">
        <f>SUM(M279:N279)</f>
        <v>1050</v>
      </c>
      <c r="P279" s="51">
        <v>3</v>
      </c>
      <c r="Q279" s="51">
        <v>5</v>
      </c>
      <c r="R279" s="49">
        <v>11.5</v>
      </c>
      <c r="S279" s="48" t="e">
        <f>IF(#REF!="",#REF!*#REF!,((P279*M279*#REF!)+(((#REF!-P279)*M279)*R279)))</f>
        <v>#REF!</v>
      </c>
      <c r="T279" s="48" t="e">
        <f>S279-U279</f>
        <v>#REF!</v>
      </c>
      <c r="U279" s="48" t="e">
        <f>S279*50%</f>
        <v>#REF!</v>
      </c>
      <c r="V279" s="47"/>
      <c r="W279" s="46"/>
      <c r="X279" s="45" t="e">
        <f>W279-S279</f>
        <v>#REF!</v>
      </c>
      <c r="Y279" s="3" t="e">
        <f>IF(X279=0,"OK","Ecart")</f>
        <v>#REF!</v>
      </c>
      <c r="Z279" s="2">
        <f>IF(H279="","",NETWORKDAYS(H279,DUDU))</f>
        <v>130</v>
      </c>
      <c r="AA279" s="2">
        <f>IF(Z279="","",Z279*7)</f>
        <v>910</v>
      </c>
      <c r="AB279" s="27">
        <f>NETWORKDAYS(H279,J279)</f>
        <v>169</v>
      </c>
      <c r="AC279" s="2">
        <f>IF(Z279="","",AB279-Z279)</f>
        <v>39</v>
      </c>
      <c r="AD279" s="2">
        <f>IF(AC279="","",AC279*7)</f>
        <v>273</v>
      </c>
    </row>
    <row r="280" spans="1:30" ht="30" customHeight="1" x14ac:dyDescent="0.25">
      <c r="A280" s="55" t="s">
        <v>5</v>
      </c>
      <c r="B280" s="56" t="s">
        <v>12</v>
      </c>
      <c r="C280" s="59"/>
      <c r="D280" s="55" t="s">
        <v>8</v>
      </c>
      <c r="E280" s="55">
        <v>251</v>
      </c>
      <c r="F280" s="55" t="s">
        <v>0</v>
      </c>
      <c r="G280" s="58">
        <v>90010</v>
      </c>
      <c r="H280" s="54">
        <v>43284</v>
      </c>
      <c r="I280" s="54"/>
      <c r="J280" s="54">
        <v>43518</v>
      </c>
      <c r="K280" s="53">
        <v>43284</v>
      </c>
      <c r="L280" s="53">
        <v>43518</v>
      </c>
      <c r="M280" s="52">
        <v>945</v>
      </c>
      <c r="N280" s="52">
        <v>105</v>
      </c>
      <c r="O280" s="50">
        <f>SUM(M280:N280)</f>
        <v>1050</v>
      </c>
      <c r="P280" s="51">
        <v>3</v>
      </c>
      <c r="Q280" s="51">
        <v>4</v>
      </c>
      <c r="R280" s="49">
        <v>11.5</v>
      </c>
      <c r="S280" s="48" t="e">
        <f>IF(#REF!="",#REF!*#REF!,((P280*M280*#REF!)+(((#REF!-P280)*M280)*R280)))</f>
        <v>#REF!</v>
      </c>
      <c r="T280" s="48" t="e">
        <f>S280-U280</f>
        <v>#REF!</v>
      </c>
      <c r="U280" s="48" t="e">
        <f>S280*50%</f>
        <v>#REF!</v>
      </c>
      <c r="V280" s="47"/>
      <c r="W280" s="46"/>
      <c r="X280" s="45" t="e">
        <f>W280-S280</f>
        <v>#REF!</v>
      </c>
      <c r="Y280" s="3" t="e">
        <f>IF(X280=0,"OK","Ecart")</f>
        <v>#REF!</v>
      </c>
      <c r="Z280" s="2">
        <f>IF(H280="","",NETWORKDAYS(H280,DUDU))</f>
        <v>130</v>
      </c>
      <c r="AA280" s="2">
        <f>IF(Z280="","",Z280*7)</f>
        <v>910</v>
      </c>
      <c r="AB280" s="27">
        <f>NETWORKDAYS(H280,J280)</f>
        <v>169</v>
      </c>
      <c r="AC280" s="2">
        <f>IF(Z280="","",AB280-Z280)</f>
        <v>39</v>
      </c>
      <c r="AD280" s="2">
        <f>IF(AC280="","",AC280*7)</f>
        <v>273</v>
      </c>
    </row>
    <row r="281" spans="1:30" ht="30" customHeight="1" x14ac:dyDescent="0.25">
      <c r="A281" s="55" t="s">
        <v>5</v>
      </c>
      <c r="B281" s="56" t="s">
        <v>12</v>
      </c>
      <c r="C281" s="59"/>
      <c r="D281" s="55" t="s">
        <v>8</v>
      </c>
      <c r="E281" s="55">
        <v>251</v>
      </c>
      <c r="F281" s="55" t="s">
        <v>0</v>
      </c>
      <c r="G281" s="58">
        <v>90010</v>
      </c>
      <c r="H281" s="54">
        <v>43389</v>
      </c>
      <c r="I281" s="54"/>
      <c r="J281" s="54">
        <v>43614</v>
      </c>
      <c r="K281" s="53">
        <v>43389</v>
      </c>
      <c r="L281" s="53">
        <v>43614</v>
      </c>
      <c r="M281" s="52">
        <v>770</v>
      </c>
      <c r="N281" s="52">
        <v>175</v>
      </c>
      <c r="O281" s="50">
        <f>SUM(M281:N281)</f>
        <v>945</v>
      </c>
      <c r="P281" s="51">
        <v>5</v>
      </c>
      <c r="Q281" s="51">
        <v>8</v>
      </c>
      <c r="R281" s="49">
        <v>11.5</v>
      </c>
      <c r="S281" s="48" t="e">
        <f>IF(#REF!="",#REF!*#REF!,((P281*M281*#REF!)+(((#REF!-P281)*M281)*R281)))</f>
        <v>#REF!</v>
      </c>
      <c r="T281" s="48" t="e">
        <f>S281-U281</f>
        <v>#REF!</v>
      </c>
      <c r="U281" s="48" t="e">
        <f>S281*50%</f>
        <v>#REF!</v>
      </c>
      <c r="V281" s="47"/>
      <c r="W281" s="46"/>
      <c r="X281" s="45" t="e">
        <f>W281-S281</f>
        <v>#REF!</v>
      </c>
      <c r="Y281" s="3" t="e">
        <f>IF(X281=0,"OK","Ecart")</f>
        <v>#REF!</v>
      </c>
      <c r="Z281" s="2">
        <f>IF(H281="","",NETWORKDAYS(H281,DUDU))</f>
        <v>55</v>
      </c>
      <c r="AA281" s="2">
        <f>IF(Z281="","",Z281*7)</f>
        <v>385</v>
      </c>
      <c r="AB281" s="27">
        <f>NETWORKDAYS(H281,J281)</f>
        <v>162</v>
      </c>
      <c r="AC281" s="2">
        <f>IF(Z281="","",AB281-Z281)</f>
        <v>107</v>
      </c>
      <c r="AD281" s="2">
        <f>IF(AC281="","",AC281*7)</f>
        <v>749</v>
      </c>
    </row>
    <row r="282" spans="1:30" ht="30" customHeight="1" x14ac:dyDescent="0.25">
      <c r="A282" s="55" t="s">
        <v>5</v>
      </c>
      <c r="B282" s="56" t="s">
        <v>12</v>
      </c>
      <c r="C282" s="59"/>
      <c r="D282" s="55" t="s">
        <v>8</v>
      </c>
      <c r="E282" s="55">
        <v>251</v>
      </c>
      <c r="F282" s="55" t="s">
        <v>0</v>
      </c>
      <c r="G282" s="58">
        <v>90010</v>
      </c>
      <c r="H282" s="54">
        <v>43404</v>
      </c>
      <c r="I282" s="54"/>
      <c r="J282" s="54">
        <v>43630</v>
      </c>
      <c r="K282" s="53">
        <v>43404</v>
      </c>
      <c r="L282" s="53">
        <v>43630</v>
      </c>
      <c r="M282" s="52">
        <v>945</v>
      </c>
      <c r="N282" s="52">
        <v>105</v>
      </c>
      <c r="O282" s="50">
        <f>SUM(M282:N282)</f>
        <v>1050</v>
      </c>
      <c r="P282" s="51">
        <v>3</v>
      </c>
      <c r="Q282" s="51">
        <v>4</v>
      </c>
      <c r="R282" s="49">
        <v>11.5</v>
      </c>
      <c r="S282" s="48" t="e">
        <f>IF(#REF!="",#REF!*#REF!,((P282*M282*#REF!)+(((#REF!-P282)*M282)*R282)))</f>
        <v>#REF!</v>
      </c>
      <c r="T282" s="48" t="e">
        <f>S282-U282</f>
        <v>#REF!</v>
      </c>
      <c r="U282" s="48" t="e">
        <f>S282*50%</f>
        <v>#REF!</v>
      </c>
      <c r="V282" s="47"/>
      <c r="W282" s="46"/>
      <c r="X282" s="45" t="e">
        <f>W282-S282</f>
        <v>#REF!</v>
      </c>
      <c r="Y282" s="3" t="e">
        <f>IF(X282=0,"OK","Ecart")</f>
        <v>#REF!</v>
      </c>
      <c r="Z282" s="2">
        <f>IF(H282="","",NETWORKDAYS(H282,DUDU))</f>
        <v>44</v>
      </c>
      <c r="AA282" s="2">
        <f>IF(Z282="","",Z282*7)</f>
        <v>308</v>
      </c>
      <c r="AB282" s="27">
        <f>NETWORKDAYS(H282,J282)</f>
        <v>163</v>
      </c>
      <c r="AC282" s="2">
        <f>IF(Z282="","",AB282-Z282)</f>
        <v>119</v>
      </c>
      <c r="AD282" s="2">
        <f>IF(AC282="","",AC282*7)</f>
        <v>833</v>
      </c>
    </row>
    <row r="283" spans="1:30" ht="30" customHeight="1" x14ac:dyDescent="0.25">
      <c r="A283" s="55" t="s">
        <v>5</v>
      </c>
      <c r="B283" s="56" t="s">
        <v>12</v>
      </c>
      <c r="C283" s="59"/>
      <c r="D283" s="55" t="s">
        <v>8</v>
      </c>
      <c r="E283" s="55">
        <v>251</v>
      </c>
      <c r="F283" s="55" t="s">
        <v>0</v>
      </c>
      <c r="G283" s="58">
        <v>90010</v>
      </c>
      <c r="H283" s="54">
        <v>43404</v>
      </c>
      <c r="I283" s="54"/>
      <c r="J283" s="54">
        <v>43630</v>
      </c>
      <c r="K283" s="53">
        <v>43404</v>
      </c>
      <c r="L283" s="53">
        <v>43630</v>
      </c>
      <c r="M283" s="52">
        <v>770</v>
      </c>
      <c r="N283" s="52">
        <v>175</v>
      </c>
      <c r="O283" s="50">
        <f>SUM(M283:N283)</f>
        <v>945</v>
      </c>
      <c r="P283" s="51">
        <v>3</v>
      </c>
      <c r="Q283" s="51">
        <v>5</v>
      </c>
      <c r="R283" s="49">
        <v>11.5</v>
      </c>
      <c r="S283" s="48" t="e">
        <f>IF(#REF!="",#REF!*#REF!,((P283*M283*#REF!)+(((#REF!-P283)*M283)*R283)))</f>
        <v>#REF!</v>
      </c>
      <c r="T283" s="48" t="e">
        <f>S283-U283</f>
        <v>#REF!</v>
      </c>
      <c r="U283" s="48" t="e">
        <f>S283*50%</f>
        <v>#REF!</v>
      </c>
      <c r="V283" s="47"/>
      <c r="W283" s="46"/>
      <c r="X283" s="45" t="e">
        <f>W283-S283</f>
        <v>#REF!</v>
      </c>
      <c r="Y283" s="3" t="e">
        <f>IF(X283=0,"OK","Ecart")</f>
        <v>#REF!</v>
      </c>
      <c r="Z283" s="2">
        <f>IF(H283="","",NETWORKDAYS(H283,DUDU))</f>
        <v>44</v>
      </c>
      <c r="AA283" s="2">
        <f>IF(Z283="","",Z283*7)</f>
        <v>308</v>
      </c>
      <c r="AB283" s="27">
        <f>NETWORKDAYS(H283,J283)</f>
        <v>163</v>
      </c>
      <c r="AC283" s="2">
        <f>IF(Z283="","",AB283-Z283)</f>
        <v>119</v>
      </c>
      <c r="AD283" s="2">
        <f>IF(AC283="","",AC283*7)</f>
        <v>833</v>
      </c>
    </row>
    <row r="284" spans="1:30" ht="30" customHeight="1" x14ac:dyDescent="0.25">
      <c r="A284" s="55" t="s">
        <v>5</v>
      </c>
      <c r="B284" s="56" t="s">
        <v>12</v>
      </c>
      <c r="C284" s="59"/>
      <c r="D284" s="55" t="s">
        <v>8</v>
      </c>
      <c r="E284" s="55">
        <v>251</v>
      </c>
      <c r="F284" s="55" t="s">
        <v>0</v>
      </c>
      <c r="G284" s="58">
        <v>90010</v>
      </c>
      <c r="H284" s="54">
        <v>43404</v>
      </c>
      <c r="I284" s="54"/>
      <c r="J284" s="54">
        <v>43630</v>
      </c>
      <c r="K284" s="53">
        <v>43404</v>
      </c>
      <c r="L284" s="53">
        <v>43630</v>
      </c>
      <c r="M284" s="52">
        <v>945</v>
      </c>
      <c r="N284" s="52">
        <v>105</v>
      </c>
      <c r="O284" s="50">
        <f>SUM(M284:N284)</f>
        <v>1050</v>
      </c>
      <c r="P284" s="51">
        <v>3</v>
      </c>
      <c r="Q284" s="51">
        <v>4</v>
      </c>
      <c r="R284" s="49">
        <v>11.5</v>
      </c>
      <c r="S284" s="48" t="e">
        <f>IF(#REF!="",#REF!*#REF!,((P284*M284*#REF!)+(((#REF!-P284)*M284)*R284)))</f>
        <v>#REF!</v>
      </c>
      <c r="T284" s="48" t="e">
        <f>S284-U284</f>
        <v>#REF!</v>
      </c>
      <c r="U284" s="48" t="e">
        <f>S284*50%</f>
        <v>#REF!</v>
      </c>
      <c r="V284" s="47"/>
      <c r="W284" s="46"/>
      <c r="X284" s="45" t="e">
        <f>W284-S284</f>
        <v>#REF!</v>
      </c>
      <c r="Y284" s="3" t="e">
        <f>IF(X284=0,"OK","Ecart")</f>
        <v>#REF!</v>
      </c>
      <c r="Z284" s="2">
        <f>IF(H284="","",NETWORKDAYS(H284,DUDU))</f>
        <v>44</v>
      </c>
      <c r="AA284" s="2">
        <f>IF(Z284="","",Z284*7)</f>
        <v>308</v>
      </c>
      <c r="AB284" s="27">
        <f>NETWORKDAYS(H284,J284)</f>
        <v>163</v>
      </c>
      <c r="AC284" s="2">
        <f>IF(Z284="","",AB284-Z284)</f>
        <v>119</v>
      </c>
      <c r="AD284" s="2">
        <f>IF(AC284="","",AC284*7)</f>
        <v>833</v>
      </c>
    </row>
    <row r="285" spans="1:30" ht="30" customHeight="1" x14ac:dyDescent="0.25">
      <c r="A285" s="55" t="s">
        <v>5</v>
      </c>
      <c r="B285" s="56" t="s">
        <v>12</v>
      </c>
      <c r="C285" s="59"/>
      <c r="D285" s="55" t="s">
        <v>8</v>
      </c>
      <c r="E285" s="55">
        <v>251</v>
      </c>
      <c r="F285" s="55" t="s">
        <v>0</v>
      </c>
      <c r="G285" s="58">
        <v>90010</v>
      </c>
      <c r="H285" s="54">
        <v>43411</v>
      </c>
      <c r="I285" s="54"/>
      <c r="J285" s="54">
        <v>43637</v>
      </c>
      <c r="K285" s="53">
        <v>43411</v>
      </c>
      <c r="L285" s="53">
        <v>43637</v>
      </c>
      <c r="M285" s="52">
        <v>945</v>
      </c>
      <c r="N285" s="52">
        <v>105</v>
      </c>
      <c r="O285" s="50">
        <f>SUM(M285:N285)</f>
        <v>1050</v>
      </c>
      <c r="P285" s="51">
        <v>2</v>
      </c>
      <c r="Q285" s="51">
        <v>3</v>
      </c>
      <c r="R285" s="49">
        <v>11.5</v>
      </c>
      <c r="S285" s="48" t="e">
        <f>IF(#REF!="",#REF!*#REF!,((P285*M285*#REF!)+(((#REF!-P285)*M285)*R285)))</f>
        <v>#REF!</v>
      </c>
      <c r="T285" s="48" t="e">
        <f>S285-U285</f>
        <v>#REF!</v>
      </c>
      <c r="U285" s="48" t="e">
        <f>S285*50%</f>
        <v>#REF!</v>
      </c>
      <c r="V285" s="47"/>
      <c r="W285" s="46"/>
      <c r="X285" s="45" t="e">
        <f>W285-S285</f>
        <v>#REF!</v>
      </c>
      <c r="Y285" s="3" t="e">
        <f>IF(X285=0,"OK","Ecart")</f>
        <v>#REF!</v>
      </c>
      <c r="Z285" s="2">
        <f>IF(H285="","",NETWORKDAYS(H285,DUDU))</f>
        <v>39</v>
      </c>
      <c r="AA285" s="2">
        <f>IF(Z285="","",Z285*7)</f>
        <v>273</v>
      </c>
      <c r="AB285" s="27">
        <f>NETWORKDAYS(H285,J285)</f>
        <v>163</v>
      </c>
      <c r="AC285" s="2">
        <f>IF(Z285="","",AB285-Z285)</f>
        <v>124</v>
      </c>
      <c r="AD285" s="2">
        <f>IF(AC285="","",AC285*7)</f>
        <v>868</v>
      </c>
    </row>
    <row r="286" spans="1:30" ht="30" customHeight="1" x14ac:dyDescent="0.25">
      <c r="A286" s="55" t="s">
        <v>5</v>
      </c>
      <c r="B286" s="56" t="s">
        <v>12</v>
      </c>
      <c r="C286" s="59"/>
      <c r="D286" s="55" t="s">
        <v>8</v>
      </c>
      <c r="E286" s="55">
        <v>251</v>
      </c>
      <c r="F286" s="55" t="s">
        <v>0</v>
      </c>
      <c r="G286" s="58">
        <v>90010</v>
      </c>
      <c r="H286" s="54">
        <v>43411</v>
      </c>
      <c r="I286" s="54"/>
      <c r="J286" s="54">
        <v>43637</v>
      </c>
      <c r="K286" s="53">
        <v>43411</v>
      </c>
      <c r="L286" s="53">
        <v>43637</v>
      </c>
      <c r="M286" s="52">
        <v>770</v>
      </c>
      <c r="N286" s="52">
        <v>175</v>
      </c>
      <c r="O286" s="50">
        <f>SUM(M286:N286)</f>
        <v>945</v>
      </c>
      <c r="P286" s="51">
        <v>3</v>
      </c>
      <c r="Q286" s="51">
        <v>4</v>
      </c>
      <c r="R286" s="49">
        <v>11.5</v>
      </c>
      <c r="S286" s="48" t="e">
        <f>IF(#REF!="",#REF!*#REF!,((P286*M286*#REF!)+(((#REF!-P286)*M286)*R286)))</f>
        <v>#REF!</v>
      </c>
      <c r="T286" s="48" t="e">
        <f>S286-U286</f>
        <v>#REF!</v>
      </c>
      <c r="U286" s="48" t="e">
        <f>S286*50%</f>
        <v>#REF!</v>
      </c>
      <c r="V286" s="47"/>
      <c r="W286" s="46"/>
      <c r="X286" s="45" t="e">
        <f>W286-S286</f>
        <v>#REF!</v>
      </c>
      <c r="Y286" s="3" t="e">
        <f>IF(X286=0,"OK","Ecart")</f>
        <v>#REF!</v>
      </c>
      <c r="Z286" s="2">
        <f>IF(H286="","",NETWORKDAYS(H286,DUDU))</f>
        <v>39</v>
      </c>
      <c r="AA286" s="2">
        <f>IF(Z286="","",Z286*7)</f>
        <v>273</v>
      </c>
      <c r="AB286" s="27">
        <f>NETWORKDAYS(H286,J286)</f>
        <v>163</v>
      </c>
      <c r="AC286" s="2">
        <f>IF(Z286="","",AB286-Z286)</f>
        <v>124</v>
      </c>
      <c r="AD286" s="2">
        <f>IF(AC286="","",AC286*7)</f>
        <v>868</v>
      </c>
    </row>
    <row r="287" spans="1:30" ht="30" customHeight="1" x14ac:dyDescent="0.25">
      <c r="A287" s="55" t="s">
        <v>5</v>
      </c>
      <c r="B287" s="56" t="s">
        <v>12</v>
      </c>
      <c r="C287" s="59"/>
      <c r="D287" s="55" t="s">
        <v>8</v>
      </c>
      <c r="E287" s="55">
        <v>251</v>
      </c>
      <c r="F287" s="55" t="s">
        <v>0</v>
      </c>
      <c r="G287" s="58">
        <v>90010</v>
      </c>
      <c r="H287" s="54">
        <v>43411</v>
      </c>
      <c r="I287" s="54"/>
      <c r="J287" s="54">
        <v>43637</v>
      </c>
      <c r="K287" s="53">
        <v>43411</v>
      </c>
      <c r="L287" s="53">
        <v>43637</v>
      </c>
      <c r="M287" s="52">
        <v>945</v>
      </c>
      <c r="N287" s="52">
        <v>105</v>
      </c>
      <c r="O287" s="50">
        <f>SUM(M287:N287)</f>
        <v>1050</v>
      </c>
      <c r="P287" s="51">
        <v>2</v>
      </c>
      <c r="Q287" s="51">
        <v>3</v>
      </c>
      <c r="R287" s="49">
        <v>11.5</v>
      </c>
      <c r="S287" s="48" t="e">
        <f>IF(#REF!="",#REF!*#REF!,((P287*M287*#REF!)+(((#REF!-P287)*M287)*R287)))</f>
        <v>#REF!</v>
      </c>
      <c r="T287" s="48" t="e">
        <f>S287-U287</f>
        <v>#REF!</v>
      </c>
      <c r="U287" s="48" t="e">
        <f>S287*50%</f>
        <v>#REF!</v>
      </c>
      <c r="V287" s="47"/>
      <c r="W287" s="46"/>
      <c r="X287" s="45" t="e">
        <f>W287-S287</f>
        <v>#REF!</v>
      </c>
      <c r="Y287" s="3" t="e">
        <f>IF(X287=0,"OK","Ecart")</f>
        <v>#REF!</v>
      </c>
      <c r="Z287" s="2">
        <f>IF(H287="","",NETWORKDAYS(H287,DUDU))</f>
        <v>39</v>
      </c>
      <c r="AA287" s="2">
        <f>IF(Z287="","",Z287*7)</f>
        <v>273</v>
      </c>
      <c r="AB287" s="27">
        <f>NETWORKDAYS(H287,J287)</f>
        <v>163</v>
      </c>
      <c r="AC287" s="2">
        <f>IF(Z287="","",AB287-Z287)</f>
        <v>124</v>
      </c>
      <c r="AD287" s="2">
        <f>IF(AC287="","",AC287*7)</f>
        <v>868</v>
      </c>
    </row>
    <row r="288" spans="1:30" ht="30" customHeight="1" x14ac:dyDescent="0.25">
      <c r="A288" s="62" t="s">
        <v>6</v>
      </c>
      <c r="B288" s="56" t="s">
        <v>12</v>
      </c>
      <c r="C288" s="59"/>
      <c r="D288" s="55" t="s">
        <v>8</v>
      </c>
      <c r="E288" s="55">
        <v>334</v>
      </c>
      <c r="F288" s="55" t="s">
        <v>0</v>
      </c>
      <c r="G288" s="58">
        <v>90010</v>
      </c>
      <c r="H288" s="54">
        <v>42835</v>
      </c>
      <c r="I288" s="54"/>
      <c r="J288" s="54">
        <v>42993</v>
      </c>
      <c r="K288" s="53">
        <v>42744</v>
      </c>
      <c r="L288" s="53">
        <v>42888</v>
      </c>
      <c r="M288" s="52">
        <v>525</v>
      </c>
      <c r="N288" s="52">
        <v>175</v>
      </c>
      <c r="O288" s="50">
        <f>SUM(M288:N288)</f>
        <v>700</v>
      </c>
      <c r="P288" s="51">
        <v>7</v>
      </c>
      <c r="Q288" s="51">
        <v>11</v>
      </c>
      <c r="R288" s="61">
        <v>10.1</v>
      </c>
      <c r="S288" s="61" t="e">
        <f>IF(#REF!="",#REF!*#REF!,((P288*M288*#REF!)+(((#REF!-P288)*M288)*R288)))</f>
        <v>#REF!</v>
      </c>
      <c r="T288" s="61" t="e">
        <f>S288-U288</f>
        <v>#REF!</v>
      </c>
      <c r="U288" s="61" t="e">
        <f>S288*50%</f>
        <v>#REF!</v>
      </c>
      <c r="V288" s="57"/>
      <c r="W288" s="60"/>
      <c r="X288" s="45" t="e">
        <f>W288-S288</f>
        <v>#REF!</v>
      </c>
      <c r="Y288" s="3" t="e">
        <f>IF(X288=0,"OK","Ecart")</f>
        <v>#REF!</v>
      </c>
      <c r="Z288" s="2">
        <f>IF(H288="","",NETWORKDAYS(H288,DUDU))</f>
        <v>451</v>
      </c>
      <c r="AA288" s="2">
        <f>IF(Z288="","",Z288*7)</f>
        <v>3157</v>
      </c>
      <c r="AB288" s="27">
        <f>NETWORKDAYS(H288,J288)</f>
        <v>115</v>
      </c>
      <c r="AC288" s="2">
        <f>IF(Z288="","",AB288-Z288)</f>
        <v>-336</v>
      </c>
      <c r="AD288" s="2">
        <f>IF(AC288="","",AC288*7)</f>
        <v>-2352</v>
      </c>
    </row>
    <row r="289" spans="1:30" ht="30" customHeight="1" x14ac:dyDescent="0.25">
      <c r="A289" s="62" t="s">
        <v>6</v>
      </c>
      <c r="B289" s="56" t="s">
        <v>12</v>
      </c>
      <c r="C289" s="59"/>
      <c r="D289" s="55" t="s">
        <v>8</v>
      </c>
      <c r="E289" s="55">
        <v>334</v>
      </c>
      <c r="F289" s="55" t="s">
        <v>0</v>
      </c>
      <c r="G289" s="58">
        <v>90010</v>
      </c>
      <c r="H289" s="54">
        <v>42998</v>
      </c>
      <c r="I289" s="54"/>
      <c r="J289" s="54">
        <v>43147</v>
      </c>
      <c r="K289" s="53">
        <v>42899</v>
      </c>
      <c r="L289" s="53">
        <v>43056</v>
      </c>
      <c r="M289" s="52">
        <v>525</v>
      </c>
      <c r="N289" s="52">
        <v>175</v>
      </c>
      <c r="O289" s="50">
        <f>SUM(M289:N289)</f>
        <v>700</v>
      </c>
      <c r="P289" s="51">
        <v>7</v>
      </c>
      <c r="Q289" s="51">
        <v>11</v>
      </c>
      <c r="R289" s="61">
        <v>10.1</v>
      </c>
      <c r="S289" s="61" t="e">
        <f>IF(#REF!="",#REF!*#REF!,((P289*M289*#REF!)+(((#REF!-P289)*M289)*R289)))</f>
        <v>#REF!</v>
      </c>
      <c r="T289" s="61" t="e">
        <f>S289-U289</f>
        <v>#REF!</v>
      </c>
      <c r="U289" s="61" t="e">
        <f>S289*50%</f>
        <v>#REF!</v>
      </c>
      <c r="V289" s="57"/>
      <c r="W289" s="60"/>
      <c r="X289" s="45" t="e">
        <f>W289-S289</f>
        <v>#REF!</v>
      </c>
      <c r="Y289" s="3" t="e">
        <f>IF(X289=0,"OK","Ecart")</f>
        <v>#REF!</v>
      </c>
      <c r="Z289" s="2">
        <f>IF(H289="","",NETWORKDAYS(H289,DUDU))</f>
        <v>334</v>
      </c>
      <c r="AA289" s="2">
        <f>IF(Z289="","",Z289*7)</f>
        <v>2338</v>
      </c>
      <c r="AB289" s="27">
        <f>NETWORKDAYS(H289,J289)</f>
        <v>108</v>
      </c>
      <c r="AC289" s="2">
        <f>IF(Z289="","",AB289-Z289)</f>
        <v>-226</v>
      </c>
      <c r="AD289" s="2">
        <f>IF(AC289="","",AC289*7)</f>
        <v>-1582</v>
      </c>
    </row>
    <row r="290" spans="1:30" ht="30" customHeight="1" x14ac:dyDescent="0.25">
      <c r="A290" s="55" t="s">
        <v>5</v>
      </c>
      <c r="B290" s="56" t="s">
        <v>12</v>
      </c>
      <c r="C290" s="59"/>
      <c r="D290" s="55" t="s">
        <v>8</v>
      </c>
      <c r="E290" s="55">
        <v>334</v>
      </c>
      <c r="F290" s="55" t="s">
        <v>0</v>
      </c>
      <c r="G290" s="58">
        <v>90010</v>
      </c>
      <c r="H290" s="54">
        <v>43152</v>
      </c>
      <c r="I290" s="54"/>
      <c r="J290" s="54">
        <v>43301</v>
      </c>
      <c r="K290" s="53">
        <v>43152</v>
      </c>
      <c r="L290" s="53">
        <v>43301</v>
      </c>
      <c r="M290" s="52">
        <v>525</v>
      </c>
      <c r="N290" s="52">
        <v>175</v>
      </c>
      <c r="O290" s="50">
        <f>SUM(M290:N290)</f>
        <v>700</v>
      </c>
      <c r="P290" s="51">
        <v>7</v>
      </c>
      <c r="Q290" s="51">
        <v>11</v>
      </c>
      <c r="R290" s="49">
        <v>10.1</v>
      </c>
      <c r="S290" s="48" t="e">
        <f>IF(#REF!="",#REF!*#REF!,((P290*M290*#REF!)+(((#REF!-P290)*M290)*R290)))</f>
        <v>#REF!</v>
      </c>
      <c r="T290" s="48" t="e">
        <f>S290-U290</f>
        <v>#REF!</v>
      </c>
      <c r="U290" s="48" t="e">
        <f>S290*50%</f>
        <v>#REF!</v>
      </c>
      <c r="V290" s="47"/>
      <c r="W290" s="46"/>
      <c r="X290" s="45" t="e">
        <f>W290-S290</f>
        <v>#REF!</v>
      </c>
      <c r="Y290" s="3" t="e">
        <f>IF(X290=0,"OK","Ecart")</f>
        <v>#REF!</v>
      </c>
      <c r="Z290" s="2">
        <f>IF(H290="","",NETWORKDAYS(H290,DUDU))</f>
        <v>224</v>
      </c>
      <c r="AA290" s="2">
        <f>IF(Z290="","",Z290*7)</f>
        <v>1568</v>
      </c>
      <c r="AB290" s="27">
        <f>NETWORKDAYS(H290,J290)</f>
        <v>108</v>
      </c>
      <c r="AC290" s="2">
        <f>IF(Z290="","",AB290-Z290)</f>
        <v>-116</v>
      </c>
      <c r="AD290" s="2">
        <f>IF(AC290="","",AC290*7)</f>
        <v>-812</v>
      </c>
    </row>
    <row r="291" spans="1:30" ht="30" customHeight="1" x14ac:dyDescent="0.25">
      <c r="A291" s="55" t="s">
        <v>5</v>
      </c>
      <c r="B291" s="56" t="s">
        <v>12</v>
      </c>
      <c r="C291" s="59"/>
      <c r="D291" s="55" t="s">
        <v>8</v>
      </c>
      <c r="E291" s="55">
        <v>334</v>
      </c>
      <c r="F291" s="55" t="s">
        <v>0</v>
      </c>
      <c r="G291" s="58">
        <v>90010</v>
      </c>
      <c r="H291" s="54">
        <v>43361</v>
      </c>
      <c r="I291" s="54"/>
      <c r="J291" s="54">
        <v>43511</v>
      </c>
      <c r="K291" s="53">
        <v>43361</v>
      </c>
      <c r="L291" s="53">
        <v>43511</v>
      </c>
      <c r="M291" s="52">
        <v>525</v>
      </c>
      <c r="N291" s="52">
        <v>175</v>
      </c>
      <c r="O291" s="50">
        <f>SUM(M291:N291)</f>
        <v>700</v>
      </c>
      <c r="P291" s="51">
        <v>7</v>
      </c>
      <c r="Q291" s="51">
        <v>11</v>
      </c>
      <c r="R291" s="49">
        <v>10.1</v>
      </c>
      <c r="S291" s="48" t="e">
        <f>IF(#REF!="",#REF!*#REF!,((P291*M291*#REF!)+(((#REF!-P291)*M291)*R291)))</f>
        <v>#REF!</v>
      </c>
      <c r="T291" s="48" t="e">
        <f>S291-U291</f>
        <v>#REF!</v>
      </c>
      <c r="U291" s="48" t="e">
        <f>S291*50%</f>
        <v>#REF!</v>
      </c>
      <c r="V291" s="47"/>
      <c r="W291" s="46"/>
      <c r="X291" s="45" t="e">
        <f>W291-S291</f>
        <v>#REF!</v>
      </c>
      <c r="Y291" s="3" t="e">
        <f>IF(X291=0,"OK","Ecart")</f>
        <v>#REF!</v>
      </c>
      <c r="Z291" s="2">
        <f>IF(H291="","",NETWORKDAYS(H291,DUDU))</f>
        <v>75</v>
      </c>
      <c r="AA291" s="2">
        <f>IF(Z291="","",Z291*7)</f>
        <v>525</v>
      </c>
      <c r="AB291" s="27">
        <f>NETWORKDAYS(H291,J291)</f>
        <v>109</v>
      </c>
      <c r="AC291" s="2">
        <f>IF(Z291="","",AB291-Z291)</f>
        <v>34</v>
      </c>
      <c r="AD291" s="2">
        <f>IF(AC291="","",AC291*7)</f>
        <v>238</v>
      </c>
    </row>
    <row r="292" spans="1:30" ht="30" customHeight="1" x14ac:dyDescent="0.25">
      <c r="A292" s="62" t="s">
        <v>6</v>
      </c>
      <c r="B292" s="56" t="s">
        <v>12</v>
      </c>
      <c r="C292" s="63"/>
      <c r="D292" s="55" t="s">
        <v>8</v>
      </c>
      <c r="E292" s="55">
        <v>334</v>
      </c>
      <c r="F292" s="55" t="s">
        <v>7</v>
      </c>
      <c r="G292" s="58">
        <v>21010</v>
      </c>
      <c r="H292" s="54">
        <v>42852</v>
      </c>
      <c r="I292" s="54"/>
      <c r="J292" s="54">
        <v>43014</v>
      </c>
      <c r="K292" s="53">
        <v>42803</v>
      </c>
      <c r="L292" s="53">
        <v>42951</v>
      </c>
      <c r="M292" s="52">
        <v>490</v>
      </c>
      <c r="N292" s="52">
        <v>210</v>
      </c>
      <c r="O292" s="50">
        <f>SUM(M292:N292)</f>
        <v>700</v>
      </c>
      <c r="P292" s="51">
        <v>10</v>
      </c>
      <c r="Q292" s="51">
        <v>15</v>
      </c>
      <c r="R292" s="61">
        <v>11.5</v>
      </c>
      <c r="S292" s="61" t="e">
        <f>IF(#REF!="",#REF!*#REF!,((P292*M292*#REF!)+(((#REF!-P292)*M292)*R292)))</f>
        <v>#REF!</v>
      </c>
      <c r="T292" s="61" t="e">
        <f>S292-U292</f>
        <v>#REF!</v>
      </c>
      <c r="U292" s="61" t="e">
        <f>S292*45%</f>
        <v>#REF!</v>
      </c>
      <c r="V292" s="57" t="s">
        <v>11</v>
      </c>
      <c r="W292" s="60"/>
      <c r="X292" s="45" t="e">
        <f>W292-S292</f>
        <v>#REF!</v>
      </c>
      <c r="Y292" s="3" t="e">
        <f>IF(X292=0,"OK","Ecart")</f>
        <v>#REF!</v>
      </c>
      <c r="Z292" s="2">
        <f>IF(H292="","",NETWORKDAYS(H292,DUDU))</f>
        <v>438</v>
      </c>
      <c r="AA292" s="2">
        <f>IF(Z292="","",Z292*7)</f>
        <v>3066</v>
      </c>
      <c r="AB292" s="27">
        <f>NETWORKDAYS(H292,J292)</f>
        <v>117</v>
      </c>
      <c r="AC292" s="2">
        <f>IF(Z292="","",AB292-Z292)</f>
        <v>-321</v>
      </c>
      <c r="AD292" s="2">
        <f>IF(AC292="","",AC292*7)</f>
        <v>-2247</v>
      </c>
    </row>
    <row r="293" spans="1:30" ht="30" customHeight="1" x14ac:dyDescent="0.25">
      <c r="A293" s="55" t="s">
        <v>5</v>
      </c>
      <c r="B293" s="56" t="s">
        <v>12</v>
      </c>
      <c r="C293" s="63"/>
      <c r="D293" s="55" t="s">
        <v>8</v>
      </c>
      <c r="E293" s="55">
        <v>334</v>
      </c>
      <c r="F293" s="55" t="s">
        <v>7</v>
      </c>
      <c r="G293" s="58">
        <v>21010</v>
      </c>
      <c r="H293" s="54">
        <v>43111</v>
      </c>
      <c r="I293" s="54"/>
      <c r="J293" s="54">
        <v>43259</v>
      </c>
      <c r="K293" s="53">
        <v>43111</v>
      </c>
      <c r="L293" s="53">
        <v>43259</v>
      </c>
      <c r="M293" s="52">
        <v>490</v>
      </c>
      <c r="N293" s="52">
        <v>210</v>
      </c>
      <c r="O293" s="50">
        <f>SUM(M293:N293)</f>
        <v>700</v>
      </c>
      <c r="P293" s="51">
        <v>10</v>
      </c>
      <c r="Q293" s="51">
        <v>15</v>
      </c>
      <c r="R293" s="49">
        <v>11.5</v>
      </c>
      <c r="S293" s="48" t="e">
        <f>IF(#REF!="",#REF!*#REF!,((P293*M293*#REF!)+(((#REF!-P293)*M293)*R293)))</f>
        <v>#REF!</v>
      </c>
      <c r="T293" s="48" t="e">
        <f>S293-U293</f>
        <v>#REF!</v>
      </c>
      <c r="U293" s="48" t="e">
        <f>S293*50%</f>
        <v>#REF!</v>
      </c>
      <c r="V293" s="47"/>
      <c r="W293" s="46"/>
      <c r="X293" s="45" t="e">
        <f>W293-S293</f>
        <v>#REF!</v>
      </c>
      <c r="Y293" s="3" t="e">
        <f>IF(X293=0,"OK","Ecart")</f>
        <v>#REF!</v>
      </c>
      <c r="Z293" s="2">
        <f>IF(H293="","",NETWORKDAYS(H293,DUDU))</f>
        <v>253</v>
      </c>
      <c r="AA293" s="2">
        <f>IF(Z293="","",Z293*7)</f>
        <v>1771</v>
      </c>
      <c r="AB293" s="27">
        <f>NETWORKDAYS(H293,J293)</f>
        <v>107</v>
      </c>
      <c r="AC293" s="2">
        <f>IF(Z293="","",AB293-Z293)</f>
        <v>-146</v>
      </c>
      <c r="AD293" s="2">
        <f>IF(AC293="","",AC293*7)</f>
        <v>-1022</v>
      </c>
    </row>
    <row r="294" spans="1:30" ht="30" customHeight="1" x14ac:dyDescent="0.25">
      <c r="A294" s="62" t="s">
        <v>6</v>
      </c>
      <c r="B294" s="56" t="s">
        <v>12</v>
      </c>
      <c r="C294" s="63"/>
      <c r="D294" s="55" t="s">
        <v>8</v>
      </c>
      <c r="E294" s="55">
        <v>334</v>
      </c>
      <c r="F294" s="55" t="s">
        <v>7</v>
      </c>
      <c r="G294" s="58">
        <v>21010</v>
      </c>
      <c r="H294" s="54">
        <v>42779</v>
      </c>
      <c r="I294" s="54"/>
      <c r="J294" s="54">
        <v>42867</v>
      </c>
      <c r="K294" s="53">
        <v>42779</v>
      </c>
      <c r="L294" s="53">
        <v>42867</v>
      </c>
      <c r="M294" s="52">
        <v>273</v>
      </c>
      <c r="N294" s="52">
        <v>140</v>
      </c>
      <c r="O294" s="50">
        <f>SUM(M294:N294)</f>
        <v>413</v>
      </c>
      <c r="P294" s="51">
        <v>12</v>
      </c>
      <c r="Q294" s="51">
        <v>18</v>
      </c>
      <c r="R294" s="61">
        <v>10.5</v>
      </c>
      <c r="S294" s="61" t="e">
        <f>IF(#REF!="",#REF!*#REF!,((P294*M294*#REF!)+(((#REF!-P294)*M294)*R294)))</f>
        <v>#REF!</v>
      </c>
      <c r="T294" s="61" t="e">
        <f>S294-U294</f>
        <v>#REF!</v>
      </c>
      <c r="U294" s="61" t="e">
        <f>S294*45%</f>
        <v>#REF!</v>
      </c>
      <c r="V294" s="57"/>
      <c r="W294" s="60"/>
      <c r="X294" s="45" t="e">
        <f>W294-S294</f>
        <v>#REF!</v>
      </c>
      <c r="Y294" s="3" t="e">
        <f>IF(X294=0,"OK","Ecart")</f>
        <v>#REF!</v>
      </c>
      <c r="Z294" s="2">
        <f>IF(H294="","",NETWORKDAYS(H294,DUDU))</f>
        <v>491</v>
      </c>
      <c r="AA294" s="2">
        <f>IF(Z294="","",Z294*7)</f>
        <v>3437</v>
      </c>
      <c r="AB294" s="27">
        <f>NETWORKDAYS(H294,J294)</f>
        <v>65</v>
      </c>
      <c r="AC294" s="2">
        <f>IF(Z294="","",AB294-Z294)</f>
        <v>-426</v>
      </c>
      <c r="AD294" s="2">
        <f>IF(AC294="","",AC294*7)</f>
        <v>-2982</v>
      </c>
    </row>
    <row r="295" spans="1:30" ht="30" customHeight="1" x14ac:dyDescent="0.25">
      <c r="A295" s="62" t="s">
        <v>6</v>
      </c>
      <c r="B295" s="56" t="s">
        <v>12</v>
      </c>
      <c r="C295" s="63"/>
      <c r="D295" s="55" t="s">
        <v>8</v>
      </c>
      <c r="E295" s="55">
        <v>334</v>
      </c>
      <c r="F295" s="55" t="s">
        <v>7</v>
      </c>
      <c r="G295" s="58">
        <v>21010</v>
      </c>
      <c r="H295" s="54">
        <v>42873</v>
      </c>
      <c r="I295" s="54"/>
      <c r="J295" s="54">
        <v>42978</v>
      </c>
      <c r="K295" s="53">
        <v>42873</v>
      </c>
      <c r="L295" s="53">
        <v>42978</v>
      </c>
      <c r="M295" s="52">
        <v>273</v>
      </c>
      <c r="N295" s="52">
        <v>140</v>
      </c>
      <c r="O295" s="50">
        <f>SUM(M295:N295)</f>
        <v>413</v>
      </c>
      <c r="P295" s="51">
        <v>0</v>
      </c>
      <c r="Q295" s="51">
        <v>0</v>
      </c>
      <c r="R295" s="61">
        <v>10.5</v>
      </c>
      <c r="S295" s="61" t="e">
        <f>IF(#REF!="",#REF!*#REF!,((P295*M295*#REF!)+(((#REF!-P295)*M295)*R295)))</f>
        <v>#REF!</v>
      </c>
      <c r="T295" s="61" t="e">
        <f>S295-U295</f>
        <v>#REF!</v>
      </c>
      <c r="U295" s="61" t="e">
        <f>S295*45%</f>
        <v>#REF!</v>
      </c>
      <c r="V295" s="57"/>
      <c r="W295" s="60"/>
      <c r="X295" s="45" t="e">
        <f>W295-S295</f>
        <v>#REF!</v>
      </c>
      <c r="Y295" s="3" t="e">
        <f>IF(X295=0,"OK","Ecart")</f>
        <v>#REF!</v>
      </c>
      <c r="Z295" s="2">
        <f>IF(H295="","",NETWORKDAYS(H295,DUDU))</f>
        <v>423</v>
      </c>
      <c r="AA295" s="2">
        <f>IF(Z295="","",Z295*7)</f>
        <v>2961</v>
      </c>
      <c r="AB295" s="27">
        <f>NETWORKDAYS(H295,J295)</f>
        <v>76</v>
      </c>
      <c r="AC295" s="2">
        <f>IF(Z295="","",AB295-Z295)</f>
        <v>-347</v>
      </c>
      <c r="AD295" s="2">
        <f>IF(AC295="","",AC295*7)</f>
        <v>-2429</v>
      </c>
    </row>
    <row r="296" spans="1:30" ht="30" customHeight="1" x14ac:dyDescent="0.25">
      <c r="A296" s="62" t="s">
        <v>6</v>
      </c>
      <c r="B296" s="56" t="s">
        <v>12</v>
      </c>
      <c r="C296" s="63"/>
      <c r="D296" s="55" t="s">
        <v>8</v>
      </c>
      <c r="E296" s="55">
        <v>334</v>
      </c>
      <c r="F296" s="55" t="s">
        <v>7</v>
      </c>
      <c r="G296" s="58">
        <v>21010</v>
      </c>
      <c r="H296" s="54">
        <v>43080</v>
      </c>
      <c r="I296" s="54"/>
      <c r="J296" s="54">
        <v>43168</v>
      </c>
      <c r="K296" s="53">
        <v>42991</v>
      </c>
      <c r="L296" s="53">
        <v>43077</v>
      </c>
      <c r="M296" s="52">
        <v>273</v>
      </c>
      <c r="N296" s="52">
        <v>140</v>
      </c>
      <c r="O296" s="50">
        <f>SUM(M296:N296)</f>
        <v>413</v>
      </c>
      <c r="P296" s="51">
        <v>12</v>
      </c>
      <c r="Q296" s="51">
        <v>18</v>
      </c>
      <c r="R296" s="61">
        <v>10.5</v>
      </c>
      <c r="S296" s="61" t="e">
        <f>IF(#REF!="",#REF!*#REF!,((P296*M296*#REF!)+(((#REF!-P296)*M296)*R296)))</f>
        <v>#REF!</v>
      </c>
      <c r="T296" s="61" t="e">
        <f>S296-U296</f>
        <v>#REF!</v>
      </c>
      <c r="U296" s="61" t="e">
        <f>S296*45%</f>
        <v>#REF!</v>
      </c>
      <c r="V296" s="57"/>
      <c r="W296" s="60"/>
      <c r="X296" s="45" t="e">
        <f>W296-S296</f>
        <v>#REF!</v>
      </c>
      <c r="Y296" s="3" t="e">
        <f>IF(X296=0,"OK","Ecart")</f>
        <v>#REF!</v>
      </c>
      <c r="Z296" s="2">
        <f>IF(H296="","",NETWORKDAYS(H296,DUDU))</f>
        <v>276</v>
      </c>
      <c r="AA296" s="2">
        <f>IF(Z296="","",Z296*7)</f>
        <v>1932</v>
      </c>
      <c r="AB296" s="27">
        <f>NETWORKDAYS(H296,J296)</f>
        <v>65</v>
      </c>
      <c r="AC296" s="2">
        <f>IF(Z296="","",AB296-Z296)</f>
        <v>-211</v>
      </c>
      <c r="AD296" s="2">
        <f>IF(AC296="","",AC296*7)</f>
        <v>-1477</v>
      </c>
    </row>
    <row r="297" spans="1:30" ht="30" customHeight="1" x14ac:dyDescent="0.25">
      <c r="A297" s="55" t="s">
        <v>5</v>
      </c>
      <c r="B297" s="56" t="s">
        <v>12</v>
      </c>
      <c r="C297" s="63"/>
      <c r="D297" s="55" t="s">
        <v>8</v>
      </c>
      <c r="E297" s="55">
        <v>334</v>
      </c>
      <c r="F297" s="55" t="s">
        <v>7</v>
      </c>
      <c r="G297" s="58">
        <v>21010</v>
      </c>
      <c r="H297" s="54">
        <v>43207</v>
      </c>
      <c r="I297" s="54"/>
      <c r="J297" s="54">
        <v>43294</v>
      </c>
      <c r="K297" s="53">
        <v>43207</v>
      </c>
      <c r="L297" s="53">
        <v>43294</v>
      </c>
      <c r="M297" s="52">
        <v>273</v>
      </c>
      <c r="N297" s="52">
        <v>140</v>
      </c>
      <c r="O297" s="50">
        <f>SUM(M297:N297)</f>
        <v>413</v>
      </c>
      <c r="P297" s="51">
        <v>12</v>
      </c>
      <c r="Q297" s="51">
        <v>18</v>
      </c>
      <c r="R297" s="49">
        <v>10.5</v>
      </c>
      <c r="S297" s="48" t="e">
        <f>IF(#REF!="",#REF!*#REF!,((P297*M297*#REF!)+(((#REF!-P297)*M297)*R297)))</f>
        <v>#REF!</v>
      </c>
      <c r="T297" s="48" t="e">
        <f>S297-U297</f>
        <v>#REF!</v>
      </c>
      <c r="U297" s="48" t="e">
        <f>S297*50%</f>
        <v>#REF!</v>
      </c>
      <c r="V297" s="47"/>
      <c r="W297" s="46"/>
      <c r="X297" s="45" t="e">
        <f>W297-S297</f>
        <v>#REF!</v>
      </c>
      <c r="Y297" s="3" t="e">
        <f>IF(X297=0,"OK","Ecart")</f>
        <v>#REF!</v>
      </c>
      <c r="Z297" s="2">
        <f>IF(H297="","",NETWORKDAYS(H297,DUDU))</f>
        <v>185</v>
      </c>
      <c r="AA297" s="2">
        <f>IF(Z297="","",Z297*7)</f>
        <v>1295</v>
      </c>
      <c r="AB297" s="27">
        <f>NETWORKDAYS(H297,J297)</f>
        <v>64</v>
      </c>
      <c r="AC297" s="2">
        <f>IF(Z297="","",AB297-Z297)</f>
        <v>-121</v>
      </c>
      <c r="AD297" s="2">
        <f>IF(AC297="","",AC297*7)</f>
        <v>-847</v>
      </c>
    </row>
    <row r="298" spans="1:30" ht="30" customHeight="1" x14ac:dyDescent="0.25">
      <c r="A298" s="55" t="s">
        <v>5</v>
      </c>
      <c r="B298" s="56" t="s">
        <v>12</v>
      </c>
      <c r="C298" s="63"/>
      <c r="D298" s="55" t="s">
        <v>8</v>
      </c>
      <c r="E298" s="55">
        <v>334</v>
      </c>
      <c r="F298" s="55" t="s">
        <v>7</v>
      </c>
      <c r="G298" s="58">
        <v>21010</v>
      </c>
      <c r="H298" s="54">
        <v>43367</v>
      </c>
      <c r="I298" s="54"/>
      <c r="J298" s="54">
        <v>43448</v>
      </c>
      <c r="K298" s="53">
        <v>43367</v>
      </c>
      <c r="L298" s="53">
        <v>43448</v>
      </c>
      <c r="M298" s="52">
        <v>273</v>
      </c>
      <c r="N298" s="52">
        <v>140</v>
      </c>
      <c r="O298" s="50">
        <f>SUM(M298:N298)</f>
        <v>413</v>
      </c>
      <c r="P298" s="51">
        <v>0</v>
      </c>
      <c r="Q298" s="51">
        <v>0</v>
      </c>
      <c r="R298" s="49">
        <v>10.5</v>
      </c>
      <c r="S298" s="48" t="e">
        <f>IF(#REF!="",#REF!*#REF!,((P298*M298*#REF!)+(((#REF!-P298)*M298)*R298)))</f>
        <v>#REF!</v>
      </c>
      <c r="T298" s="48" t="e">
        <f>S298-U298</f>
        <v>#REF!</v>
      </c>
      <c r="U298" s="48" t="e">
        <f>S298*50%</f>
        <v>#REF!</v>
      </c>
      <c r="V298" s="47"/>
      <c r="W298" s="46"/>
      <c r="X298" s="45" t="e">
        <f>W298-S298</f>
        <v>#REF!</v>
      </c>
      <c r="Y298" s="3" t="e">
        <f>IF(X298=0,"OK","Ecart")</f>
        <v>#REF!</v>
      </c>
      <c r="Z298" s="2">
        <f>IF(H298="","",NETWORKDAYS(H298,DUDU))</f>
        <v>71</v>
      </c>
      <c r="AA298" s="2">
        <f>IF(Z298="","",Z298*7)</f>
        <v>497</v>
      </c>
      <c r="AB298" s="27">
        <f>NETWORKDAYS(H298,J298)</f>
        <v>60</v>
      </c>
      <c r="AC298" s="2">
        <f>IF(Z298="","",AB298-Z298)</f>
        <v>-11</v>
      </c>
      <c r="AD298" s="2">
        <f>IF(AC298="","",AC298*7)</f>
        <v>-77</v>
      </c>
    </row>
    <row r="299" spans="1:30" ht="30" customHeight="1" x14ac:dyDescent="0.25">
      <c r="A299" s="62" t="s">
        <v>6</v>
      </c>
      <c r="B299" s="56" t="s">
        <v>12</v>
      </c>
      <c r="C299" s="63"/>
      <c r="D299" s="55" t="s">
        <v>8</v>
      </c>
      <c r="E299" s="55">
        <v>334</v>
      </c>
      <c r="F299" s="55" t="s">
        <v>7</v>
      </c>
      <c r="G299" s="58">
        <v>21010</v>
      </c>
      <c r="H299" s="54"/>
      <c r="I299" s="54"/>
      <c r="J299" s="54"/>
      <c r="K299" s="53"/>
      <c r="L299" s="53"/>
      <c r="M299" s="52">
        <v>273</v>
      </c>
      <c r="N299" s="52">
        <v>140</v>
      </c>
      <c r="O299" s="50">
        <f>SUM(M299:N299)</f>
        <v>413</v>
      </c>
      <c r="P299" s="51">
        <v>12</v>
      </c>
      <c r="Q299" s="51">
        <v>18</v>
      </c>
      <c r="R299" s="80"/>
      <c r="S299" s="80"/>
      <c r="T299" s="80"/>
      <c r="U299" s="80"/>
      <c r="V299" s="47"/>
      <c r="W299" s="79"/>
      <c r="X299" s="45">
        <f>W299-S299</f>
        <v>0</v>
      </c>
      <c r="Y299" s="3" t="str">
        <f>IF(X299=0,"OK","Ecart")</f>
        <v>OK</v>
      </c>
      <c r="Z299" s="2" t="str">
        <f>IF(H299="","",NETWORKDAYS(H299,DUDU))</f>
        <v/>
      </c>
      <c r="AA299" s="2" t="str">
        <f>IF(Z299="","",Z299*7)</f>
        <v/>
      </c>
      <c r="AB299" s="27">
        <f>NETWORKDAYS(H299,J299)</f>
        <v>0</v>
      </c>
      <c r="AC299" s="2" t="str">
        <f>IF(Z299="","",AB299-Z299)</f>
        <v/>
      </c>
      <c r="AD299" s="2" t="str">
        <f>IF(AC299="","",AC299*7)</f>
        <v/>
      </c>
    </row>
    <row r="300" spans="1:30" ht="30" customHeight="1" x14ac:dyDescent="0.25">
      <c r="A300" s="62" t="s">
        <v>6</v>
      </c>
      <c r="B300" s="56" t="s">
        <v>12</v>
      </c>
      <c r="C300" s="63"/>
      <c r="D300" s="55" t="s">
        <v>8</v>
      </c>
      <c r="E300" s="55">
        <v>344</v>
      </c>
      <c r="F300" s="55" t="s">
        <v>7</v>
      </c>
      <c r="G300" s="58">
        <v>21010</v>
      </c>
      <c r="H300" s="54">
        <v>42793</v>
      </c>
      <c r="I300" s="54"/>
      <c r="J300" s="54">
        <v>42902</v>
      </c>
      <c r="K300" s="53">
        <v>42737</v>
      </c>
      <c r="L300" s="53">
        <v>42839</v>
      </c>
      <c r="M300" s="52">
        <v>420</v>
      </c>
      <c r="N300" s="52">
        <v>105</v>
      </c>
      <c r="O300" s="50">
        <f>SUM(M300:N300)</f>
        <v>525</v>
      </c>
      <c r="P300" s="51">
        <v>10</v>
      </c>
      <c r="Q300" s="51">
        <v>15</v>
      </c>
      <c r="R300" s="61">
        <v>9.9</v>
      </c>
      <c r="S300" s="61" t="e">
        <f>IF(#REF!="",#REF!*#REF!,((P300*M300*#REF!)+(((#REF!-P300)*M300)*R300)))</f>
        <v>#REF!</v>
      </c>
      <c r="T300" s="61" t="e">
        <f>S300-U300</f>
        <v>#REF!</v>
      </c>
      <c r="U300" s="61" t="e">
        <f>S300*45%</f>
        <v>#REF!</v>
      </c>
      <c r="V300" s="57"/>
      <c r="W300" s="60"/>
      <c r="X300" s="45" t="e">
        <f>W300-S300</f>
        <v>#REF!</v>
      </c>
      <c r="Y300" s="3" t="e">
        <f>IF(X300=0,"OK","Ecart")</f>
        <v>#REF!</v>
      </c>
      <c r="Z300" s="2">
        <f>IF(H300="","",NETWORKDAYS(H300,DUDU))</f>
        <v>481</v>
      </c>
      <c r="AA300" s="2">
        <f>IF(Z300="","",Z300*7)</f>
        <v>3367</v>
      </c>
      <c r="AB300" s="27">
        <f>NETWORKDAYS(H300,J300)</f>
        <v>80</v>
      </c>
      <c r="AC300" s="2">
        <f>IF(Z300="","",AB300-Z300)</f>
        <v>-401</v>
      </c>
      <c r="AD300" s="2">
        <f>IF(AC300="","",AC300*7)</f>
        <v>-2807</v>
      </c>
    </row>
    <row r="301" spans="1:30" ht="30" customHeight="1" x14ac:dyDescent="0.25">
      <c r="A301" s="62" t="s">
        <v>6</v>
      </c>
      <c r="B301" s="56" t="s">
        <v>12</v>
      </c>
      <c r="C301" s="63"/>
      <c r="D301" s="55" t="s">
        <v>8</v>
      </c>
      <c r="E301" s="55">
        <v>344</v>
      </c>
      <c r="F301" s="55" t="s">
        <v>7</v>
      </c>
      <c r="G301" s="58">
        <v>21010</v>
      </c>
      <c r="H301" s="54">
        <v>42975</v>
      </c>
      <c r="I301" s="54"/>
      <c r="J301" s="54">
        <v>43077</v>
      </c>
      <c r="K301" s="53">
        <v>42975</v>
      </c>
      <c r="L301" s="53">
        <v>43077</v>
      </c>
      <c r="M301" s="52">
        <v>420</v>
      </c>
      <c r="N301" s="52">
        <v>105</v>
      </c>
      <c r="O301" s="50">
        <f>SUM(M301:N301)</f>
        <v>525</v>
      </c>
      <c r="P301" s="51">
        <v>10</v>
      </c>
      <c r="Q301" s="51">
        <v>15</v>
      </c>
      <c r="R301" s="61">
        <v>9.9</v>
      </c>
      <c r="S301" s="61" t="e">
        <f>IF(#REF!="",#REF!*#REF!,((P301*M301*#REF!)+(((#REF!-P301)*M301)*R301)))</f>
        <v>#REF!</v>
      </c>
      <c r="T301" s="61" t="e">
        <f>S301-U301</f>
        <v>#REF!</v>
      </c>
      <c r="U301" s="61" t="e">
        <f>S301*45%</f>
        <v>#REF!</v>
      </c>
      <c r="V301" s="57"/>
      <c r="W301" s="60"/>
      <c r="X301" s="45" t="e">
        <f>W301-S301</f>
        <v>#REF!</v>
      </c>
      <c r="Y301" s="3" t="e">
        <f>IF(X301=0,"OK","Ecart")</f>
        <v>#REF!</v>
      </c>
      <c r="Z301" s="2">
        <f>IF(H301="","",NETWORKDAYS(H301,DUDU))</f>
        <v>351</v>
      </c>
      <c r="AA301" s="2">
        <f>IF(Z301="","",Z301*7)</f>
        <v>2457</v>
      </c>
      <c r="AB301" s="27">
        <f>NETWORKDAYS(H301,J301)</f>
        <v>75</v>
      </c>
      <c r="AC301" s="2">
        <f>IF(Z301="","",AB301-Z301)</f>
        <v>-276</v>
      </c>
      <c r="AD301" s="2">
        <f>IF(AC301="","",AC301*7)</f>
        <v>-1932</v>
      </c>
    </row>
    <row r="302" spans="1:30" ht="30" customHeight="1" x14ac:dyDescent="0.25">
      <c r="A302" s="55" t="s">
        <v>5</v>
      </c>
      <c r="B302" s="56" t="s">
        <v>12</v>
      </c>
      <c r="C302" s="63"/>
      <c r="D302" s="55" t="s">
        <v>8</v>
      </c>
      <c r="E302" s="55">
        <v>344</v>
      </c>
      <c r="F302" s="55" t="s">
        <v>7</v>
      </c>
      <c r="G302" s="58">
        <v>21010</v>
      </c>
      <c r="H302" s="54">
        <v>43108</v>
      </c>
      <c r="I302" s="54"/>
      <c r="J302" s="54">
        <v>43210</v>
      </c>
      <c r="K302" s="53">
        <v>43108</v>
      </c>
      <c r="L302" s="53">
        <v>43210</v>
      </c>
      <c r="M302" s="52">
        <v>420</v>
      </c>
      <c r="N302" s="52">
        <v>105</v>
      </c>
      <c r="O302" s="50">
        <f>SUM(M302:N302)</f>
        <v>525</v>
      </c>
      <c r="P302" s="51">
        <v>10</v>
      </c>
      <c r="Q302" s="51">
        <v>15</v>
      </c>
      <c r="R302" s="49">
        <v>9.9</v>
      </c>
      <c r="S302" s="48" t="e">
        <f>IF(#REF!="",#REF!*#REF!,((P302*M302*#REF!)+(((#REF!-P302)*M302)*R302)))</f>
        <v>#REF!</v>
      </c>
      <c r="T302" s="48" t="e">
        <f>S302-U302</f>
        <v>#REF!</v>
      </c>
      <c r="U302" s="48" t="e">
        <f>S302*50%</f>
        <v>#REF!</v>
      </c>
      <c r="V302" s="47"/>
      <c r="W302" s="46"/>
      <c r="X302" s="45" t="e">
        <f>W302-S302</f>
        <v>#REF!</v>
      </c>
      <c r="Y302" s="3" t="e">
        <f>IF(X302=0,"OK","Ecart")</f>
        <v>#REF!</v>
      </c>
      <c r="Z302" s="2">
        <f>IF(H302="","",NETWORKDAYS(H302,DUDU))</f>
        <v>256</v>
      </c>
      <c r="AA302" s="2">
        <f>IF(Z302="","",Z302*7)</f>
        <v>1792</v>
      </c>
      <c r="AB302" s="27">
        <f>NETWORKDAYS(H302,J302)</f>
        <v>75</v>
      </c>
      <c r="AC302" s="2">
        <f>IF(Z302="","",AB302-Z302)</f>
        <v>-181</v>
      </c>
      <c r="AD302" s="2">
        <f>IF(AC302="","",AC302*7)</f>
        <v>-1267</v>
      </c>
    </row>
    <row r="303" spans="1:30" ht="30" customHeight="1" x14ac:dyDescent="0.25">
      <c r="A303" s="55" t="s">
        <v>5</v>
      </c>
      <c r="B303" s="56" t="s">
        <v>12</v>
      </c>
      <c r="C303" s="63"/>
      <c r="D303" s="55" t="s">
        <v>8</v>
      </c>
      <c r="E303" s="55">
        <v>344</v>
      </c>
      <c r="F303" s="55" t="s">
        <v>7</v>
      </c>
      <c r="G303" s="58">
        <v>21010</v>
      </c>
      <c r="H303" s="54">
        <v>43346</v>
      </c>
      <c r="I303" s="54"/>
      <c r="J303" s="54">
        <v>43448</v>
      </c>
      <c r="K303" s="53">
        <v>43346</v>
      </c>
      <c r="L303" s="53">
        <v>43448</v>
      </c>
      <c r="M303" s="52">
        <v>420</v>
      </c>
      <c r="N303" s="52">
        <v>105</v>
      </c>
      <c r="O303" s="50">
        <f>SUM(M303:N303)</f>
        <v>525</v>
      </c>
      <c r="P303" s="51">
        <v>10</v>
      </c>
      <c r="Q303" s="51">
        <v>15</v>
      </c>
      <c r="R303" s="49">
        <v>9.9</v>
      </c>
      <c r="S303" s="48" t="e">
        <f>IF(#REF!="",#REF!*#REF!,((P303*M303*#REF!)+(((#REF!-P303)*M303)*R303)))</f>
        <v>#REF!</v>
      </c>
      <c r="T303" s="48" t="e">
        <f>S303-U303</f>
        <v>#REF!</v>
      </c>
      <c r="U303" s="48" t="e">
        <f>S303*50%</f>
        <v>#REF!</v>
      </c>
      <c r="V303" s="47"/>
      <c r="W303" s="46"/>
      <c r="X303" s="45" t="e">
        <f>W303-S303</f>
        <v>#REF!</v>
      </c>
      <c r="Y303" s="3" t="e">
        <f>IF(X303=0,"OK","Ecart")</f>
        <v>#REF!</v>
      </c>
      <c r="Z303" s="2">
        <f>IF(H303="","",NETWORKDAYS(H303,DUDU))</f>
        <v>86</v>
      </c>
      <c r="AA303" s="2">
        <f>IF(Z303="","",Z303*7)</f>
        <v>602</v>
      </c>
      <c r="AB303" s="27">
        <f>NETWORKDAYS(H303,J303)</f>
        <v>75</v>
      </c>
      <c r="AC303" s="2">
        <f>IF(Z303="","",AB303-Z303)</f>
        <v>-11</v>
      </c>
      <c r="AD303" s="2">
        <f>IF(AC303="","",AC303*7)</f>
        <v>-77</v>
      </c>
    </row>
    <row r="304" spans="1:30" ht="30" customHeight="1" x14ac:dyDescent="0.25">
      <c r="A304" s="62" t="s">
        <v>6</v>
      </c>
      <c r="B304" s="56" t="s">
        <v>12</v>
      </c>
      <c r="C304" s="59"/>
      <c r="D304" s="55" t="s">
        <v>8</v>
      </c>
      <c r="E304" s="55">
        <v>230</v>
      </c>
      <c r="F304" s="55" t="s">
        <v>0</v>
      </c>
      <c r="G304" s="58">
        <v>25010</v>
      </c>
      <c r="H304" s="54">
        <v>42751</v>
      </c>
      <c r="I304" s="54"/>
      <c r="J304" s="54">
        <v>43011</v>
      </c>
      <c r="K304" s="53">
        <v>42751</v>
      </c>
      <c r="L304" s="53">
        <v>43011</v>
      </c>
      <c r="M304" s="64">
        <v>1015</v>
      </c>
      <c r="N304" s="52">
        <v>175</v>
      </c>
      <c r="O304" s="50">
        <f>SUM(M304:N304)</f>
        <v>1190</v>
      </c>
      <c r="P304" s="51">
        <v>10</v>
      </c>
      <c r="Q304" s="51">
        <v>15</v>
      </c>
      <c r="R304" s="61">
        <v>10.3</v>
      </c>
      <c r="S304" s="61" t="e">
        <f>IF(#REF!="",#REF!*#REF!,((P304*M304*#REF!)+(((#REF!-P304)*M304)*R304)))</f>
        <v>#REF!</v>
      </c>
      <c r="T304" s="61" t="e">
        <f>S304-U304</f>
        <v>#REF!</v>
      </c>
      <c r="U304" s="61" t="e">
        <f>S304*50%</f>
        <v>#REF!</v>
      </c>
      <c r="V304" s="57" t="s">
        <v>11</v>
      </c>
      <c r="W304" s="60">
        <v>124618.9</v>
      </c>
      <c r="X304" s="45" t="e">
        <f>W304-S304</f>
        <v>#REF!</v>
      </c>
      <c r="Y304" s="3" t="e">
        <f>IF(X304=0,"OK","Ecart")</f>
        <v>#REF!</v>
      </c>
      <c r="Z304" s="2">
        <f>IF(H304="","",NETWORKDAYS(H304,DUDU))</f>
        <v>511</v>
      </c>
      <c r="AA304" s="2">
        <f>IF(Z304="","",Z304*7)</f>
        <v>3577</v>
      </c>
      <c r="AB304" s="27">
        <f>NETWORKDAYS(H304,J304)</f>
        <v>187</v>
      </c>
      <c r="AC304" s="2">
        <f>IF(Z304="","",AB304-Z304)</f>
        <v>-324</v>
      </c>
      <c r="AD304" s="2">
        <f>IF(AC304="","",AC304*7)</f>
        <v>-2268</v>
      </c>
    </row>
    <row r="305" spans="1:30" ht="30" customHeight="1" x14ac:dyDescent="0.25">
      <c r="A305" s="55" t="s">
        <v>5</v>
      </c>
      <c r="B305" s="56" t="s">
        <v>12</v>
      </c>
      <c r="C305" s="59"/>
      <c r="D305" s="55" t="s">
        <v>8</v>
      </c>
      <c r="E305" s="55">
        <v>230</v>
      </c>
      <c r="F305" s="55" t="s">
        <v>0</v>
      </c>
      <c r="G305" s="58">
        <v>25010</v>
      </c>
      <c r="H305" s="54">
        <v>43255</v>
      </c>
      <c r="I305" s="54"/>
      <c r="J305" s="54">
        <v>43516</v>
      </c>
      <c r="K305" s="53">
        <v>43255</v>
      </c>
      <c r="L305" s="53">
        <v>43516</v>
      </c>
      <c r="M305" s="64">
        <v>1015</v>
      </c>
      <c r="N305" s="52">
        <v>175</v>
      </c>
      <c r="O305" s="50">
        <f>SUM(M305:N305)</f>
        <v>1190</v>
      </c>
      <c r="P305" s="51">
        <v>10</v>
      </c>
      <c r="Q305" s="51">
        <v>15</v>
      </c>
      <c r="R305" s="49">
        <v>10.3</v>
      </c>
      <c r="S305" s="48" t="e">
        <f>IF(#REF!="",#REF!*#REF!,((P305*M305*#REF!)+(((#REF!-P305)*M305)*R305)))</f>
        <v>#REF!</v>
      </c>
      <c r="T305" s="48" t="e">
        <f>S305-U305</f>
        <v>#REF!</v>
      </c>
      <c r="U305" s="48" t="e">
        <f>S305*50%</f>
        <v>#REF!</v>
      </c>
      <c r="V305" s="47"/>
      <c r="W305" s="46"/>
      <c r="X305" s="45" t="e">
        <f>W305-S305</f>
        <v>#REF!</v>
      </c>
      <c r="Y305" s="3" t="e">
        <f>IF(X305=0,"OK","Ecart")</f>
        <v>#REF!</v>
      </c>
      <c r="Z305" s="2">
        <f>IF(H305="","",NETWORKDAYS(H305,DUDU))</f>
        <v>151</v>
      </c>
      <c r="AA305" s="2">
        <f>IF(Z305="","",Z305*7)</f>
        <v>1057</v>
      </c>
      <c r="AB305" s="27">
        <f>NETWORKDAYS(H305,J305)</f>
        <v>188</v>
      </c>
      <c r="AC305" s="2">
        <f>IF(Z305="","",AB305-Z305)</f>
        <v>37</v>
      </c>
      <c r="AD305" s="2">
        <f>IF(AC305="","",AC305*7)</f>
        <v>259</v>
      </c>
    </row>
    <row r="306" spans="1:30" ht="30" customHeight="1" x14ac:dyDescent="0.25">
      <c r="A306" s="62" t="s">
        <v>6</v>
      </c>
      <c r="B306" s="56" t="s">
        <v>12</v>
      </c>
      <c r="C306" s="59"/>
      <c r="D306" s="55" t="s">
        <v>8</v>
      </c>
      <c r="E306" s="55">
        <v>232</v>
      </c>
      <c r="F306" s="55" t="s">
        <v>0</v>
      </c>
      <c r="G306" s="58">
        <v>25010</v>
      </c>
      <c r="H306" s="54">
        <v>42830</v>
      </c>
      <c r="I306" s="54"/>
      <c r="J306" s="54">
        <v>43174</v>
      </c>
      <c r="K306" s="53">
        <v>42975</v>
      </c>
      <c r="L306" s="53">
        <v>43165</v>
      </c>
      <c r="M306" s="52">
        <v>805</v>
      </c>
      <c r="N306" s="52">
        <v>105</v>
      </c>
      <c r="O306" s="50">
        <f>SUM(M306:N306)</f>
        <v>910</v>
      </c>
      <c r="P306" s="51">
        <v>5</v>
      </c>
      <c r="Q306" s="51">
        <v>8</v>
      </c>
      <c r="R306" s="61">
        <v>11.7</v>
      </c>
      <c r="S306" s="61" t="e">
        <f>IF(#REF!="",#REF!*#REF!,((P306*M306*#REF!)+(((#REF!-P306)*M306)*R306)))</f>
        <v>#REF!</v>
      </c>
      <c r="T306" s="61" t="e">
        <f>S306-U306</f>
        <v>#REF!</v>
      </c>
      <c r="U306" s="61" t="e">
        <f>S306*50%</f>
        <v>#REF!</v>
      </c>
      <c r="V306" s="57"/>
      <c r="W306" s="60"/>
      <c r="X306" s="45" t="e">
        <f>W306-S306</f>
        <v>#REF!</v>
      </c>
      <c r="Y306" s="3" t="e">
        <f>IF(X306=0,"OK","Ecart")</f>
        <v>#REF!</v>
      </c>
      <c r="Z306" s="2">
        <f>IF(H306="","",NETWORKDAYS(H306,DUDU))</f>
        <v>454</v>
      </c>
      <c r="AA306" s="2">
        <f>IF(Z306="","",Z306*7)</f>
        <v>3178</v>
      </c>
      <c r="AB306" s="27">
        <f>NETWORKDAYS(H306,J306)</f>
        <v>247</v>
      </c>
      <c r="AC306" s="2">
        <f>IF(Z306="","",AB306-Z306)</f>
        <v>-207</v>
      </c>
      <c r="AD306" s="2">
        <f>IF(AC306="","",AC306*7)</f>
        <v>-1449</v>
      </c>
    </row>
    <row r="307" spans="1:30" ht="30" customHeight="1" x14ac:dyDescent="0.25">
      <c r="A307" s="62" t="s">
        <v>6</v>
      </c>
      <c r="B307" s="56" t="s">
        <v>12</v>
      </c>
      <c r="C307" s="59"/>
      <c r="D307" s="55" t="s">
        <v>8</v>
      </c>
      <c r="E307" s="55">
        <v>232</v>
      </c>
      <c r="F307" s="55" t="s">
        <v>0</v>
      </c>
      <c r="G307" s="58">
        <v>25010</v>
      </c>
      <c r="H307" s="54">
        <v>42830</v>
      </c>
      <c r="I307" s="54"/>
      <c r="J307" s="54">
        <v>43174</v>
      </c>
      <c r="K307" s="53">
        <v>42975</v>
      </c>
      <c r="L307" s="53">
        <v>43165</v>
      </c>
      <c r="M307" s="52">
        <v>805</v>
      </c>
      <c r="N307" s="52">
        <v>105</v>
      </c>
      <c r="O307" s="50">
        <f>SUM(M307:N307)</f>
        <v>910</v>
      </c>
      <c r="P307" s="51">
        <v>3</v>
      </c>
      <c r="Q307" s="51">
        <v>4</v>
      </c>
      <c r="R307" s="61">
        <v>11.7</v>
      </c>
      <c r="S307" s="61" t="e">
        <f>IF(#REF!="",#REF!*#REF!,((P307*M307*#REF!)+(((#REF!-P307)*M307)*R307)))</f>
        <v>#REF!</v>
      </c>
      <c r="T307" s="61" t="e">
        <f>S307-U307</f>
        <v>#REF!</v>
      </c>
      <c r="U307" s="61" t="e">
        <f>S307*50%</f>
        <v>#REF!</v>
      </c>
      <c r="V307" s="57"/>
      <c r="W307" s="60"/>
      <c r="X307" s="45" t="e">
        <f>W307-S307</f>
        <v>#REF!</v>
      </c>
      <c r="Y307" s="3" t="e">
        <f>IF(X307=0,"OK","Ecart")</f>
        <v>#REF!</v>
      </c>
      <c r="Z307" s="2">
        <f>IF(H307="","",NETWORKDAYS(H307,DUDU))</f>
        <v>454</v>
      </c>
      <c r="AA307" s="2">
        <f>IF(Z307="","",Z307*7)</f>
        <v>3178</v>
      </c>
      <c r="AB307" s="27">
        <f>NETWORKDAYS(H307,J307)</f>
        <v>247</v>
      </c>
      <c r="AC307" s="2">
        <f>IF(Z307="","",AB307-Z307)</f>
        <v>-207</v>
      </c>
      <c r="AD307" s="2">
        <f>IF(AC307="","",AC307*7)</f>
        <v>-1449</v>
      </c>
    </row>
    <row r="308" spans="1:30" ht="30" customHeight="1" x14ac:dyDescent="0.25">
      <c r="A308" s="55" t="s">
        <v>5</v>
      </c>
      <c r="B308" s="56" t="s">
        <v>12</v>
      </c>
      <c r="C308" s="59"/>
      <c r="D308" s="55" t="s">
        <v>8</v>
      </c>
      <c r="E308" s="55">
        <v>232</v>
      </c>
      <c r="F308" s="55" t="s">
        <v>0</v>
      </c>
      <c r="G308" s="58">
        <v>25010</v>
      </c>
      <c r="H308" s="78">
        <v>43151</v>
      </c>
      <c r="I308" s="78"/>
      <c r="J308" s="78">
        <v>43362</v>
      </c>
      <c r="K308" s="53">
        <v>43151</v>
      </c>
      <c r="L308" s="53">
        <v>43362</v>
      </c>
      <c r="M308" s="52">
        <v>805</v>
      </c>
      <c r="N308" s="52">
        <v>105</v>
      </c>
      <c r="O308" s="50">
        <f>SUM(M308:N308)</f>
        <v>910</v>
      </c>
      <c r="P308" s="51">
        <v>4</v>
      </c>
      <c r="Q308" s="51">
        <v>6</v>
      </c>
      <c r="R308" s="49">
        <v>11.7</v>
      </c>
      <c r="S308" s="48" t="e">
        <f>IF(#REF!="",#REF!*#REF!,((P308*M308*#REF!)+(((#REF!-P308)*M308)*R308)))</f>
        <v>#REF!</v>
      </c>
      <c r="T308" s="48" t="e">
        <f>S308-U308</f>
        <v>#REF!</v>
      </c>
      <c r="U308" s="48" t="e">
        <f>S308*50%</f>
        <v>#REF!</v>
      </c>
      <c r="V308" s="47"/>
      <c r="W308" s="46"/>
      <c r="X308" s="45" t="e">
        <f>W308-S308</f>
        <v>#REF!</v>
      </c>
      <c r="Y308" s="3" t="e">
        <f>IF(X308=0,"OK","Ecart")</f>
        <v>#REF!</v>
      </c>
      <c r="Z308" s="2">
        <f>IF(H308="","",NETWORKDAYS(H308,DUDU))</f>
        <v>225</v>
      </c>
      <c r="AA308" s="2">
        <f>IF(Z308="","",Z308*7)</f>
        <v>1575</v>
      </c>
      <c r="AB308" s="27">
        <f>NETWORKDAYS(H308,J308)</f>
        <v>152</v>
      </c>
      <c r="AC308" s="2">
        <f>IF(Z308="","",AB308-Z308)</f>
        <v>-73</v>
      </c>
      <c r="AD308" s="2">
        <f>IF(AC308="","",AC308*7)</f>
        <v>-511</v>
      </c>
    </row>
    <row r="309" spans="1:30" ht="30" customHeight="1" x14ac:dyDescent="0.25">
      <c r="A309" s="55" t="s">
        <v>5</v>
      </c>
      <c r="B309" s="56" t="s">
        <v>12</v>
      </c>
      <c r="C309" s="59"/>
      <c r="D309" s="55" t="s">
        <v>8</v>
      </c>
      <c r="E309" s="55">
        <v>232</v>
      </c>
      <c r="F309" s="55" t="s">
        <v>0</v>
      </c>
      <c r="G309" s="58">
        <v>25010</v>
      </c>
      <c r="H309" s="78">
        <v>43362</v>
      </c>
      <c r="I309" s="78"/>
      <c r="J309" s="78">
        <v>43553</v>
      </c>
      <c r="K309" s="53">
        <v>43362</v>
      </c>
      <c r="L309" s="53">
        <v>43553</v>
      </c>
      <c r="M309" s="52">
        <v>805</v>
      </c>
      <c r="N309" s="52">
        <v>105</v>
      </c>
      <c r="O309" s="50">
        <f>SUM(M309:N309)</f>
        <v>910</v>
      </c>
      <c r="P309" s="51">
        <v>4</v>
      </c>
      <c r="Q309" s="51">
        <v>6</v>
      </c>
      <c r="R309" s="49">
        <v>11.7</v>
      </c>
      <c r="S309" s="48" t="e">
        <f>IF(#REF!="",#REF!*#REF!,((P309*M309*#REF!)+(((#REF!-P309)*M309)*R309)))</f>
        <v>#REF!</v>
      </c>
      <c r="T309" s="48" t="e">
        <f>S309-U309</f>
        <v>#REF!</v>
      </c>
      <c r="U309" s="48" t="e">
        <f>S309*50%</f>
        <v>#REF!</v>
      </c>
      <c r="V309" s="47"/>
      <c r="W309" s="46"/>
      <c r="X309" s="45" t="e">
        <f>W309-S309</f>
        <v>#REF!</v>
      </c>
      <c r="Y309" s="3" t="e">
        <f>IF(X309=0,"OK","Ecart")</f>
        <v>#REF!</v>
      </c>
      <c r="Z309" s="2">
        <f>IF(H309="","",NETWORKDAYS(H309,DUDU))</f>
        <v>74</v>
      </c>
      <c r="AA309" s="2">
        <f>IF(Z309="","",Z309*7)</f>
        <v>518</v>
      </c>
      <c r="AB309" s="27">
        <f>NETWORKDAYS(H309,J309)</f>
        <v>138</v>
      </c>
      <c r="AC309" s="2">
        <f>IF(Z309="","",AB309-Z309)</f>
        <v>64</v>
      </c>
      <c r="AD309" s="2">
        <f>IF(AC309="","",AC309*7)</f>
        <v>448</v>
      </c>
    </row>
    <row r="310" spans="1:30" ht="30" customHeight="1" x14ac:dyDescent="0.25">
      <c r="A310" s="62" t="s">
        <v>6</v>
      </c>
      <c r="B310" s="56" t="s">
        <v>12</v>
      </c>
      <c r="C310" s="59"/>
      <c r="D310" s="55" t="s">
        <v>8</v>
      </c>
      <c r="E310" s="55">
        <v>233</v>
      </c>
      <c r="F310" s="55" t="s">
        <v>0</v>
      </c>
      <c r="G310" s="58">
        <v>25010</v>
      </c>
      <c r="H310" s="54">
        <v>42830</v>
      </c>
      <c r="I310" s="54"/>
      <c r="J310" s="54">
        <v>43006</v>
      </c>
      <c r="K310" s="53">
        <v>42767</v>
      </c>
      <c r="L310" s="53">
        <v>42927</v>
      </c>
      <c r="M310" s="52">
        <v>630</v>
      </c>
      <c r="N310" s="52">
        <v>140</v>
      </c>
      <c r="O310" s="50">
        <f>SUM(M310:N310)</f>
        <v>770</v>
      </c>
      <c r="P310" s="51">
        <v>8</v>
      </c>
      <c r="Q310" s="51">
        <v>12</v>
      </c>
      <c r="R310" s="61">
        <v>11.25</v>
      </c>
      <c r="S310" s="61" t="e">
        <f>IF(#REF!="",#REF!*#REF!,((P310*M310*#REF!)+(((#REF!-P310)*M310)*R310)))</f>
        <v>#REF!</v>
      </c>
      <c r="T310" s="61" t="e">
        <f>S310-U310</f>
        <v>#REF!</v>
      </c>
      <c r="U310" s="61" t="e">
        <f>S310*50%</f>
        <v>#REF!</v>
      </c>
      <c r="V310" s="57"/>
      <c r="W310" s="60"/>
      <c r="X310" s="45" t="e">
        <f>W310-S310</f>
        <v>#REF!</v>
      </c>
      <c r="Y310" s="3" t="e">
        <f>IF(X310=0,"OK","Ecart")</f>
        <v>#REF!</v>
      </c>
      <c r="Z310" s="2">
        <f>IF(H310="","",NETWORKDAYS(H310,DUDU))</f>
        <v>454</v>
      </c>
      <c r="AA310" s="2">
        <f>IF(Z310="","",Z310*7)</f>
        <v>3178</v>
      </c>
      <c r="AB310" s="27">
        <f>NETWORKDAYS(H310,J310)</f>
        <v>127</v>
      </c>
      <c r="AC310" s="2">
        <f>IF(Z310="","",AB310-Z310)</f>
        <v>-327</v>
      </c>
      <c r="AD310" s="2">
        <f>IF(AC310="","",AC310*7)</f>
        <v>-2289</v>
      </c>
    </row>
    <row r="311" spans="1:30" ht="30" customHeight="1" x14ac:dyDescent="0.25">
      <c r="A311" s="62" t="s">
        <v>6</v>
      </c>
      <c r="B311" s="56" t="s">
        <v>12</v>
      </c>
      <c r="C311" s="59"/>
      <c r="D311" s="55" t="s">
        <v>8</v>
      </c>
      <c r="E311" s="55">
        <v>233</v>
      </c>
      <c r="F311" s="55" t="s">
        <v>0</v>
      </c>
      <c r="G311" s="58">
        <v>25010</v>
      </c>
      <c r="H311" s="54">
        <v>42982</v>
      </c>
      <c r="I311" s="54"/>
      <c r="J311" s="54">
        <v>43144</v>
      </c>
      <c r="K311" s="53">
        <v>42975</v>
      </c>
      <c r="L311" s="53">
        <v>43137</v>
      </c>
      <c r="M311" s="52">
        <v>630</v>
      </c>
      <c r="N311" s="52">
        <v>140</v>
      </c>
      <c r="O311" s="50">
        <f>SUM(M311:N311)</f>
        <v>770</v>
      </c>
      <c r="P311" s="51">
        <v>8</v>
      </c>
      <c r="Q311" s="51">
        <v>12</v>
      </c>
      <c r="R311" s="61">
        <v>11.25</v>
      </c>
      <c r="S311" s="61" t="e">
        <f>IF(#REF!="",#REF!*#REF!,((P311*M311*#REF!)+(((#REF!-P311)*M311)*R311)))</f>
        <v>#REF!</v>
      </c>
      <c r="T311" s="61" t="e">
        <f>S311-U311</f>
        <v>#REF!</v>
      </c>
      <c r="U311" s="61" t="e">
        <f>S311*50%</f>
        <v>#REF!</v>
      </c>
      <c r="V311" s="57"/>
      <c r="W311" s="60"/>
      <c r="X311" s="45" t="e">
        <f>W311-S311</f>
        <v>#REF!</v>
      </c>
      <c r="Y311" s="3" t="e">
        <f>IF(X311=0,"OK","Ecart")</f>
        <v>#REF!</v>
      </c>
      <c r="Z311" s="2">
        <f>IF(H311="","",NETWORKDAYS(H311,DUDU))</f>
        <v>346</v>
      </c>
      <c r="AA311" s="2">
        <f>IF(Z311="","",Z311*7)</f>
        <v>2422</v>
      </c>
      <c r="AB311" s="27">
        <f>NETWORKDAYS(H311,J311)</f>
        <v>117</v>
      </c>
      <c r="AC311" s="2">
        <f>IF(Z311="","",AB311-Z311)</f>
        <v>-229</v>
      </c>
      <c r="AD311" s="2">
        <f>IF(AC311="","",AC311*7)</f>
        <v>-1603</v>
      </c>
    </row>
    <row r="312" spans="1:30" ht="30" customHeight="1" x14ac:dyDescent="0.25">
      <c r="A312" s="55" t="s">
        <v>5</v>
      </c>
      <c r="B312" s="56" t="s">
        <v>12</v>
      </c>
      <c r="C312" s="59"/>
      <c r="D312" s="55" t="s">
        <v>8</v>
      </c>
      <c r="E312" s="55">
        <v>233</v>
      </c>
      <c r="F312" s="55" t="s">
        <v>0</v>
      </c>
      <c r="G312" s="58">
        <v>25010</v>
      </c>
      <c r="H312" s="54">
        <v>43178</v>
      </c>
      <c r="I312" s="54"/>
      <c r="J312" s="54">
        <v>43354</v>
      </c>
      <c r="K312" s="53">
        <v>43178</v>
      </c>
      <c r="L312" s="53">
        <v>43354</v>
      </c>
      <c r="M312" s="52">
        <v>630</v>
      </c>
      <c r="N312" s="52">
        <v>140</v>
      </c>
      <c r="O312" s="50">
        <f>SUM(M312:N312)</f>
        <v>770</v>
      </c>
      <c r="P312" s="51">
        <v>8</v>
      </c>
      <c r="Q312" s="51">
        <v>12</v>
      </c>
      <c r="R312" s="49">
        <v>11.25</v>
      </c>
      <c r="S312" s="48" t="e">
        <f>IF(#REF!="",#REF!*#REF!,((P312*M312*#REF!)+(((#REF!-P312)*M312)*R312)))</f>
        <v>#REF!</v>
      </c>
      <c r="T312" s="48" t="e">
        <f>S312-U312</f>
        <v>#REF!</v>
      </c>
      <c r="U312" s="48" t="e">
        <f>S312*50%</f>
        <v>#REF!</v>
      </c>
      <c r="V312" s="47"/>
      <c r="W312" s="46"/>
      <c r="X312" s="45" t="e">
        <f>W312-S312</f>
        <v>#REF!</v>
      </c>
      <c r="Y312" s="3" t="e">
        <f>IF(X312=0,"OK","Ecart")</f>
        <v>#REF!</v>
      </c>
      <c r="Z312" s="2">
        <f>IF(H312="","",NETWORKDAYS(H312,DUDU))</f>
        <v>206</v>
      </c>
      <c r="AA312" s="2">
        <f>IF(Z312="","",Z312*7)</f>
        <v>1442</v>
      </c>
      <c r="AB312" s="27">
        <f>NETWORKDAYS(H312,J312)</f>
        <v>127</v>
      </c>
      <c r="AC312" s="2">
        <f>IF(Z312="","",AB312-Z312)</f>
        <v>-79</v>
      </c>
      <c r="AD312" s="2">
        <f>IF(AC312="","",AC312*7)</f>
        <v>-553</v>
      </c>
    </row>
    <row r="313" spans="1:30" ht="30" customHeight="1" x14ac:dyDescent="0.25">
      <c r="A313" s="55" t="s">
        <v>5</v>
      </c>
      <c r="B313" s="56" t="s">
        <v>12</v>
      </c>
      <c r="C313" s="59"/>
      <c r="D313" s="55" t="s">
        <v>8</v>
      </c>
      <c r="E313" s="55">
        <v>233</v>
      </c>
      <c r="F313" s="55" t="s">
        <v>0</v>
      </c>
      <c r="G313" s="58">
        <v>25010</v>
      </c>
      <c r="H313" s="54">
        <v>43362</v>
      </c>
      <c r="I313" s="54"/>
      <c r="J313" s="54">
        <v>43525</v>
      </c>
      <c r="K313" s="53">
        <v>43362</v>
      </c>
      <c r="L313" s="53">
        <v>43525</v>
      </c>
      <c r="M313" s="52">
        <v>630</v>
      </c>
      <c r="N313" s="52">
        <v>140</v>
      </c>
      <c r="O313" s="50">
        <f>SUM(M313:N313)</f>
        <v>770</v>
      </c>
      <c r="P313" s="51">
        <v>8</v>
      </c>
      <c r="Q313" s="51">
        <v>12</v>
      </c>
      <c r="R313" s="49">
        <v>11.25</v>
      </c>
      <c r="S313" s="48" t="e">
        <f>IF(#REF!="",#REF!*#REF!,((P313*M313*#REF!)+(((#REF!-P313)*M313)*R313)))</f>
        <v>#REF!</v>
      </c>
      <c r="T313" s="48" t="e">
        <f>S313-U313</f>
        <v>#REF!</v>
      </c>
      <c r="U313" s="48" t="e">
        <f>S313*50%</f>
        <v>#REF!</v>
      </c>
      <c r="V313" s="47"/>
      <c r="W313" s="46"/>
      <c r="X313" s="45" t="e">
        <f>W313-S313</f>
        <v>#REF!</v>
      </c>
      <c r="Y313" s="3" t="e">
        <f>IF(X313=0,"OK","Ecart")</f>
        <v>#REF!</v>
      </c>
      <c r="Z313" s="2">
        <f>IF(H313="","",NETWORKDAYS(H313,DUDU))</f>
        <v>74</v>
      </c>
      <c r="AA313" s="2">
        <f>IF(Z313="","",Z313*7)</f>
        <v>518</v>
      </c>
      <c r="AB313" s="27">
        <f>NETWORKDAYS(H313,J313)</f>
        <v>118</v>
      </c>
      <c r="AC313" s="2">
        <f>IF(Z313="","",AB313-Z313)</f>
        <v>44</v>
      </c>
      <c r="AD313" s="2">
        <f>IF(AC313="","",AC313*7)</f>
        <v>308</v>
      </c>
    </row>
    <row r="314" spans="1:30" ht="30" customHeight="1" x14ac:dyDescent="0.25">
      <c r="A314" s="77" t="s">
        <v>6</v>
      </c>
      <c r="B314" s="74" t="s">
        <v>12</v>
      </c>
      <c r="C314" s="76"/>
      <c r="D314" s="73" t="s">
        <v>8</v>
      </c>
      <c r="E314" s="73">
        <v>233</v>
      </c>
      <c r="F314" s="73" t="s">
        <v>0</v>
      </c>
      <c r="G314" s="75">
        <v>25010</v>
      </c>
      <c r="H314" s="72"/>
      <c r="I314" s="72"/>
      <c r="J314" s="72"/>
      <c r="K314" s="71">
        <v>43017</v>
      </c>
      <c r="L314" s="71">
        <v>43165</v>
      </c>
      <c r="M314" s="70">
        <v>560</v>
      </c>
      <c r="N314" s="70">
        <v>140</v>
      </c>
      <c r="O314" s="68">
        <f>SUM(M314:N314)</f>
        <v>700</v>
      </c>
      <c r="P314" s="69">
        <v>8</v>
      </c>
      <c r="Q314" s="69">
        <v>12</v>
      </c>
      <c r="R314" s="67">
        <v>14</v>
      </c>
      <c r="S314" s="67" t="e">
        <f>IF(#REF!="",#REF!*#REF!,((P314*M314*#REF!)+(((#REF!-P314)*M314)*R314)))</f>
        <v>#REF!</v>
      </c>
      <c r="T314" s="67" t="e">
        <f>S314-U314</f>
        <v>#REF!</v>
      </c>
      <c r="U314" s="67" t="e">
        <f>S314*50%</f>
        <v>#REF!</v>
      </c>
      <c r="V314" s="66" t="s">
        <v>13</v>
      </c>
      <c r="W314" s="65" t="s">
        <v>13</v>
      </c>
      <c r="X314" s="45">
        <v>0</v>
      </c>
      <c r="Y314" s="3" t="str">
        <f>IF(X314=0,"OK","Ecart")</f>
        <v>OK</v>
      </c>
      <c r="Z314" s="2" t="str">
        <f>IF(H314="","",NETWORKDAYS(H314,DUDU))</f>
        <v/>
      </c>
      <c r="AA314" s="2" t="str">
        <f>IF(Z314="","",Z314*7)</f>
        <v/>
      </c>
      <c r="AB314" s="27">
        <f>NETWORKDAYS(H314,J314)</f>
        <v>0</v>
      </c>
      <c r="AC314" s="2" t="str">
        <f>IF(Z314="","",AB314-Z314)</f>
        <v/>
      </c>
      <c r="AD314" s="2" t="str">
        <f>IF(AC314="","",AC314*7)</f>
        <v/>
      </c>
    </row>
    <row r="315" spans="1:30" ht="30" customHeight="1" x14ac:dyDescent="0.25">
      <c r="A315" s="55" t="s">
        <v>5</v>
      </c>
      <c r="B315" s="56" t="s">
        <v>12</v>
      </c>
      <c r="C315" s="59"/>
      <c r="D315" s="55" t="s">
        <v>8</v>
      </c>
      <c r="E315" s="55">
        <v>233</v>
      </c>
      <c r="F315" s="55" t="s">
        <v>0</v>
      </c>
      <c r="G315" s="58">
        <v>25010</v>
      </c>
      <c r="H315" s="54">
        <v>43124</v>
      </c>
      <c r="I315" s="54"/>
      <c r="J315" s="54">
        <v>43271</v>
      </c>
      <c r="K315" s="53">
        <v>43124</v>
      </c>
      <c r="L315" s="53">
        <v>43271</v>
      </c>
      <c r="M315" s="52">
        <v>560</v>
      </c>
      <c r="N315" s="52">
        <v>140</v>
      </c>
      <c r="O315" s="50">
        <f>SUM(M315:N315)</f>
        <v>700</v>
      </c>
      <c r="P315" s="51">
        <v>8</v>
      </c>
      <c r="Q315" s="51">
        <v>12</v>
      </c>
      <c r="R315" s="49">
        <v>14</v>
      </c>
      <c r="S315" s="48" t="e">
        <f>IF(#REF!="",#REF!*#REF!,((P315*M315*#REF!)+(((#REF!-P315)*M315)*R315)))</f>
        <v>#REF!</v>
      </c>
      <c r="T315" s="48" t="e">
        <f>S315-U315</f>
        <v>#REF!</v>
      </c>
      <c r="U315" s="48" t="e">
        <f>S315*50%</f>
        <v>#REF!</v>
      </c>
      <c r="V315" s="47"/>
      <c r="W315" s="46"/>
      <c r="X315" s="45" t="e">
        <f>W315-S315</f>
        <v>#REF!</v>
      </c>
      <c r="Y315" s="3" t="e">
        <f>IF(X315=0,"OK","Ecart")</f>
        <v>#REF!</v>
      </c>
      <c r="Z315" s="2">
        <f>IF(H315="","",NETWORKDAYS(H315,DUDU))</f>
        <v>244</v>
      </c>
      <c r="AA315" s="2">
        <f>IF(Z315="","",Z315*7)</f>
        <v>1708</v>
      </c>
      <c r="AB315" s="27">
        <f>NETWORKDAYS(H315,J315)</f>
        <v>106</v>
      </c>
      <c r="AC315" s="2">
        <f>IF(Z315="","",AB315-Z315)</f>
        <v>-138</v>
      </c>
      <c r="AD315" s="2">
        <f>IF(AC315="","",AC315*7)</f>
        <v>-966</v>
      </c>
    </row>
    <row r="316" spans="1:30" ht="30" customHeight="1" x14ac:dyDescent="0.25">
      <c r="A316" s="62" t="s">
        <v>6</v>
      </c>
      <c r="B316" s="56" t="s">
        <v>12</v>
      </c>
      <c r="C316" s="59"/>
      <c r="D316" s="55" t="s">
        <v>8</v>
      </c>
      <c r="E316" s="55">
        <v>251</v>
      </c>
      <c r="F316" s="55" t="s">
        <v>0</v>
      </c>
      <c r="G316" s="58">
        <v>25010</v>
      </c>
      <c r="H316" s="54">
        <v>42774</v>
      </c>
      <c r="I316" s="54"/>
      <c r="J316" s="54">
        <v>43006</v>
      </c>
      <c r="K316" s="53">
        <v>42774</v>
      </c>
      <c r="L316" s="53">
        <v>43006</v>
      </c>
      <c r="M316" s="52">
        <v>910</v>
      </c>
      <c r="N316" s="52">
        <v>140</v>
      </c>
      <c r="O316" s="50">
        <f>SUM(M316:N316)</f>
        <v>1050</v>
      </c>
      <c r="P316" s="51">
        <v>18</v>
      </c>
      <c r="Q316" s="51">
        <v>27</v>
      </c>
      <c r="R316" s="61">
        <v>13.3</v>
      </c>
      <c r="S316" s="61" t="e">
        <f>IF(#REF!="",#REF!*#REF!,((P316*M316*#REF!)+(((#REF!-P316)*M316)*R316)))</f>
        <v>#REF!</v>
      </c>
      <c r="T316" s="61" t="e">
        <f>S316-U316</f>
        <v>#REF!</v>
      </c>
      <c r="U316" s="61" t="e">
        <f>S316*50%</f>
        <v>#REF!</v>
      </c>
      <c r="V316" s="57" t="s">
        <v>11</v>
      </c>
      <c r="W316" s="60"/>
      <c r="X316" s="45" t="e">
        <f>W316-S316</f>
        <v>#REF!</v>
      </c>
      <c r="Y316" s="3" t="e">
        <f>IF(X316=0,"OK","Ecart")</f>
        <v>#REF!</v>
      </c>
      <c r="Z316" s="2">
        <f>IF(H316="","",NETWORKDAYS(H316,DUDU))</f>
        <v>494</v>
      </c>
      <c r="AA316" s="2">
        <f>IF(Z316="","",Z316*7)</f>
        <v>3458</v>
      </c>
      <c r="AB316" s="27">
        <f>NETWORKDAYS(H316,J316)</f>
        <v>167</v>
      </c>
      <c r="AC316" s="2">
        <f>IF(Z316="","",AB316-Z316)</f>
        <v>-327</v>
      </c>
      <c r="AD316" s="2">
        <f>IF(AC316="","",AC316*7)</f>
        <v>-2289</v>
      </c>
    </row>
    <row r="317" spans="1:30" ht="30" customHeight="1" x14ac:dyDescent="0.25">
      <c r="A317" s="62" t="s">
        <v>6</v>
      </c>
      <c r="B317" s="56" t="s">
        <v>12</v>
      </c>
      <c r="C317" s="59"/>
      <c r="D317" s="55" t="s">
        <v>8</v>
      </c>
      <c r="E317" s="55">
        <v>251</v>
      </c>
      <c r="F317" s="55" t="s">
        <v>0</v>
      </c>
      <c r="G317" s="58">
        <v>25010</v>
      </c>
      <c r="H317" s="54">
        <v>42829</v>
      </c>
      <c r="I317" s="54"/>
      <c r="J317" s="54">
        <v>43062</v>
      </c>
      <c r="K317" s="53">
        <v>42774</v>
      </c>
      <c r="L317" s="53">
        <v>43006</v>
      </c>
      <c r="M317" s="52">
        <v>910</v>
      </c>
      <c r="N317" s="52">
        <v>140</v>
      </c>
      <c r="O317" s="50">
        <f>SUM(M317:N317)</f>
        <v>1050</v>
      </c>
      <c r="P317" s="51">
        <v>18</v>
      </c>
      <c r="Q317" s="51">
        <v>27</v>
      </c>
      <c r="R317" s="61">
        <v>13.3</v>
      </c>
      <c r="S317" s="61" t="e">
        <f>IF(#REF!="",#REF!*#REF!,((P317*M317*#REF!)+(((#REF!-P317)*M317)*R317)))</f>
        <v>#REF!</v>
      </c>
      <c r="T317" s="61" t="e">
        <f>S317-U317</f>
        <v>#REF!</v>
      </c>
      <c r="U317" s="61" t="e">
        <f>S317*50%</f>
        <v>#REF!</v>
      </c>
      <c r="V317" s="57" t="s">
        <v>11</v>
      </c>
      <c r="W317" s="60"/>
      <c r="X317" s="45" t="e">
        <f>W317-S317</f>
        <v>#REF!</v>
      </c>
      <c r="Y317" s="3" t="e">
        <f>IF(X317=0,"OK","Ecart")</f>
        <v>#REF!</v>
      </c>
      <c r="Z317" s="2">
        <f>IF(H317="","",NETWORKDAYS(H317,DUDU))</f>
        <v>455</v>
      </c>
      <c r="AA317" s="2">
        <f>IF(Z317="","",Z317*7)</f>
        <v>3185</v>
      </c>
      <c r="AB317" s="27">
        <f>NETWORKDAYS(H317,J317)</f>
        <v>168</v>
      </c>
      <c r="AC317" s="2">
        <f>IF(Z317="","",AB317-Z317)</f>
        <v>-287</v>
      </c>
      <c r="AD317" s="2">
        <f>IF(AC317="","",AC317*7)</f>
        <v>-2009</v>
      </c>
    </row>
    <row r="318" spans="1:30" ht="30" customHeight="1" x14ac:dyDescent="0.25">
      <c r="A318" s="55" t="s">
        <v>5</v>
      </c>
      <c r="B318" s="56" t="s">
        <v>12</v>
      </c>
      <c r="C318" s="59"/>
      <c r="D318" s="55" t="s">
        <v>8</v>
      </c>
      <c r="E318" s="55">
        <v>251</v>
      </c>
      <c r="F318" s="55" t="s">
        <v>0</v>
      </c>
      <c r="G318" s="58">
        <v>25010</v>
      </c>
      <c r="H318" s="54">
        <v>43111</v>
      </c>
      <c r="I318" s="54"/>
      <c r="J318" s="54">
        <v>43343</v>
      </c>
      <c r="K318" s="53">
        <v>43111</v>
      </c>
      <c r="L318" s="53">
        <v>43343</v>
      </c>
      <c r="M318" s="52">
        <v>910</v>
      </c>
      <c r="N318" s="52">
        <v>140</v>
      </c>
      <c r="O318" s="50">
        <f>SUM(M318:N318)</f>
        <v>1050</v>
      </c>
      <c r="P318" s="51">
        <v>18</v>
      </c>
      <c r="Q318" s="51">
        <v>27</v>
      </c>
      <c r="R318" s="49">
        <v>13.3</v>
      </c>
      <c r="S318" s="48" t="e">
        <f>IF(#REF!="",#REF!*#REF!,((P318*M318*#REF!)+(((#REF!-P318)*M318)*R318)))</f>
        <v>#REF!</v>
      </c>
      <c r="T318" s="48" t="e">
        <f>S318-U318</f>
        <v>#REF!</v>
      </c>
      <c r="U318" s="48" t="e">
        <f>S318*50%</f>
        <v>#REF!</v>
      </c>
      <c r="V318" s="47"/>
      <c r="W318" s="46"/>
      <c r="X318" s="45" t="e">
        <f>W318-S318</f>
        <v>#REF!</v>
      </c>
      <c r="Y318" s="3" t="e">
        <f>IF(X318=0,"OK","Ecart")</f>
        <v>#REF!</v>
      </c>
      <c r="Z318" s="2">
        <f>IF(H318="","",NETWORKDAYS(H318,DUDU))</f>
        <v>253</v>
      </c>
      <c r="AA318" s="2">
        <f>IF(Z318="","",Z318*7)</f>
        <v>1771</v>
      </c>
      <c r="AB318" s="27">
        <f>NETWORKDAYS(H318,J318)</f>
        <v>167</v>
      </c>
      <c r="AC318" s="2">
        <f>IF(Z318="","",AB318-Z318)</f>
        <v>-86</v>
      </c>
      <c r="AD318" s="2">
        <f>IF(AC318="","",AC318*7)</f>
        <v>-602</v>
      </c>
    </row>
    <row r="319" spans="1:30" ht="30" customHeight="1" x14ac:dyDescent="0.25">
      <c r="A319" s="55" t="s">
        <v>5</v>
      </c>
      <c r="B319" s="56" t="s">
        <v>12</v>
      </c>
      <c r="C319" s="59"/>
      <c r="D319" s="55" t="s">
        <v>8</v>
      </c>
      <c r="E319" s="55">
        <v>251</v>
      </c>
      <c r="F319" s="55" t="s">
        <v>0</v>
      </c>
      <c r="G319" s="58">
        <v>25010</v>
      </c>
      <c r="H319" s="54">
        <v>43164</v>
      </c>
      <c r="I319" s="54"/>
      <c r="J319" s="54">
        <v>43396</v>
      </c>
      <c r="K319" s="53">
        <v>43164</v>
      </c>
      <c r="L319" s="53">
        <v>43396</v>
      </c>
      <c r="M319" s="52">
        <v>910</v>
      </c>
      <c r="N319" s="52">
        <v>140</v>
      </c>
      <c r="O319" s="50">
        <f>SUM(M319:N319)</f>
        <v>1050</v>
      </c>
      <c r="P319" s="51">
        <v>18</v>
      </c>
      <c r="Q319" s="51">
        <v>27</v>
      </c>
      <c r="R319" s="49">
        <v>13.3</v>
      </c>
      <c r="S319" s="48" t="e">
        <f>IF(#REF!="",#REF!*#REF!,((P319*M319*#REF!)+(((#REF!-P319)*M319)*R319)))</f>
        <v>#REF!</v>
      </c>
      <c r="T319" s="48" t="e">
        <f>S319-U319</f>
        <v>#REF!</v>
      </c>
      <c r="U319" s="48" t="e">
        <f>S319*50%</f>
        <v>#REF!</v>
      </c>
      <c r="V319" s="47"/>
      <c r="W319" s="46"/>
      <c r="X319" s="45" t="e">
        <f>W319-S319</f>
        <v>#REF!</v>
      </c>
      <c r="Y319" s="3" t="e">
        <f>IF(X319=0,"OK","Ecart")</f>
        <v>#REF!</v>
      </c>
      <c r="Z319" s="2">
        <f>IF(H319="","",NETWORKDAYS(H319,DUDU))</f>
        <v>216</v>
      </c>
      <c r="AA319" s="2">
        <f>IF(Z319="","",Z319*7)</f>
        <v>1512</v>
      </c>
      <c r="AB319" s="27">
        <f>NETWORKDAYS(H319,J319)</f>
        <v>167</v>
      </c>
      <c r="AC319" s="2">
        <f>IF(Z319="","",AB319-Z319)</f>
        <v>-49</v>
      </c>
      <c r="AD319" s="2">
        <f>IF(AC319="","",AC319*7)</f>
        <v>-343</v>
      </c>
    </row>
    <row r="320" spans="1:30" ht="30" customHeight="1" x14ac:dyDescent="0.25">
      <c r="A320" s="62" t="s">
        <v>6</v>
      </c>
      <c r="B320" s="56" t="s">
        <v>12</v>
      </c>
      <c r="C320" s="59"/>
      <c r="D320" s="55" t="s">
        <v>8</v>
      </c>
      <c r="E320" s="55">
        <v>255</v>
      </c>
      <c r="F320" s="55" t="s">
        <v>0</v>
      </c>
      <c r="G320" s="58">
        <v>25010</v>
      </c>
      <c r="H320" s="54">
        <v>42758</v>
      </c>
      <c r="I320" s="54"/>
      <c r="J320" s="54">
        <v>42983</v>
      </c>
      <c r="K320" s="53">
        <v>42758</v>
      </c>
      <c r="L320" s="53">
        <v>42947</v>
      </c>
      <c r="M320" s="52">
        <v>875</v>
      </c>
      <c r="N320" s="52">
        <v>140</v>
      </c>
      <c r="O320" s="50">
        <f>SUM(M320:N320)</f>
        <v>1015</v>
      </c>
      <c r="P320" s="51">
        <v>8</v>
      </c>
      <c r="Q320" s="51">
        <v>12</v>
      </c>
      <c r="R320" s="61">
        <v>10.8</v>
      </c>
      <c r="S320" s="61" t="e">
        <f>IF(#REF!="",#REF!*#REF!,((P320*M320*#REF!)+(((#REF!-P320)*M320)*R320)))</f>
        <v>#REF!</v>
      </c>
      <c r="T320" s="61" t="e">
        <f>S320-U320</f>
        <v>#REF!</v>
      </c>
      <c r="U320" s="61" t="e">
        <f>S320*50%</f>
        <v>#REF!</v>
      </c>
      <c r="V320" s="57"/>
      <c r="W320" s="60"/>
      <c r="X320" s="45" t="e">
        <f>W320-S320</f>
        <v>#REF!</v>
      </c>
      <c r="Y320" s="3" t="e">
        <f>IF(X320=0,"OK","Ecart")</f>
        <v>#REF!</v>
      </c>
      <c r="Z320" s="2">
        <f>IF(H320="","",NETWORKDAYS(H320,DUDU))</f>
        <v>506</v>
      </c>
      <c r="AA320" s="2">
        <f>IF(Z320="","",Z320*7)</f>
        <v>3542</v>
      </c>
      <c r="AB320" s="27">
        <f>NETWORKDAYS(H320,J320)</f>
        <v>162</v>
      </c>
      <c r="AC320" s="2">
        <f>IF(Z320="","",AB320-Z320)</f>
        <v>-344</v>
      </c>
      <c r="AD320" s="2">
        <f>IF(AC320="","",AC320*7)</f>
        <v>-2408</v>
      </c>
    </row>
    <row r="321" spans="1:30" ht="30" customHeight="1" x14ac:dyDescent="0.25">
      <c r="A321" s="62" t="s">
        <v>6</v>
      </c>
      <c r="B321" s="56" t="s">
        <v>12</v>
      </c>
      <c r="C321" s="59"/>
      <c r="D321" s="55" t="s">
        <v>8</v>
      </c>
      <c r="E321" s="55">
        <v>255</v>
      </c>
      <c r="F321" s="55" t="s">
        <v>0</v>
      </c>
      <c r="G321" s="58">
        <v>25010</v>
      </c>
      <c r="H321" s="54">
        <v>42989</v>
      </c>
      <c r="I321" s="54"/>
      <c r="J321" s="54">
        <v>43201</v>
      </c>
      <c r="K321" s="53">
        <v>42975</v>
      </c>
      <c r="L321" s="53">
        <v>43165</v>
      </c>
      <c r="M321" s="52">
        <v>875</v>
      </c>
      <c r="N321" s="52">
        <v>140</v>
      </c>
      <c r="O321" s="50">
        <f>SUM(M321:N321)</f>
        <v>1015</v>
      </c>
      <c r="P321" s="51">
        <v>8</v>
      </c>
      <c r="Q321" s="51">
        <v>12</v>
      </c>
      <c r="R321" s="61">
        <v>10.8</v>
      </c>
      <c r="S321" s="61" t="e">
        <f>IF(#REF!="",#REF!*#REF!,((P321*M321*#REF!)+(((#REF!-P321)*M321)*R321)))</f>
        <v>#REF!</v>
      </c>
      <c r="T321" s="61" t="e">
        <f>S321-U321</f>
        <v>#REF!</v>
      </c>
      <c r="U321" s="61" t="e">
        <f>S321*50%</f>
        <v>#REF!</v>
      </c>
      <c r="V321" s="57"/>
      <c r="W321" s="60"/>
      <c r="X321" s="45" t="e">
        <f>W321-S321</f>
        <v>#REF!</v>
      </c>
      <c r="Y321" s="3" t="e">
        <f>IF(X321=0,"OK","Ecart")</f>
        <v>#REF!</v>
      </c>
      <c r="Z321" s="2">
        <f>IF(H321="","",NETWORKDAYS(H321,DUDU))</f>
        <v>341</v>
      </c>
      <c r="AA321" s="2">
        <f>IF(Z321="","",Z321*7)</f>
        <v>2387</v>
      </c>
      <c r="AB321" s="27">
        <f>NETWORKDAYS(H321,J321)</f>
        <v>153</v>
      </c>
      <c r="AC321" s="2">
        <f>IF(Z321="","",AB321-Z321)</f>
        <v>-188</v>
      </c>
      <c r="AD321" s="2">
        <f>IF(AC321="","",AC321*7)</f>
        <v>-1316</v>
      </c>
    </row>
    <row r="322" spans="1:30" ht="30" customHeight="1" x14ac:dyDescent="0.25">
      <c r="A322" s="55" t="s">
        <v>5</v>
      </c>
      <c r="B322" s="56" t="s">
        <v>12</v>
      </c>
      <c r="C322" s="59"/>
      <c r="D322" s="55" t="s">
        <v>8</v>
      </c>
      <c r="E322" s="55">
        <v>255</v>
      </c>
      <c r="F322" s="55" t="s">
        <v>0</v>
      </c>
      <c r="G322" s="58">
        <v>25010</v>
      </c>
      <c r="H322" s="54">
        <v>43213</v>
      </c>
      <c r="I322" s="54"/>
      <c r="J322" s="54">
        <v>43438</v>
      </c>
      <c r="K322" s="53">
        <v>43213</v>
      </c>
      <c r="L322" s="53">
        <v>43438</v>
      </c>
      <c r="M322" s="52">
        <v>875</v>
      </c>
      <c r="N322" s="52">
        <v>140</v>
      </c>
      <c r="O322" s="50">
        <f>SUM(M322:N322)</f>
        <v>1015</v>
      </c>
      <c r="P322" s="51">
        <v>8</v>
      </c>
      <c r="Q322" s="51">
        <v>12</v>
      </c>
      <c r="R322" s="49">
        <v>10.8</v>
      </c>
      <c r="S322" s="48" t="e">
        <f>IF(#REF!="",#REF!*#REF!,((P322*M322*#REF!)+(((#REF!-P322)*M322)*R322)))</f>
        <v>#REF!</v>
      </c>
      <c r="T322" s="48" t="e">
        <f>S322-U322</f>
        <v>#REF!</v>
      </c>
      <c r="U322" s="48" t="e">
        <f>S322*50%</f>
        <v>#REF!</v>
      </c>
      <c r="V322" s="47"/>
      <c r="W322" s="46"/>
      <c r="X322" s="45" t="e">
        <f>W322-S322</f>
        <v>#REF!</v>
      </c>
      <c r="Y322" s="3" t="e">
        <f>IF(X322=0,"OK","Ecart")</f>
        <v>#REF!</v>
      </c>
      <c r="Z322" s="2">
        <f>IF(H322="","",NETWORKDAYS(H322,DUDU))</f>
        <v>181</v>
      </c>
      <c r="AA322" s="2">
        <f>IF(Z322="","",Z322*7)</f>
        <v>1267</v>
      </c>
      <c r="AB322" s="27">
        <f>NETWORKDAYS(H322,J322)</f>
        <v>162</v>
      </c>
      <c r="AC322" s="2">
        <f>IF(Z322="","",AB322-Z322)</f>
        <v>-19</v>
      </c>
      <c r="AD322" s="2">
        <f>IF(AC322="","",AC322*7)</f>
        <v>-133</v>
      </c>
    </row>
    <row r="323" spans="1:30" ht="30" customHeight="1" x14ac:dyDescent="0.25">
      <c r="A323" s="55" t="s">
        <v>5</v>
      </c>
      <c r="B323" s="56" t="s">
        <v>12</v>
      </c>
      <c r="C323" s="59"/>
      <c r="D323" s="55" t="s">
        <v>8</v>
      </c>
      <c r="E323" s="55">
        <v>255</v>
      </c>
      <c r="F323" s="55" t="s">
        <v>0</v>
      </c>
      <c r="G323" s="58">
        <v>25010</v>
      </c>
      <c r="H323" s="54">
        <v>43446</v>
      </c>
      <c r="I323" s="54"/>
      <c r="J323" s="54">
        <v>43665</v>
      </c>
      <c r="K323" s="53">
        <v>43446</v>
      </c>
      <c r="L323" s="53">
        <v>43665</v>
      </c>
      <c r="M323" s="52">
        <v>875</v>
      </c>
      <c r="N323" s="52">
        <v>140</v>
      </c>
      <c r="O323" s="50">
        <f>SUM(M323:N323)</f>
        <v>1015</v>
      </c>
      <c r="P323" s="51">
        <v>8</v>
      </c>
      <c r="Q323" s="51">
        <v>12</v>
      </c>
      <c r="R323" s="49">
        <v>10.8</v>
      </c>
      <c r="S323" s="48" t="e">
        <f>IF(#REF!="",#REF!*#REF!,((P323*M323*#REF!)+(((#REF!-P323)*M323)*R323)))</f>
        <v>#REF!</v>
      </c>
      <c r="T323" s="48" t="e">
        <f>S323-U323</f>
        <v>#REF!</v>
      </c>
      <c r="U323" s="48" t="e">
        <f>S323*50%</f>
        <v>#REF!</v>
      </c>
      <c r="V323" s="47"/>
      <c r="W323" s="46"/>
      <c r="X323" s="45" t="e">
        <f>W323-S323</f>
        <v>#REF!</v>
      </c>
      <c r="Y323" s="3" t="e">
        <f>IF(X323=0,"OK","Ecart")</f>
        <v>#REF!</v>
      </c>
      <c r="Z323" s="2">
        <f>IF(H323="","",NETWORKDAYS(H323,DUDU))</f>
        <v>14</v>
      </c>
      <c r="AA323" s="2">
        <f>IF(Z323="","",Z323*7)</f>
        <v>98</v>
      </c>
      <c r="AB323" s="27">
        <f>NETWORKDAYS(H323,J323)</f>
        <v>158</v>
      </c>
      <c r="AC323" s="2">
        <f>IF(Z323="","",AB323-Z323)</f>
        <v>144</v>
      </c>
      <c r="AD323" s="2">
        <f>IF(AC323="","",AC323*7)</f>
        <v>1008</v>
      </c>
    </row>
    <row r="324" spans="1:30" ht="30" customHeight="1" x14ac:dyDescent="0.25">
      <c r="A324" s="62" t="s">
        <v>6</v>
      </c>
      <c r="B324" s="56" t="s">
        <v>12</v>
      </c>
      <c r="C324" s="59"/>
      <c r="D324" s="55" t="s">
        <v>8</v>
      </c>
      <c r="E324" s="55">
        <v>334</v>
      </c>
      <c r="F324" s="55" t="s">
        <v>0</v>
      </c>
      <c r="G324" s="58">
        <v>25010</v>
      </c>
      <c r="H324" s="54">
        <v>42779</v>
      </c>
      <c r="I324" s="54"/>
      <c r="J324" s="54">
        <v>42926</v>
      </c>
      <c r="K324" s="53">
        <v>42761</v>
      </c>
      <c r="L324" s="53">
        <v>42908</v>
      </c>
      <c r="M324" s="52">
        <v>490</v>
      </c>
      <c r="N324" s="52">
        <v>210</v>
      </c>
      <c r="O324" s="50">
        <f>SUM(M324:N324)</f>
        <v>700</v>
      </c>
      <c r="P324" s="51">
        <v>10</v>
      </c>
      <c r="Q324" s="51">
        <v>15</v>
      </c>
      <c r="R324" s="61">
        <v>12.74</v>
      </c>
      <c r="S324" s="61" t="e">
        <f>IF(#REF!="",#REF!*#REF!,((P324*M324*#REF!)+(((#REF!-P324)*M324)*R324)))</f>
        <v>#REF!</v>
      </c>
      <c r="T324" s="61" t="e">
        <f>S324-U324</f>
        <v>#REF!</v>
      </c>
      <c r="U324" s="61" t="e">
        <f>S324*50%</f>
        <v>#REF!</v>
      </c>
      <c r="V324" s="57"/>
      <c r="W324" s="60"/>
      <c r="X324" s="45" t="e">
        <f>W324-S324</f>
        <v>#REF!</v>
      </c>
      <c r="Y324" s="3" t="e">
        <f>IF(X324=0,"OK","Ecart")</f>
        <v>#REF!</v>
      </c>
      <c r="Z324" s="2">
        <f>IF(H324="","",NETWORKDAYS(H324,DUDU))</f>
        <v>491</v>
      </c>
      <c r="AA324" s="2">
        <f>IF(Z324="","",Z324*7)</f>
        <v>3437</v>
      </c>
      <c r="AB324" s="27">
        <f>NETWORKDAYS(H324,J324)</f>
        <v>106</v>
      </c>
      <c r="AC324" s="2">
        <f>IF(Z324="","",AB324-Z324)</f>
        <v>-385</v>
      </c>
      <c r="AD324" s="2">
        <f>IF(AC324="","",AC324*7)</f>
        <v>-2695</v>
      </c>
    </row>
    <row r="325" spans="1:30" ht="30" customHeight="1" x14ac:dyDescent="0.25">
      <c r="A325" s="62" t="s">
        <v>6</v>
      </c>
      <c r="B325" s="56" t="s">
        <v>12</v>
      </c>
      <c r="C325" s="59"/>
      <c r="D325" s="55" t="s">
        <v>8</v>
      </c>
      <c r="E325" s="55">
        <v>334</v>
      </c>
      <c r="F325" s="55" t="s">
        <v>0</v>
      </c>
      <c r="G325" s="58">
        <v>25010</v>
      </c>
      <c r="H325" s="54">
        <v>42989</v>
      </c>
      <c r="I325" s="54"/>
      <c r="J325" s="54">
        <v>43137</v>
      </c>
      <c r="K325" s="53">
        <v>42989</v>
      </c>
      <c r="L325" s="53">
        <v>43137</v>
      </c>
      <c r="M325" s="52">
        <v>490</v>
      </c>
      <c r="N325" s="52">
        <v>210</v>
      </c>
      <c r="O325" s="50">
        <f>SUM(M325:N325)</f>
        <v>700</v>
      </c>
      <c r="P325" s="51">
        <v>10</v>
      </c>
      <c r="Q325" s="51">
        <v>15</v>
      </c>
      <c r="R325" s="61">
        <v>12.74</v>
      </c>
      <c r="S325" s="61" t="e">
        <f>IF(#REF!="",#REF!*#REF!,((P325*M325*#REF!)+(((#REF!-P325)*M325)*R325)))</f>
        <v>#REF!</v>
      </c>
      <c r="T325" s="61" t="e">
        <f>S325-U325</f>
        <v>#REF!</v>
      </c>
      <c r="U325" s="61" t="e">
        <f>S325*50%</f>
        <v>#REF!</v>
      </c>
      <c r="V325" s="57"/>
      <c r="W325" s="60"/>
      <c r="X325" s="45" t="e">
        <f>W325-S325</f>
        <v>#REF!</v>
      </c>
      <c r="Y325" s="3" t="e">
        <f>IF(X325=0,"OK","Ecart")</f>
        <v>#REF!</v>
      </c>
      <c r="Z325" s="2">
        <f>IF(H325="","",NETWORKDAYS(H325,DUDU))</f>
        <v>341</v>
      </c>
      <c r="AA325" s="2">
        <f>IF(Z325="","",Z325*7)</f>
        <v>2387</v>
      </c>
      <c r="AB325" s="27">
        <f>NETWORKDAYS(H325,J325)</f>
        <v>107</v>
      </c>
      <c r="AC325" s="2">
        <f>IF(Z325="","",AB325-Z325)</f>
        <v>-234</v>
      </c>
      <c r="AD325" s="2">
        <f>IF(AC325="","",AC325*7)</f>
        <v>-1638</v>
      </c>
    </row>
    <row r="326" spans="1:30" ht="30" customHeight="1" x14ac:dyDescent="0.25">
      <c r="A326" s="55" t="s">
        <v>5</v>
      </c>
      <c r="B326" s="56" t="s">
        <v>12</v>
      </c>
      <c r="C326" s="59"/>
      <c r="D326" s="55" t="s">
        <v>8</v>
      </c>
      <c r="E326" s="55">
        <v>334</v>
      </c>
      <c r="F326" s="55" t="s">
        <v>0</v>
      </c>
      <c r="G326" s="58">
        <v>25010</v>
      </c>
      <c r="H326" s="54">
        <v>43143</v>
      </c>
      <c r="I326" s="54"/>
      <c r="J326" s="54">
        <v>43290</v>
      </c>
      <c r="K326" s="53">
        <v>43143</v>
      </c>
      <c r="L326" s="53">
        <v>43290</v>
      </c>
      <c r="M326" s="52">
        <v>490</v>
      </c>
      <c r="N326" s="52">
        <v>210</v>
      </c>
      <c r="O326" s="50">
        <f>SUM(M326:N326)</f>
        <v>700</v>
      </c>
      <c r="P326" s="51">
        <v>10</v>
      </c>
      <c r="Q326" s="51">
        <v>15</v>
      </c>
      <c r="R326" s="49">
        <v>12.74</v>
      </c>
      <c r="S326" s="48" t="e">
        <f>IF(#REF!="",#REF!*#REF!,((P326*M326*#REF!)+(((#REF!-P326)*M326)*R326)))</f>
        <v>#REF!</v>
      </c>
      <c r="T326" s="48" t="e">
        <f>S326-U326</f>
        <v>#REF!</v>
      </c>
      <c r="U326" s="48" t="e">
        <f>S326*50%</f>
        <v>#REF!</v>
      </c>
      <c r="V326" s="47"/>
      <c r="W326" s="46"/>
      <c r="X326" s="45" t="e">
        <f>W326-S326</f>
        <v>#REF!</v>
      </c>
      <c r="Y326" s="3" t="e">
        <f>IF(X326=0,"OK","Ecart")</f>
        <v>#REF!</v>
      </c>
      <c r="Z326" s="2">
        <f>IF(H326="","",NETWORKDAYS(H326,DUDU))</f>
        <v>231</v>
      </c>
      <c r="AA326" s="2">
        <f>IF(Z326="","",Z326*7)</f>
        <v>1617</v>
      </c>
      <c r="AB326" s="27">
        <f>NETWORKDAYS(H326,J326)</f>
        <v>106</v>
      </c>
      <c r="AC326" s="2">
        <f>IF(Z326="","",AB326-Z326)</f>
        <v>-125</v>
      </c>
      <c r="AD326" s="2">
        <f>IF(AC326="","",AC326*7)</f>
        <v>-875</v>
      </c>
    </row>
    <row r="327" spans="1:30" ht="30" customHeight="1" x14ac:dyDescent="0.25">
      <c r="A327" s="55" t="s">
        <v>5</v>
      </c>
      <c r="B327" s="56" t="s">
        <v>12</v>
      </c>
      <c r="C327" s="59"/>
      <c r="D327" s="55" t="s">
        <v>8</v>
      </c>
      <c r="E327" s="55">
        <v>334</v>
      </c>
      <c r="F327" s="55" t="s">
        <v>0</v>
      </c>
      <c r="G327" s="58">
        <v>25010</v>
      </c>
      <c r="H327" s="54">
        <v>43346</v>
      </c>
      <c r="I327" s="54"/>
      <c r="J327" s="54">
        <v>43494</v>
      </c>
      <c r="K327" s="53">
        <v>43346</v>
      </c>
      <c r="L327" s="53">
        <v>43494</v>
      </c>
      <c r="M327" s="52">
        <v>490</v>
      </c>
      <c r="N327" s="52">
        <v>210</v>
      </c>
      <c r="O327" s="50">
        <f>SUM(M327:N327)</f>
        <v>700</v>
      </c>
      <c r="P327" s="51">
        <v>10</v>
      </c>
      <c r="Q327" s="51">
        <v>15</v>
      </c>
      <c r="R327" s="49">
        <v>12.74</v>
      </c>
      <c r="S327" s="48" t="e">
        <f>IF(#REF!="",#REF!*#REF!,((P327*M327*#REF!)+(((#REF!-P327)*M327)*R327)))</f>
        <v>#REF!</v>
      </c>
      <c r="T327" s="48" t="e">
        <f>S327-U327</f>
        <v>#REF!</v>
      </c>
      <c r="U327" s="48" t="e">
        <f>S327*50%</f>
        <v>#REF!</v>
      </c>
      <c r="V327" s="47"/>
      <c r="W327" s="46"/>
      <c r="X327" s="45" t="e">
        <f>W327-S327</f>
        <v>#REF!</v>
      </c>
      <c r="Y327" s="3" t="e">
        <f>IF(X327=0,"OK","Ecart")</f>
        <v>#REF!</v>
      </c>
      <c r="Z327" s="2">
        <f>IF(H327="","",NETWORKDAYS(H327,DUDU))</f>
        <v>86</v>
      </c>
      <c r="AA327" s="2">
        <f>IF(Z327="","",Z327*7)</f>
        <v>602</v>
      </c>
      <c r="AB327" s="27">
        <f>NETWORKDAYS(H327,J327)</f>
        <v>107</v>
      </c>
      <c r="AC327" s="2">
        <f>IF(Z327="","",AB327-Z327)</f>
        <v>21</v>
      </c>
      <c r="AD327" s="2">
        <f>IF(AC327="","",AC327*7)</f>
        <v>147</v>
      </c>
    </row>
    <row r="328" spans="1:30" ht="30" customHeight="1" x14ac:dyDescent="0.25">
      <c r="A328" s="62" t="s">
        <v>6</v>
      </c>
      <c r="B328" s="56" t="s">
        <v>12</v>
      </c>
      <c r="C328" s="59"/>
      <c r="D328" s="55" t="s">
        <v>8</v>
      </c>
      <c r="E328" s="55">
        <v>343</v>
      </c>
      <c r="F328" s="55" t="s">
        <v>0</v>
      </c>
      <c r="G328" s="58">
        <v>25010</v>
      </c>
      <c r="H328" s="54">
        <v>42835</v>
      </c>
      <c r="I328" s="54"/>
      <c r="J328" s="54">
        <v>42947</v>
      </c>
      <c r="K328" s="53">
        <v>42870</v>
      </c>
      <c r="L328" s="53">
        <v>42992</v>
      </c>
      <c r="M328" s="52">
        <v>385</v>
      </c>
      <c r="N328" s="52">
        <v>140</v>
      </c>
      <c r="O328" s="50">
        <f>SUM(M328:N328)</f>
        <v>525</v>
      </c>
      <c r="P328" s="51">
        <v>10</v>
      </c>
      <c r="Q328" s="51">
        <v>15</v>
      </c>
      <c r="R328" s="61">
        <v>8.6999999999999993</v>
      </c>
      <c r="S328" s="61" t="e">
        <f>IF(#REF!="",#REF!*#REF!,((P328*M328*#REF!)+(((#REF!-P328)*M328)*R328)))</f>
        <v>#REF!</v>
      </c>
      <c r="T328" s="61" t="e">
        <f>S328-U328</f>
        <v>#REF!</v>
      </c>
      <c r="U328" s="61" t="e">
        <f>S328*50%</f>
        <v>#REF!</v>
      </c>
      <c r="V328" s="57"/>
      <c r="W328" s="60"/>
      <c r="X328" s="45" t="e">
        <f>W328-S328</f>
        <v>#REF!</v>
      </c>
      <c r="Y328" s="3" t="e">
        <f>IF(X328=0,"OK","Ecart")</f>
        <v>#REF!</v>
      </c>
      <c r="Z328" s="2">
        <f>IF(H328="","",NETWORKDAYS(H328,DUDU))</f>
        <v>451</v>
      </c>
      <c r="AA328" s="2">
        <f>IF(Z328="","",Z328*7)</f>
        <v>3157</v>
      </c>
      <c r="AB328" s="27">
        <f>NETWORKDAYS(H328,J328)</f>
        <v>81</v>
      </c>
      <c r="AC328" s="2">
        <f>IF(Z328="","",AB328-Z328)</f>
        <v>-370</v>
      </c>
      <c r="AD328" s="2">
        <f>IF(AC328="","",AC328*7)</f>
        <v>-2590</v>
      </c>
    </row>
    <row r="329" spans="1:30" ht="30" customHeight="1" x14ac:dyDescent="0.25">
      <c r="A329" s="62" t="s">
        <v>6</v>
      </c>
      <c r="B329" s="56" t="s">
        <v>12</v>
      </c>
      <c r="C329" s="59"/>
      <c r="D329" s="55" t="s">
        <v>8</v>
      </c>
      <c r="E329" s="55">
        <v>343</v>
      </c>
      <c r="F329" s="55" t="s">
        <v>0</v>
      </c>
      <c r="G329" s="58">
        <v>25010</v>
      </c>
      <c r="H329" s="54">
        <v>42982</v>
      </c>
      <c r="I329" s="54"/>
      <c r="J329" s="54">
        <v>43087</v>
      </c>
      <c r="K329" s="53">
        <v>43003</v>
      </c>
      <c r="L329" s="53">
        <v>43116</v>
      </c>
      <c r="M329" s="52">
        <v>385</v>
      </c>
      <c r="N329" s="52">
        <v>140</v>
      </c>
      <c r="O329" s="50">
        <f>SUM(M329:N329)</f>
        <v>525</v>
      </c>
      <c r="P329" s="51">
        <v>10</v>
      </c>
      <c r="Q329" s="51">
        <v>15</v>
      </c>
      <c r="R329" s="61">
        <v>8.6999999999999993</v>
      </c>
      <c r="S329" s="61" t="e">
        <f>IF(#REF!="",#REF!*#REF!,((P329*M329*#REF!)+(((#REF!-P329)*M329)*R329)))</f>
        <v>#REF!</v>
      </c>
      <c r="T329" s="61" t="e">
        <f>S329-U329</f>
        <v>#REF!</v>
      </c>
      <c r="U329" s="61" t="e">
        <f>S329*50%</f>
        <v>#REF!</v>
      </c>
      <c r="V329" s="57"/>
      <c r="W329" s="60"/>
      <c r="X329" s="45" t="e">
        <f>W329-S329</f>
        <v>#REF!</v>
      </c>
      <c r="Y329" s="3" t="e">
        <f>IF(X329=0,"OK","Ecart")</f>
        <v>#REF!</v>
      </c>
      <c r="Z329" s="2">
        <f>IF(H329="","",NETWORKDAYS(H329,DUDU))</f>
        <v>346</v>
      </c>
      <c r="AA329" s="2">
        <f>IF(Z329="","",Z329*7)</f>
        <v>2422</v>
      </c>
      <c r="AB329" s="27">
        <f>NETWORKDAYS(H329,J329)</f>
        <v>76</v>
      </c>
      <c r="AC329" s="2">
        <f>IF(Z329="","",AB329-Z329)</f>
        <v>-270</v>
      </c>
      <c r="AD329" s="2">
        <f>IF(AC329="","",AC329*7)</f>
        <v>-1890</v>
      </c>
    </row>
    <row r="330" spans="1:30" ht="30" customHeight="1" x14ac:dyDescent="0.25">
      <c r="A330" s="55" t="s">
        <v>5</v>
      </c>
      <c r="B330" s="56" t="s">
        <v>12</v>
      </c>
      <c r="C330" s="59"/>
      <c r="D330" s="55" t="s">
        <v>8</v>
      </c>
      <c r="E330" s="55">
        <v>343</v>
      </c>
      <c r="F330" s="55" t="s">
        <v>0</v>
      </c>
      <c r="G330" s="58">
        <v>25010</v>
      </c>
      <c r="H330" s="54">
        <v>43108</v>
      </c>
      <c r="I330" s="54"/>
      <c r="J330" s="54">
        <v>43213</v>
      </c>
      <c r="K330" s="53">
        <v>43108</v>
      </c>
      <c r="L330" s="53">
        <v>43213</v>
      </c>
      <c r="M330" s="52">
        <v>385</v>
      </c>
      <c r="N330" s="52">
        <v>140</v>
      </c>
      <c r="O330" s="50">
        <f>SUM(M330:N330)</f>
        <v>525</v>
      </c>
      <c r="P330" s="51">
        <v>10</v>
      </c>
      <c r="Q330" s="51">
        <v>15</v>
      </c>
      <c r="R330" s="49">
        <v>8.6999999999999993</v>
      </c>
      <c r="S330" s="48" t="e">
        <f>IF(#REF!="",#REF!*#REF!,((P330*M330*#REF!)+(((#REF!-P330)*M330)*R330)))</f>
        <v>#REF!</v>
      </c>
      <c r="T330" s="48" t="e">
        <f>S330-U330</f>
        <v>#REF!</v>
      </c>
      <c r="U330" s="48" t="e">
        <f>S330*50%</f>
        <v>#REF!</v>
      </c>
      <c r="V330" s="47"/>
      <c r="W330" s="46"/>
      <c r="X330" s="45" t="e">
        <f>W330-S330</f>
        <v>#REF!</v>
      </c>
      <c r="Y330" s="3" t="e">
        <f>IF(X330=0,"OK","Ecart")</f>
        <v>#REF!</v>
      </c>
      <c r="Z330" s="2">
        <f>IF(H330="","",NETWORKDAYS(H330,DUDU))</f>
        <v>256</v>
      </c>
      <c r="AA330" s="2">
        <f>IF(Z330="","",Z330*7)</f>
        <v>1792</v>
      </c>
      <c r="AB330" s="27">
        <f>NETWORKDAYS(H330,J330)</f>
        <v>76</v>
      </c>
      <c r="AC330" s="2">
        <f>IF(Z330="","",AB330-Z330)</f>
        <v>-180</v>
      </c>
      <c r="AD330" s="2">
        <f>IF(AC330="","",AC330*7)</f>
        <v>-1260</v>
      </c>
    </row>
    <row r="331" spans="1:30" ht="30" customHeight="1" x14ac:dyDescent="0.25">
      <c r="A331" s="55" t="s">
        <v>5</v>
      </c>
      <c r="B331" s="56" t="s">
        <v>12</v>
      </c>
      <c r="C331" s="59"/>
      <c r="D331" s="55" t="s">
        <v>8</v>
      </c>
      <c r="E331" s="55">
        <v>343</v>
      </c>
      <c r="F331" s="55" t="s">
        <v>0</v>
      </c>
      <c r="G331" s="58">
        <v>25010</v>
      </c>
      <c r="H331" s="54">
        <v>43349</v>
      </c>
      <c r="I331" s="54"/>
      <c r="J331" s="54">
        <v>43454</v>
      </c>
      <c r="K331" s="53">
        <v>43349</v>
      </c>
      <c r="L331" s="53">
        <v>43454</v>
      </c>
      <c r="M331" s="52">
        <v>385</v>
      </c>
      <c r="N331" s="52">
        <v>140</v>
      </c>
      <c r="O331" s="50">
        <f>SUM(M331:N331)</f>
        <v>525</v>
      </c>
      <c r="P331" s="51">
        <v>10</v>
      </c>
      <c r="Q331" s="51">
        <v>15</v>
      </c>
      <c r="R331" s="49">
        <v>8.6999999999999993</v>
      </c>
      <c r="S331" s="48" t="e">
        <f>IF(#REF!="",#REF!*#REF!,((P331*M331*#REF!)+(((#REF!-P331)*M331)*R331)))</f>
        <v>#REF!</v>
      </c>
      <c r="T331" s="48" t="e">
        <f>S331-U331</f>
        <v>#REF!</v>
      </c>
      <c r="U331" s="48" t="e">
        <f>S331*50%</f>
        <v>#REF!</v>
      </c>
      <c r="V331" s="47"/>
      <c r="W331" s="46"/>
      <c r="X331" s="45" t="e">
        <f>W331-S331</f>
        <v>#REF!</v>
      </c>
      <c r="Y331" s="3" t="e">
        <f>IF(X331=0,"OK","Ecart")</f>
        <v>#REF!</v>
      </c>
      <c r="Z331" s="2">
        <f>IF(H331="","",NETWORKDAYS(H331,DUDU))</f>
        <v>83</v>
      </c>
      <c r="AA331" s="2">
        <f>IF(Z331="","",Z331*7)</f>
        <v>581</v>
      </c>
      <c r="AB331" s="27">
        <f>NETWORKDAYS(H331,J331)</f>
        <v>76</v>
      </c>
      <c r="AC331" s="2">
        <f>IF(Z331="","",AB331-Z331)</f>
        <v>-7</v>
      </c>
      <c r="AD331" s="2">
        <f>IF(AC331="","",AC331*7)</f>
        <v>-49</v>
      </c>
    </row>
    <row r="332" spans="1:30" ht="30" customHeight="1" x14ac:dyDescent="0.25">
      <c r="A332" s="62" t="s">
        <v>6</v>
      </c>
      <c r="B332" s="56" t="s">
        <v>12</v>
      </c>
      <c r="C332" s="59"/>
      <c r="D332" s="55" t="s">
        <v>8</v>
      </c>
      <c r="E332" s="55">
        <v>230</v>
      </c>
      <c r="F332" s="55" t="s">
        <v>0</v>
      </c>
      <c r="G332" s="58">
        <v>39010</v>
      </c>
      <c r="H332" s="54">
        <v>42807</v>
      </c>
      <c r="I332" s="54"/>
      <c r="J332" s="54">
        <v>43068</v>
      </c>
      <c r="K332" s="53">
        <v>42738</v>
      </c>
      <c r="L332" s="53">
        <v>42998</v>
      </c>
      <c r="M332" s="64">
        <v>1015</v>
      </c>
      <c r="N332" s="52">
        <v>175</v>
      </c>
      <c r="O332" s="50">
        <f>SUM(M332:N332)</f>
        <v>1190</v>
      </c>
      <c r="P332" s="51">
        <v>10</v>
      </c>
      <c r="Q332" s="51">
        <v>15</v>
      </c>
      <c r="R332" s="61">
        <v>10.3</v>
      </c>
      <c r="S332" s="61" t="e">
        <f>IF(#REF!="",#REF!*#REF!,((P332*M332*#REF!)+(((#REF!-P332)*M332)*R332)))</f>
        <v>#REF!</v>
      </c>
      <c r="T332" s="61" t="e">
        <f>S332-U332</f>
        <v>#REF!</v>
      </c>
      <c r="U332" s="61" t="e">
        <f>S332*50%</f>
        <v>#REF!</v>
      </c>
      <c r="V332" s="57" t="s">
        <v>11</v>
      </c>
      <c r="W332" s="60"/>
      <c r="X332" s="45" t="e">
        <f>W332-S332</f>
        <v>#REF!</v>
      </c>
      <c r="Y332" s="3" t="e">
        <f>IF(X332=0,"OK","Ecart")</f>
        <v>#REF!</v>
      </c>
      <c r="Z332" s="2">
        <f>IF(H332="","",NETWORKDAYS(H332,DUDU))</f>
        <v>471</v>
      </c>
      <c r="AA332" s="2">
        <f>IF(Z332="","",Z332*7)</f>
        <v>3297</v>
      </c>
      <c r="AB332" s="27">
        <f>NETWORKDAYS(H332,J332)</f>
        <v>188</v>
      </c>
      <c r="AC332" s="2">
        <f>IF(Z332="","",AB332-Z332)</f>
        <v>-283</v>
      </c>
      <c r="AD332" s="2">
        <f>IF(AC332="","",AC332*7)</f>
        <v>-1981</v>
      </c>
    </row>
    <row r="333" spans="1:30" ht="30" customHeight="1" x14ac:dyDescent="0.25">
      <c r="A333" s="55" t="s">
        <v>5</v>
      </c>
      <c r="B333" s="56" t="s">
        <v>12</v>
      </c>
      <c r="C333" s="59"/>
      <c r="D333" s="55" t="s">
        <v>8</v>
      </c>
      <c r="E333" s="55">
        <v>230</v>
      </c>
      <c r="F333" s="55" t="s">
        <v>0</v>
      </c>
      <c r="G333" s="58">
        <v>39010</v>
      </c>
      <c r="H333" s="54">
        <v>43115</v>
      </c>
      <c r="I333" s="54"/>
      <c r="J333" s="54">
        <v>43375</v>
      </c>
      <c r="K333" s="53">
        <v>43115</v>
      </c>
      <c r="L333" s="53">
        <v>43375</v>
      </c>
      <c r="M333" s="64">
        <v>1015</v>
      </c>
      <c r="N333" s="52">
        <v>175</v>
      </c>
      <c r="O333" s="50">
        <f>SUM(M333:N333)</f>
        <v>1190</v>
      </c>
      <c r="P333" s="51">
        <v>10</v>
      </c>
      <c r="Q333" s="51">
        <v>15</v>
      </c>
      <c r="R333" s="49">
        <v>10.3</v>
      </c>
      <c r="S333" s="48" t="e">
        <f>IF(#REF!="",#REF!*#REF!,((P333*M333*#REF!)+(((#REF!-P333)*M333)*R333)))</f>
        <v>#REF!</v>
      </c>
      <c r="T333" s="48" t="e">
        <f>S333-U333</f>
        <v>#REF!</v>
      </c>
      <c r="U333" s="48" t="e">
        <f>S333*50%</f>
        <v>#REF!</v>
      </c>
      <c r="V333" s="47"/>
      <c r="W333" s="46"/>
      <c r="X333" s="45" t="e">
        <f>W333-S333</f>
        <v>#REF!</v>
      </c>
      <c r="Y333" s="3" t="e">
        <f>IF(X333=0,"OK","Ecart")</f>
        <v>#REF!</v>
      </c>
      <c r="Z333" s="2">
        <f>IF(H333="","",NETWORKDAYS(H333,DUDU))</f>
        <v>251</v>
      </c>
      <c r="AA333" s="2">
        <f>IF(Z333="","",Z333*7)</f>
        <v>1757</v>
      </c>
      <c r="AB333" s="27">
        <f>NETWORKDAYS(H333,J333)</f>
        <v>187</v>
      </c>
      <c r="AC333" s="2">
        <f>IF(Z333="","",AB333-Z333)</f>
        <v>-64</v>
      </c>
      <c r="AD333" s="2">
        <f>IF(AC333="","",AC333*7)</f>
        <v>-448</v>
      </c>
    </row>
    <row r="334" spans="1:30" ht="30" customHeight="1" x14ac:dyDescent="0.25">
      <c r="A334" s="62" t="s">
        <v>6</v>
      </c>
      <c r="B334" s="56" t="s">
        <v>12</v>
      </c>
      <c r="C334" s="59"/>
      <c r="D334" s="55" t="s">
        <v>8</v>
      </c>
      <c r="E334" s="55">
        <v>234</v>
      </c>
      <c r="F334" s="55" t="s">
        <v>0</v>
      </c>
      <c r="G334" s="58">
        <v>39010</v>
      </c>
      <c r="H334" s="54">
        <v>42828</v>
      </c>
      <c r="I334" s="54"/>
      <c r="J334" s="54">
        <v>43075</v>
      </c>
      <c r="K334" s="53">
        <v>42800</v>
      </c>
      <c r="L334" s="53">
        <v>43046</v>
      </c>
      <c r="M334" s="52">
        <v>980</v>
      </c>
      <c r="N334" s="52">
        <v>140</v>
      </c>
      <c r="O334" s="50">
        <f>SUM(M334:N334)</f>
        <v>1120</v>
      </c>
      <c r="P334" s="51">
        <v>10</v>
      </c>
      <c r="Q334" s="51">
        <v>15</v>
      </c>
      <c r="R334" s="61">
        <v>11.15</v>
      </c>
      <c r="S334" s="61" t="e">
        <f>IF(#REF!="",#REF!*#REF!,((P334*M334*#REF!)+(((#REF!-P334)*M334)*R334)))</f>
        <v>#REF!</v>
      </c>
      <c r="T334" s="61" t="e">
        <f>S334-U334</f>
        <v>#REF!</v>
      </c>
      <c r="U334" s="61" t="e">
        <f>S334*50%</f>
        <v>#REF!</v>
      </c>
      <c r="V334" s="57"/>
      <c r="W334" s="60"/>
      <c r="X334" s="45" t="e">
        <f>W334-S334</f>
        <v>#REF!</v>
      </c>
      <c r="Y334" s="3" t="e">
        <f>IF(X334=0,"OK","Ecart")</f>
        <v>#REF!</v>
      </c>
      <c r="Z334" s="2">
        <f>IF(H334="","",NETWORKDAYS(H334,DUDU))</f>
        <v>456</v>
      </c>
      <c r="AA334" s="2">
        <f>IF(Z334="","",Z334*7)</f>
        <v>3192</v>
      </c>
      <c r="AB334" s="27">
        <f>NETWORKDAYS(H334,J334)</f>
        <v>178</v>
      </c>
      <c r="AC334" s="2">
        <f>IF(Z334="","",AB334-Z334)</f>
        <v>-278</v>
      </c>
      <c r="AD334" s="2">
        <f>IF(AC334="","",AC334*7)</f>
        <v>-1946</v>
      </c>
    </row>
    <row r="335" spans="1:30" ht="30" customHeight="1" x14ac:dyDescent="0.25">
      <c r="A335" s="55" t="s">
        <v>5</v>
      </c>
      <c r="B335" s="56" t="s">
        <v>12</v>
      </c>
      <c r="C335" s="59"/>
      <c r="D335" s="55" t="s">
        <v>8</v>
      </c>
      <c r="E335" s="55">
        <v>234</v>
      </c>
      <c r="F335" s="55" t="s">
        <v>0</v>
      </c>
      <c r="G335" s="58">
        <v>39010</v>
      </c>
      <c r="H335" s="54">
        <v>43291</v>
      </c>
      <c r="I335" s="54"/>
      <c r="J335" s="54">
        <v>43539</v>
      </c>
      <c r="K335" s="53">
        <v>43291</v>
      </c>
      <c r="L335" s="53">
        <v>43539</v>
      </c>
      <c r="M335" s="52">
        <v>980</v>
      </c>
      <c r="N335" s="52">
        <v>140</v>
      </c>
      <c r="O335" s="50">
        <f>SUM(M335:N335)</f>
        <v>1120</v>
      </c>
      <c r="P335" s="51">
        <v>10</v>
      </c>
      <c r="Q335" s="51">
        <v>15</v>
      </c>
      <c r="R335" s="49">
        <v>11.15</v>
      </c>
      <c r="S335" s="48" t="e">
        <f>IF(#REF!="",#REF!*#REF!,((P335*M335*#REF!)+(((#REF!-P335)*M335)*R335)))</f>
        <v>#REF!</v>
      </c>
      <c r="T335" s="48" t="e">
        <f>S335-U335</f>
        <v>#REF!</v>
      </c>
      <c r="U335" s="48" t="e">
        <f>S335*50%</f>
        <v>#REF!</v>
      </c>
      <c r="V335" s="47"/>
      <c r="W335" s="46"/>
      <c r="X335" s="45" t="e">
        <f>W335-S335</f>
        <v>#REF!</v>
      </c>
      <c r="Y335" s="3" t="e">
        <f>IF(X335=0,"OK","Ecart")</f>
        <v>#REF!</v>
      </c>
      <c r="Z335" s="2">
        <f>IF(H335="","",NETWORKDAYS(H335,DUDU))</f>
        <v>125</v>
      </c>
      <c r="AA335" s="2">
        <f>IF(Z335="","",Z335*7)</f>
        <v>875</v>
      </c>
      <c r="AB335" s="27">
        <f>NETWORKDAYS(H335,J335)</f>
        <v>179</v>
      </c>
      <c r="AC335" s="2">
        <f>IF(Z335="","",AB335-Z335)</f>
        <v>54</v>
      </c>
      <c r="AD335" s="2">
        <f>IF(AC335="","",AC335*7)</f>
        <v>378</v>
      </c>
    </row>
    <row r="336" spans="1:30" ht="30" customHeight="1" x14ac:dyDescent="0.25">
      <c r="A336" s="62" t="s">
        <v>6</v>
      </c>
      <c r="B336" s="56" t="s">
        <v>12</v>
      </c>
      <c r="C336" s="63"/>
      <c r="D336" s="55" t="s">
        <v>8</v>
      </c>
      <c r="E336" s="55">
        <v>214</v>
      </c>
      <c r="F336" s="55" t="s">
        <v>7</v>
      </c>
      <c r="G336" s="58">
        <v>21010</v>
      </c>
      <c r="H336" s="54">
        <v>42774</v>
      </c>
      <c r="I336" s="54"/>
      <c r="J336" s="54">
        <v>43014</v>
      </c>
      <c r="K336" s="53">
        <v>42774</v>
      </c>
      <c r="L336" s="53">
        <v>43014</v>
      </c>
      <c r="M336" s="52">
        <v>805</v>
      </c>
      <c r="N336" s="52">
        <v>280</v>
      </c>
      <c r="O336" s="50">
        <f>SUM(M336:N336)</f>
        <v>1085</v>
      </c>
      <c r="P336" s="51">
        <v>12</v>
      </c>
      <c r="Q336" s="51">
        <v>18</v>
      </c>
      <c r="R336" s="61">
        <v>11.51</v>
      </c>
      <c r="S336" s="61" t="e">
        <f>IF(#REF!="",#REF!*#REF!,((P336*M336*#REF!)+(((#REF!-P336)*M336)*R336)))</f>
        <v>#REF!</v>
      </c>
      <c r="T336" s="61" t="e">
        <f>S336-U336</f>
        <v>#REF!</v>
      </c>
      <c r="U336" s="61" t="e">
        <f>S336*45%</f>
        <v>#REF!</v>
      </c>
      <c r="V336" s="57" t="s">
        <v>11</v>
      </c>
      <c r="W336" s="60"/>
      <c r="X336" s="45" t="e">
        <f>W336-S336</f>
        <v>#REF!</v>
      </c>
      <c r="Y336" s="3" t="e">
        <f>IF(X336=0,"OK","Ecart")</f>
        <v>#REF!</v>
      </c>
      <c r="Z336" s="2">
        <f>IF(H336="","",NETWORKDAYS(H336,DUDU))</f>
        <v>494</v>
      </c>
      <c r="AA336" s="2">
        <f>IF(Z336="","",Z336*7)</f>
        <v>3458</v>
      </c>
      <c r="AB336" s="27">
        <f>NETWORKDAYS(H336,J336)</f>
        <v>173</v>
      </c>
      <c r="AC336" s="2">
        <f>IF(Z336="","",AB336-Z336)</f>
        <v>-321</v>
      </c>
      <c r="AD336" s="2">
        <f>IF(AC336="","",AC336*7)</f>
        <v>-2247</v>
      </c>
    </row>
    <row r="337" spans="1:30" ht="30" customHeight="1" x14ac:dyDescent="0.25">
      <c r="A337" s="55" t="s">
        <v>5</v>
      </c>
      <c r="B337" s="56" t="s">
        <v>12</v>
      </c>
      <c r="C337" s="63"/>
      <c r="D337" s="55" t="s">
        <v>8</v>
      </c>
      <c r="E337" s="55">
        <v>214</v>
      </c>
      <c r="F337" s="55" t="s">
        <v>7</v>
      </c>
      <c r="G337" s="58">
        <v>21010</v>
      </c>
      <c r="H337" s="54">
        <v>43139</v>
      </c>
      <c r="I337" s="54"/>
      <c r="J337" s="54">
        <v>43378</v>
      </c>
      <c r="K337" s="53">
        <v>43139</v>
      </c>
      <c r="L337" s="53">
        <v>43378</v>
      </c>
      <c r="M337" s="52">
        <v>805</v>
      </c>
      <c r="N337" s="52">
        <v>280</v>
      </c>
      <c r="O337" s="50">
        <f>SUM(M337:N337)</f>
        <v>1085</v>
      </c>
      <c r="P337" s="51">
        <v>12</v>
      </c>
      <c r="Q337" s="51">
        <v>18</v>
      </c>
      <c r="R337" s="49">
        <v>11.51</v>
      </c>
      <c r="S337" s="48" t="e">
        <f>IF(#REF!="",#REF!*#REF!,((P337*M337*#REF!)+(((#REF!-P337)*M337)*R337)))</f>
        <v>#REF!</v>
      </c>
      <c r="T337" s="48" t="e">
        <f>S337-U337</f>
        <v>#REF!</v>
      </c>
      <c r="U337" s="48" t="e">
        <f>S337*50%</f>
        <v>#REF!</v>
      </c>
      <c r="V337" s="47"/>
      <c r="W337" s="46"/>
      <c r="X337" s="45" t="e">
        <f>W337-S337</f>
        <v>#REF!</v>
      </c>
      <c r="Y337" s="3" t="e">
        <f>IF(X337=0,"OK","Ecart")</f>
        <v>#REF!</v>
      </c>
      <c r="Z337" s="2">
        <f>IF(H337="","",NETWORKDAYS(H337,DUDU))</f>
        <v>233</v>
      </c>
      <c r="AA337" s="2">
        <f>IF(Z337="","",Z337*7)</f>
        <v>1631</v>
      </c>
      <c r="AB337" s="27">
        <f>NETWORKDAYS(H337,J337)</f>
        <v>172</v>
      </c>
      <c r="AC337" s="2">
        <f>IF(Z337="","",AB337-Z337)</f>
        <v>-61</v>
      </c>
      <c r="AD337" s="2">
        <f>IF(AC337="","",AC337*7)</f>
        <v>-427</v>
      </c>
    </row>
    <row r="338" spans="1:30" ht="30" customHeight="1" x14ac:dyDescent="0.25">
      <c r="A338" s="62" t="s">
        <v>6</v>
      </c>
      <c r="B338" s="56" t="s">
        <v>12</v>
      </c>
      <c r="C338" s="59"/>
      <c r="D338" s="55" t="s">
        <v>8</v>
      </c>
      <c r="E338" s="55">
        <v>234</v>
      </c>
      <c r="F338" s="55" t="s">
        <v>0</v>
      </c>
      <c r="G338" s="58">
        <v>39010</v>
      </c>
      <c r="H338" s="54">
        <v>43048</v>
      </c>
      <c r="I338" s="54"/>
      <c r="J338" s="54">
        <v>43279</v>
      </c>
      <c r="K338" s="53">
        <v>43048</v>
      </c>
      <c r="L338" s="53">
        <v>43279</v>
      </c>
      <c r="M338" s="52">
        <v>910</v>
      </c>
      <c r="N338" s="52">
        <v>175</v>
      </c>
      <c r="O338" s="50">
        <f>SUM(M338:N338)</f>
        <v>1085</v>
      </c>
      <c r="P338" s="51">
        <v>10</v>
      </c>
      <c r="Q338" s="51">
        <v>15</v>
      </c>
      <c r="R338" s="61">
        <v>11.15</v>
      </c>
      <c r="S338" s="61" t="e">
        <f>IF(#REF!="",#REF!*#REF!,((P338*M338*#REF!)+(((#REF!-P338)*M338)*R338)))</f>
        <v>#REF!</v>
      </c>
      <c r="T338" s="61" t="e">
        <f>S338-U338</f>
        <v>#REF!</v>
      </c>
      <c r="U338" s="61" t="e">
        <f>S338*50%</f>
        <v>#REF!</v>
      </c>
      <c r="V338" s="57"/>
      <c r="W338" s="60"/>
      <c r="X338" s="45" t="e">
        <f>W338-S338</f>
        <v>#REF!</v>
      </c>
      <c r="Y338" s="3" t="e">
        <f>IF(X338=0,"OK","Ecart")</f>
        <v>#REF!</v>
      </c>
      <c r="Z338" s="2">
        <f>IF(H338="","",NETWORKDAYS(H338,DUDU))</f>
        <v>298</v>
      </c>
      <c r="AA338" s="2">
        <f>IF(Z338="","",Z338*7)</f>
        <v>2086</v>
      </c>
      <c r="AB338" s="27">
        <f>NETWORKDAYS(H338,J338)</f>
        <v>166</v>
      </c>
      <c r="AC338" s="2">
        <f>IF(Z338="","",AB338-Z338)</f>
        <v>-132</v>
      </c>
      <c r="AD338" s="2">
        <f>IF(AC338="","",AC338*7)</f>
        <v>-924</v>
      </c>
    </row>
    <row r="339" spans="1:30" ht="30" customHeight="1" x14ac:dyDescent="0.25">
      <c r="A339" s="55" t="s">
        <v>5</v>
      </c>
      <c r="B339" s="56" t="s">
        <v>12</v>
      </c>
      <c r="C339" s="59"/>
      <c r="D339" s="55" t="s">
        <v>8</v>
      </c>
      <c r="E339" s="55">
        <v>234</v>
      </c>
      <c r="F339" s="55" t="s">
        <v>0</v>
      </c>
      <c r="G339" s="58">
        <v>39010</v>
      </c>
      <c r="H339" s="54">
        <v>43418</v>
      </c>
      <c r="I339" s="54"/>
      <c r="J339" s="54">
        <v>43651</v>
      </c>
      <c r="K339" s="53">
        <v>43418</v>
      </c>
      <c r="L339" s="53">
        <v>43651</v>
      </c>
      <c r="M339" s="52">
        <v>910</v>
      </c>
      <c r="N339" s="52">
        <v>175</v>
      </c>
      <c r="O339" s="50">
        <f>SUM(M339:N339)</f>
        <v>1085</v>
      </c>
      <c r="P339" s="51">
        <v>10</v>
      </c>
      <c r="Q339" s="51">
        <v>15</v>
      </c>
      <c r="R339" s="49">
        <v>11.15</v>
      </c>
      <c r="S339" s="48" t="e">
        <f>IF(#REF!="",#REF!*#REF!,((P339*M339*#REF!)+(((#REF!-P339)*M339)*R339)))</f>
        <v>#REF!</v>
      </c>
      <c r="T339" s="48" t="e">
        <f>S339-U339</f>
        <v>#REF!</v>
      </c>
      <c r="U339" s="48" t="e">
        <f>S339*50%</f>
        <v>#REF!</v>
      </c>
      <c r="V339" s="47"/>
      <c r="W339" s="46"/>
      <c r="X339" s="45" t="e">
        <f>W339-S339</f>
        <v>#REF!</v>
      </c>
      <c r="Y339" s="3" t="e">
        <f>IF(X339=0,"OK","Ecart")</f>
        <v>#REF!</v>
      </c>
      <c r="Z339" s="2">
        <f>IF(H339="","",NETWORKDAYS(H339,DUDU))</f>
        <v>34</v>
      </c>
      <c r="AA339" s="2">
        <f>IF(Z339="","",Z339*7)</f>
        <v>238</v>
      </c>
      <c r="AB339" s="27">
        <f>NETWORKDAYS(H339,J339)</f>
        <v>168</v>
      </c>
      <c r="AC339" s="2">
        <f>IF(Z339="","",AB339-Z339)</f>
        <v>134</v>
      </c>
      <c r="AD339" s="2">
        <f>IF(AC339="","",AC339*7)</f>
        <v>938</v>
      </c>
    </row>
    <row r="340" spans="1:30" ht="30" customHeight="1" x14ac:dyDescent="0.25">
      <c r="A340" s="40">
        <v>2016</v>
      </c>
      <c r="B340" s="38" t="s">
        <v>10</v>
      </c>
      <c r="C340" s="39"/>
      <c r="D340" s="34" t="s">
        <v>8</v>
      </c>
      <c r="E340" s="34">
        <v>252</v>
      </c>
      <c r="F340" s="34" t="s">
        <v>7</v>
      </c>
      <c r="G340" s="35">
        <v>58010</v>
      </c>
      <c r="H340" s="37">
        <v>42808</v>
      </c>
      <c r="I340" s="37"/>
      <c r="J340" s="37">
        <v>43069</v>
      </c>
      <c r="K340" s="36">
        <v>42808</v>
      </c>
      <c r="L340" s="36">
        <v>43069</v>
      </c>
      <c r="M340" s="35">
        <v>1015</v>
      </c>
      <c r="N340" s="35">
        <v>175</v>
      </c>
      <c r="O340" s="33">
        <f>SUM(M340:N340)</f>
        <v>1190</v>
      </c>
      <c r="P340" s="34">
        <v>5</v>
      </c>
      <c r="Q340" s="34">
        <v>7</v>
      </c>
      <c r="R340" s="42">
        <v>11.31</v>
      </c>
      <c r="S340" s="32" t="e">
        <f>IF(#REF!="",#REF!*#REF!,((P340*M340*#REF!)+(((#REF!-P340)*M340)*R340)))</f>
        <v>#REF!</v>
      </c>
      <c r="T340" s="42" t="e">
        <f>S340-U340</f>
        <v>#REF!</v>
      </c>
      <c r="U340" s="42" t="e">
        <f>S340*45%</f>
        <v>#REF!</v>
      </c>
      <c r="V340" s="30" t="s">
        <v>11</v>
      </c>
      <c r="W340" s="29"/>
      <c r="X340" s="28" t="e">
        <f>W340-S340</f>
        <v>#REF!</v>
      </c>
      <c r="Y340" s="3" t="e">
        <f>IF(X340=0,"OK","Ecart")</f>
        <v>#REF!</v>
      </c>
      <c r="Z340" s="2">
        <f>IF(H340="","",NETWORKDAYS(H340,DUDU))</f>
        <v>470</v>
      </c>
      <c r="AA340" s="2">
        <f>IF(Z340="","",Z340*7)</f>
        <v>3290</v>
      </c>
      <c r="AB340" s="27">
        <f>NETWORKDAYS(H340,J340)</f>
        <v>188</v>
      </c>
      <c r="AC340" s="2">
        <f>IF(Z340="","",AB340-Z340)</f>
        <v>-282</v>
      </c>
      <c r="AD340" s="2">
        <f>IF(AC340="","",AC340*7)</f>
        <v>-1974</v>
      </c>
    </row>
    <row r="341" spans="1:30" ht="30" customHeight="1" x14ac:dyDescent="0.25">
      <c r="A341" s="40">
        <v>2016</v>
      </c>
      <c r="B341" s="38" t="s">
        <v>10</v>
      </c>
      <c r="C341" s="39"/>
      <c r="D341" s="34" t="s">
        <v>8</v>
      </c>
      <c r="E341" s="34">
        <v>252</v>
      </c>
      <c r="F341" s="34" t="s">
        <v>7</v>
      </c>
      <c r="G341" s="35">
        <v>58010</v>
      </c>
      <c r="H341" s="37">
        <v>42808</v>
      </c>
      <c r="I341" s="37"/>
      <c r="J341" s="37">
        <v>43069</v>
      </c>
      <c r="K341" s="36">
        <v>42808</v>
      </c>
      <c r="L341" s="36">
        <v>43069</v>
      </c>
      <c r="M341" s="35">
        <v>1015</v>
      </c>
      <c r="N341" s="35">
        <v>175</v>
      </c>
      <c r="O341" s="33">
        <f>SUM(M341:N341)</f>
        <v>1190</v>
      </c>
      <c r="P341" s="34">
        <v>5</v>
      </c>
      <c r="Q341" s="34">
        <v>8</v>
      </c>
      <c r="R341" s="42">
        <v>11.31</v>
      </c>
      <c r="S341" s="32" t="e">
        <f>IF(#REF!="",#REF!*#REF!,((P341*M341*#REF!)+(((#REF!-P341)*M341)*R341)))</f>
        <v>#REF!</v>
      </c>
      <c r="T341" s="42" t="e">
        <f>S341-U341</f>
        <v>#REF!</v>
      </c>
      <c r="U341" s="42" t="e">
        <f>S341*45%</f>
        <v>#REF!</v>
      </c>
      <c r="V341" s="30" t="s">
        <v>11</v>
      </c>
      <c r="W341" s="29"/>
      <c r="X341" s="28" t="e">
        <f>W341-S341</f>
        <v>#REF!</v>
      </c>
      <c r="Y341" s="3" t="e">
        <f>IF(X341=0,"OK","Ecart")</f>
        <v>#REF!</v>
      </c>
      <c r="Z341" s="2">
        <f>IF(H341="","",NETWORKDAYS(H341,DUDU))</f>
        <v>470</v>
      </c>
      <c r="AA341" s="2">
        <f>IF(Z341="","",Z341*7)</f>
        <v>3290</v>
      </c>
      <c r="AB341" s="27">
        <f>NETWORKDAYS(H341,J341)</f>
        <v>188</v>
      </c>
      <c r="AC341" s="2">
        <f>IF(Z341="","",AB341-Z341)</f>
        <v>-282</v>
      </c>
      <c r="AD341" s="2">
        <f>IF(AC341="","",AC341*7)</f>
        <v>-1974</v>
      </c>
    </row>
    <row r="342" spans="1:30" ht="30" customHeight="1" x14ac:dyDescent="0.25">
      <c r="A342" s="40">
        <v>2016</v>
      </c>
      <c r="B342" s="38" t="s">
        <v>10</v>
      </c>
      <c r="C342" s="39"/>
      <c r="D342" s="34" t="s">
        <v>8</v>
      </c>
      <c r="E342" s="34">
        <v>252</v>
      </c>
      <c r="F342" s="34" t="s">
        <v>7</v>
      </c>
      <c r="G342" s="35">
        <v>58010</v>
      </c>
      <c r="H342" s="37">
        <v>42808</v>
      </c>
      <c r="I342" s="37"/>
      <c r="J342" s="37">
        <v>43070</v>
      </c>
      <c r="K342" s="36">
        <v>42808</v>
      </c>
      <c r="L342" s="36">
        <v>43070</v>
      </c>
      <c r="M342" s="35">
        <v>1015</v>
      </c>
      <c r="N342" s="35">
        <v>175</v>
      </c>
      <c r="O342" s="33">
        <f>SUM(M342:N342)</f>
        <v>1190</v>
      </c>
      <c r="P342" s="34">
        <v>10</v>
      </c>
      <c r="Q342" s="34">
        <v>15</v>
      </c>
      <c r="R342" s="42">
        <v>11.92</v>
      </c>
      <c r="S342" s="32" t="e">
        <f>IF(#REF!="",#REF!*#REF!,((P342*M342*#REF!)+(((#REF!-P342)*M342)*R342)))</f>
        <v>#REF!</v>
      </c>
      <c r="T342" s="42" t="e">
        <f>S342-U342</f>
        <v>#REF!</v>
      </c>
      <c r="U342" s="42" t="e">
        <f>S342*45%</f>
        <v>#REF!</v>
      </c>
      <c r="V342" s="30" t="s">
        <v>11</v>
      </c>
      <c r="W342" s="29">
        <v>105900.04</v>
      </c>
      <c r="X342" s="28" t="e">
        <f>W342-S342</f>
        <v>#REF!</v>
      </c>
      <c r="Y342" s="3" t="e">
        <f>IF(X342=0,"OK","Ecart")</f>
        <v>#REF!</v>
      </c>
      <c r="Z342" s="2">
        <f>IF(H342="","",NETWORKDAYS(H342,DUDU))</f>
        <v>470</v>
      </c>
      <c r="AA342" s="2">
        <f>IF(Z342="","",Z342*7)</f>
        <v>3290</v>
      </c>
      <c r="AB342" s="27">
        <f>NETWORKDAYS(H342,J342)</f>
        <v>189</v>
      </c>
      <c r="AC342" s="2">
        <f>IF(Z342="","",AB342-Z342)</f>
        <v>-281</v>
      </c>
      <c r="AD342" s="2">
        <f>IF(AC342="","",AC342*7)</f>
        <v>-1967</v>
      </c>
    </row>
    <row r="343" spans="1:30" ht="30" customHeight="1" x14ac:dyDescent="0.25">
      <c r="A343" s="40">
        <v>2016</v>
      </c>
      <c r="B343" s="38" t="s">
        <v>10</v>
      </c>
      <c r="C343" s="39"/>
      <c r="D343" s="34" t="s">
        <v>8</v>
      </c>
      <c r="E343" s="34">
        <v>343</v>
      </c>
      <c r="F343" s="34" t="s">
        <v>7</v>
      </c>
      <c r="G343" s="35">
        <v>58010</v>
      </c>
      <c r="H343" s="37">
        <v>42788</v>
      </c>
      <c r="I343" s="37"/>
      <c r="J343" s="37">
        <v>42846</v>
      </c>
      <c r="K343" s="36">
        <v>42774</v>
      </c>
      <c r="L343" s="36">
        <v>42831</v>
      </c>
      <c r="M343" s="35">
        <v>224</v>
      </c>
      <c r="N343" s="35">
        <v>70</v>
      </c>
      <c r="O343" s="33">
        <f>SUM(M343:N343)</f>
        <v>294</v>
      </c>
      <c r="P343" s="34">
        <v>10</v>
      </c>
      <c r="Q343" s="34">
        <v>15</v>
      </c>
      <c r="R343" s="42">
        <v>8.4600000000000009</v>
      </c>
      <c r="S343" s="32" t="e">
        <f>IF(#REF!="",#REF!*#REF!,((P343*M343*#REF!)+(((#REF!-P343)*M343)*R343)))</f>
        <v>#REF!</v>
      </c>
      <c r="T343" s="42" t="e">
        <f>S343-U343</f>
        <v>#REF!</v>
      </c>
      <c r="U343" s="42" t="e">
        <f>S343*45%</f>
        <v>#REF!</v>
      </c>
      <c r="V343" s="30" t="s">
        <v>11</v>
      </c>
      <c r="W343" s="29"/>
      <c r="X343" s="28" t="e">
        <f>W343-S343</f>
        <v>#REF!</v>
      </c>
      <c r="Y343" s="3" t="e">
        <f>IF(X343=0,"OK","Ecart")</f>
        <v>#REF!</v>
      </c>
      <c r="Z343" s="2">
        <f>IF(H343="","",NETWORKDAYS(H343,DUDU))</f>
        <v>484</v>
      </c>
      <c r="AA343" s="2">
        <f>IF(Z343="","",Z343*7)</f>
        <v>3388</v>
      </c>
      <c r="AB343" s="27">
        <f>NETWORKDAYS(H343,J343)</f>
        <v>43</v>
      </c>
      <c r="AC343" s="2">
        <f>IF(Z343="","",AB343-Z343)</f>
        <v>-441</v>
      </c>
      <c r="AD343" s="2">
        <f>IF(AC343="","",AC343*7)</f>
        <v>-3087</v>
      </c>
    </row>
    <row r="344" spans="1:30" ht="30" customHeight="1" x14ac:dyDescent="0.25">
      <c r="A344" s="40">
        <v>2016</v>
      </c>
      <c r="B344" s="38" t="s">
        <v>10</v>
      </c>
      <c r="C344" s="39"/>
      <c r="D344" s="34" t="s">
        <v>8</v>
      </c>
      <c r="E344" s="34">
        <v>227</v>
      </c>
      <c r="F344" s="34" t="s">
        <v>7</v>
      </c>
      <c r="G344" s="35">
        <v>21010</v>
      </c>
      <c r="H344" s="37">
        <v>42844</v>
      </c>
      <c r="I344" s="37"/>
      <c r="J344" s="37">
        <v>43021</v>
      </c>
      <c r="K344" s="36">
        <v>42844</v>
      </c>
      <c r="L344" s="36">
        <v>43021</v>
      </c>
      <c r="M344" s="35">
        <v>567</v>
      </c>
      <c r="N344" s="35">
        <v>210</v>
      </c>
      <c r="O344" s="33">
        <f>SUM(M344:N344)</f>
        <v>777</v>
      </c>
      <c r="P344" s="34">
        <v>10</v>
      </c>
      <c r="Q344" s="34">
        <v>15</v>
      </c>
      <c r="R344" s="42">
        <v>17.25</v>
      </c>
      <c r="S344" s="32" t="e">
        <f>IF(#REF!="",#REF!*#REF!,((P344*M344*#REF!)+(((#REF!-P344)*M344)*R344)))</f>
        <v>#REF!</v>
      </c>
      <c r="T344" s="42" t="e">
        <f>S344-U344</f>
        <v>#REF!</v>
      </c>
      <c r="U344" s="42" t="e">
        <f>S344*0%</f>
        <v>#REF!</v>
      </c>
      <c r="V344" s="30"/>
      <c r="W344" s="29"/>
      <c r="X344" s="28" t="e">
        <f>W344-S344</f>
        <v>#REF!</v>
      </c>
      <c r="Y344" s="3" t="e">
        <f>IF(X344=0,"OK","Ecart")</f>
        <v>#REF!</v>
      </c>
      <c r="Z344" s="2">
        <f>IF(H344="","",NETWORKDAYS(H344,DUDU))</f>
        <v>444</v>
      </c>
      <c r="AA344" s="2">
        <f>IF(Z344="","",Z344*7)</f>
        <v>3108</v>
      </c>
      <c r="AB344" s="27">
        <f>NETWORKDAYS(H344,J344)</f>
        <v>128</v>
      </c>
      <c r="AC344" s="2">
        <f>IF(Z344="","",AB344-Z344)</f>
        <v>-316</v>
      </c>
      <c r="AD344" s="2">
        <f>IF(AC344="","",AC344*7)</f>
        <v>-2212</v>
      </c>
    </row>
    <row r="345" spans="1:30" ht="30" customHeight="1" x14ac:dyDescent="0.25">
      <c r="A345" s="40">
        <v>2016</v>
      </c>
      <c r="B345" s="38" t="s">
        <v>10</v>
      </c>
      <c r="C345" s="39"/>
      <c r="D345" s="34" t="s">
        <v>8</v>
      </c>
      <c r="E345" s="34">
        <v>233</v>
      </c>
      <c r="F345" s="34" t="s">
        <v>0</v>
      </c>
      <c r="G345" s="35">
        <v>70010</v>
      </c>
      <c r="H345" s="37">
        <v>43087</v>
      </c>
      <c r="I345" s="37"/>
      <c r="J345" s="37">
        <v>43210</v>
      </c>
      <c r="K345" s="36">
        <v>42901</v>
      </c>
      <c r="L345" s="36">
        <v>43028</v>
      </c>
      <c r="M345" s="35">
        <v>350</v>
      </c>
      <c r="N345" s="35">
        <v>210</v>
      </c>
      <c r="O345" s="33">
        <f>SUM(M345:N345)</f>
        <v>560</v>
      </c>
      <c r="P345" s="34">
        <v>8</v>
      </c>
      <c r="Q345" s="34">
        <v>12</v>
      </c>
      <c r="R345" s="42">
        <v>19.5</v>
      </c>
      <c r="S345" s="32" t="e">
        <f>IF(#REF!="",#REF!*#REF!,((P345*M345*#REF!)+(((#REF!-P345)*M345)*R345)))</f>
        <v>#REF!</v>
      </c>
      <c r="T345" s="42" t="e">
        <f>S345-U345</f>
        <v>#REF!</v>
      </c>
      <c r="U345" s="42" t="e">
        <f>S345*50%</f>
        <v>#REF!</v>
      </c>
      <c r="V345" s="30"/>
      <c r="W345" s="29"/>
      <c r="X345" s="28" t="e">
        <f>W345-S345</f>
        <v>#REF!</v>
      </c>
      <c r="Y345" s="3" t="e">
        <f>IF(X345=0,"OK","Ecart")</f>
        <v>#REF!</v>
      </c>
      <c r="Z345" s="2">
        <f>IF(H345="","",NETWORKDAYS(H345,DUDU))</f>
        <v>271</v>
      </c>
      <c r="AA345" s="2">
        <f>IF(Z345="","",Z345*7)</f>
        <v>1897</v>
      </c>
      <c r="AB345" s="27">
        <f>NETWORKDAYS(H345,J345)</f>
        <v>90</v>
      </c>
      <c r="AC345" s="2">
        <f>IF(Z345="","",AB345-Z345)</f>
        <v>-181</v>
      </c>
      <c r="AD345" s="2">
        <f>IF(AC345="","",AC345*7)</f>
        <v>-1267</v>
      </c>
    </row>
    <row r="346" spans="1:30" ht="30" customHeight="1" x14ac:dyDescent="0.25">
      <c r="A346" s="40">
        <v>2016</v>
      </c>
      <c r="B346" s="38" t="s">
        <v>10</v>
      </c>
      <c r="C346" s="39"/>
      <c r="D346" s="34" t="s">
        <v>8</v>
      </c>
      <c r="E346" s="34">
        <v>252</v>
      </c>
      <c r="F346" s="34" t="s">
        <v>0</v>
      </c>
      <c r="G346" s="35">
        <v>70010</v>
      </c>
      <c r="H346" s="44">
        <v>42864</v>
      </c>
      <c r="I346" s="44"/>
      <c r="J346" s="44">
        <v>43063</v>
      </c>
      <c r="K346" s="43">
        <v>42864</v>
      </c>
      <c r="L346" s="43">
        <v>43063</v>
      </c>
      <c r="M346" s="35">
        <v>700</v>
      </c>
      <c r="N346" s="35">
        <v>210</v>
      </c>
      <c r="O346" s="33">
        <f>SUM(M346:N346)</f>
        <v>910</v>
      </c>
      <c r="P346" s="34">
        <v>8</v>
      </c>
      <c r="Q346" s="34">
        <v>12</v>
      </c>
      <c r="R346" s="42">
        <v>10.31</v>
      </c>
      <c r="S346" s="32" t="e">
        <f>IF(#REF!="",#REF!*#REF!,((P346*M346*#REF!)+(((#REF!-P346)*M346)*R346)))</f>
        <v>#REF!</v>
      </c>
      <c r="T346" s="42" t="e">
        <f>S346-U346</f>
        <v>#REF!</v>
      </c>
      <c r="U346" s="42" t="e">
        <f>S346*50%</f>
        <v>#REF!</v>
      </c>
      <c r="V346" s="30" t="s">
        <v>11</v>
      </c>
      <c r="W346" s="29"/>
      <c r="X346" s="28" t="e">
        <f>W346-S346</f>
        <v>#REF!</v>
      </c>
      <c r="Y346" s="3" t="e">
        <f>IF(X346=0,"OK","Ecart")</f>
        <v>#REF!</v>
      </c>
      <c r="Z346" s="2">
        <f>IF(H346="","",NETWORKDAYS(H346,DUDU))</f>
        <v>430</v>
      </c>
      <c r="AA346" s="2">
        <f>IF(Z346="","",Z346*7)</f>
        <v>3010</v>
      </c>
      <c r="AB346" s="27">
        <f>NETWORKDAYS(H346,J346)</f>
        <v>144</v>
      </c>
      <c r="AC346" s="2">
        <f>IF(Z346="","",AB346-Z346)</f>
        <v>-286</v>
      </c>
      <c r="AD346" s="2">
        <f>IF(AC346="","",AC346*7)</f>
        <v>-2002</v>
      </c>
    </row>
    <row r="347" spans="1:30" ht="30" customHeight="1" x14ac:dyDescent="0.25">
      <c r="A347" s="40">
        <v>2016</v>
      </c>
      <c r="B347" s="38" t="s">
        <v>10</v>
      </c>
      <c r="C347" s="39"/>
      <c r="D347" s="34" t="s">
        <v>8</v>
      </c>
      <c r="E347" s="34">
        <v>252</v>
      </c>
      <c r="F347" s="34" t="s">
        <v>0</v>
      </c>
      <c r="G347" s="35">
        <v>70010</v>
      </c>
      <c r="H347" s="37">
        <v>42884</v>
      </c>
      <c r="I347" s="37"/>
      <c r="J347" s="37">
        <v>43168</v>
      </c>
      <c r="K347" s="36">
        <v>43019</v>
      </c>
      <c r="L347" s="36">
        <v>43294</v>
      </c>
      <c r="M347" s="35">
        <v>1155</v>
      </c>
      <c r="N347" s="35">
        <v>140</v>
      </c>
      <c r="O347" s="33">
        <f>SUM(M347:N347)</f>
        <v>1295</v>
      </c>
      <c r="P347" s="34">
        <v>8</v>
      </c>
      <c r="Q347" s="34">
        <v>12</v>
      </c>
      <c r="R347" s="42">
        <v>10.31</v>
      </c>
      <c r="S347" s="32" t="e">
        <f>IF(#REF!="",#REF!*#REF!,((P347*M347*#REF!)+(((#REF!-P347)*M347)*R347)))</f>
        <v>#REF!</v>
      </c>
      <c r="T347" s="42" t="e">
        <f>S347-U347</f>
        <v>#REF!</v>
      </c>
      <c r="U347" s="42" t="e">
        <f>S347*50%</f>
        <v>#REF!</v>
      </c>
      <c r="V347" s="30"/>
      <c r="W347" s="29"/>
      <c r="X347" s="28" t="e">
        <f>W347-S347</f>
        <v>#REF!</v>
      </c>
      <c r="Y347" s="3" t="e">
        <f>IF(X347=0,"OK","Ecart")</f>
        <v>#REF!</v>
      </c>
      <c r="Z347" s="2">
        <f>IF(H347="","",NETWORKDAYS(H347,DUDU))</f>
        <v>416</v>
      </c>
      <c r="AA347" s="2">
        <f>IF(Z347="","",Z347*7)</f>
        <v>2912</v>
      </c>
      <c r="AB347" s="27">
        <f>NETWORKDAYS(H347,J347)</f>
        <v>205</v>
      </c>
      <c r="AC347" s="2">
        <f>IF(Z347="","",AB347-Z347)</f>
        <v>-211</v>
      </c>
      <c r="AD347" s="2">
        <f>IF(AC347="","",AC347*7)</f>
        <v>-1477</v>
      </c>
    </row>
    <row r="348" spans="1:30" ht="30" customHeight="1" x14ac:dyDescent="0.25">
      <c r="A348" s="40">
        <v>2016</v>
      </c>
      <c r="B348" s="38" t="s">
        <v>10</v>
      </c>
      <c r="C348" s="39"/>
      <c r="D348" s="34" t="s">
        <v>8</v>
      </c>
      <c r="E348" s="34">
        <v>324</v>
      </c>
      <c r="F348" s="34" t="s">
        <v>0</v>
      </c>
      <c r="G348" s="35">
        <v>70010</v>
      </c>
      <c r="H348" s="37">
        <v>42822</v>
      </c>
      <c r="I348" s="37"/>
      <c r="J348" s="37">
        <v>43084</v>
      </c>
      <c r="K348" s="36">
        <v>42822</v>
      </c>
      <c r="L348" s="36">
        <v>43084</v>
      </c>
      <c r="M348" s="35">
        <v>1050</v>
      </c>
      <c r="N348" s="35">
        <v>140</v>
      </c>
      <c r="O348" s="33">
        <f>SUM(M348:N348)</f>
        <v>1190</v>
      </c>
      <c r="P348" s="34">
        <v>8</v>
      </c>
      <c r="Q348" s="34">
        <v>12</v>
      </c>
      <c r="R348" s="42">
        <v>8.27</v>
      </c>
      <c r="S348" s="32" t="e">
        <f>IF(#REF!="",#REF!*#REF!,((P348*M348*#REF!)+(((#REF!-P348)*M348)*R348)))</f>
        <v>#REF!</v>
      </c>
      <c r="T348" s="42" t="e">
        <f>S348-U348</f>
        <v>#REF!</v>
      </c>
      <c r="U348" s="42" t="e">
        <f>S348*50%</f>
        <v>#REF!</v>
      </c>
      <c r="V348" s="30" t="s">
        <v>11</v>
      </c>
      <c r="W348" s="29"/>
      <c r="X348" s="28" t="e">
        <f>W348-S348</f>
        <v>#REF!</v>
      </c>
      <c r="Y348" s="3" t="e">
        <f>IF(X348=0,"OK","Ecart")</f>
        <v>#REF!</v>
      </c>
      <c r="Z348" s="2">
        <f>IF(H348="","",NETWORKDAYS(H348,DUDU))</f>
        <v>460</v>
      </c>
      <c r="AA348" s="2">
        <f>IF(Z348="","",Z348*7)</f>
        <v>3220</v>
      </c>
      <c r="AB348" s="27">
        <f>NETWORKDAYS(H348,J348)</f>
        <v>189</v>
      </c>
      <c r="AC348" s="2">
        <f>IF(Z348="","",AB348-Z348)</f>
        <v>-271</v>
      </c>
      <c r="AD348" s="2">
        <f>IF(AC348="","",AC348*7)</f>
        <v>-1897</v>
      </c>
    </row>
    <row r="349" spans="1:30" ht="30" customHeight="1" x14ac:dyDescent="0.25">
      <c r="A349" s="40">
        <v>2016</v>
      </c>
      <c r="B349" s="38" t="s">
        <v>10</v>
      </c>
      <c r="C349" s="39"/>
      <c r="D349" s="34" t="s">
        <v>8</v>
      </c>
      <c r="E349" s="34">
        <v>254</v>
      </c>
      <c r="F349" s="34" t="s">
        <v>7</v>
      </c>
      <c r="G349" s="35">
        <v>71010</v>
      </c>
      <c r="H349" s="37">
        <v>42808</v>
      </c>
      <c r="I349" s="37"/>
      <c r="J349" s="37">
        <v>43070</v>
      </c>
      <c r="K349" s="36">
        <v>42808</v>
      </c>
      <c r="L349" s="36">
        <v>43070</v>
      </c>
      <c r="M349" s="35">
        <v>1050</v>
      </c>
      <c r="N349" s="35">
        <v>140</v>
      </c>
      <c r="O349" s="33">
        <f>SUM(M349:N349)</f>
        <v>1190</v>
      </c>
      <c r="P349" s="34">
        <v>8</v>
      </c>
      <c r="Q349" s="34">
        <v>12</v>
      </c>
      <c r="R349" s="42">
        <v>12.5</v>
      </c>
      <c r="S349" s="32" t="e">
        <f>IF(#REF!="",#REF!*#REF!,((P349*M349*#REF!)+(((#REF!-P349)*M349)*R349)))</f>
        <v>#REF!</v>
      </c>
      <c r="T349" s="42" t="e">
        <f>S349-U349</f>
        <v>#REF!</v>
      </c>
      <c r="U349" s="42" t="e">
        <f>S349*45%</f>
        <v>#REF!</v>
      </c>
      <c r="V349" s="30" t="s">
        <v>11</v>
      </c>
      <c r="W349" s="29">
        <v>106925.22</v>
      </c>
      <c r="X349" s="28" t="e">
        <f>W349-S349</f>
        <v>#REF!</v>
      </c>
      <c r="Y349" s="3" t="e">
        <f>IF(X349=0,"OK","Ecart")</f>
        <v>#REF!</v>
      </c>
      <c r="Z349" s="2">
        <f>IF(H349="","",NETWORKDAYS(H349,DUDU))</f>
        <v>470</v>
      </c>
      <c r="AA349" s="2">
        <f>IF(Z349="","",Z349*7)</f>
        <v>3290</v>
      </c>
      <c r="AB349" s="27">
        <f>NETWORKDAYS(H349,J349)</f>
        <v>189</v>
      </c>
      <c r="AC349" s="2">
        <f>IF(Z349="","",AB349-Z349)</f>
        <v>-281</v>
      </c>
      <c r="AD349" s="2">
        <f>IF(AC349="","",AC349*7)</f>
        <v>-1967</v>
      </c>
    </row>
    <row r="350" spans="1:30" ht="30" customHeight="1" x14ac:dyDescent="0.25">
      <c r="A350" s="40">
        <v>2016</v>
      </c>
      <c r="B350" s="38" t="s">
        <v>10</v>
      </c>
      <c r="C350" s="39"/>
      <c r="D350" s="34" t="s">
        <v>8</v>
      </c>
      <c r="E350" s="34">
        <v>251</v>
      </c>
      <c r="F350" s="34" t="s">
        <v>0</v>
      </c>
      <c r="G350" s="35">
        <v>90010</v>
      </c>
      <c r="H350" s="37">
        <v>42982</v>
      </c>
      <c r="I350" s="37"/>
      <c r="J350" s="37">
        <v>43133</v>
      </c>
      <c r="K350" s="36">
        <v>42900</v>
      </c>
      <c r="L350" s="36">
        <v>43063</v>
      </c>
      <c r="M350" s="35">
        <v>560</v>
      </c>
      <c r="N350" s="35">
        <v>175</v>
      </c>
      <c r="O350" s="33">
        <f>SUM(M350:N350)</f>
        <v>735</v>
      </c>
      <c r="P350" s="34">
        <v>12</v>
      </c>
      <c r="Q350" s="34">
        <v>18</v>
      </c>
      <c r="R350" s="42">
        <v>9.81</v>
      </c>
      <c r="S350" s="32" t="e">
        <f>IF(#REF!="",#REF!*#REF!,((P350*M350*#REF!)+(((#REF!-P350)*M350)*R350)))</f>
        <v>#REF!</v>
      </c>
      <c r="T350" s="42" t="e">
        <f>S350-U350</f>
        <v>#REF!</v>
      </c>
      <c r="U350" s="42" t="e">
        <f>S350*50%</f>
        <v>#REF!</v>
      </c>
      <c r="V350" s="30"/>
      <c r="W350" s="29"/>
      <c r="X350" s="28" t="e">
        <f>W350-S350</f>
        <v>#REF!</v>
      </c>
      <c r="Y350" s="3" t="e">
        <f>IF(X350=0,"OK","Ecart")</f>
        <v>#REF!</v>
      </c>
      <c r="Z350" s="2">
        <f>IF(H350="","",NETWORKDAYS(H350,DUDU))</f>
        <v>346</v>
      </c>
      <c r="AA350" s="2">
        <f>IF(Z350="","",Z350*7)</f>
        <v>2422</v>
      </c>
      <c r="AB350" s="27">
        <f>NETWORKDAYS(H350,J350)</f>
        <v>110</v>
      </c>
      <c r="AC350" s="2">
        <f>IF(Z350="","",AB350-Z350)</f>
        <v>-236</v>
      </c>
      <c r="AD350" s="2">
        <f>IF(AC350="","",AC350*7)</f>
        <v>-1652</v>
      </c>
    </row>
    <row r="351" spans="1:30" ht="30" customHeight="1" x14ac:dyDescent="0.25">
      <c r="A351" s="40">
        <v>2017</v>
      </c>
      <c r="B351" s="38" t="s">
        <v>9</v>
      </c>
      <c r="C351" s="39"/>
      <c r="D351" s="34" t="s">
        <v>8</v>
      </c>
      <c r="E351" s="34">
        <v>320</v>
      </c>
      <c r="F351" s="34" t="s">
        <v>7</v>
      </c>
      <c r="G351" s="35">
        <v>21011</v>
      </c>
      <c r="H351" s="37">
        <v>43367</v>
      </c>
      <c r="I351" s="37"/>
      <c r="J351" s="37">
        <v>43434</v>
      </c>
      <c r="K351" s="36">
        <v>43367</v>
      </c>
      <c r="L351" s="36">
        <v>43434</v>
      </c>
      <c r="M351" s="35">
        <v>252</v>
      </c>
      <c r="N351" s="35">
        <v>105</v>
      </c>
      <c r="O351" s="33">
        <f>SUM(M351:N351)</f>
        <v>357</v>
      </c>
      <c r="P351" s="34">
        <v>10</v>
      </c>
      <c r="Q351" s="34">
        <v>15</v>
      </c>
      <c r="R351" s="31">
        <v>9.5</v>
      </c>
      <c r="S351" s="32" t="e">
        <f>IF(#REF!="",#REF!*#REF!,((P351*M351*#REF!)+(((#REF!-P351)*M351)*R351)))</f>
        <v>#REF!</v>
      </c>
      <c r="T351" s="31" t="e">
        <f>S351-U351</f>
        <v>#REF!</v>
      </c>
      <c r="U351" s="31" t="e">
        <f>S351*50%</f>
        <v>#REF!</v>
      </c>
      <c r="V351" s="30"/>
      <c r="W351" s="29"/>
      <c r="X351" s="28" t="e">
        <f>W351-S351</f>
        <v>#REF!</v>
      </c>
      <c r="Y351" s="3" t="e">
        <f>IF(X351=0,"OK","Ecart")</f>
        <v>#REF!</v>
      </c>
      <c r="Z351" s="2">
        <f>IF(H351="","",NETWORKDAYS(H351,DUDU))</f>
        <v>71</v>
      </c>
      <c r="AA351" s="2">
        <f>IF(Z351="","",Z351*7)</f>
        <v>497</v>
      </c>
      <c r="AB351" s="27">
        <f>NETWORKDAYS(H351,J351)</f>
        <v>50</v>
      </c>
      <c r="AC351" s="2">
        <f>IF(Z351="","",AB351-Z351)</f>
        <v>-21</v>
      </c>
      <c r="AD351" s="2">
        <f>IF(AC351="","",AC351*7)</f>
        <v>-147</v>
      </c>
    </row>
    <row r="352" spans="1:30" ht="30" customHeight="1" x14ac:dyDescent="0.25">
      <c r="A352" s="40">
        <v>2017</v>
      </c>
      <c r="B352" s="38" t="s">
        <v>9</v>
      </c>
      <c r="C352" s="41"/>
      <c r="D352" s="34" t="s">
        <v>8</v>
      </c>
      <c r="E352" s="34">
        <v>326</v>
      </c>
      <c r="F352" s="34" t="s">
        <v>7</v>
      </c>
      <c r="G352" s="35">
        <v>71011</v>
      </c>
      <c r="H352" s="37">
        <v>43244</v>
      </c>
      <c r="I352" s="37"/>
      <c r="J352" s="37">
        <v>43385</v>
      </c>
      <c r="K352" s="36">
        <v>43244</v>
      </c>
      <c r="L352" s="36">
        <v>43385</v>
      </c>
      <c r="M352" s="35">
        <v>420</v>
      </c>
      <c r="N352" s="35">
        <v>210</v>
      </c>
      <c r="O352" s="33">
        <f>SUM(M352:N352)</f>
        <v>630</v>
      </c>
      <c r="P352" s="34">
        <v>10</v>
      </c>
      <c r="Q352" s="34">
        <v>15</v>
      </c>
      <c r="R352" s="31">
        <v>7.36</v>
      </c>
      <c r="S352" s="32" t="e">
        <f>IF(#REF!="",#REF!*#REF!,((P352*M352*#REF!)+(((#REF!-P352)*M352)*R352)))</f>
        <v>#REF!</v>
      </c>
      <c r="T352" s="31" t="e">
        <f>S352-U352</f>
        <v>#REF!</v>
      </c>
      <c r="U352" s="31" t="e">
        <f>S352*50%</f>
        <v>#REF!</v>
      </c>
      <c r="V352" s="30"/>
      <c r="W352" s="29"/>
      <c r="X352" s="28" t="e">
        <f>W352-S352</f>
        <v>#REF!</v>
      </c>
      <c r="Y352" s="3" t="e">
        <f>IF(X352=0,"OK","Ecart")</f>
        <v>#REF!</v>
      </c>
      <c r="Z352" s="2">
        <f>IF(H352="","",NETWORKDAYS(H352,DUDU))</f>
        <v>158</v>
      </c>
      <c r="AA352" s="2">
        <f>IF(Z352="","",Z352*7)</f>
        <v>1106</v>
      </c>
      <c r="AB352" s="27">
        <f>NETWORKDAYS(H352,J352)</f>
        <v>102</v>
      </c>
      <c r="AC352" s="2">
        <f>IF(Z352="","",AB352-Z352)</f>
        <v>-56</v>
      </c>
      <c r="AD352" s="2">
        <f>IF(AC352="","",AC352*7)</f>
        <v>-392</v>
      </c>
    </row>
    <row r="353" spans="1:30" ht="30" customHeight="1" x14ac:dyDescent="0.25">
      <c r="A353" s="40">
        <v>2017</v>
      </c>
      <c r="B353" s="38" t="s">
        <v>9</v>
      </c>
      <c r="C353" s="39"/>
      <c r="D353" s="34" t="s">
        <v>8</v>
      </c>
      <c r="E353" s="34">
        <v>255</v>
      </c>
      <c r="F353" s="34" t="s">
        <v>7</v>
      </c>
      <c r="G353" s="35">
        <v>21010</v>
      </c>
      <c r="H353" s="37">
        <v>43187</v>
      </c>
      <c r="I353" s="37"/>
      <c r="J353" s="37">
        <v>43384</v>
      </c>
      <c r="K353" s="36">
        <v>43187</v>
      </c>
      <c r="L353" s="36">
        <v>43384</v>
      </c>
      <c r="M353" s="35">
        <v>665</v>
      </c>
      <c r="N353" s="35">
        <v>140</v>
      </c>
      <c r="O353" s="33">
        <f>SUM(M353:N353)</f>
        <v>805</v>
      </c>
      <c r="P353" s="34">
        <v>10</v>
      </c>
      <c r="Q353" s="34">
        <v>15</v>
      </c>
      <c r="R353" s="31">
        <v>15.7</v>
      </c>
      <c r="S353" s="32" t="e">
        <f>IF(#REF!="",#REF!*#REF!,((P353*M353*#REF!)+(((#REF!-P353)*M353)*R353)))</f>
        <v>#REF!</v>
      </c>
      <c r="T353" s="31" t="e">
        <f>S353-U353</f>
        <v>#REF!</v>
      </c>
      <c r="U353" s="31" t="e">
        <f>S353*50%</f>
        <v>#REF!</v>
      </c>
      <c r="V353" s="30"/>
      <c r="W353" s="29"/>
      <c r="X353" s="28" t="e">
        <f>W353-S353</f>
        <v>#REF!</v>
      </c>
      <c r="Y353" s="3" t="e">
        <f>IF(X353=0,"OK","Ecart")</f>
        <v>#REF!</v>
      </c>
      <c r="Z353" s="2">
        <f>IF(H353="","",NETWORKDAYS(H353,DUDU))</f>
        <v>199</v>
      </c>
      <c r="AA353" s="2">
        <f>IF(Z353="","",Z353*7)</f>
        <v>1393</v>
      </c>
      <c r="AB353" s="27">
        <f>NETWORKDAYS(H353,J353)</f>
        <v>142</v>
      </c>
      <c r="AC353" s="2">
        <f>IF(Z353="","",AB353-Z353)</f>
        <v>-57</v>
      </c>
      <c r="AD353" s="2">
        <f>IF(AC353="","",AC353*7)</f>
        <v>-399</v>
      </c>
    </row>
    <row r="354" spans="1:30" ht="30" customHeight="1" x14ac:dyDescent="0.25">
      <c r="A354" s="40">
        <v>2017</v>
      </c>
      <c r="B354" s="38" t="s">
        <v>9</v>
      </c>
      <c r="C354" s="39"/>
      <c r="D354" s="34" t="s">
        <v>8</v>
      </c>
      <c r="E354" s="34">
        <v>255</v>
      </c>
      <c r="F354" s="34" t="s">
        <v>7</v>
      </c>
      <c r="G354" s="35">
        <v>21010</v>
      </c>
      <c r="H354" s="37">
        <v>43334</v>
      </c>
      <c r="I354" s="37"/>
      <c r="J354" s="37">
        <v>43584</v>
      </c>
      <c r="K354" s="36">
        <v>43334</v>
      </c>
      <c r="L354" s="36">
        <v>43584</v>
      </c>
      <c r="M354" s="35">
        <v>840</v>
      </c>
      <c r="N354" s="35">
        <v>210</v>
      </c>
      <c r="O354" s="33">
        <f>SUM(M354:N354)</f>
        <v>1050</v>
      </c>
      <c r="P354" s="34">
        <v>8</v>
      </c>
      <c r="Q354" s="34">
        <v>12</v>
      </c>
      <c r="R354" s="31">
        <v>10.3</v>
      </c>
      <c r="S354" s="32" t="e">
        <f>IF(#REF!="",#REF!*#REF!,((P354*M354*#REF!)+(((#REF!-P354)*M354)*R354)))</f>
        <v>#REF!</v>
      </c>
      <c r="T354" s="31" t="e">
        <f>S354-U354</f>
        <v>#REF!</v>
      </c>
      <c r="U354" s="31" t="e">
        <f>S354*50%</f>
        <v>#REF!</v>
      </c>
      <c r="V354" s="30"/>
      <c r="W354" s="29"/>
      <c r="X354" s="28" t="e">
        <f>W354-S354</f>
        <v>#REF!</v>
      </c>
      <c r="Y354" s="3" t="e">
        <f>IF(X354=0,"OK","Ecart")</f>
        <v>#REF!</v>
      </c>
      <c r="Z354" s="2">
        <f>IF(H354="","",NETWORKDAYS(H354,DUDU))</f>
        <v>94</v>
      </c>
      <c r="AA354" s="2">
        <f>IF(Z354="","",Z354*7)</f>
        <v>658</v>
      </c>
      <c r="AB354" s="27">
        <f>NETWORKDAYS(H354,J354)</f>
        <v>179</v>
      </c>
      <c r="AC354" s="2">
        <f>IF(Z354="","",AB354-Z354)</f>
        <v>85</v>
      </c>
      <c r="AD354" s="2">
        <f>IF(AC354="","",AC354*7)</f>
        <v>595</v>
      </c>
    </row>
    <row r="355" spans="1:30" ht="30" customHeight="1" x14ac:dyDescent="0.25">
      <c r="A355" s="40">
        <v>2017</v>
      </c>
      <c r="B355" s="38" t="s">
        <v>9</v>
      </c>
      <c r="C355" s="39"/>
      <c r="D355" s="34" t="s">
        <v>8</v>
      </c>
      <c r="E355" s="34">
        <v>227</v>
      </c>
      <c r="F355" s="34" t="s">
        <v>7</v>
      </c>
      <c r="G355" s="35">
        <v>21010</v>
      </c>
      <c r="H355" s="37">
        <v>43187</v>
      </c>
      <c r="I355" s="37"/>
      <c r="J355" s="37">
        <v>43434</v>
      </c>
      <c r="K355" s="36">
        <v>43187</v>
      </c>
      <c r="L355" s="36">
        <v>43434</v>
      </c>
      <c r="M355" s="35">
        <v>980</v>
      </c>
      <c r="N355" s="35">
        <v>140</v>
      </c>
      <c r="O355" s="33">
        <f>SUM(M355:N355)</f>
        <v>1120</v>
      </c>
      <c r="P355" s="34">
        <v>8</v>
      </c>
      <c r="Q355" s="34">
        <v>12</v>
      </c>
      <c r="R355" s="31">
        <v>10.199999999999999</v>
      </c>
      <c r="S355" s="32" t="e">
        <f>IF(#REF!="",#REF!*#REF!,((P355*M355*#REF!)+(((#REF!-P355)*M355)*R355)))</f>
        <v>#REF!</v>
      </c>
      <c r="T355" s="31" t="e">
        <f>S355-U355</f>
        <v>#REF!</v>
      </c>
      <c r="U355" s="31" t="e">
        <f>S355*50%</f>
        <v>#REF!</v>
      </c>
      <c r="V355" s="30"/>
      <c r="W355" s="29"/>
      <c r="X355" s="28" t="e">
        <f>W355-S355</f>
        <v>#REF!</v>
      </c>
      <c r="Y355" s="3" t="e">
        <f>IF(X355=0,"OK","Ecart")</f>
        <v>#REF!</v>
      </c>
      <c r="Z355" s="2">
        <f>IF(H355="","",NETWORKDAYS(H355,DUDU))</f>
        <v>199</v>
      </c>
      <c r="AA355" s="2">
        <f>IF(Z355="","",Z355*7)</f>
        <v>1393</v>
      </c>
      <c r="AB355" s="27">
        <f>NETWORKDAYS(H355,J355)</f>
        <v>178</v>
      </c>
      <c r="AC355" s="2">
        <f>IF(Z355="","",AB355-Z355)</f>
        <v>-21</v>
      </c>
      <c r="AD355" s="2">
        <f>IF(AC355="","",AC355*7)</f>
        <v>-147</v>
      </c>
    </row>
    <row r="356" spans="1:30" ht="30" customHeight="1" x14ac:dyDescent="0.25">
      <c r="A356" s="40">
        <v>2017</v>
      </c>
      <c r="B356" s="38" t="s">
        <v>9</v>
      </c>
      <c r="C356" s="39"/>
      <c r="D356" s="34" t="s">
        <v>8</v>
      </c>
      <c r="E356" s="34">
        <v>343</v>
      </c>
      <c r="F356" s="34" t="s">
        <v>0</v>
      </c>
      <c r="G356" s="35">
        <v>39010</v>
      </c>
      <c r="H356" s="37">
        <v>43171</v>
      </c>
      <c r="I356" s="37"/>
      <c r="J356" s="37">
        <v>43287</v>
      </c>
      <c r="K356" s="36">
        <v>43171</v>
      </c>
      <c r="L356" s="36">
        <v>43287</v>
      </c>
      <c r="M356" s="35">
        <v>555</v>
      </c>
      <c r="N356" s="35">
        <v>140</v>
      </c>
      <c r="O356" s="33">
        <f>SUM(M356:N356)</f>
        <v>695</v>
      </c>
      <c r="P356" s="34">
        <v>10</v>
      </c>
      <c r="Q356" s="34">
        <v>15</v>
      </c>
      <c r="R356" s="31">
        <v>11</v>
      </c>
      <c r="S356" s="32" t="e">
        <f>IF(#REF!="",#REF!*#REF!,((P356*M356*#REF!)+(((#REF!-P356)*M356)*R356)))</f>
        <v>#REF!</v>
      </c>
      <c r="T356" s="31" t="e">
        <f>S356-U356</f>
        <v>#REF!</v>
      </c>
      <c r="U356" s="31" t="e">
        <f>S356*50%</f>
        <v>#REF!</v>
      </c>
      <c r="V356" s="30"/>
      <c r="W356" s="29"/>
      <c r="X356" s="28" t="e">
        <f>W356-S356</f>
        <v>#REF!</v>
      </c>
      <c r="Y356" s="3" t="e">
        <f>IF(X356=0,"OK","Ecart")</f>
        <v>#REF!</v>
      </c>
      <c r="Z356" s="2">
        <f>IF(H356="","",NETWORKDAYS(H356,DUDU))</f>
        <v>211</v>
      </c>
      <c r="AA356" s="2">
        <f>IF(Z356="","",Z356*7)</f>
        <v>1477</v>
      </c>
      <c r="AB356" s="27">
        <f>NETWORKDAYS(H356,J356)</f>
        <v>85</v>
      </c>
      <c r="AC356" s="2">
        <f>IF(Z356="","",AB356-Z356)</f>
        <v>-126</v>
      </c>
      <c r="AD356" s="2">
        <f>IF(AC356="","",AC356*7)</f>
        <v>-882</v>
      </c>
    </row>
    <row r="357" spans="1:30" ht="30" customHeight="1" x14ac:dyDescent="0.25">
      <c r="A357" s="40">
        <v>2017</v>
      </c>
      <c r="B357" s="38" t="s">
        <v>9</v>
      </c>
      <c r="C357" s="39"/>
      <c r="D357" s="34" t="s">
        <v>8</v>
      </c>
      <c r="E357" s="34">
        <v>314</v>
      </c>
      <c r="F357" s="34" t="s">
        <v>0</v>
      </c>
      <c r="G357" s="35">
        <v>39010</v>
      </c>
      <c r="H357" s="37">
        <v>43199</v>
      </c>
      <c r="I357" s="37"/>
      <c r="J357" s="37">
        <v>43402</v>
      </c>
      <c r="K357" s="36">
        <v>43199</v>
      </c>
      <c r="L357" s="36">
        <v>43402</v>
      </c>
      <c r="M357" s="35">
        <v>700</v>
      </c>
      <c r="N357" s="35">
        <v>210</v>
      </c>
      <c r="O357" s="33">
        <f>SUM(M357:N357)</f>
        <v>910</v>
      </c>
      <c r="P357" s="34">
        <v>10</v>
      </c>
      <c r="Q357" s="34">
        <v>15</v>
      </c>
      <c r="R357" s="31">
        <v>7.39</v>
      </c>
      <c r="S357" s="32" t="e">
        <f>IF(#REF!="",#REF!*#REF!,((P357*M357*#REF!)+(((#REF!-P357)*M357)*R357)))</f>
        <v>#REF!</v>
      </c>
      <c r="T357" s="31" t="e">
        <f>S357-U357</f>
        <v>#REF!</v>
      </c>
      <c r="U357" s="31" t="e">
        <f>S357*50%</f>
        <v>#REF!</v>
      </c>
      <c r="V357" s="30"/>
      <c r="W357" s="29"/>
      <c r="X357" s="28" t="e">
        <f>W357-S357</f>
        <v>#REF!</v>
      </c>
      <c r="Y357" s="3" t="e">
        <f>IF(X357=0,"OK","Ecart")</f>
        <v>#REF!</v>
      </c>
      <c r="Z357" s="2">
        <f>IF(H357="","",NETWORKDAYS(H357,DUDU))</f>
        <v>191</v>
      </c>
      <c r="AA357" s="2">
        <f>IF(Z357="","",Z357*7)</f>
        <v>1337</v>
      </c>
      <c r="AB357" s="27">
        <f>NETWORKDAYS(H357,J357)</f>
        <v>146</v>
      </c>
      <c r="AC357" s="2">
        <f>IF(Z357="","",AB357-Z357)</f>
        <v>-45</v>
      </c>
      <c r="AD357" s="2">
        <f>IF(AC357="","",AC357*7)</f>
        <v>-315</v>
      </c>
    </row>
    <row r="358" spans="1:30" ht="30" customHeight="1" x14ac:dyDescent="0.25">
      <c r="A358" s="40">
        <v>2017</v>
      </c>
      <c r="B358" s="38" t="s">
        <v>9</v>
      </c>
      <c r="C358" s="39"/>
      <c r="D358" s="34" t="s">
        <v>8</v>
      </c>
      <c r="E358" s="34">
        <v>252</v>
      </c>
      <c r="F358" s="34" t="s">
        <v>7</v>
      </c>
      <c r="G358" s="35">
        <v>58010</v>
      </c>
      <c r="H358" s="37">
        <v>43179</v>
      </c>
      <c r="I358" s="37"/>
      <c r="J358" s="37">
        <v>43440</v>
      </c>
      <c r="K358" s="36">
        <v>43179</v>
      </c>
      <c r="L358" s="36">
        <v>43440</v>
      </c>
      <c r="M358" s="35">
        <v>1015</v>
      </c>
      <c r="N358" s="35">
        <v>175</v>
      </c>
      <c r="O358" s="33">
        <f>SUM(M358:N358)</f>
        <v>1190</v>
      </c>
      <c r="P358" s="34">
        <v>5</v>
      </c>
      <c r="Q358" s="34">
        <v>8</v>
      </c>
      <c r="R358" s="31">
        <v>10.9</v>
      </c>
      <c r="S358" s="32" t="e">
        <f>IF(#REF!="",#REF!*#REF!,((P358*M358*#REF!)+(((#REF!-P358)*M358)*R358)))</f>
        <v>#REF!</v>
      </c>
      <c r="T358" s="31" t="e">
        <f>S358-U358</f>
        <v>#REF!</v>
      </c>
      <c r="U358" s="31" t="e">
        <f>S358*50%</f>
        <v>#REF!</v>
      </c>
      <c r="V358" s="30"/>
      <c r="W358" s="29"/>
      <c r="X358" s="28" t="e">
        <f>W358-S358</f>
        <v>#REF!</v>
      </c>
      <c r="Y358" s="3" t="e">
        <f>IF(X358=0,"OK","Ecart")</f>
        <v>#REF!</v>
      </c>
      <c r="Z358" s="2">
        <f>IF(H358="","",NETWORKDAYS(H358,DUDU))</f>
        <v>205</v>
      </c>
      <c r="AA358" s="2">
        <f>IF(Z358="","",Z358*7)</f>
        <v>1435</v>
      </c>
      <c r="AB358" s="27">
        <f>NETWORKDAYS(H358,J358)</f>
        <v>188</v>
      </c>
      <c r="AC358" s="2">
        <f>IF(Z358="","",AB358-Z358)</f>
        <v>-17</v>
      </c>
      <c r="AD358" s="2">
        <f>IF(AC358="","",AC358*7)</f>
        <v>-119</v>
      </c>
    </row>
    <row r="359" spans="1:30" ht="30" customHeight="1" x14ac:dyDescent="0.25">
      <c r="A359" s="40">
        <v>2017</v>
      </c>
      <c r="B359" s="38" t="s">
        <v>9</v>
      </c>
      <c r="C359" s="39"/>
      <c r="D359" s="34" t="s">
        <v>8</v>
      </c>
      <c r="E359" s="34">
        <v>252</v>
      </c>
      <c r="F359" s="34" t="s">
        <v>7</v>
      </c>
      <c r="G359" s="35">
        <v>58010</v>
      </c>
      <c r="H359" s="37">
        <v>43179</v>
      </c>
      <c r="I359" s="37"/>
      <c r="J359" s="37">
        <v>43440</v>
      </c>
      <c r="K359" s="36">
        <v>43179</v>
      </c>
      <c r="L359" s="36">
        <v>43440</v>
      </c>
      <c r="M359" s="35">
        <v>1015</v>
      </c>
      <c r="N359" s="35">
        <v>175</v>
      </c>
      <c r="O359" s="33">
        <f>SUM(M359:N359)</f>
        <v>1190</v>
      </c>
      <c r="P359" s="34">
        <v>5</v>
      </c>
      <c r="Q359" s="34">
        <v>7</v>
      </c>
      <c r="R359" s="31">
        <v>10.9</v>
      </c>
      <c r="S359" s="32" t="e">
        <f>IF(#REF!="",#REF!*#REF!,((P359*M359*#REF!)+(((#REF!-P359)*M359)*R359)))</f>
        <v>#REF!</v>
      </c>
      <c r="T359" s="31" t="e">
        <f>S359-U359</f>
        <v>#REF!</v>
      </c>
      <c r="U359" s="31" t="e">
        <f>S359*50%</f>
        <v>#REF!</v>
      </c>
      <c r="V359" s="30"/>
      <c r="W359" s="29"/>
      <c r="X359" s="28" t="e">
        <f>W359-S359</f>
        <v>#REF!</v>
      </c>
      <c r="Y359" s="3" t="e">
        <f>IF(X359=0,"OK","Ecart")</f>
        <v>#REF!</v>
      </c>
      <c r="Z359" s="2">
        <f>IF(H359="","",NETWORKDAYS(H359,DUDU))</f>
        <v>205</v>
      </c>
      <c r="AA359" s="2">
        <f>IF(Z359="","",Z359*7)</f>
        <v>1435</v>
      </c>
      <c r="AB359" s="27">
        <f>NETWORKDAYS(H359,J359)</f>
        <v>188</v>
      </c>
      <c r="AC359" s="2">
        <f>IF(Z359="","",AB359-Z359)</f>
        <v>-17</v>
      </c>
      <c r="AD359" s="2">
        <f>IF(AC359="","",AC359*7)</f>
        <v>-119</v>
      </c>
    </row>
    <row r="360" spans="1:30" ht="30" customHeight="1" x14ac:dyDescent="0.25">
      <c r="A360" s="40">
        <v>2017</v>
      </c>
      <c r="B360" s="38" t="s">
        <v>9</v>
      </c>
      <c r="C360" s="39"/>
      <c r="D360" s="34" t="s">
        <v>8</v>
      </c>
      <c r="E360" s="34">
        <v>252</v>
      </c>
      <c r="F360" s="34" t="s">
        <v>7</v>
      </c>
      <c r="G360" s="35">
        <v>58010</v>
      </c>
      <c r="H360" s="37">
        <v>43179</v>
      </c>
      <c r="I360" s="37"/>
      <c r="J360" s="37">
        <v>43440</v>
      </c>
      <c r="K360" s="36">
        <v>43179</v>
      </c>
      <c r="L360" s="36">
        <v>43440</v>
      </c>
      <c r="M360" s="35">
        <v>1015</v>
      </c>
      <c r="N360" s="35">
        <v>175</v>
      </c>
      <c r="O360" s="33">
        <f>SUM(M360:N360)</f>
        <v>1190</v>
      </c>
      <c r="P360" s="34">
        <v>10</v>
      </c>
      <c r="Q360" s="34">
        <v>15</v>
      </c>
      <c r="R360" s="31">
        <v>11.55</v>
      </c>
      <c r="S360" s="32" t="e">
        <f>IF(#REF!="",#REF!*#REF!,((P360*M360*#REF!)+(((#REF!-P360)*M360)*R360)))</f>
        <v>#REF!</v>
      </c>
      <c r="T360" s="31" t="e">
        <f>S360-U360</f>
        <v>#REF!</v>
      </c>
      <c r="U360" s="31" t="e">
        <f>S360*50%</f>
        <v>#REF!</v>
      </c>
      <c r="V360" s="30"/>
      <c r="W360" s="29"/>
      <c r="X360" s="28" t="e">
        <f>W360-S360</f>
        <v>#REF!</v>
      </c>
      <c r="Y360" s="3" t="e">
        <f>IF(X360=0,"OK","Ecart")</f>
        <v>#REF!</v>
      </c>
      <c r="Z360" s="2">
        <f>IF(H360="","",NETWORKDAYS(H360,DUDU))</f>
        <v>205</v>
      </c>
      <c r="AA360" s="2">
        <f>IF(Z360="","",Z360*7)</f>
        <v>1435</v>
      </c>
      <c r="AB360" s="27">
        <f>NETWORKDAYS(H360,J360)</f>
        <v>188</v>
      </c>
      <c r="AC360" s="2">
        <f>IF(Z360="","",AB360-Z360)</f>
        <v>-17</v>
      </c>
      <c r="AD360" s="2">
        <f>IF(AC360="","",AC360*7)</f>
        <v>-119</v>
      </c>
    </row>
    <row r="361" spans="1:30" ht="30" customHeight="1" x14ac:dyDescent="0.25">
      <c r="A361" s="40">
        <v>2017</v>
      </c>
      <c r="B361" s="38" t="s">
        <v>9</v>
      </c>
      <c r="C361" s="39"/>
      <c r="D361" s="34" t="s">
        <v>8</v>
      </c>
      <c r="E361" s="34">
        <v>254</v>
      </c>
      <c r="F361" s="34" t="s">
        <v>7</v>
      </c>
      <c r="G361" s="35">
        <v>58010</v>
      </c>
      <c r="H361" s="37">
        <v>43171</v>
      </c>
      <c r="I361" s="37"/>
      <c r="J361" s="37">
        <v>43425</v>
      </c>
      <c r="K361" s="36">
        <v>43171</v>
      </c>
      <c r="L361" s="36">
        <v>43425</v>
      </c>
      <c r="M361" s="35">
        <v>945</v>
      </c>
      <c r="N361" s="35">
        <v>210</v>
      </c>
      <c r="O361" s="33">
        <f>SUM(M361:N361)</f>
        <v>1155</v>
      </c>
      <c r="P361" s="34">
        <v>8</v>
      </c>
      <c r="Q361" s="34">
        <v>12</v>
      </c>
      <c r="R361" s="31">
        <v>11.9</v>
      </c>
      <c r="S361" s="32" t="e">
        <f>IF(#REF!="",#REF!*#REF!,((P361*M361*#REF!)+(((#REF!-P361)*M361)*R361)))</f>
        <v>#REF!</v>
      </c>
      <c r="T361" s="31" t="e">
        <f>S361-U361</f>
        <v>#REF!</v>
      </c>
      <c r="U361" s="31" t="e">
        <f>S361*50%</f>
        <v>#REF!</v>
      </c>
      <c r="V361" s="30"/>
      <c r="W361" s="29"/>
      <c r="X361" s="28" t="e">
        <f>W361-S361</f>
        <v>#REF!</v>
      </c>
      <c r="Y361" s="3" t="e">
        <f>IF(X361=0,"OK","Ecart")</f>
        <v>#REF!</v>
      </c>
      <c r="Z361" s="2">
        <f>IF(H361="","",NETWORKDAYS(H361,DUDU))</f>
        <v>211</v>
      </c>
      <c r="AA361" s="2">
        <f>IF(Z361="","",Z361*7)</f>
        <v>1477</v>
      </c>
      <c r="AB361" s="27">
        <f>NETWORKDAYS(H361,J361)</f>
        <v>183</v>
      </c>
      <c r="AC361" s="2">
        <f>IF(Z361="","",AB361-Z361)</f>
        <v>-28</v>
      </c>
      <c r="AD361" s="2">
        <f>IF(AC361="","",AC361*7)</f>
        <v>-196</v>
      </c>
    </row>
    <row r="362" spans="1:30" ht="30" customHeight="1" x14ac:dyDescent="0.25">
      <c r="A362" s="40">
        <v>2017</v>
      </c>
      <c r="B362" s="38" t="s">
        <v>9</v>
      </c>
      <c r="C362" s="39"/>
      <c r="D362" s="34" t="s">
        <v>8</v>
      </c>
      <c r="E362" s="34">
        <v>344</v>
      </c>
      <c r="F362" s="34" t="s">
        <v>7</v>
      </c>
      <c r="G362" s="35">
        <v>58010</v>
      </c>
      <c r="H362" s="37">
        <v>43234</v>
      </c>
      <c r="I362" s="37"/>
      <c r="J362" s="37">
        <v>43413</v>
      </c>
      <c r="K362" s="36">
        <v>43234</v>
      </c>
      <c r="L362" s="36">
        <v>43413</v>
      </c>
      <c r="M362" s="35">
        <v>420</v>
      </c>
      <c r="N362" s="35">
        <v>420</v>
      </c>
      <c r="O362" s="33">
        <f>SUM(M362:N362)</f>
        <v>840</v>
      </c>
      <c r="P362" s="34">
        <v>10</v>
      </c>
      <c r="Q362" s="34">
        <v>15</v>
      </c>
      <c r="R362" s="31">
        <v>8</v>
      </c>
      <c r="S362" s="32" t="e">
        <f>IF(#REF!="",#REF!*#REF!,((P362*M362*#REF!)+(((#REF!-P362)*M362)*R362)))</f>
        <v>#REF!</v>
      </c>
      <c r="T362" s="31" t="e">
        <f>S362-U362</f>
        <v>#REF!</v>
      </c>
      <c r="U362" s="31" t="e">
        <f>S362*50%</f>
        <v>#REF!</v>
      </c>
      <c r="V362" s="30"/>
      <c r="W362" s="29"/>
      <c r="X362" s="28" t="e">
        <f>W362-S362</f>
        <v>#REF!</v>
      </c>
      <c r="Y362" s="3" t="e">
        <f>IF(X362=0,"OK","Ecart")</f>
        <v>#REF!</v>
      </c>
      <c r="Z362" s="2">
        <f>IF(H362="","",NETWORKDAYS(H362,DUDU))</f>
        <v>166</v>
      </c>
      <c r="AA362" s="2">
        <f>IF(Z362="","",Z362*7)</f>
        <v>1162</v>
      </c>
      <c r="AB362" s="27">
        <f>NETWORKDAYS(H362,J362)</f>
        <v>130</v>
      </c>
      <c r="AC362" s="2">
        <f>IF(Z362="","",AB362-Z362)</f>
        <v>-36</v>
      </c>
      <c r="AD362" s="2">
        <f>IF(AC362="","",AC362*7)</f>
        <v>-252</v>
      </c>
    </row>
    <row r="363" spans="1:30" ht="30" customHeight="1" x14ac:dyDescent="0.25">
      <c r="A363" s="40">
        <v>2017</v>
      </c>
      <c r="B363" s="38" t="s">
        <v>9</v>
      </c>
      <c r="C363" s="39"/>
      <c r="D363" s="34" t="s">
        <v>8</v>
      </c>
      <c r="E363" s="34">
        <v>252</v>
      </c>
      <c r="F363" s="34" t="s">
        <v>0</v>
      </c>
      <c r="G363" s="35">
        <v>70010</v>
      </c>
      <c r="H363" s="37">
        <v>43172</v>
      </c>
      <c r="I363" s="37"/>
      <c r="J363" s="37">
        <v>43433</v>
      </c>
      <c r="K363" s="36">
        <v>43172</v>
      </c>
      <c r="L363" s="36">
        <v>43433</v>
      </c>
      <c r="M363" s="35">
        <v>1050</v>
      </c>
      <c r="N363" s="35">
        <v>140</v>
      </c>
      <c r="O363" s="33">
        <f>SUM(M363:N363)</f>
        <v>1190</v>
      </c>
      <c r="P363" s="34">
        <v>8</v>
      </c>
      <c r="Q363" s="34">
        <v>12</v>
      </c>
      <c r="R363" s="31">
        <v>10.1</v>
      </c>
      <c r="S363" s="32" t="e">
        <f>IF(#REF!="",#REF!*#REF!,((P363*M363*#REF!)+(((#REF!-P363)*M363)*R363)))</f>
        <v>#REF!</v>
      </c>
      <c r="T363" s="31" t="e">
        <f>S363-U363</f>
        <v>#REF!</v>
      </c>
      <c r="U363" s="31" t="e">
        <f>S363*50%</f>
        <v>#REF!</v>
      </c>
      <c r="V363" s="30"/>
      <c r="W363" s="29"/>
      <c r="X363" s="28" t="e">
        <f>W363-S363</f>
        <v>#REF!</v>
      </c>
      <c r="Y363" s="3" t="e">
        <f>IF(X363=0,"OK","Ecart")</f>
        <v>#REF!</v>
      </c>
      <c r="Z363" s="2">
        <f>IF(H363="","",NETWORKDAYS(H363,DUDU))</f>
        <v>210</v>
      </c>
      <c r="AA363" s="2">
        <f>IF(Z363="","",Z363*7)</f>
        <v>1470</v>
      </c>
      <c r="AB363" s="27">
        <f>NETWORKDAYS(H363,J363)</f>
        <v>188</v>
      </c>
      <c r="AC363" s="2">
        <f>IF(Z363="","",AB363-Z363)</f>
        <v>-22</v>
      </c>
      <c r="AD363" s="2">
        <f>IF(AC363="","",AC363*7)</f>
        <v>-154</v>
      </c>
    </row>
    <row r="364" spans="1:30" ht="30" customHeight="1" x14ac:dyDescent="0.25">
      <c r="A364" s="40">
        <v>2017</v>
      </c>
      <c r="B364" s="38" t="s">
        <v>9</v>
      </c>
      <c r="C364" s="39"/>
      <c r="D364" s="34" t="s">
        <v>8</v>
      </c>
      <c r="E364" s="34">
        <v>330</v>
      </c>
      <c r="F364" s="34" t="s">
        <v>0</v>
      </c>
      <c r="G364" s="35">
        <v>70010</v>
      </c>
      <c r="H364" s="37">
        <v>43166</v>
      </c>
      <c r="I364" s="37"/>
      <c r="J364" s="37">
        <v>43315</v>
      </c>
      <c r="K364" s="36">
        <v>43166</v>
      </c>
      <c r="L364" s="36">
        <v>43315</v>
      </c>
      <c r="M364" s="35">
        <v>490</v>
      </c>
      <c r="N364" s="35">
        <v>210</v>
      </c>
      <c r="O364" s="33">
        <f>SUM(M364:N364)</f>
        <v>700</v>
      </c>
      <c r="P364" s="34">
        <v>8</v>
      </c>
      <c r="Q364" s="34">
        <v>12</v>
      </c>
      <c r="R364" s="31">
        <v>8.4</v>
      </c>
      <c r="S364" s="32" t="e">
        <f>IF(#REF!="",#REF!*#REF!,((P364*M364*#REF!)+(((#REF!-P364)*M364)*R364)))</f>
        <v>#REF!</v>
      </c>
      <c r="T364" s="31" t="e">
        <f>S364-U364</f>
        <v>#REF!</v>
      </c>
      <c r="U364" s="31" t="e">
        <f>S364*50%</f>
        <v>#REF!</v>
      </c>
      <c r="V364" s="30"/>
      <c r="W364" s="29"/>
      <c r="X364" s="28" t="e">
        <f>W364-S364</f>
        <v>#REF!</v>
      </c>
      <c r="Y364" s="3" t="e">
        <f>IF(X364=0,"OK","Ecart")</f>
        <v>#REF!</v>
      </c>
      <c r="Z364" s="2">
        <f>IF(H364="","",NETWORKDAYS(H364,DUDU))</f>
        <v>214</v>
      </c>
      <c r="AA364" s="2">
        <f>IF(Z364="","",Z364*7)</f>
        <v>1498</v>
      </c>
      <c r="AB364" s="27">
        <f>NETWORKDAYS(H364,J364)</f>
        <v>108</v>
      </c>
      <c r="AC364" s="2">
        <f>IF(Z364="","",AB364-Z364)</f>
        <v>-106</v>
      </c>
      <c r="AD364" s="2">
        <f>IF(AC364="","",AC364*7)</f>
        <v>-742</v>
      </c>
    </row>
    <row r="365" spans="1:30" ht="30" customHeight="1" x14ac:dyDescent="0.25">
      <c r="A365" s="40">
        <v>2017</v>
      </c>
      <c r="B365" s="38" t="s">
        <v>9</v>
      </c>
      <c r="C365" s="39"/>
      <c r="D365" s="34" t="s">
        <v>8</v>
      </c>
      <c r="E365" s="34">
        <v>310</v>
      </c>
      <c r="F365" s="34" t="s">
        <v>0</v>
      </c>
      <c r="G365" s="35">
        <v>70010</v>
      </c>
      <c r="H365" s="37">
        <v>43353</v>
      </c>
      <c r="I365" s="37"/>
      <c r="J365" s="37">
        <v>43553</v>
      </c>
      <c r="K365" s="36">
        <v>43353</v>
      </c>
      <c r="L365" s="36">
        <v>43553</v>
      </c>
      <c r="M365" s="35">
        <v>595</v>
      </c>
      <c r="N365" s="35">
        <v>350</v>
      </c>
      <c r="O365" s="33">
        <f>SUM(M365:N365)</f>
        <v>945</v>
      </c>
      <c r="P365" s="34">
        <v>8</v>
      </c>
      <c r="Q365" s="34">
        <v>12</v>
      </c>
      <c r="R365" s="31">
        <v>8.15</v>
      </c>
      <c r="S365" s="32" t="e">
        <f>IF(#REF!="",#REF!*#REF!,((P365*M365*#REF!)+(((#REF!-P365)*M365)*R365)))</f>
        <v>#REF!</v>
      </c>
      <c r="T365" s="31" t="e">
        <f>S365-U365</f>
        <v>#REF!</v>
      </c>
      <c r="U365" s="31" t="e">
        <f>S365*50%</f>
        <v>#REF!</v>
      </c>
      <c r="V365" s="30"/>
      <c r="W365" s="29"/>
      <c r="X365" s="28" t="e">
        <f>W365-S365</f>
        <v>#REF!</v>
      </c>
      <c r="Y365" s="3" t="e">
        <f>IF(X365=0,"OK","Ecart")</f>
        <v>#REF!</v>
      </c>
      <c r="Z365" s="2">
        <f>IF(H365="","",NETWORKDAYS(H365,DUDU))</f>
        <v>81</v>
      </c>
      <c r="AA365" s="2">
        <f>IF(Z365="","",Z365*7)</f>
        <v>567</v>
      </c>
      <c r="AB365" s="27">
        <f>NETWORKDAYS(H365,J365)</f>
        <v>145</v>
      </c>
      <c r="AC365" s="2">
        <f>IF(Z365="","",AB365-Z365)</f>
        <v>64</v>
      </c>
      <c r="AD365" s="2">
        <f>IF(AC365="","",AC365*7)</f>
        <v>448</v>
      </c>
    </row>
    <row r="366" spans="1:30" ht="30" customHeight="1" x14ac:dyDescent="0.25">
      <c r="A366" s="40">
        <v>2017</v>
      </c>
      <c r="B366" s="38" t="s">
        <v>9</v>
      </c>
      <c r="C366" s="39"/>
      <c r="D366" s="34" t="s">
        <v>8</v>
      </c>
      <c r="E366" s="34">
        <v>326</v>
      </c>
      <c r="F366" s="34" t="s">
        <v>0</v>
      </c>
      <c r="G366" s="35">
        <v>70010</v>
      </c>
      <c r="H366" s="37">
        <v>43360</v>
      </c>
      <c r="I366" s="37"/>
      <c r="J366" s="37">
        <v>43511</v>
      </c>
      <c r="K366" s="36">
        <v>43360</v>
      </c>
      <c r="L366" s="36">
        <v>43511</v>
      </c>
      <c r="M366" s="35">
        <v>490</v>
      </c>
      <c r="N366" s="35">
        <v>210</v>
      </c>
      <c r="O366" s="33">
        <f>SUM(M366:N366)</f>
        <v>700</v>
      </c>
      <c r="P366" s="34">
        <v>8</v>
      </c>
      <c r="Q366" s="34">
        <v>12</v>
      </c>
      <c r="R366" s="31">
        <v>9.5</v>
      </c>
      <c r="S366" s="32" t="e">
        <f>IF(#REF!="",#REF!*#REF!,((P366*M366*#REF!)+(((#REF!-P366)*M366)*R366)))</f>
        <v>#REF!</v>
      </c>
      <c r="T366" s="31" t="e">
        <f>S366-U366</f>
        <v>#REF!</v>
      </c>
      <c r="U366" s="31" t="e">
        <f>S366*50%</f>
        <v>#REF!</v>
      </c>
      <c r="V366" s="30"/>
      <c r="W366" s="29"/>
      <c r="X366" s="28" t="e">
        <f>W366-S366</f>
        <v>#REF!</v>
      </c>
      <c r="Y366" s="3" t="e">
        <f>IF(X366=0,"OK","Ecart")</f>
        <v>#REF!</v>
      </c>
      <c r="Z366" s="2">
        <f>IF(H366="","",NETWORKDAYS(H366,DUDU))</f>
        <v>76</v>
      </c>
      <c r="AA366" s="2">
        <f>IF(Z366="","",Z366*7)</f>
        <v>532</v>
      </c>
      <c r="AB366" s="27">
        <f>NETWORKDAYS(H366,J366)</f>
        <v>110</v>
      </c>
      <c r="AC366" s="2">
        <f>IF(Z366="","",AB366-Z366)</f>
        <v>34</v>
      </c>
      <c r="AD366" s="2">
        <f>IF(AC366="","",AC366*7)</f>
        <v>238</v>
      </c>
    </row>
    <row r="367" spans="1:30" ht="30" customHeight="1" x14ac:dyDescent="0.25">
      <c r="A367" s="40">
        <v>2017</v>
      </c>
      <c r="B367" s="38" t="s">
        <v>9</v>
      </c>
      <c r="C367" s="39"/>
      <c r="D367" s="34" t="s">
        <v>8</v>
      </c>
      <c r="E367" s="34">
        <v>333</v>
      </c>
      <c r="F367" s="34" t="s">
        <v>0</v>
      </c>
      <c r="G367" s="35">
        <v>70010</v>
      </c>
      <c r="H367" s="37">
        <v>43215</v>
      </c>
      <c r="I367" s="37"/>
      <c r="J367" s="37">
        <v>43448</v>
      </c>
      <c r="K367" s="36">
        <v>43215</v>
      </c>
      <c r="L367" s="36">
        <v>43448</v>
      </c>
      <c r="M367" s="35">
        <v>700</v>
      </c>
      <c r="N367" s="35">
        <v>350</v>
      </c>
      <c r="O367" s="33">
        <f>SUM(M367:N367)</f>
        <v>1050</v>
      </c>
      <c r="P367" s="34">
        <v>6</v>
      </c>
      <c r="Q367" s="34">
        <v>9</v>
      </c>
      <c r="R367" s="31">
        <v>9.5</v>
      </c>
      <c r="S367" s="32" t="e">
        <f>IF(#REF!="",#REF!*#REF!,((P367*M367*#REF!)+(((#REF!-P367)*M367)*R367)))</f>
        <v>#REF!</v>
      </c>
      <c r="T367" s="31" t="e">
        <f>S367-U367</f>
        <v>#REF!</v>
      </c>
      <c r="U367" s="31" t="e">
        <f>S367*50%</f>
        <v>#REF!</v>
      </c>
      <c r="V367" s="30"/>
      <c r="W367" s="29"/>
      <c r="X367" s="28" t="e">
        <f>W367-S367</f>
        <v>#REF!</v>
      </c>
      <c r="Y367" s="3" t="e">
        <f>IF(X367=0,"OK","Ecart")</f>
        <v>#REF!</v>
      </c>
      <c r="Z367" s="2">
        <f>IF(H367="","",NETWORKDAYS(H367,DUDU))</f>
        <v>179</v>
      </c>
      <c r="AA367" s="2">
        <f>IF(Z367="","",Z367*7)</f>
        <v>1253</v>
      </c>
      <c r="AB367" s="27">
        <f>NETWORKDAYS(H367,J367)</f>
        <v>168</v>
      </c>
      <c r="AC367" s="2">
        <f>IF(Z367="","",AB367-Z367)</f>
        <v>-11</v>
      </c>
      <c r="AD367" s="2">
        <f>IF(AC367="","",AC367*7)</f>
        <v>-77</v>
      </c>
    </row>
    <row r="368" spans="1:30" ht="30" customHeight="1" x14ac:dyDescent="0.25">
      <c r="A368" s="40">
        <v>2017</v>
      </c>
      <c r="B368" s="38" t="s">
        <v>9</v>
      </c>
      <c r="C368" s="39"/>
      <c r="D368" s="34" t="s">
        <v>8</v>
      </c>
      <c r="E368" s="34">
        <v>254</v>
      </c>
      <c r="F368" s="34" t="s">
        <v>7</v>
      </c>
      <c r="G368" s="35">
        <v>71010</v>
      </c>
      <c r="H368" s="37">
        <v>43165</v>
      </c>
      <c r="I368" s="37"/>
      <c r="J368" s="37">
        <v>43420</v>
      </c>
      <c r="K368" s="36">
        <v>43165</v>
      </c>
      <c r="L368" s="36">
        <v>43420</v>
      </c>
      <c r="M368" s="35">
        <v>945</v>
      </c>
      <c r="N368" s="35">
        <v>210</v>
      </c>
      <c r="O368" s="33">
        <f>SUM(M368:N368)</f>
        <v>1155</v>
      </c>
      <c r="P368" s="34">
        <v>8</v>
      </c>
      <c r="Q368" s="34">
        <v>12</v>
      </c>
      <c r="R368" s="31">
        <v>11.9</v>
      </c>
      <c r="S368" s="32" t="e">
        <f>IF(#REF!="",#REF!*#REF!,((P368*M368*#REF!)+(((#REF!-P368)*M368)*R368)))</f>
        <v>#REF!</v>
      </c>
      <c r="T368" s="31" t="e">
        <f>S368-U368</f>
        <v>#REF!</v>
      </c>
      <c r="U368" s="31" t="e">
        <f>S368*50%</f>
        <v>#REF!</v>
      </c>
      <c r="V368" s="30"/>
      <c r="W368" s="29"/>
      <c r="X368" s="28" t="e">
        <f>W368-S368</f>
        <v>#REF!</v>
      </c>
      <c r="Y368" s="3" t="e">
        <f>IF(X368=0,"OK","Ecart")</f>
        <v>#REF!</v>
      </c>
      <c r="Z368" s="2">
        <f>IF(H368="","",NETWORKDAYS(H368,DUDU))</f>
        <v>215</v>
      </c>
      <c r="AA368" s="2">
        <f>IF(Z368="","",Z368*7)</f>
        <v>1505</v>
      </c>
      <c r="AB368" s="27">
        <f>NETWORKDAYS(H368,J368)</f>
        <v>184</v>
      </c>
      <c r="AC368" s="2">
        <f>IF(Z368="","",AB368-Z368)</f>
        <v>-31</v>
      </c>
      <c r="AD368" s="2">
        <f>IF(AC368="","",AC368*7)</f>
        <v>-217</v>
      </c>
    </row>
    <row r="369" spans="1:30" ht="30" customHeight="1" x14ac:dyDescent="0.25">
      <c r="A369" s="40">
        <v>2017</v>
      </c>
      <c r="B369" s="38" t="s">
        <v>9</v>
      </c>
      <c r="C369" s="39"/>
      <c r="D369" s="34" t="s">
        <v>8</v>
      </c>
      <c r="E369" s="34">
        <v>330</v>
      </c>
      <c r="F369" s="34" t="s">
        <v>7</v>
      </c>
      <c r="G369" s="35">
        <v>71010</v>
      </c>
      <c r="H369" s="37">
        <v>43202</v>
      </c>
      <c r="I369" s="37"/>
      <c r="J369" s="37">
        <v>43385</v>
      </c>
      <c r="K369" s="36">
        <v>43202</v>
      </c>
      <c r="L369" s="36">
        <v>43385</v>
      </c>
      <c r="M369" s="35">
        <v>590</v>
      </c>
      <c r="N369" s="35">
        <v>210</v>
      </c>
      <c r="O369" s="33">
        <f>SUM(M369:N369)</f>
        <v>800</v>
      </c>
      <c r="P369" s="34">
        <v>10</v>
      </c>
      <c r="Q369" s="34">
        <v>15</v>
      </c>
      <c r="R369" s="31">
        <v>8.4</v>
      </c>
      <c r="S369" s="32" t="e">
        <f>IF(#REF!="",#REF!*#REF!,((P369*M369*#REF!)+(((#REF!-P369)*M369)*R369)))</f>
        <v>#REF!</v>
      </c>
      <c r="T369" s="31" t="e">
        <f>S369-U369</f>
        <v>#REF!</v>
      </c>
      <c r="U369" s="31" t="e">
        <f>S369*50%</f>
        <v>#REF!</v>
      </c>
      <c r="V369" s="30"/>
      <c r="W369" s="29"/>
      <c r="X369" s="28" t="e">
        <f>W369-S369</f>
        <v>#REF!</v>
      </c>
      <c r="Y369" s="3" t="e">
        <f>IF(X369=0,"OK","Ecart")</f>
        <v>#REF!</v>
      </c>
      <c r="Z369" s="2">
        <f>IF(H369="","",NETWORKDAYS(H369,DUDU))</f>
        <v>188</v>
      </c>
      <c r="AA369" s="2">
        <f>IF(Z369="","",Z369*7)</f>
        <v>1316</v>
      </c>
      <c r="AB369" s="27">
        <f>NETWORKDAYS(H369,J369)</f>
        <v>132</v>
      </c>
      <c r="AC369" s="2">
        <f>IF(Z369="","",AB369-Z369)</f>
        <v>-56</v>
      </c>
      <c r="AD369" s="2">
        <f>IF(AC369="","",AC369*7)</f>
        <v>-392</v>
      </c>
    </row>
    <row r="370" spans="1:30" ht="30" customHeight="1" x14ac:dyDescent="0.25">
      <c r="A370" s="40">
        <v>2017</v>
      </c>
      <c r="B370" s="38" t="s">
        <v>9</v>
      </c>
      <c r="C370" s="39"/>
      <c r="D370" s="34" t="s">
        <v>8</v>
      </c>
      <c r="E370" s="34">
        <v>312</v>
      </c>
      <c r="F370" s="34" t="s">
        <v>7</v>
      </c>
      <c r="G370" s="35">
        <v>71010</v>
      </c>
      <c r="H370" s="37">
        <v>43236</v>
      </c>
      <c r="I370" s="37"/>
      <c r="J370" s="37">
        <v>43371</v>
      </c>
      <c r="K370" s="36">
        <v>43236</v>
      </c>
      <c r="L370" s="36">
        <v>43371</v>
      </c>
      <c r="M370" s="35">
        <v>350</v>
      </c>
      <c r="N370" s="35">
        <v>245</v>
      </c>
      <c r="O370" s="33">
        <f>SUM(M370:N370)</f>
        <v>595</v>
      </c>
      <c r="P370" s="34">
        <v>12</v>
      </c>
      <c r="Q370" s="34">
        <v>18</v>
      </c>
      <c r="R370" s="31">
        <v>7.8</v>
      </c>
      <c r="S370" s="32" t="e">
        <f>IF(#REF!="",#REF!*#REF!,((P370*M370*#REF!)+(((#REF!-P370)*M370)*R370)))</f>
        <v>#REF!</v>
      </c>
      <c r="T370" s="31" t="e">
        <f>S370-U370</f>
        <v>#REF!</v>
      </c>
      <c r="U370" s="31" t="e">
        <f>S370*50%</f>
        <v>#REF!</v>
      </c>
      <c r="V370" s="30"/>
      <c r="W370" s="29"/>
      <c r="X370" s="28" t="e">
        <f>W370-S370</f>
        <v>#REF!</v>
      </c>
      <c r="Y370" s="3" t="e">
        <f>IF(X370=0,"OK","Ecart")</f>
        <v>#REF!</v>
      </c>
      <c r="Z370" s="2">
        <f>IF(H370="","",NETWORKDAYS(H370,DUDU))</f>
        <v>164</v>
      </c>
      <c r="AA370" s="2">
        <f>IF(Z370="","",Z370*7)</f>
        <v>1148</v>
      </c>
      <c r="AB370" s="27">
        <f>NETWORKDAYS(H370,J370)</f>
        <v>98</v>
      </c>
      <c r="AC370" s="2">
        <f>IF(Z370="","",AB370-Z370)</f>
        <v>-66</v>
      </c>
      <c r="AD370" s="2">
        <f>IF(AC370="","",AC370*7)</f>
        <v>-462</v>
      </c>
    </row>
    <row r="371" spans="1:30" ht="30" customHeight="1" x14ac:dyDescent="0.25">
      <c r="A371" s="40">
        <v>2017</v>
      </c>
      <c r="B371" s="38" t="s">
        <v>9</v>
      </c>
      <c r="C371" s="39"/>
      <c r="D371" s="34" t="s">
        <v>8</v>
      </c>
      <c r="E371" s="34">
        <v>251</v>
      </c>
      <c r="F371" s="34" t="s">
        <v>0</v>
      </c>
      <c r="G371" s="35">
        <v>90010</v>
      </c>
      <c r="H371" s="37">
        <v>43264</v>
      </c>
      <c r="I371" s="37"/>
      <c r="J371" s="37">
        <v>43427</v>
      </c>
      <c r="K371" s="36">
        <v>43264</v>
      </c>
      <c r="L371" s="36">
        <v>43427</v>
      </c>
      <c r="M371" s="35">
        <v>560</v>
      </c>
      <c r="N371" s="35">
        <v>175</v>
      </c>
      <c r="O371" s="33">
        <f>SUM(M371:N371)</f>
        <v>735</v>
      </c>
      <c r="P371" s="34">
        <v>12</v>
      </c>
      <c r="Q371" s="34">
        <v>18</v>
      </c>
      <c r="R371" s="31">
        <v>9.81</v>
      </c>
      <c r="S371" s="32" t="e">
        <f>IF(#REF!="",#REF!*#REF!,((P371*M371*#REF!)+(((#REF!-P371)*M371)*R371)))</f>
        <v>#REF!</v>
      </c>
      <c r="T371" s="31" t="e">
        <f>S371-U371</f>
        <v>#REF!</v>
      </c>
      <c r="U371" s="31" t="e">
        <f>S371*50%</f>
        <v>#REF!</v>
      </c>
      <c r="V371" s="30"/>
      <c r="W371" s="29"/>
      <c r="X371" s="28" t="e">
        <f>W371-S371</f>
        <v>#REF!</v>
      </c>
      <c r="Y371" s="3" t="e">
        <f>IF(X371=0,"OK","Ecart")</f>
        <v>#REF!</v>
      </c>
      <c r="Z371" s="2">
        <f>IF(H371="","",NETWORKDAYS(H371,DUDU))</f>
        <v>144</v>
      </c>
      <c r="AA371" s="2">
        <f>IF(Z371="","",Z371*7)</f>
        <v>1008</v>
      </c>
      <c r="AB371" s="27">
        <f>NETWORKDAYS(H371,J371)</f>
        <v>118</v>
      </c>
      <c r="AC371" s="2">
        <f>IF(Z371="","",AB371-Z371)</f>
        <v>-26</v>
      </c>
      <c r="AD371" s="2">
        <f>IF(AC371="","",AC371*7)</f>
        <v>-182</v>
      </c>
    </row>
    <row r="372" spans="1:30" ht="30" customHeight="1" x14ac:dyDescent="0.25">
      <c r="A372" s="23" t="s">
        <v>6</v>
      </c>
      <c r="B372" s="21" t="s">
        <v>2</v>
      </c>
      <c r="C372" s="22"/>
      <c r="D372" s="18" t="s">
        <v>1</v>
      </c>
      <c r="E372" s="18">
        <v>10</v>
      </c>
      <c r="F372" s="18" t="s">
        <v>7</v>
      </c>
      <c r="G372" s="17">
        <v>89010</v>
      </c>
      <c r="H372" s="20">
        <v>42736</v>
      </c>
      <c r="I372" s="20"/>
      <c r="J372" s="20">
        <v>43100</v>
      </c>
      <c r="K372" s="19">
        <v>42736</v>
      </c>
      <c r="L372" s="19">
        <v>43100</v>
      </c>
      <c r="M372" s="17"/>
      <c r="N372" s="17"/>
      <c r="O372" s="17">
        <f>SUM(M372:N372)</f>
        <v>0</v>
      </c>
      <c r="P372" s="18"/>
      <c r="Q372" s="18"/>
      <c r="R372" s="25"/>
      <c r="S372" s="25" t="e">
        <f>IF(#REF!="",#REF!*#REF!,((P372*M372*#REF!)+(((#REF!-P372)*M372)*R372)))</f>
        <v>#REF!</v>
      </c>
      <c r="T372" s="25"/>
      <c r="U372" s="25"/>
      <c r="V372" s="15"/>
      <c r="W372" s="24"/>
      <c r="X372" s="13" t="e">
        <f>W372-S372</f>
        <v>#REF!</v>
      </c>
      <c r="Y372" s="3" t="e">
        <f>IF(X372=0,"OK","Ecart")</f>
        <v>#REF!</v>
      </c>
    </row>
    <row r="373" spans="1:30" ht="30" customHeight="1" x14ac:dyDescent="0.25">
      <c r="A373" s="23" t="s">
        <v>5</v>
      </c>
      <c r="B373" s="21" t="s">
        <v>2</v>
      </c>
      <c r="C373" s="22"/>
      <c r="D373" s="18" t="s">
        <v>1</v>
      </c>
      <c r="E373" s="18">
        <v>10</v>
      </c>
      <c r="F373" s="18" t="s">
        <v>7</v>
      </c>
      <c r="G373" s="17">
        <v>89010</v>
      </c>
      <c r="H373" s="20">
        <v>43101</v>
      </c>
      <c r="I373" s="20"/>
      <c r="J373" s="20">
        <v>43465</v>
      </c>
      <c r="K373" s="19">
        <v>43101</v>
      </c>
      <c r="L373" s="19">
        <v>43465</v>
      </c>
      <c r="M373" s="17"/>
      <c r="N373" s="17"/>
      <c r="O373" s="17">
        <f>SUM(M373:N373)</f>
        <v>0</v>
      </c>
      <c r="P373" s="18"/>
      <c r="Q373" s="18"/>
      <c r="R373" s="16"/>
      <c r="S373" s="16" t="e">
        <f>IF(#REF!="",#REF!*#REF!,((P373*M373*#REF!)+(((#REF!-P373)*M373)*R373)))</f>
        <v>#REF!</v>
      </c>
      <c r="T373" s="16"/>
      <c r="U373" s="16"/>
      <c r="V373" s="15"/>
      <c r="W373" s="14"/>
      <c r="X373" s="13" t="e">
        <f>W373-S373</f>
        <v>#REF!</v>
      </c>
      <c r="Y373" s="3" t="e">
        <f>IF(X373=0,"OK","Ecart")</f>
        <v>#REF!</v>
      </c>
    </row>
    <row r="374" spans="1:30" ht="30" customHeight="1" x14ac:dyDescent="0.25">
      <c r="A374" s="23" t="s">
        <v>4</v>
      </c>
      <c r="B374" s="21" t="s">
        <v>2</v>
      </c>
      <c r="C374" s="22"/>
      <c r="D374" s="18" t="s">
        <v>1</v>
      </c>
      <c r="E374" s="18">
        <v>10</v>
      </c>
      <c r="F374" s="18" t="s">
        <v>7</v>
      </c>
      <c r="G374" s="17">
        <v>89010</v>
      </c>
      <c r="H374" s="20">
        <v>43466</v>
      </c>
      <c r="I374" s="20"/>
      <c r="J374" s="20">
        <v>43830</v>
      </c>
      <c r="K374" s="19">
        <v>43466</v>
      </c>
      <c r="L374" s="19">
        <v>43830</v>
      </c>
      <c r="M374" s="17"/>
      <c r="N374" s="17"/>
      <c r="O374" s="17">
        <f>SUM(M374:N374)</f>
        <v>0</v>
      </c>
      <c r="P374" s="18"/>
      <c r="Q374" s="18"/>
      <c r="R374" s="16"/>
      <c r="S374" s="16" t="e">
        <f>IF(#REF!="",#REF!*#REF!,((P374*M374*#REF!)+(((#REF!-P374)*M374)*R374)))</f>
        <v>#REF!</v>
      </c>
      <c r="T374" s="16"/>
      <c r="U374" s="16"/>
      <c r="V374" s="15"/>
      <c r="W374" s="14"/>
      <c r="X374" s="13" t="e">
        <f>W374-S374</f>
        <v>#REF!</v>
      </c>
      <c r="Y374" s="3" t="e">
        <f>IF(X374=0,"OK","Ecart")</f>
        <v>#REF!</v>
      </c>
    </row>
    <row r="375" spans="1:30" ht="30" customHeight="1" x14ac:dyDescent="0.25">
      <c r="A375" s="23" t="s">
        <v>3</v>
      </c>
      <c r="B375" s="21" t="s">
        <v>2</v>
      </c>
      <c r="C375" s="22"/>
      <c r="D375" s="18" t="s">
        <v>1</v>
      </c>
      <c r="E375" s="18">
        <v>10</v>
      </c>
      <c r="F375" s="18" t="s">
        <v>7</v>
      </c>
      <c r="G375" s="17">
        <v>89010</v>
      </c>
      <c r="H375" s="20">
        <v>43831</v>
      </c>
      <c r="I375" s="20"/>
      <c r="J375" s="20">
        <v>44196</v>
      </c>
      <c r="K375" s="19">
        <v>43831</v>
      </c>
      <c r="L375" s="19">
        <v>44196</v>
      </c>
      <c r="M375" s="17"/>
      <c r="N375" s="17"/>
      <c r="O375" s="17">
        <f>SUM(M375:N375)</f>
        <v>0</v>
      </c>
      <c r="P375" s="18"/>
      <c r="Q375" s="18"/>
      <c r="R375" s="16"/>
      <c r="S375" s="16" t="e">
        <f>IF(#REF!="",#REF!*#REF!,((P375*M375*#REF!)+(((#REF!-P375)*M375)*R375)))</f>
        <v>#REF!</v>
      </c>
      <c r="T375" s="16"/>
      <c r="U375" s="16"/>
      <c r="V375" s="15"/>
      <c r="W375" s="14"/>
      <c r="X375" s="13" t="e">
        <f>W375-S375</f>
        <v>#REF!</v>
      </c>
      <c r="Y375" s="3" t="e">
        <f>IF(X375=0,"OK","Ecart")</f>
        <v>#REF!</v>
      </c>
    </row>
    <row r="376" spans="1:30" ht="30" customHeight="1" x14ac:dyDescent="0.25">
      <c r="A376" s="23" t="s">
        <v>6</v>
      </c>
      <c r="B376" s="21" t="s">
        <v>2</v>
      </c>
      <c r="C376" s="22"/>
      <c r="D376" s="18" t="s">
        <v>1</v>
      </c>
      <c r="E376" s="18">
        <v>10</v>
      </c>
      <c r="F376" s="18" t="s">
        <v>7</v>
      </c>
      <c r="G376" s="17">
        <v>89010</v>
      </c>
      <c r="H376" s="20">
        <v>42736</v>
      </c>
      <c r="I376" s="20"/>
      <c r="J376" s="20">
        <v>43100</v>
      </c>
      <c r="K376" s="19">
        <v>42736</v>
      </c>
      <c r="L376" s="19">
        <v>43100</v>
      </c>
      <c r="M376" s="17"/>
      <c r="N376" s="17"/>
      <c r="O376" s="17">
        <f>SUM(M376:N376)</f>
        <v>0</v>
      </c>
      <c r="P376" s="18"/>
      <c r="Q376" s="18"/>
      <c r="R376" s="25"/>
      <c r="S376" s="25" t="e">
        <f>IF(#REF!="",#REF!*#REF!,((P376*M376*#REF!)+(((#REF!-P376)*M376)*R376)))</f>
        <v>#REF!</v>
      </c>
      <c r="T376" s="25"/>
      <c r="U376" s="25"/>
      <c r="V376" s="15"/>
      <c r="W376" s="24"/>
      <c r="X376" s="13" t="e">
        <f>W376-S376</f>
        <v>#REF!</v>
      </c>
      <c r="Y376" s="3" t="e">
        <f>IF(X376=0,"OK","Ecart")</f>
        <v>#REF!</v>
      </c>
    </row>
    <row r="377" spans="1:30" ht="30" customHeight="1" x14ac:dyDescent="0.25">
      <c r="A377" s="23" t="s">
        <v>5</v>
      </c>
      <c r="B377" s="21" t="s">
        <v>2</v>
      </c>
      <c r="C377" s="22"/>
      <c r="D377" s="18" t="s">
        <v>1</v>
      </c>
      <c r="E377" s="18">
        <v>10</v>
      </c>
      <c r="F377" s="18" t="s">
        <v>7</v>
      </c>
      <c r="G377" s="17">
        <v>89010</v>
      </c>
      <c r="H377" s="20">
        <v>43101</v>
      </c>
      <c r="I377" s="20"/>
      <c r="J377" s="20">
        <v>43465</v>
      </c>
      <c r="K377" s="19">
        <v>43101</v>
      </c>
      <c r="L377" s="19">
        <v>43465</v>
      </c>
      <c r="M377" s="17"/>
      <c r="N377" s="17"/>
      <c r="O377" s="17">
        <f>SUM(M377:N377)</f>
        <v>0</v>
      </c>
      <c r="P377" s="18"/>
      <c r="Q377" s="18"/>
      <c r="R377" s="16"/>
      <c r="S377" s="16" t="e">
        <f>IF(#REF!="",#REF!*#REF!,((P377*M377*#REF!)+(((#REF!-P377)*M377)*R377)))</f>
        <v>#REF!</v>
      </c>
      <c r="T377" s="16"/>
      <c r="U377" s="16"/>
      <c r="V377" s="15"/>
      <c r="W377" s="14"/>
      <c r="X377" s="13" t="e">
        <f>W377-S377</f>
        <v>#REF!</v>
      </c>
      <c r="Y377" s="3" t="e">
        <f>IF(X377=0,"OK","Ecart")</f>
        <v>#REF!</v>
      </c>
    </row>
    <row r="378" spans="1:30" ht="30" customHeight="1" x14ac:dyDescent="0.25">
      <c r="A378" s="23" t="s">
        <v>4</v>
      </c>
      <c r="B378" s="21" t="s">
        <v>2</v>
      </c>
      <c r="C378" s="22"/>
      <c r="D378" s="18" t="s">
        <v>1</v>
      </c>
      <c r="E378" s="18">
        <v>10</v>
      </c>
      <c r="F378" s="18" t="s">
        <v>7</v>
      </c>
      <c r="G378" s="17">
        <v>89010</v>
      </c>
      <c r="H378" s="20">
        <v>43466</v>
      </c>
      <c r="I378" s="20"/>
      <c r="J378" s="20">
        <v>43830</v>
      </c>
      <c r="K378" s="19">
        <v>43466</v>
      </c>
      <c r="L378" s="19">
        <v>43830</v>
      </c>
      <c r="M378" s="17"/>
      <c r="N378" s="17"/>
      <c r="O378" s="17">
        <f>SUM(M378:N378)</f>
        <v>0</v>
      </c>
      <c r="P378" s="18"/>
      <c r="Q378" s="18"/>
      <c r="R378" s="16"/>
      <c r="S378" s="16" t="e">
        <f>IF(#REF!="",#REF!*#REF!,((P378*M378*#REF!)+(((#REF!-P378)*M378)*R378)))</f>
        <v>#REF!</v>
      </c>
      <c r="T378" s="16"/>
      <c r="U378" s="16"/>
      <c r="V378" s="15"/>
      <c r="W378" s="14"/>
      <c r="X378" s="13" t="e">
        <f>W378-S378</f>
        <v>#REF!</v>
      </c>
      <c r="Y378" s="3" t="e">
        <f>IF(X378=0,"OK","Ecart")</f>
        <v>#REF!</v>
      </c>
    </row>
    <row r="379" spans="1:30" ht="30" customHeight="1" x14ac:dyDescent="0.25">
      <c r="A379" s="23" t="s">
        <v>3</v>
      </c>
      <c r="B379" s="21" t="s">
        <v>2</v>
      </c>
      <c r="C379" s="22"/>
      <c r="D379" s="18" t="s">
        <v>1</v>
      </c>
      <c r="E379" s="18">
        <v>10</v>
      </c>
      <c r="F379" s="18" t="s">
        <v>7</v>
      </c>
      <c r="G379" s="17">
        <v>89010</v>
      </c>
      <c r="H379" s="20">
        <v>43831</v>
      </c>
      <c r="I379" s="20"/>
      <c r="J379" s="20">
        <v>44196</v>
      </c>
      <c r="K379" s="19">
        <v>43831</v>
      </c>
      <c r="L379" s="19">
        <v>44196</v>
      </c>
      <c r="M379" s="17"/>
      <c r="N379" s="17"/>
      <c r="O379" s="17">
        <f>SUM(M379:N379)</f>
        <v>0</v>
      </c>
      <c r="P379" s="18"/>
      <c r="Q379" s="18"/>
      <c r="R379" s="16"/>
      <c r="S379" s="16" t="e">
        <f>IF(#REF!="",#REF!*#REF!,((P379*M379*#REF!)+(((#REF!-P379)*M379)*R379)))</f>
        <v>#REF!</v>
      </c>
      <c r="T379" s="16"/>
      <c r="U379" s="16"/>
      <c r="V379" s="15"/>
      <c r="W379" s="14"/>
      <c r="X379" s="13" t="e">
        <f>W379-S379</f>
        <v>#REF!</v>
      </c>
      <c r="Y379" s="3" t="e">
        <f>IF(X379=0,"OK","Ecart")</f>
        <v>#REF!</v>
      </c>
    </row>
    <row r="380" spans="1:30" ht="30" customHeight="1" x14ac:dyDescent="0.25">
      <c r="A380" s="23" t="s">
        <v>6</v>
      </c>
      <c r="B380" s="21" t="s">
        <v>2</v>
      </c>
      <c r="C380" s="22"/>
      <c r="D380" s="18" t="s">
        <v>1</v>
      </c>
      <c r="E380" s="18">
        <v>10</v>
      </c>
      <c r="F380" s="18" t="s">
        <v>7</v>
      </c>
      <c r="G380" s="17">
        <v>58010</v>
      </c>
      <c r="H380" s="20">
        <v>42736</v>
      </c>
      <c r="I380" s="20"/>
      <c r="J380" s="20">
        <v>43100</v>
      </c>
      <c r="K380" s="19">
        <v>42736</v>
      </c>
      <c r="L380" s="19">
        <v>43100</v>
      </c>
      <c r="M380" s="17"/>
      <c r="N380" s="17"/>
      <c r="O380" s="17">
        <f>SUM(M380:N380)</f>
        <v>0</v>
      </c>
      <c r="P380" s="18"/>
      <c r="Q380" s="18"/>
      <c r="R380" s="25"/>
      <c r="S380" s="25" t="e">
        <f>IF(#REF!="",#REF!*#REF!,((P380*M380*#REF!)+(((#REF!-P380)*M380)*R380)))</f>
        <v>#REF!</v>
      </c>
      <c r="T380" s="25"/>
      <c r="U380" s="25"/>
      <c r="V380" s="15"/>
      <c r="W380" s="24"/>
      <c r="X380" s="13" t="e">
        <f>W380-S380</f>
        <v>#REF!</v>
      </c>
      <c r="Y380" s="3" t="e">
        <f>IF(X380=0,"OK","Ecart")</f>
        <v>#REF!</v>
      </c>
    </row>
    <row r="381" spans="1:30" ht="30" customHeight="1" x14ac:dyDescent="0.25">
      <c r="A381" s="23" t="s">
        <v>5</v>
      </c>
      <c r="B381" s="21" t="s">
        <v>2</v>
      </c>
      <c r="C381" s="22"/>
      <c r="D381" s="18" t="s">
        <v>1</v>
      </c>
      <c r="E381" s="18">
        <v>10</v>
      </c>
      <c r="F381" s="18" t="s">
        <v>7</v>
      </c>
      <c r="G381" s="17">
        <v>58010</v>
      </c>
      <c r="H381" s="20">
        <v>43101</v>
      </c>
      <c r="I381" s="20"/>
      <c r="J381" s="20">
        <v>43465</v>
      </c>
      <c r="K381" s="19">
        <v>43101</v>
      </c>
      <c r="L381" s="19">
        <v>43465</v>
      </c>
      <c r="M381" s="17"/>
      <c r="N381" s="17"/>
      <c r="O381" s="17">
        <f>SUM(M381:N381)</f>
        <v>0</v>
      </c>
      <c r="P381" s="18"/>
      <c r="Q381" s="18"/>
      <c r="R381" s="16"/>
      <c r="S381" s="16" t="e">
        <f>IF(#REF!="",#REF!*#REF!,((P381*M381*#REF!)+(((#REF!-P381)*M381)*R381)))</f>
        <v>#REF!</v>
      </c>
      <c r="T381" s="16"/>
      <c r="U381" s="16"/>
      <c r="V381" s="15"/>
      <c r="W381" s="14"/>
      <c r="X381" s="13" t="e">
        <f>W381-S381</f>
        <v>#REF!</v>
      </c>
      <c r="Y381" s="3" t="e">
        <f>IF(X381=0,"OK","Ecart")</f>
        <v>#REF!</v>
      </c>
    </row>
    <row r="382" spans="1:30" ht="30" customHeight="1" x14ac:dyDescent="0.25">
      <c r="A382" s="23" t="s">
        <v>4</v>
      </c>
      <c r="B382" s="21" t="s">
        <v>2</v>
      </c>
      <c r="C382" s="22"/>
      <c r="D382" s="18" t="s">
        <v>1</v>
      </c>
      <c r="E382" s="18">
        <v>10</v>
      </c>
      <c r="F382" s="18" t="s">
        <v>7</v>
      </c>
      <c r="G382" s="17">
        <v>58010</v>
      </c>
      <c r="H382" s="20">
        <v>43466</v>
      </c>
      <c r="I382" s="20"/>
      <c r="J382" s="20">
        <v>43830</v>
      </c>
      <c r="K382" s="19">
        <v>43466</v>
      </c>
      <c r="L382" s="19">
        <v>43830</v>
      </c>
      <c r="M382" s="17"/>
      <c r="N382" s="17"/>
      <c r="O382" s="17">
        <f>SUM(M382:N382)</f>
        <v>0</v>
      </c>
      <c r="P382" s="18"/>
      <c r="Q382" s="18"/>
      <c r="R382" s="16"/>
      <c r="S382" s="16" t="e">
        <f>IF(#REF!="",#REF!*#REF!,((P382*M382*#REF!)+(((#REF!-P382)*M382)*R382)))</f>
        <v>#REF!</v>
      </c>
      <c r="T382" s="16"/>
      <c r="U382" s="16"/>
      <c r="V382" s="15"/>
      <c r="W382" s="14"/>
      <c r="X382" s="13" t="e">
        <f>W382-S382</f>
        <v>#REF!</v>
      </c>
      <c r="Y382" s="3" t="e">
        <f>IF(X382=0,"OK","Ecart")</f>
        <v>#REF!</v>
      </c>
    </row>
    <row r="383" spans="1:30" ht="30" customHeight="1" x14ac:dyDescent="0.25">
      <c r="A383" s="23" t="s">
        <v>3</v>
      </c>
      <c r="B383" s="21" t="s">
        <v>2</v>
      </c>
      <c r="C383" s="22"/>
      <c r="D383" s="18" t="s">
        <v>1</v>
      </c>
      <c r="E383" s="18">
        <v>10</v>
      </c>
      <c r="F383" s="18" t="s">
        <v>7</v>
      </c>
      <c r="G383" s="17">
        <v>58010</v>
      </c>
      <c r="H383" s="20">
        <v>43831</v>
      </c>
      <c r="I383" s="20"/>
      <c r="J383" s="20">
        <v>44196</v>
      </c>
      <c r="K383" s="19">
        <v>43831</v>
      </c>
      <c r="L383" s="19">
        <v>44196</v>
      </c>
      <c r="M383" s="17"/>
      <c r="N383" s="17"/>
      <c r="O383" s="17">
        <f>SUM(M383:N383)</f>
        <v>0</v>
      </c>
      <c r="P383" s="18"/>
      <c r="Q383" s="18"/>
      <c r="R383" s="16"/>
      <c r="S383" s="16" t="e">
        <f>IF(#REF!="",#REF!*#REF!,((P383*M383*#REF!)+(((#REF!-P383)*M383)*R383)))</f>
        <v>#REF!</v>
      </c>
      <c r="T383" s="16"/>
      <c r="U383" s="16"/>
      <c r="V383" s="15"/>
      <c r="W383" s="14"/>
      <c r="X383" s="13" t="e">
        <f>W383-S383</f>
        <v>#REF!</v>
      </c>
      <c r="Y383" s="3" t="e">
        <f>IF(X383=0,"OK","Ecart")</f>
        <v>#REF!</v>
      </c>
    </row>
    <row r="384" spans="1:30" ht="30" customHeight="1" x14ac:dyDescent="0.25">
      <c r="A384" s="23" t="s">
        <v>6</v>
      </c>
      <c r="B384" s="21" t="s">
        <v>2</v>
      </c>
      <c r="C384" s="22"/>
      <c r="D384" s="18" t="s">
        <v>1</v>
      </c>
      <c r="E384" s="18">
        <v>10</v>
      </c>
      <c r="F384" s="18" t="s">
        <v>7</v>
      </c>
      <c r="G384" s="17">
        <v>21010</v>
      </c>
      <c r="H384" s="20">
        <v>42736</v>
      </c>
      <c r="I384" s="20"/>
      <c r="J384" s="20">
        <v>43100</v>
      </c>
      <c r="K384" s="19">
        <v>42736</v>
      </c>
      <c r="L384" s="19">
        <v>43100</v>
      </c>
      <c r="M384" s="17"/>
      <c r="N384" s="17"/>
      <c r="O384" s="17">
        <f>SUM(M384:N384)</f>
        <v>0</v>
      </c>
      <c r="P384" s="18"/>
      <c r="Q384" s="18"/>
      <c r="R384" s="25"/>
      <c r="S384" s="25" t="e">
        <f>IF(#REF!="",#REF!*#REF!,((P384*M384*#REF!)+(((#REF!-P384)*M384)*R384)))</f>
        <v>#REF!</v>
      </c>
      <c r="T384" s="25"/>
      <c r="U384" s="25"/>
      <c r="V384" s="15"/>
      <c r="W384" s="24"/>
      <c r="X384" s="13" t="e">
        <f>W384-S384</f>
        <v>#REF!</v>
      </c>
      <c r="Y384" s="3" t="e">
        <f>IF(X384=0,"OK","Ecart")</f>
        <v>#REF!</v>
      </c>
    </row>
    <row r="385" spans="1:25" ht="30" customHeight="1" x14ac:dyDescent="0.25">
      <c r="A385" s="23" t="s">
        <v>5</v>
      </c>
      <c r="B385" s="21" t="s">
        <v>2</v>
      </c>
      <c r="C385" s="22"/>
      <c r="D385" s="18" t="s">
        <v>1</v>
      </c>
      <c r="E385" s="18">
        <v>10</v>
      </c>
      <c r="F385" s="18" t="s">
        <v>7</v>
      </c>
      <c r="G385" s="17">
        <v>21010</v>
      </c>
      <c r="H385" s="20">
        <v>43101</v>
      </c>
      <c r="I385" s="20"/>
      <c r="J385" s="20">
        <v>43465</v>
      </c>
      <c r="K385" s="19">
        <v>43101</v>
      </c>
      <c r="L385" s="19">
        <v>43465</v>
      </c>
      <c r="M385" s="17"/>
      <c r="N385" s="17"/>
      <c r="O385" s="17">
        <f>SUM(M385:N385)</f>
        <v>0</v>
      </c>
      <c r="P385" s="18"/>
      <c r="Q385" s="18"/>
      <c r="R385" s="16"/>
      <c r="S385" s="16" t="e">
        <f>IF(#REF!="",#REF!*#REF!,((P385*M385*#REF!)+(((#REF!-P385)*M385)*R385)))</f>
        <v>#REF!</v>
      </c>
      <c r="T385" s="16"/>
      <c r="U385" s="16"/>
      <c r="V385" s="15"/>
      <c r="W385" s="14"/>
      <c r="X385" s="13" t="e">
        <f>W385-S385</f>
        <v>#REF!</v>
      </c>
      <c r="Y385" s="3" t="e">
        <f>IF(X385=0,"OK","Ecart")</f>
        <v>#REF!</v>
      </c>
    </row>
    <row r="386" spans="1:25" ht="30" customHeight="1" x14ac:dyDescent="0.25">
      <c r="A386" s="23" t="s">
        <v>4</v>
      </c>
      <c r="B386" s="21" t="s">
        <v>2</v>
      </c>
      <c r="C386" s="22"/>
      <c r="D386" s="18" t="s">
        <v>1</v>
      </c>
      <c r="E386" s="18">
        <v>10</v>
      </c>
      <c r="F386" s="18" t="s">
        <v>7</v>
      </c>
      <c r="G386" s="17">
        <v>21010</v>
      </c>
      <c r="H386" s="20">
        <v>43466</v>
      </c>
      <c r="I386" s="20"/>
      <c r="J386" s="20">
        <v>43830</v>
      </c>
      <c r="K386" s="19">
        <v>43466</v>
      </c>
      <c r="L386" s="19">
        <v>43830</v>
      </c>
      <c r="M386" s="17"/>
      <c r="N386" s="17"/>
      <c r="O386" s="17">
        <f>SUM(M386:N386)</f>
        <v>0</v>
      </c>
      <c r="P386" s="18"/>
      <c r="Q386" s="18"/>
      <c r="R386" s="16"/>
      <c r="S386" s="16" t="e">
        <f>IF(#REF!="",#REF!*#REF!,((P386*M386*#REF!)+(((#REF!-P386)*M386)*R386)))</f>
        <v>#REF!</v>
      </c>
      <c r="T386" s="16"/>
      <c r="U386" s="16"/>
      <c r="V386" s="15"/>
      <c r="W386" s="14"/>
      <c r="X386" s="13" t="e">
        <f>W386-S386</f>
        <v>#REF!</v>
      </c>
      <c r="Y386" s="3" t="e">
        <f>IF(X386=0,"OK","Ecart")</f>
        <v>#REF!</v>
      </c>
    </row>
    <row r="387" spans="1:25" ht="30" customHeight="1" x14ac:dyDescent="0.25">
      <c r="A387" s="23" t="s">
        <v>3</v>
      </c>
      <c r="B387" s="21" t="s">
        <v>2</v>
      </c>
      <c r="C387" s="22"/>
      <c r="D387" s="18" t="s">
        <v>1</v>
      </c>
      <c r="E387" s="18">
        <v>10</v>
      </c>
      <c r="F387" s="18" t="s">
        <v>7</v>
      </c>
      <c r="G387" s="17">
        <v>21010</v>
      </c>
      <c r="H387" s="20">
        <v>43831</v>
      </c>
      <c r="I387" s="20"/>
      <c r="J387" s="20">
        <v>44196</v>
      </c>
      <c r="K387" s="19">
        <v>43831</v>
      </c>
      <c r="L387" s="19">
        <v>44196</v>
      </c>
      <c r="M387" s="17"/>
      <c r="N387" s="17"/>
      <c r="O387" s="17">
        <f>SUM(M387:N387)</f>
        <v>0</v>
      </c>
      <c r="P387" s="18"/>
      <c r="Q387" s="18"/>
      <c r="R387" s="16"/>
      <c r="S387" s="16" t="e">
        <f>IF(#REF!="",#REF!*#REF!,((P387*M387*#REF!)+(((#REF!-P387)*M387)*R387)))</f>
        <v>#REF!</v>
      </c>
      <c r="T387" s="16"/>
      <c r="U387" s="16"/>
      <c r="V387" s="15"/>
      <c r="W387" s="14"/>
      <c r="X387" s="13" t="e">
        <f>W387-S387</f>
        <v>#REF!</v>
      </c>
      <c r="Y387" s="3" t="e">
        <f>IF(X387=0,"OK","Ecart")</f>
        <v>#REF!</v>
      </c>
    </row>
    <row r="388" spans="1:25" ht="30" customHeight="1" x14ac:dyDescent="0.25">
      <c r="A388" s="23" t="s">
        <v>6</v>
      </c>
      <c r="B388" s="21" t="s">
        <v>2</v>
      </c>
      <c r="C388" s="26"/>
      <c r="D388" s="18" t="s">
        <v>1</v>
      </c>
      <c r="E388" s="18">
        <v>10</v>
      </c>
      <c r="F388" s="18" t="s">
        <v>7</v>
      </c>
      <c r="G388" s="17">
        <v>58010</v>
      </c>
      <c r="H388" s="20">
        <v>42736</v>
      </c>
      <c r="I388" s="20"/>
      <c r="J388" s="20">
        <v>43100</v>
      </c>
      <c r="K388" s="19">
        <v>42736</v>
      </c>
      <c r="L388" s="19">
        <v>43100</v>
      </c>
      <c r="M388" s="17"/>
      <c r="N388" s="17"/>
      <c r="O388" s="17">
        <f>SUM(M388:N388)</f>
        <v>0</v>
      </c>
      <c r="P388" s="18"/>
      <c r="Q388" s="18"/>
      <c r="R388" s="25"/>
      <c r="S388" s="25" t="e">
        <f>IF(#REF!="",#REF!*#REF!,((P388*M388*#REF!)+(((#REF!-P388)*M388)*R388)))</f>
        <v>#REF!</v>
      </c>
      <c r="T388" s="25"/>
      <c r="U388" s="25"/>
      <c r="V388" s="15"/>
      <c r="W388" s="24"/>
      <c r="X388" s="13" t="e">
        <f>W388-S388</f>
        <v>#REF!</v>
      </c>
      <c r="Y388" s="3" t="e">
        <f>IF(X388=0,"OK","Ecart")</f>
        <v>#REF!</v>
      </c>
    </row>
    <row r="389" spans="1:25" ht="30" customHeight="1" x14ac:dyDescent="0.25">
      <c r="A389" s="23" t="s">
        <v>5</v>
      </c>
      <c r="B389" s="21" t="s">
        <v>2</v>
      </c>
      <c r="C389" s="26"/>
      <c r="D389" s="18" t="s">
        <v>1</v>
      </c>
      <c r="E389" s="18">
        <v>10</v>
      </c>
      <c r="F389" s="18" t="s">
        <v>7</v>
      </c>
      <c r="G389" s="17">
        <v>58010</v>
      </c>
      <c r="H389" s="20">
        <v>43101</v>
      </c>
      <c r="I389" s="20"/>
      <c r="J389" s="20">
        <v>43465</v>
      </c>
      <c r="K389" s="19">
        <v>43101</v>
      </c>
      <c r="L389" s="19">
        <v>43465</v>
      </c>
      <c r="M389" s="17"/>
      <c r="N389" s="17"/>
      <c r="O389" s="17">
        <f>SUM(M389:N389)</f>
        <v>0</v>
      </c>
      <c r="P389" s="18"/>
      <c r="Q389" s="18"/>
      <c r="R389" s="16"/>
      <c r="S389" s="16" t="e">
        <f>IF(#REF!="",#REF!*#REF!,((P389*M389*#REF!)+(((#REF!-P389)*M389)*R389)))</f>
        <v>#REF!</v>
      </c>
      <c r="T389" s="16"/>
      <c r="U389" s="16"/>
      <c r="V389" s="15"/>
      <c r="W389" s="14"/>
      <c r="X389" s="13" t="e">
        <f>W389-S389</f>
        <v>#REF!</v>
      </c>
      <c r="Y389" s="3" t="e">
        <f>IF(X389=0,"OK","Ecart")</f>
        <v>#REF!</v>
      </c>
    </row>
    <row r="390" spans="1:25" ht="30" customHeight="1" x14ac:dyDescent="0.25">
      <c r="A390" s="23" t="s">
        <v>4</v>
      </c>
      <c r="B390" s="21" t="s">
        <v>2</v>
      </c>
      <c r="C390" s="26"/>
      <c r="D390" s="18" t="s">
        <v>1</v>
      </c>
      <c r="E390" s="18">
        <v>10</v>
      </c>
      <c r="F390" s="18" t="s">
        <v>7</v>
      </c>
      <c r="G390" s="17">
        <v>58010</v>
      </c>
      <c r="H390" s="20">
        <v>43466</v>
      </c>
      <c r="I390" s="20"/>
      <c r="J390" s="20">
        <v>43830</v>
      </c>
      <c r="K390" s="19">
        <v>43466</v>
      </c>
      <c r="L390" s="19">
        <v>43830</v>
      </c>
      <c r="M390" s="17"/>
      <c r="N390" s="17"/>
      <c r="O390" s="17">
        <f>SUM(M390:N390)</f>
        <v>0</v>
      </c>
      <c r="P390" s="18"/>
      <c r="Q390" s="18"/>
      <c r="R390" s="16"/>
      <c r="S390" s="16" t="e">
        <f>IF(#REF!="",#REF!*#REF!,((P390*M390*#REF!)+(((#REF!-P390)*M390)*R390)))</f>
        <v>#REF!</v>
      </c>
      <c r="T390" s="16"/>
      <c r="U390" s="16"/>
      <c r="V390" s="15"/>
      <c r="W390" s="14"/>
      <c r="X390" s="13" t="e">
        <f>W390-S390</f>
        <v>#REF!</v>
      </c>
      <c r="Y390" s="3" t="e">
        <f>IF(X390=0,"OK","Ecart")</f>
        <v>#REF!</v>
      </c>
    </row>
    <row r="391" spans="1:25" ht="30" customHeight="1" x14ac:dyDescent="0.25">
      <c r="A391" s="23" t="s">
        <v>3</v>
      </c>
      <c r="B391" s="21" t="s">
        <v>2</v>
      </c>
      <c r="C391" s="26"/>
      <c r="D391" s="18" t="s">
        <v>1</v>
      </c>
      <c r="E391" s="18">
        <v>10</v>
      </c>
      <c r="F391" s="18" t="s">
        <v>7</v>
      </c>
      <c r="G391" s="17">
        <v>58010</v>
      </c>
      <c r="H391" s="20">
        <v>43831</v>
      </c>
      <c r="I391" s="20"/>
      <c r="J391" s="20">
        <v>44196</v>
      </c>
      <c r="K391" s="19">
        <v>43831</v>
      </c>
      <c r="L391" s="19">
        <v>44196</v>
      </c>
      <c r="M391" s="17"/>
      <c r="N391" s="17"/>
      <c r="O391" s="17">
        <f>SUM(M391:N391)</f>
        <v>0</v>
      </c>
      <c r="P391" s="18"/>
      <c r="Q391" s="18"/>
      <c r="R391" s="16"/>
      <c r="S391" s="16" t="e">
        <f>IF(#REF!="",#REF!*#REF!,((P391*M391*#REF!)+(((#REF!-P391)*M391)*R391)))</f>
        <v>#REF!</v>
      </c>
      <c r="T391" s="16"/>
      <c r="U391" s="16"/>
      <c r="V391" s="15"/>
      <c r="W391" s="14"/>
      <c r="X391" s="13" t="e">
        <f>W391-S391</f>
        <v>#REF!</v>
      </c>
      <c r="Y391" s="3" t="e">
        <f>IF(X391=0,"OK","Ecart")</f>
        <v>#REF!</v>
      </c>
    </row>
    <row r="392" spans="1:25" ht="30" customHeight="1" x14ac:dyDescent="0.25">
      <c r="A392" s="23" t="s">
        <v>6</v>
      </c>
      <c r="B392" s="21" t="s">
        <v>2</v>
      </c>
      <c r="C392" s="22"/>
      <c r="D392" s="18" t="s">
        <v>1</v>
      </c>
      <c r="E392" s="18">
        <v>10</v>
      </c>
      <c r="F392" s="18" t="s">
        <v>7</v>
      </c>
      <c r="G392" s="17">
        <v>58010</v>
      </c>
      <c r="H392" s="20">
        <v>42736</v>
      </c>
      <c r="I392" s="20"/>
      <c r="J392" s="20">
        <v>43100</v>
      </c>
      <c r="K392" s="19">
        <v>42736</v>
      </c>
      <c r="L392" s="19">
        <v>43100</v>
      </c>
      <c r="M392" s="17"/>
      <c r="N392" s="17"/>
      <c r="O392" s="17">
        <f>SUM(M392:N392)</f>
        <v>0</v>
      </c>
      <c r="P392" s="18"/>
      <c r="Q392" s="18"/>
      <c r="R392" s="25"/>
      <c r="S392" s="25" t="e">
        <f>IF(#REF!="",#REF!*#REF!,((P392*M392*#REF!)+(((#REF!-P392)*M392)*R392)))</f>
        <v>#REF!</v>
      </c>
      <c r="T392" s="25"/>
      <c r="U392" s="25"/>
      <c r="V392" s="15"/>
      <c r="W392" s="24"/>
      <c r="X392" s="13" t="e">
        <f>W392-S392</f>
        <v>#REF!</v>
      </c>
      <c r="Y392" s="3" t="e">
        <f>IF(X392=0,"OK","Ecart")</f>
        <v>#REF!</v>
      </c>
    </row>
    <row r="393" spans="1:25" ht="30" customHeight="1" x14ac:dyDescent="0.25">
      <c r="A393" s="23" t="s">
        <v>5</v>
      </c>
      <c r="B393" s="21" t="s">
        <v>2</v>
      </c>
      <c r="C393" s="22"/>
      <c r="D393" s="18" t="s">
        <v>1</v>
      </c>
      <c r="E393" s="18">
        <v>10</v>
      </c>
      <c r="F393" s="18" t="s">
        <v>7</v>
      </c>
      <c r="G393" s="17">
        <v>58010</v>
      </c>
      <c r="H393" s="20">
        <v>43101</v>
      </c>
      <c r="I393" s="20"/>
      <c r="J393" s="20">
        <v>43465</v>
      </c>
      <c r="K393" s="19">
        <v>43101</v>
      </c>
      <c r="L393" s="19">
        <v>43465</v>
      </c>
      <c r="M393" s="17"/>
      <c r="N393" s="17"/>
      <c r="O393" s="17">
        <f>SUM(M393:N393)</f>
        <v>0</v>
      </c>
      <c r="P393" s="18"/>
      <c r="Q393" s="18"/>
      <c r="R393" s="16"/>
      <c r="S393" s="16" t="e">
        <f>IF(#REF!="",#REF!*#REF!,((P393*M393*#REF!)+(((#REF!-P393)*M393)*R393)))</f>
        <v>#REF!</v>
      </c>
      <c r="T393" s="16"/>
      <c r="U393" s="16"/>
      <c r="V393" s="15"/>
      <c r="W393" s="14"/>
      <c r="X393" s="13" t="e">
        <f>W393-S393</f>
        <v>#REF!</v>
      </c>
      <c r="Y393" s="3" t="e">
        <f>IF(X393=0,"OK","Ecart")</f>
        <v>#REF!</v>
      </c>
    </row>
    <row r="394" spans="1:25" ht="30" customHeight="1" x14ac:dyDescent="0.25">
      <c r="A394" s="23" t="s">
        <v>4</v>
      </c>
      <c r="B394" s="21" t="s">
        <v>2</v>
      </c>
      <c r="C394" s="22"/>
      <c r="D394" s="18" t="s">
        <v>1</v>
      </c>
      <c r="E394" s="18">
        <v>10</v>
      </c>
      <c r="F394" s="18" t="s">
        <v>7</v>
      </c>
      <c r="G394" s="17">
        <v>58010</v>
      </c>
      <c r="H394" s="20">
        <v>43466</v>
      </c>
      <c r="I394" s="20"/>
      <c r="J394" s="20">
        <v>43830</v>
      </c>
      <c r="K394" s="19">
        <v>43466</v>
      </c>
      <c r="L394" s="19">
        <v>43830</v>
      </c>
      <c r="M394" s="17"/>
      <c r="N394" s="17"/>
      <c r="O394" s="17">
        <f>SUM(M394:N394)</f>
        <v>0</v>
      </c>
      <c r="P394" s="18"/>
      <c r="Q394" s="18"/>
      <c r="R394" s="16"/>
      <c r="S394" s="16" t="e">
        <f>IF(#REF!="",#REF!*#REF!,((P394*M394*#REF!)+(((#REF!-P394)*M394)*R394)))</f>
        <v>#REF!</v>
      </c>
      <c r="T394" s="16"/>
      <c r="U394" s="16"/>
      <c r="V394" s="15"/>
      <c r="W394" s="14"/>
      <c r="X394" s="13" t="e">
        <f>W394-S394</f>
        <v>#REF!</v>
      </c>
      <c r="Y394" s="3" t="e">
        <f>IF(X394=0,"OK","Ecart")</f>
        <v>#REF!</v>
      </c>
    </row>
    <row r="395" spans="1:25" ht="30" customHeight="1" x14ac:dyDescent="0.25">
      <c r="A395" s="23" t="s">
        <v>3</v>
      </c>
      <c r="B395" s="21" t="s">
        <v>2</v>
      </c>
      <c r="C395" s="22"/>
      <c r="D395" s="18" t="s">
        <v>1</v>
      </c>
      <c r="E395" s="18">
        <v>10</v>
      </c>
      <c r="F395" s="18" t="s">
        <v>7</v>
      </c>
      <c r="G395" s="17">
        <v>58010</v>
      </c>
      <c r="H395" s="20">
        <v>43831</v>
      </c>
      <c r="I395" s="20"/>
      <c r="J395" s="20">
        <v>44196</v>
      </c>
      <c r="K395" s="19">
        <v>43831</v>
      </c>
      <c r="L395" s="19">
        <v>44196</v>
      </c>
      <c r="M395" s="17"/>
      <c r="N395" s="17"/>
      <c r="O395" s="17">
        <f>SUM(M395:N395)</f>
        <v>0</v>
      </c>
      <c r="P395" s="18"/>
      <c r="Q395" s="18"/>
      <c r="R395" s="16"/>
      <c r="S395" s="16" t="e">
        <f>IF(#REF!="",#REF!*#REF!,((P395*M395*#REF!)+(((#REF!-P395)*M395)*R395)))</f>
        <v>#REF!</v>
      </c>
      <c r="T395" s="16"/>
      <c r="U395" s="16"/>
      <c r="V395" s="15"/>
      <c r="W395" s="14"/>
      <c r="X395" s="13" t="e">
        <f>W395-S395</f>
        <v>#REF!</v>
      </c>
      <c r="Y395" s="3" t="e">
        <f>IF(X395=0,"OK","Ecart")</f>
        <v>#REF!</v>
      </c>
    </row>
    <row r="396" spans="1:25" ht="30" customHeight="1" x14ac:dyDescent="0.25">
      <c r="A396" s="23" t="s">
        <v>6</v>
      </c>
      <c r="B396" s="21" t="s">
        <v>2</v>
      </c>
      <c r="C396" s="22"/>
      <c r="D396" s="18" t="s">
        <v>1</v>
      </c>
      <c r="E396" s="18">
        <v>10</v>
      </c>
      <c r="F396" s="18" t="s">
        <v>7</v>
      </c>
      <c r="G396" s="17">
        <v>71010</v>
      </c>
      <c r="H396" s="20">
        <v>42736</v>
      </c>
      <c r="I396" s="20"/>
      <c r="J396" s="20">
        <v>43100</v>
      </c>
      <c r="K396" s="19">
        <v>42736</v>
      </c>
      <c r="L396" s="19">
        <v>43100</v>
      </c>
      <c r="M396" s="17"/>
      <c r="N396" s="17"/>
      <c r="O396" s="17">
        <f>SUM(M396:N396)</f>
        <v>0</v>
      </c>
      <c r="P396" s="18"/>
      <c r="Q396" s="18"/>
      <c r="R396" s="25"/>
      <c r="S396" s="25" t="e">
        <f>IF(#REF!="",#REF!*#REF!,((P396*M396*#REF!)+(((#REF!-P396)*M396)*R396)))</f>
        <v>#REF!</v>
      </c>
      <c r="T396" s="25"/>
      <c r="U396" s="25"/>
      <c r="V396" s="15"/>
      <c r="W396" s="24"/>
      <c r="X396" s="13" t="e">
        <f>W396-S396</f>
        <v>#REF!</v>
      </c>
      <c r="Y396" s="3" t="e">
        <f>IF(X396=0,"OK","Ecart")</f>
        <v>#REF!</v>
      </c>
    </row>
    <row r="397" spans="1:25" ht="30" customHeight="1" x14ac:dyDescent="0.25">
      <c r="A397" s="23" t="s">
        <v>5</v>
      </c>
      <c r="B397" s="21" t="s">
        <v>2</v>
      </c>
      <c r="C397" s="22"/>
      <c r="D397" s="18" t="s">
        <v>1</v>
      </c>
      <c r="E397" s="18">
        <v>10</v>
      </c>
      <c r="F397" s="18" t="s">
        <v>7</v>
      </c>
      <c r="G397" s="17">
        <v>71010</v>
      </c>
      <c r="H397" s="20">
        <v>43101</v>
      </c>
      <c r="I397" s="20"/>
      <c r="J397" s="20">
        <v>43465</v>
      </c>
      <c r="K397" s="19">
        <v>43101</v>
      </c>
      <c r="L397" s="19">
        <v>43465</v>
      </c>
      <c r="M397" s="17"/>
      <c r="N397" s="17"/>
      <c r="O397" s="17">
        <f>SUM(M397:N397)</f>
        <v>0</v>
      </c>
      <c r="P397" s="18"/>
      <c r="Q397" s="18"/>
      <c r="R397" s="16"/>
      <c r="S397" s="16" t="e">
        <f>IF(#REF!="",#REF!*#REF!,((P397*M397*#REF!)+(((#REF!-P397)*M397)*R397)))</f>
        <v>#REF!</v>
      </c>
      <c r="T397" s="16"/>
      <c r="U397" s="16"/>
      <c r="V397" s="15"/>
      <c r="W397" s="14"/>
      <c r="X397" s="13" t="e">
        <f>W397-S397</f>
        <v>#REF!</v>
      </c>
      <c r="Y397" s="3" t="e">
        <f>IF(X397=0,"OK","Ecart")</f>
        <v>#REF!</v>
      </c>
    </row>
    <row r="398" spans="1:25" ht="30" customHeight="1" x14ac:dyDescent="0.25">
      <c r="A398" s="23" t="s">
        <v>4</v>
      </c>
      <c r="B398" s="21" t="s">
        <v>2</v>
      </c>
      <c r="C398" s="22"/>
      <c r="D398" s="18" t="s">
        <v>1</v>
      </c>
      <c r="E398" s="18">
        <v>10</v>
      </c>
      <c r="F398" s="18" t="s">
        <v>7</v>
      </c>
      <c r="G398" s="17">
        <v>71010</v>
      </c>
      <c r="H398" s="20">
        <v>43466</v>
      </c>
      <c r="I398" s="20"/>
      <c r="J398" s="20">
        <v>43830</v>
      </c>
      <c r="K398" s="19">
        <v>43466</v>
      </c>
      <c r="L398" s="19">
        <v>43830</v>
      </c>
      <c r="M398" s="17"/>
      <c r="N398" s="17"/>
      <c r="O398" s="17">
        <f>SUM(M398:N398)</f>
        <v>0</v>
      </c>
      <c r="P398" s="18"/>
      <c r="Q398" s="18"/>
      <c r="R398" s="16"/>
      <c r="S398" s="16" t="e">
        <f>IF(#REF!="",#REF!*#REF!,((P398*M398*#REF!)+(((#REF!-P398)*M398)*R398)))</f>
        <v>#REF!</v>
      </c>
      <c r="T398" s="16"/>
      <c r="U398" s="16"/>
      <c r="V398" s="15"/>
      <c r="W398" s="14"/>
      <c r="X398" s="13" t="e">
        <f>W398-S398</f>
        <v>#REF!</v>
      </c>
      <c r="Y398" s="3" t="e">
        <f>IF(X398=0,"OK","Ecart")</f>
        <v>#REF!</v>
      </c>
    </row>
    <row r="399" spans="1:25" ht="30" customHeight="1" x14ac:dyDescent="0.25">
      <c r="A399" s="23" t="s">
        <v>3</v>
      </c>
      <c r="B399" s="21" t="s">
        <v>2</v>
      </c>
      <c r="C399" s="22"/>
      <c r="D399" s="18" t="s">
        <v>1</v>
      </c>
      <c r="E399" s="18">
        <v>10</v>
      </c>
      <c r="F399" s="18" t="s">
        <v>7</v>
      </c>
      <c r="G399" s="17">
        <v>71010</v>
      </c>
      <c r="H399" s="20">
        <v>43831</v>
      </c>
      <c r="I399" s="20"/>
      <c r="J399" s="20">
        <v>44196</v>
      </c>
      <c r="K399" s="19">
        <v>43831</v>
      </c>
      <c r="L399" s="19">
        <v>44196</v>
      </c>
      <c r="M399" s="17"/>
      <c r="N399" s="17"/>
      <c r="O399" s="17">
        <f>SUM(M399:N399)</f>
        <v>0</v>
      </c>
      <c r="P399" s="18"/>
      <c r="Q399" s="18"/>
      <c r="R399" s="16"/>
      <c r="S399" s="16" t="e">
        <f>IF(#REF!="",#REF!*#REF!,((P399*M399*#REF!)+(((#REF!-P399)*M399)*R399)))</f>
        <v>#REF!</v>
      </c>
      <c r="T399" s="16"/>
      <c r="U399" s="16"/>
      <c r="V399" s="15"/>
      <c r="W399" s="14"/>
      <c r="X399" s="13" t="e">
        <f>W399-S399</f>
        <v>#REF!</v>
      </c>
      <c r="Y399" s="3" t="e">
        <f>IF(X399=0,"OK","Ecart")</f>
        <v>#REF!</v>
      </c>
    </row>
    <row r="400" spans="1:25" ht="30" customHeight="1" x14ac:dyDescent="0.25">
      <c r="A400" s="23" t="s">
        <v>6</v>
      </c>
      <c r="B400" s="21" t="s">
        <v>2</v>
      </c>
      <c r="C400" s="26"/>
      <c r="D400" s="18" t="s">
        <v>1</v>
      </c>
      <c r="E400" s="18">
        <v>10</v>
      </c>
      <c r="F400" s="18" t="s">
        <v>7</v>
      </c>
      <c r="G400" s="17">
        <v>71010</v>
      </c>
      <c r="H400" s="20">
        <v>42736</v>
      </c>
      <c r="I400" s="20"/>
      <c r="J400" s="20">
        <v>43100</v>
      </c>
      <c r="K400" s="19">
        <v>42736</v>
      </c>
      <c r="L400" s="19">
        <v>43100</v>
      </c>
      <c r="M400" s="17"/>
      <c r="N400" s="17"/>
      <c r="O400" s="17">
        <f>SUM(M400:N400)</f>
        <v>0</v>
      </c>
      <c r="P400" s="18"/>
      <c r="Q400" s="18"/>
      <c r="R400" s="25"/>
      <c r="S400" s="25" t="e">
        <f>IF(#REF!="",#REF!*#REF!,((P400*M400*#REF!)+(((#REF!-P400)*M400)*R400)))</f>
        <v>#REF!</v>
      </c>
      <c r="T400" s="25"/>
      <c r="U400" s="25"/>
      <c r="V400" s="15"/>
      <c r="W400" s="24"/>
      <c r="X400" s="13" t="e">
        <f>W400-S400</f>
        <v>#REF!</v>
      </c>
      <c r="Y400" s="3" t="e">
        <f>IF(X400=0,"OK","Ecart")</f>
        <v>#REF!</v>
      </c>
    </row>
    <row r="401" spans="1:25" ht="30" customHeight="1" x14ac:dyDescent="0.25">
      <c r="A401" s="23" t="s">
        <v>5</v>
      </c>
      <c r="B401" s="21" t="s">
        <v>2</v>
      </c>
      <c r="C401" s="26"/>
      <c r="D401" s="18" t="s">
        <v>1</v>
      </c>
      <c r="E401" s="18">
        <v>10</v>
      </c>
      <c r="F401" s="18" t="s">
        <v>7</v>
      </c>
      <c r="G401" s="17">
        <v>71010</v>
      </c>
      <c r="H401" s="20">
        <v>43101</v>
      </c>
      <c r="I401" s="20"/>
      <c r="J401" s="20">
        <v>43465</v>
      </c>
      <c r="K401" s="19">
        <v>43101</v>
      </c>
      <c r="L401" s="19">
        <v>43465</v>
      </c>
      <c r="M401" s="17"/>
      <c r="N401" s="17"/>
      <c r="O401" s="17">
        <f>SUM(M401:N401)</f>
        <v>0</v>
      </c>
      <c r="P401" s="18"/>
      <c r="Q401" s="18"/>
      <c r="R401" s="16"/>
      <c r="S401" s="16" t="e">
        <f>IF(#REF!="",#REF!*#REF!,((P401*M401*#REF!)+(((#REF!-P401)*M401)*R401)))</f>
        <v>#REF!</v>
      </c>
      <c r="T401" s="16"/>
      <c r="U401" s="16"/>
      <c r="V401" s="15"/>
      <c r="W401" s="14"/>
      <c r="X401" s="13" t="e">
        <f>W401-S401</f>
        <v>#REF!</v>
      </c>
      <c r="Y401" s="3" t="e">
        <f>IF(X401=0,"OK","Ecart")</f>
        <v>#REF!</v>
      </c>
    </row>
    <row r="402" spans="1:25" ht="30" customHeight="1" x14ac:dyDescent="0.25">
      <c r="A402" s="23" t="s">
        <v>4</v>
      </c>
      <c r="B402" s="21" t="s">
        <v>2</v>
      </c>
      <c r="C402" s="26"/>
      <c r="D402" s="18" t="s">
        <v>1</v>
      </c>
      <c r="E402" s="18">
        <v>10</v>
      </c>
      <c r="F402" s="18" t="s">
        <v>7</v>
      </c>
      <c r="G402" s="17">
        <v>71010</v>
      </c>
      <c r="H402" s="20">
        <v>43466</v>
      </c>
      <c r="I402" s="20"/>
      <c r="J402" s="20">
        <v>43830</v>
      </c>
      <c r="K402" s="19">
        <v>43466</v>
      </c>
      <c r="L402" s="19">
        <v>43830</v>
      </c>
      <c r="M402" s="17"/>
      <c r="N402" s="17"/>
      <c r="O402" s="17">
        <f>SUM(M402:N402)</f>
        <v>0</v>
      </c>
      <c r="P402" s="18"/>
      <c r="Q402" s="18"/>
      <c r="R402" s="16"/>
      <c r="S402" s="16" t="e">
        <f>IF(#REF!="",#REF!*#REF!,((P402*M402*#REF!)+(((#REF!-P402)*M402)*R402)))</f>
        <v>#REF!</v>
      </c>
      <c r="T402" s="16"/>
      <c r="U402" s="16"/>
      <c r="V402" s="15"/>
      <c r="W402" s="14"/>
      <c r="X402" s="13" t="e">
        <f>W402-S402</f>
        <v>#REF!</v>
      </c>
      <c r="Y402" s="3" t="e">
        <f>IF(X402=0,"OK","Ecart")</f>
        <v>#REF!</v>
      </c>
    </row>
    <row r="403" spans="1:25" ht="30" customHeight="1" x14ac:dyDescent="0.25">
      <c r="A403" s="23" t="s">
        <v>3</v>
      </c>
      <c r="B403" s="21" t="s">
        <v>2</v>
      </c>
      <c r="C403" s="26"/>
      <c r="D403" s="18" t="s">
        <v>1</v>
      </c>
      <c r="E403" s="18">
        <v>10</v>
      </c>
      <c r="F403" s="18" t="s">
        <v>7</v>
      </c>
      <c r="G403" s="17">
        <v>71010</v>
      </c>
      <c r="H403" s="20">
        <v>43831</v>
      </c>
      <c r="I403" s="20"/>
      <c r="J403" s="20">
        <v>44196</v>
      </c>
      <c r="K403" s="19">
        <v>43831</v>
      </c>
      <c r="L403" s="19">
        <v>44196</v>
      </c>
      <c r="M403" s="17"/>
      <c r="N403" s="17"/>
      <c r="O403" s="17">
        <f>SUM(M403:N403)</f>
        <v>0</v>
      </c>
      <c r="P403" s="18"/>
      <c r="Q403" s="18"/>
      <c r="R403" s="16"/>
      <c r="S403" s="16" t="e">
        <f>IF(#REF!="",#REF!*#REF!,((P403*M403*#REF!)+(((#REF!-P403)*M403)*R403)))</f>
        <v>#REF!</v>
      </c>
      <c r="T403" s="16"/>
      <c r="U403" s="16"/>
      <c r="V403" s="15"/>
      <c r="W403" s="14"/>
      <c r="X403" s="13" t="e">
        <f>W403-S403</f>
        <v>#REF!</v>
      </c>
      <c r="Y403" s="3" t="e">
        <f>IF(X403=0,"OK","Ecart")</f>
        <v>#REF!</v>
      </c>
    </row>
    <row r="404" spans="1:25" ht="30" customHeight="1" x14ac:dyDescent="0.25">
      <c r="A404" s="23" t="s">
        <v>6</v>
      </c>
      <c r="B404" s="21" t="s">
        <v>2</v>
      </c>
      <c r="C404" s="22"/>
      <c r="D404" s="18" t="s">
        <v>1</v>
      </c>
      <c r="E404" s="18">
        <v>10</v>
      </c>
      <c r="F404" s="18" t="s">
        <v>7</v>
      </c>
      <c r="G404" s="17">
        <v>21010</v>
      </c>
      <c r="H404" s="20">
        <v>42736</v>
      </c>
      <c r="I404" s="20"/>
      <c r="J404" s="20">
        <v>43100</v>
      </c>
      <c r="K404" s="19">
        <v>42736</v>
      </c>
      <c r="L404" s="19">
        <v>43100</v>
      </c>
      <c r="M404" s="17"/>
      <c r="N404" s="17"/>
      <c r="O404" s="17">
        <f>SUM(M404:N404)</f>
        <v>0</v>
      </c>
      <c r="P404" s="18"/>
      <c r="Q404" s="18"/>
      <c r="R404" s="25"/>
      <c r="S404" s="25" t="e">
        <f>IF(#REF!="",#REF!*#REF!,((P404*M404*#REF!)+(((#REF!-P404)*M404)*R404)))</f>
        <v>#REF!</v>
      </c>
      <c r="T404" s="25"/>
      <c r="U404" s="25"/>
      <c r="V404" s="15"/>
      <c r="W404" s="24"/>
      <c r="X404" s="13" t="e">
        <f>W404-S404</f>
        <v>#REF!</v>
      </c>
      <c r="Y404" s="3" t="e">
        <f>IF(X404=0,"OK","Ecart")</f>
        <v>#REF!</v>
      </c>
    </row>
    <row r="405" spans="1:25" ht="30" customHeight="1" x14ac:dyDescent="0.25">
      <c r="A405" s="23" t="s">
        <v>5</v>
      </c>
      <c r="B405" s="21" t="s">
        <v>2</v>
      </c>
      <c r="C405" s="22"/>
      <c r="D405" s="18" t="s">
        <v>1</v>
      </c>
      <c r="E405" s="18">
        <v>10</v>
      </c>
      <c r="F405" s="18" t="s">
        <v>7</v>
      </c>
      <c r="G405" s="17">
        <v>21010</v>
      </c>
      <c r="H405" s="20">
        <v>43101</v>
      </c>
      <c r="I405" s="20"/>
      <c r="J405" s="20">
        <v>43465</v>
      </c>
      <c r="K405" s="19">
        <v>43101</v>
      </c>
      <c r="L405" s="19">
        <v>43465</v>
      </c>
      <c r="M405" s="17"/>
      <c r="N405" s="17"/>
      <c r="O405" s="17">
        <f>SUM(M405:N405)</f>
        <v>0</v>
      </c>
      <c r="P405" s="18"/>
      <c r="Q405" s="18"/>
      <c r="R405" s="16"/>
      <c r="S405" s="16" t="e">
        <f>IF(#REF!="",#REF!*#REF!,((P405*M405*#REF!)+(((#REF!-P405)*M405)*R405)))</f>
        <v>#REF!</v>
      </c>
      <c r="T405" s="16"/>
      <c r="U405" s="16"/>
      <c r="V405" s="15"/>
      <c r="W405" s="14"/>
      <c r="X405" s="13" t="e">
        <f>W405-S405</f>
        <v>#REF!</v>
      </c>
      <c r="Y405" s="3" t="e">
        <f>IF(X405=0,"OK","Ecart")</f>
        <v>#REF!</v>
      </c>
    </row>
    <row r="406" spans="1:25" ht="30" customHeight="1" x14ac:dyDescent="0.25">
      <c r="A406" s="23" t="s">
        <v>4</v>
      </c>
      <c r="B406" s="21" t="s">
        <v>2</v>
      </c>
      <c r="C406" s="22"/>
      <c r="D406" s="18" t="s">
        <v>1</v>
      </c>
      <c r="E406" s="18">
        <v>10</v>
      </c>
      <c r="F406" s="18" t="s">
        <v>7</v>
      </c>
      <c r="G406" s="17">
        <v>21010</v>
      </c>
      <c r="H406" s="20">
        <v>43466</v>
      </c>
      <c r="I406" s="20"/>
      <c r="J406" s="20">
        <v>43830</v>
      </c>
      <c r="K406" s="19">
        <v>43466</v>
      </c>
      <c r="L406" s="19">
        <v>43830</v>
      </c>
      <c r="M406" s="17"/>
      <c r="N406" s="17"/>
      <c r="O406" s="17">
        <f>SUM(M406:N406)</f>
        <v>0</v>
      </c>
      <c r="P406" s="18"/>
      <c r="Q406" s="18"/>
      <c r="R406" s="16"/>
      <c r="S406" s="16" t="e">
        <f>IF(#REF!="",#REF!*#REF!,((P406*M406*#REF!)+(((#REF!-P406)*M406)*R406)))</f>
        <v>#REF!</v>
      </c>
      <c r="T406" s="16"/>
      <c r="U406" s="16"/>
      <c r="V406" s="15"/>
      <c r="W406" s="14"/>
      <c r="X406" s="13" t="e">
        <f>W406-S406</f>
        <v>#REF!</v>
      </c>
      <c r="Y406" s="3" t="e">
        <f>IF(X406=0,"OK","Ecart")</f>
        <v>#REF!</v>
      </c>
    </row>
    <row r="407" spans="1:25" ht="30" customHeight="1" x14ac:dyDescent="0.25">
      <c r="A407" s="23" t="s">
        <v>3</v>
      </c>
      <c r="B407" s="21" t="s">
        <v>2</v>
      </c>
      <c r="C407" s="22"/>
      <c r="D407" s="18" t="s">
        <v>1</v>
      </c>
      <c r="E407" s="18">
        <v>10</v>
      </c>
      <c r="F407" s="18" t="s">
        <v>7</v>
      </c>
      <c r="G407" s="17">
        <v>21010</v>
      </c>
      <c r="H407" s="20">
        <v>43831</v>
      </c>
      <c r="I407" s="20"/>
      <c r="J407" s="20">
        <v>44196</v>
      </c>
      <c r="K407" s="19">
        <v>43831</v>
      </c>
      <c r="L407" s="19">
        <v>44196</v>
      </c>
      <c r="M407" s="17"/>
      <c r="N407" s="17"/>
      <c r="O407" s="17">
        <f>SUM(M407:N407)</f>
        <v>0</v>
      </c>
      <c r="P407" s="18"/>
      <c r="Q407" s="18"/>
      <c r="R407" s="16"/>
      <c r="S407" s="16" t="e">
        <f>IF(#REF!="",#REF!*#REF!,((P407*M407*#REF!)+(((#REF!-P407)*M407)*R407)))</f>
        <v>#REF!</v>
      </c>
      <c r="T407" s="16"/>
      <c r="U407" s="16"/>
      <c r="V407" s="15"/>
      <c r="W407" s="14"/>
      <c r="X407" s="13" t="e">
        <f>W407-S407</f>
        <v>#REF!</v>
      </c>
      <c r="Y407" s="3" t="e">
        <f>IF(X407=0,"OK","Ecart")</f>
        <v>#REF!</v>
      </c>
    </row>
    <row r="408" spans="1:25" ht="30" customHeight="1" x14ac:dyDescent="0.25">
      <c r="A408" s="23" t="s">
        <v>6</v>
      </c>
      <c r="B408" s="21" t="s">
        <v>2</v>
      </c>
      <c r="C408" s="22"/>
      <c r="D408" s="18" t="s">
        <v>1</v>
      </c>
      <c r="E408" s="18">
        <v>10</v>
      </c>
      <c r="F408" s="18" t="s">
        <v>7</v>
      </c>
      <c r="G408" s="17">
        <v>21010</v>
      </c>
      <c r="H408" s="20">
        <v>42736</v>
      </c>
      <c r="I408" s="20"/>
      <c r="J408" s="20">
        <v>43100</v>
      </c>
      <c r="K408" s="19">
        <v>42736</v>
      </c>
      <c r="L408" s="19">
        <v>43100</v>
      </c>
      <c r="M408" s="17"/>
      <c r="N408" s="17"/>
      <c r="O408" s="17">
        <f>SUM(M408:N408)</f>
        <v>0</v>
      </c>
      <c r="P408" s="18"/>
      <c r="Q408" s="18"/>
      <c r="R408" s="25"/>
      <c r="S408" s="25" t="e">
        <f>IF(#REF!="",#REF!*#REF!,((P408*M408*#REF!)+(((#REF!-P408)*M408)*R408)))</f>
        <v>#REF!</v>
      </c>
      <c r="T408" s="25"/>
      <c r="U408" s="25"/>
      <c r="V408" s="15"/>
      <c r="W408" s="24"/>
      <c r="X408" s="13" t="e">
        <f>W408-S408</f>
        <v>#REF!</v>
      </c>
      <c r="Y408" s="3" t="e">
        <f>IF(X408=0,"OK","Ecart")</f>
        <v>#REF!</v>
      </c>
    </row>
    <row r="409" spans="1:25" ht="30" customHeight="1" x14ac:dyDescent="0.25">
      <c r="A409" s="23" t="s">
        <v>5</v>
      </c>
      <c r="B409" s="21" t="s">
        <v>2</v>
      </c>
      <c r="C409" s="22"/>
      <c r="D409" s="18" t="s">
        <v>1</v>
      </c>
      <c r="E409" s="18">
        <v>10</v>
      </c>
      <c r="F409" s="18" t="s">
        <v>7</v>
      </c>
      <c r="G409" s="17">
        <v>21010</v>
      </c>
      <c r="H409" s="20">
        <v>43101</v>
      </c>
      <c r="I409" s="20"/>
      <c r="J409" s="20">
        <v>43465</v>
      </c>
      <c r="K409" s="19">
        <v>43101</v>
      </c>
      <c r="L409" s="19">
        <v>43465</v>
      </c>
      <c r="M409" s="17"/>
      <c r="N409" s="17"/>
      <c r="O409" s="17">
        <f>SUM(M409:N409)</f>
        <v>0</v>
      </c>
      <c r="P409" s="18"/>
      <c r="Q409" s="18"/>
      <c r="R409" s="16"/>
      <c r="S409" s="16" t="e">
        <f>IF(#REF!="",#REF!*#REF!,((P409*M409*#REF!)+(((#REF!-P409)*M409)*R409)))</f>
        <v>#REF!</v>
      </c>
      <c r="T409" s="16"/>
      <c r="U409" s="16"/>
      <c r="V409" s="15"/>
      <c r="W409" s="14"/>
      <c r="X409" s="13" t="e">
        <f>W409-S409</f>
        <v>#REF!</v>
      </c>
      <c r="Y409" s="3" t="e">
        <f>IF(X409=0,"OK","Ecart")</f>
        <v>#REF!</v>
      </c>
    </row>
    <row r="410" spans="1:25" ht="30" customHeight="1" x14ac:dyDescent="0.25">
      <c r="A410" s="23" t="s">
        <v>4</v>
      </c>
      <c r="B410" s="21" t="s">
        <v>2</v>
      </c>
      <c r="C410" s="22"/>
      <c r="D410" s="18" t="s">
        <v>1</v>
      </c>
      <c r="E410" s="18">
        <v>10</v>
      </c>
      <c r="F410" s="18" t="s">
        <v>7</v>
      </c>
      <c r="G410" s="17">
        <v>21010</v>
      </c>
      <c r="H410" s="20">
        <v>43466</v>
      </c>
      <c r="I410" s="20"/>
      <c r="J410" s="20">
        <v>43830</v>
      </c>
      <c r="K410" s="19">
        <v>43466</v>
      </c>
      <c r="L410" s="19">
        <v>43830</v>
      </c>
      <c r="M410" s="17"/>
      <c r="N410" s="17"/>
      <c r="O410" s="17">
        <f>SUM(M410:N410)</f>
        <v>0</v>
      </c>
      <c r="P410" s="18"/>
      <c r="Q410" s="18"/>
      <c r="R410" s="16"/>
      <c r="S410" s="16" t="e">
        <f>IF(#REF!="",#REF!*#REF!,((P410*M410*#REF!)+(((#REF!-P410)*M410)*R410)))</f>
        <v>#REF!</v>
      </c>
      <c r="T410" s="16"/>
      <c r="U410" s="16"/>
      <c r="V410" s="15"/>
      <c r="W410" s="14"/>
      <c r="X410" s="13" t="e">
        <f>W410-S410</f>
        <v>#REF!</v>
      </c>
      <c r="Y410" s="3" t="e">
        <f>IF(X410=0,"OK","Ecart")</f>
        <v>#REF!</v>
      </c>
    </row>
    <row r="411" spans="1:25" ht="30" customHeight="1" x14ac:dyDescent="0.25">
      <c r="A411" s="23" t="s">
        <v>3</v>
      </c>
      <c r="B411" s="21" t="s">
        <v>2</v>
      </c>
      <c r="C411" s="22"/>
      <c r="D411" s="18" t="s">
        <v>1</v>
      </c>
      <c r="E411" s="18">
        <v>10</v>
      </c>
      <c r="F411" s="18" t="s">
        <v>7</v>
      </c>
      <c r="G411" s="17">
        <v>21010</v>
      </c>
      <c r="H411" s="20">
        <v>43831</v>
      </c>
      <c r="I411" s="20"/>
      <c r="J411" s="20">
        <v>44196</v>
      </c>
      <c r="K411" s="19">
        <v>43831</v>
      </c>
      <c r="L411" s="19">
        <v>44196</v>
      </c>
      <c r="M411" s="17"/>
      <c r="N411" s="17"/>
      <c r="O411" s="17">
        <f>SUM(M411:N411)</f>
        <v>0</v>
      </c>
      <c r="P411" s="18"/>
      <c r="Q411" s="18"/>
      <c r="R411" s="16"/>
      <c r="S411" s="16" t="e">
        <f>IF(#REF!="",#REF!*#REF!,((P411*M411*#REF!)+(((#REF!-P411)*M411)*R411)))</f>
        <v>#REF!</v>
      </c>
      <c r="T411" s="16"/>
      <c r="U411" s="16"/>
      <c r="V411" s="15"/>
      <c r="W411" s="14"/>
      <c r="X411" s="13" t="e">
        <f>W411-S411</f>
        <v>#REF!</v>
      </c>
      <c r="Y411" s="3" t="e">
        <f>IF(X411=0,"OK","Ecart")</f>
        <v>#REF!</v>
      </c>
    </row>
    <row r="412" spans="1:25" ht="30" customHeight="1" x14ac:dyDescent="0.25">
      <c r="A412" s="23" t="s">
        <v>6</v>
      </c>
      <c r="B412" s="21" t="s">
        <v>2</v>
      </c>
      <c r="C412" s="22"/>
      <c r="D412" s="18" t="s">
        <v>1</v>
      </c>
      <c r="E412" s="18">
        <v>10</v>
      </c>
      <c r="F412" s="18" t="s">
        <v>0</v>
      </c>
      <c r="G412" s="17">
        <v>39010</v>
      </c>
      <c r="H412" s="20">
        <v>42736</v>
      </c>
      <c r="I412" s="20"/>
      <c r="J412" s="20">
        <v>43100</v>
      </c>
      <c r="K412" s="19">
        <v>42736</v>
      </c>
      <c r="L412" s="19">
        <v>43100</v>
      </c>
      <c r="M412" s="17"/>
      <c r="N412" s="17"/>
      <c r="O412" s="17">
        <f>SUM(M412:N412)</f>
        <v>0</v>
      </c>
      <c r="P412" s="18"/>
      <c r="Q412" s="18"/>
      <c r="R412" s="25"/>
      <c r="S412" s="25" t="e">
        <f>IF(#REF!="",#REF!*#REF!,((P412*M412*#REF!)+(((#REF!-P412)*M412)*R412)))</f>
        <v>#REF!</v>
      </c>
      <c r="T412" s="25"/>
      <c r="U412" s="25"/>
      <c r="V412" s="15"/>
      <c r="W412" s="24"/>
      <c r="X412" s="13" t="e">
        <f>W412-S412</f>
        <v>#REF!</v>
      </c>
      <c r="Y412" s="3" t="e">
        <f>IF(X412=0,"OK","Ecart")</f>
        <v>#REF!</v>
      </c>
    </row>
    <row r="413" spans="1:25" ht="30" customHeight="1" x14ac:dyDescent="0.25">
      <c r="A413" s="23" t="s">
        <v>5</v>
      </c>
      <c r="B413" s="21" t="s">
        <v>2</v>
      </c>
      <c r="C413" s="22"/>
      <c r="D413" s="18" t="s">
        <v>1</v>
      </c>
      <c r="E413" s="18">
        <v>10</v>
      </c>
      <c r="F413" s="18" t="s">
        <v>0</v>
      </c>
      <c r="G413" s="17">
        <v>39010</v>
      </c>
      <c r="H413" s="20">
        <v>43101</v>
      </c>
      <c r="I413" s="20"/>
      <c r="J413" s="20">
        <v>43465</v>
      </c>
      <c r="K413" s="19">
        <v>43101</v>
      </c>
      <c r="L413" s="19">
        <v>43465</v>
      </c>
      <c r="M413" s="17"/>
      <c r="N413" s="17"/>
      <c r="O413" s="17">
        <f>SUM(M413:N413)</f>
        <v>0</v>
      </c>
      <c r="P413" s="18"/>
      <c r="Q413" s="18"/>
      <c r="R413" s="16"/>
      <c r="S413" s="16" t="e">
        <f>IF(#REF!="",#REF!*#REF!,((P413*M413*#REF!)+(((#REF!-P413)*M413)*R413)))</f>
        <v>#REF!</v>
      </c>
      <c r="T413" s="16"/>
      <c r="U413" s="16"/>
      <c r="V413" s="15"/>
      <c r="W413" s="14"/>
      <c r="X413" s="13" t="e">
        <f>W413-S413</f>
        <v>#REF!</v>
      </c>
      <c r="Y413" s="3" t="e">
        <f>IF(X413=0,"OK","Ecart")</f>
        <v>#REF!</v>
      </c>
    </row>
    <row r="414" spans="1:25" ht="30" customHeight="1" x14ac:dyDescent="0.25">
      <c r="A414" s="23" t="s">
        <v>4</v>
      </c>
      <c r="B414" s="21" t="s">
        <v>2</v>
      </c>
      <c r="C414" s="22"/>
      <c r="D414" s="18" t="s">
        <v>1</v>
      </c>
      <c r="E414" s="18">
        <v>10</v>
      </c>
      <c r="F414" s="18" t="s">
        <v>0</v>
      </c>
      <c r="G414" s="17">
        <v>39010</v>
      </c>
      <c r="H414" s="20">
        <v>43466</v>
      </c>
      <c r="I414" s="20"/>
      <c r="J414" s="20">
        <v>43830</v>
      </c>
      <c r="K414" s="19">
        <v>43466</v>
      </c>
      <c r="L414" s="19">
        <v>43830</v>
      </c>
      <c r="M414" s="17"/>
      <c r="N414" s="17"/>
      <c r="O414" s="17">
        <f>SUM(M414:N414)</f>
        <v>0</v>
      </c>
      <c r="P414" s="18"/>
      <c r="Q414" s="18"/>
      <c r="R414" s="16"/>
      <c r="S414" s="16" t="e">
        <f>IF(#REF!="",#REF!*#REF!,((P414*M414*#REF!)+(((#REF!-P414)*M414)*R414)))</f>
        <v>#REF!</v>
      </c>
      <c r="T414" s="16"/>
      <c r="U414" s="16"/>
      <c r="V414" s="15"/>
      <c r="W414" s="14"/>
      <c r="X414" s="13" t="e">
        <f>W414-S414</f>
        <v>#REF!</v>
      </c>
      <c r="Y414" s="3" t="e">
        <f>IF(X414=0,"OK","Ecart")</f>
        <v>#REF!</v>
      </c>
    </row>
    <row r="415" spans="1:25" ht="30" customHeight="1" x14ac:dyDescent="0.25">
      <c r="A415" s="23" t="s">
        <v>3</v>
      </c>
      <c r="B415" s="21" t="s">
        <v>2</v>
      </c>
      <c r="C415" s="22"/>
      <c r="D415" s="18" t="s">
        <v>1</v>
      </c>
      <c r="E415" s="18">
        <v>10</v>
      </c>
      <c r="F415" s="18" t="s">
        <v>0</v>
      </c>
      <c r="G415" s="17">
        <v>39010</v>
      </c>
      <c r="H415" s="20">
        <v>43831</v>
      </c>
      <c r="I415" s="20"/>
      <c r="J415" s="20">
        <v>44196</v>
      </c>
      <c r="K415" s="19">
        <v>43831</v>
      </c>
      <c r="L415" s="19">
        <v>44196</v>
      </c>
      <c r="M415" s="17"/>
      <c r="N415" s="17"/>
      <c r="O415" s="17">
        <f>SUM(M415:N415)</f>
        <v>0</v>
      </c>
      <c r="P415" s="18"/>
      <c r="Q415" s="18"/>
      <c r="R415" s="16"/>
      <c r="S415" s="16" t="e">
        <f>IF(#REF!="",#REF!*#REF!,((P415*M415*#REF!)+(((#REF!-P415)*M415)*R415)))</f>
        <v>#REF!</v>
      </c>
      <c r="T415" s="16"/>
      <c r="U415" s="16"/>
      <c r="V415" s="15"/>
      <c r="W415" s="14"/>
      <c r="X415" s="13" t="e">
        <f>W415-S415</f>
        <v>#REF!</v>
      </c>
      <c r="Y415" s="3" t="e">
        <f>IF(X415=0,"OK","Ecart")</f>
        <v>#REF!</v>
      </c>
    </row>
    <row r="416" spans="1:25" ht="30" customHeight="1" x14ac:dyDescent="0.25">
      <c r="A416" s="23" t="s">
        <v>6</v>
      </c>
      <c r="B416" s="21" t="s">
        <v>2</v>
      </c>
      <c r="C416" s="22"/>
      <c r="D416" s="18" t="s">
        <v>1</v>
      </c>
      <c r="E416" s="18">
        <v>10</v>
      </c>
      <c r="F416" s="18" t="s">
        <v>0</v>
      </c>
      <c r="G416" s="17">
        <v>25010</v>
      </c>
      <c r="H416" s="20">
        <v>42736</v>
      </c>
      <c r="I416" s="20"/>
      <c r="J416" s="20">
        <v>43100</v>
      </c>
      <c r="K416" s="19">
        <v>42736</v>
      </c>
      <c r="L416" s="19">
        <v>43100</v>
      </c>
      <c r="M416" s="17"/>
      <c r="N416" s="17"/>
      <c r="O416" s="17">
        <f>SUM(M416:N416)</f>
        <v>0</v>
      </c>
      <c r="P416" s="18"/>
      <c r="Q416" s="18"/>
      <c r="R416" s="25"/>
      <c r="S416" s="25" t="e">
        <f>IF(#REF!="",#REF!*#REF!,((P416*M416*#REF!)+(((#REF!-P416)*M416)*R416)))</f>
        <v>#REF!</v>
      </c>
      <c r="T416" s="25"/>
      <c r="U416" s="25"/>
      <c r="V416" s="15"/>
      <c r="W416" s="24"/>
      <c r="X416" s="13" t="e">
        <f>W416-S416</f>
        <v>#REF!</v>
      </c>
      <c r="Y416" s="3" t="e">
        <f>IF(X416=0,"OK","Ecart")</f>
        <v>#REF!</v>
      </c>
    </row>
    <row r="417" spans="1:25" ht="30" customHeight="1" x14ac:dyDescent="0.25">
      <c r="A417" s="23" t="s">
        <v>5</v>
      </c>
      <c r="B417" s="21" t="s">
        <v>2</v>
      </c>
      <c r="C417" s="22"/>
      <c r="D417" s="18" t="s">
        <v>1</v>
      </c>
      <c r="E417" s="18">
        <v>10</v>
      </c>
      <c r="F417" s="18" t="s">
        <v>0</v>
      </c>
      <c r="G417" s="17">
        <v>25010</v>
      </c>
      <c r="H417" s="20">
        <v>43101</v>
      </c>
      <c r="I417" s="20"/>
      <c r="J417" s="20">
        <v>43465</v>
      </c>
      <c r="K417" s="19">
        <v>43101</v>
      </c>
      <c r="L417" s="19">
        <v>43465</v>
      </c>
      <c r="M417" s="17"/>
      <c r="N417" s="17"/>
      <c r="O417" s="17">
        <f>SUM(M417:N417)</f>
        <v>0</v>
      </c>
      <c r="P417" s="18"/>
      <c r="Q417" s="18"/>
      <c r="R417" s="16"/>
      <c r="S417" s="16" t="e">
        <f>IF(#REF!="",#REF!*#REF!,((P417*M417*#REF!)+(((#REF!-P417)*M417)*R417)))</f>
        <v>#REF!</v>
      </c>
      <c r="T417" s="16"/>
      <c r="U417" s="16"/>
      <c r="V417" s="15"/>
      <c r="W417" s="14"/>
      <c r="X417" s="13" t="e">
        <f>W417-S417</f>
        <v>#REF!</v>
      </c>
      <c r="Y417" s="3" t="e">
        <f>IF(X417=0,"OK","Ecart")</f>
        <v>#REF!</v>
      </c>
    </row>
    <row r="418" spans="1:25" ht="30" customHeight="1" x14ac:dyDescent="0.25">
      <c r="A418" s="23" t="s">
        <v>4</v>
      </c>
      <c r="B418" s="21" t="s">
        <v>2</v>
      </c>
      <c r="C418" s="22"/>
      <c r="D418" s="18" t="s">
        <v>1</v>
      </c>
      <c r="E418" s="18">
        <v>10</v>
      </c>
      <c r="F418" s="18" t="s">
        <v>0</v>
      </c>
      <c r="G418" s="17">
        <v>25010</v>
      </c>
      <c r="H418" s="20">
        <v>43466</v>
      </c>
      <c r="I418" s="20"/>
      <c r="J418" s="20">
        <v>43830</v>
      </c>
      <c r="K418" s="19">
        <v>43466</v>
      </c>
      <c r="L418" s="19">
        <v>43830</v>
      </c>
      <c r="M418" s="17"/>
      <c r="N418" s="17"/>
      <c r="O418" s="17">
        <f>SUM(M418:N418)</f>
        <v>0</v>
      </c>
      <c r="P418" s="18"/>
      <c r="Q418" s="18"/>
      <c r="R418" s="16"/>
      <c r="S418" s="16" t="e">
        <f>IF(#REF!="",#REF!*#REF!,((P418*M418*#REF!)+(((#REF!-P418)*M418)*R418)))</f>
        <v>#REF!</v>
      </c>
      <c r="T418" s="16"/>
      <c r="U418" s="16"/>
      <c r="V418" s="15"/>
      <c r="W418" s="14"/>
      <c r="X418" s="13" t="e">
        <f>W418-S418</f>
        <v>#REF!</v>
      </c>
      <c r="Y418" s="3" t="e">
        <f>IF(X418=0,"OK","Ecart")</f>
        <v>#REF!</v>
      </c>
    </row>
    <row r="419" spans="1:25" ht="30" customHeight="1" x14ac:dyDescent="0.25">
      <c r="A419" s="23" t="s">
        <v>3</v>
      </c>
      <c r="B419" s="21" t="s">
        <v>2</v>
      </c>
      <c r="C419" s="22"/>
      <c r="D419" s="18" t="s">
        <v>1</v>
      </c>
      <c r="E419" s="18">
        <v>10</v>
      </c>
      <c r="F419" s="18" t="s">
        <v>0</v>
      </c>
      <c r="G419" s="17">
        <v>25010</v>
      </c>
      <c r="H419" s="20">
        <v>43831</v>
      </c>
      <c r="I419" s="20"/>
      <c r="J419" s="20">
        <v>44196</v>
      </c>
      <c r="K419" s="19">
        <v>43831</v>
      </c>
      <c r="L419" s="19">
        <v>44196</v>
      </c>
      <c r="M419" s="17"/>
      <c r="N419" s="17"/>
      <c r="O419" s="17">
        <f>SUM(M419:N419)</f>
        <v>0</v>
      </c>
      <c r="P419" s="18"/>
      <c r="Q419" s="18"/>
      <c r="R419" s="16"/>
      <c r="S419" s="16" t="e">
        <f>IF(#REF!="",#REF!*#REF!,((P419*M419*#REF!)+(((#REF!-P419)*M419)*R419)))</f>
        <v>#REF!</v>
      </c>
      <c r="T419" s="16"/>
      <c r="U419" s="16"/>
      <c r="V419" s="15"/>
      <c r="W419" s="14"/>
      <c r="X419" s="13" t="e">
        <f>W419-S419</f>
        <v>#REF!</v>
      </c>
      <c r="Y419" s="3" t="e">
        <f>IF(X419=0,"OK","Ecart")</f>
        <v>#REF!</v>
      </c>
    </row>
    <row r="420" spans="1:25" ht="30" customHeight="1" x14ac:dyDescent="0.25">
      <c r="A420" s="23" t="s">
        <v>6</v>
      </c>
      <c r="B420" s="21" t="s">
        <v>2</v>
      </c>
      <c r="C420" s="22"/>
      <c r="D420" s="18" t="s">
        <v>1</v>
      </c>
      <c r="E420" s="18">
        <v>10</v>
      </c>
      <c r="F420" s="18" t="s">
        <v>0</v>
      </c>
      <c r="G420" s="17">
        <v>70010</v>
      </c>
      <c r="H420" s="20">
        <v>42736</v>
      </c>
      <c r="I420" s="20"/>
      <c r="J420" s="20">
        <v>43100</v>
      </c>
      <c r="K420" s="19">
        <v>42736</v>
      </c>
      <c r="L420" s="19">
        <v>43100</v>
      </c>
      <c r="M420" s="17"/>
      <c r="N420" s="17"/>
      <c r="O420" s="17">
        <f>SUM(M420:N420)</f>
        <v>0</v>
      </c>
      <c r="P420" s="18"/>
      <c r="Q420" s="18"/>
      <c r="R420" s="25"/>
      <c r="S420" s="25" t="e">
        <f>IF(#REF!="",#REF!*#REF!,((P420*M420*#REF!)+(((#REF!-P420)*M420)*R420)))</f>
        <v>#REF!</v>
      </c>
      <c r="T420" s="25"/>
      <c r="U420" s="25"/>
      <c r="V420" s="15"/>
      <c r="W420" s="24"/>
      <c r="X420" s="13" t="e">
        <f>W420-S420</f>
        <v>#REF!</v>
      </c>
      <c r="Y420" s="3" t="e">
        <f>IF(X420=0,"OK","Ecart")</f>
        <v>#REF!</v>
      </c>
    </row>
    <row r="421" spans="1:25" ht="30" customHeight="1" x14ac:dyDescent="0.25">
      <c r="A421" s="23" t="s">
        <v>6</v>
      </c>
      <c r="B421" s="21" t="s">
        <v>2</v>
      </c>
      <c r="C421" s="22"/>
      <c r="D421" s="18" t="s">
        <v>1</v>
      </c>
      <c r="E421" s="18">
        <v>10</v>
      </c>
      <c r="F421" s="18" t="s">
        <v>0</v>
      </c>
      <c r="G421" s="17">
        <v>70010</v>
      </c>
      <c r="H421" s="20">
        <v>42736</v>
      </c>
      <c r="I421" s="20"/>
      <c r="J421" s="20">
        <v>43100</v>
      </c>
      <c r="K421" s="19">
        <v>42736</v>
      </c>
      <c r="L421" s="19">
        <v>43100</v>
      </c>
      <c r="M421" s="17"/>
      <c r="N421" s="17"/>
      <c r="O421" s="17">
        <f>SUM(M421:N421)</f>
        <v>0</v>
      </c>
      <c r="P421" s="18"/>
      <c r="Q421" s="18"/>
      <c r="R421" s="25"/>
      <c r="S421" s="25" t="e">
        <f>IF(#REF!="",#REF!*#REF!,((P421*M421*#REF!)+(((#REF!-P421)*M421)*R421)))</f>
        <v>#REF!</v>
      </c>
      <c r="T421" s="25"/>
      <c r="U421" s="25"/>
      <c r="V421" s="15"/>
      <c r="W421" s="24"/>
      <c r="X421" s="13" t="e">
        <f>W421-S421</f>
        <v>#REF!</v>
      </c>
      <c r="Y421" s="3" t="e">
        <f>IF(X421=0,"OK","Ecart")</f>
        <v>#REF!</v>
      </c>
    </row>
    <row r="422" spans="1:25" ht="30" customHeight="1" x14ac:dyDescent="0.25">
      <c r="A422" s="23" t="s">
        <v>6</v>
      </c>
      <c r="B422" s="21" t="s">
        <v>2</v>
      </c>
      <c r="C422" s="22"/>
      <c r="D422" s="18" t="s">
        <v>1</v>
      </c>
      <c r="E422" s="18">
        <v>10</v>
      </c>
      <c r="F422" s="18" t="s">
        <v>0</v>
      </c>
      <c r="G422" s="17">
        <v>70010</v>
      </c>
      <c r="H422" s="20">
        <v>42736</v>
      </c>
      <c r="I422" s="20"/>
      <c r="J422" s="20">
        <v>43100</v>
      </c>
      <c r="K422" s="19">
        <v>42736</v>
      </c>
      <c r="L422" s="19">
        <v>43100</v>
      </c>
      <c r="M422" s="17"/>
      <c r="N422" s="17"/>
      <c r="O422" s="17">
        <f>SUM(M422:N422)</f>
        <v>0</v>
      </c>
      <c r="P422" s="18"/>
      <c r="Q422" s="18"/>
      <c r="R422" s="25"/>
      <c r="S422" s="25" t="e">
        <f>IF(#REF!="",#REF!*#REF!,((P422*M422*#REF!)+(((#REF!-P422)*M422)*R422)))</f>
        <v>#REF!</v>
      </c>
      <c r="T422" s="25"/>
      <c r="U422" s="25"/>
      <c r="V422" s="15"/>
      <c r="W422" s="24"/>
      <c r="X422" s="13" t="e">
        <f>W422-S422</f>
        <v>#REF!</v>
      </c>
      <c r="Y422" s="3" t="e">
        <f>IF(X422=0,"OK","Ecart")</f>
        <v>#REF!</v>
      </c>
    </row>
    <row r="423" spans="1:25" ht="30" customHeight="1" x14ac:dyDescent="0.25">
      <c r="A423" s="23" t="s">
        <v>5</v>
      </c>
      <c r="B423" s="21" t="s">
        <v>2</v>
      </c>
      <c r="C423" s="22"/>
      <c r="D423" s="18" t="s">
        <v>1</v>
      </c>
      <c r="E423" s="18">
        <v>10</v>
      </c>
      <c r="F423" s="18" t="s">
        <v>0</v>
      </c>
      <c r="G423" s="17">
        <v>70010</v>
      </c>
      <c r="H423" s="20">
        <v>43101</v>
      </c>
      <c r="I423" s="20"/>
      <c r="J423" s="20">
        <v>43465</v>
      </c>
      <c r="K423" s="19">
        <v>43101</v>
      </c>
      <c r="L423" s="19">
        <v>43465</v>
      </c>
      <c r="M423" s="17"/>
      <c r="N423" s="17"/>
      <c r="O423" s="17">
        <f>SUM(M423:N423)</f>
        <v>0</v>
      </c>
      <c r="P423" s="18"/>
      <c r="Q423" s="18"/>
      <c r="R423" s="16"/>
      <c r="S423" s="16" t="e">
        <f>IF(#REF!="",#REF!*#REF!,((P423*M423*#REF!)+(((#REF!-P423)*M423)*R423)))</f>
        <v>#REF!</v>
      </c>
      <c r="T423" s="16"/>
      <c r="U423" s="16"/>
      <c r="V423" s="15"/>
      <c r="W423" s="14"/>
      <c r="X423" s="13" t="e">
        <f>W423-S423</f>
        <v>#REF!</v>
      </c>
      <c r="Y423" s="3" t="e">
        <f>IF(X423=0,"OK","Ecart")</f>
        <v>#REF!</v>
      </c>
    </row>
    <row r="424" spans="1:25" ht="30" customHeight="1" x14ac:dyDescent="0.25">
      <c r="A424" s="23" t="s">
        <v>4</v>
      </c>
      <c r="B424" s="21" t="s">
        <v>2</v>
      </c>
      <c r="C424" s="22"/>
      <c r="D424" s="18" t="s">
        <v>1</v>
      </c>
      <c r="E424" s="18">
        <v>10</v>
      </c>
      <c r="F424" s="18" t="s">
        <v>0</v>
      </c>
      <c r="G424" s="17">
        <v>70010</v>
      </c>
      <c r="H424" s="20">
        <v>43466</v>
      </c>
      <c r="I424" s="20"/>
      <c r="J424" s="20">
        <v>43830</v>
      </c>
      <c r="K424" s="19">
        <v>43466</v>
      </c>
      <c r="L424" s="19">
        <v>43830</v>
      </c>
      <c r="M424" s="17"/>
      <c r="N424" s="17"/>
      <c r="O424" s="17">
        <f>SUM(M424:N424)</f>
        <v>0</v>
      </c>
      <c r="P424" s="18"/>
      <c r="Q424" s="18"/>
      <c r="R424" s="16"/>
      <c r="S424" s="16" t="e">
        <f>IF(#REF!="",#REF!*#REF!,((P424*M424*#REF!)+(((#REF!-P424)*M424)*R424)))</f>
        <v>#REF!</v>
      </c>
      <c r="T424" s="16"/>
      <c r="U424" s="16"/>
      <c r="V424" s="15"/>
      <c r="W424" s="14"/>
      <c r="X424" s="13" t="e">
        <f>W424-S424</f>
        <v>#REF!</v>
      </c>
      <c r="Y424" s="3" t="e">
        <f>IF(X424=0,"OK","Ecart")</f>
        <v>#REF!</v>
      </c>
    </row>
    <row r="425" spans="1:25" ht="30" customHeight="1" x14ac:dyDescent="0.25">
      <c r="A425" s="23" t="s">
        <v>3</v>
      </c>
      <c r="B425" s="21" t="s">
        <v>2</v>
      </c>
      <c r="C425" s="22"/>
      <c r="D425" s="18" t="s">
        <v>1</v>
      </c>
      <c r="E425" s="18">
        <v>10</v>
      </c>
      <c r="F425" s="18" t="s">
        <v>0</v>
      </c>
      <c r="G425" s="17">
        <v>70010</v>
      </c>
      <c r="H425" s="20">
        <v>43831</v>
      </c>
      <c r="I425" s="20"/>
      <c r="J425" s="20">
        <v>44196</v>
      </c>
      <c r="K425" s="19">
        <v>43831</v>
      </c>
      <c r="L425" s="19">
        <v>44196</v>
      </c>
      <c r="M425" s="17"/>
      <c r="N425" s="17"/>
      <c r="O425" s="17">
        <f>SUM(M425:N425)</f>
        <v>0</v>
      </c>
      <c r="P425" s="18"/>
      <c r="Q425" s="18"/>
      <c r="R425" s="16"/>
      <c r="S425" s="16" t="e">
        <f>IF(#REF!="",#REF!*#REF!,((P425*M425*#REF!)+(((#REF!-P425)*M425)*R425)))</f>
        <v>#REF!</v>
      </c>
      <c r="T425" s="16"/>
      <c r="U425" s="16"/>
      <c r="V425" s="15"/>
      <c r="W425" s="14"/>
      <c r="X425" s="13" t="e">
        <f>W425-S425</f>
        <v>#REF!</v>
      </c>
      <c r="Y425" s="3" t="e">
        <f>IF(X425=0,"OK","Ecart")</f>
        <v>#REF!</v>
      </c>
    </row>
    <row r="426" spans="1:25" ht="30" customHeight="1" x14ac:dyDescent="0.25">
      <c r="A426" s="23" t="s">
        <v>6</v>
      </c>
      <c r="B426" s="21" t="s">
        <v>2</v>
      </c>
      <c r="C426" s="22"/>
      <c r="D426" s="18" t="s">
        <v>1</v>
      </c>
      <c r="E426" s="18">
        <v>10</v>
      </c>
      <c r="F426" s="18" t="s">
        <v>0</v>
      </c>
      <c r="G426" s="17">
        <v>70010</v>
      </c>
      <c r="H426" s="20">
        <v>42736</v>
      </c>
      <c r="I426" s="20"/>
      <c r="J426" s="20">
        <v>43100</v>
      </c>
      <c r="K426" s="19">
        <v>42736</v>
      </c>
      <c r="L426" s="19">
        <v>43100</v>
      </c>
      <c r="M426" s="17"/>
      <c r="N426" s="17"/>
      <c r="O426" s="17">
        <f>SUM(M426:N426)</f>
        <v>0</v>
      </c>
      <c r="P426" s="18"/>
      <c r="Q426" s="18"/>
      <c r="R426" s="25"/>
      <c r="S426" s="25" t="e">
        <f>IF(#REF!="",#REF!*#REF!,((P426*M426*#REF!)+(((#REF!-P426)*M426)*R426)))</f>
        <v>#REF!</v>
      </c>
      <c r="T426" s="25"/>
      <c r="U426" s="25"/>
      <c r="V426" s="15"/>
      <c r="W426" s="24"/>
      <c r="X426" s="13" t="e">
        <f>W426-S426</f>
        <v>#REF!</v>
      </c>
      <c r="Y426" s="3" t="e">
        <f>IF(X426=0,"OK","Ecart")</f>
        <v>#REF!</v>
      </c>
    </row>
    <row r="427" spans="1:25" ht="30" customHeight="1" x14ac:dyDescent="0.25">
      <c r="A427" s="23" t="s">
        <v>5</v>
      </c>
      <c r="B427" s="21" t="s">
        <v>2</v>
      </c>
      <c r="C427" s="22"/>
      <c r="D427" s="18" t="s">
        <v>1</v>
      </c>
      <c r="E427" s="18">
        <v>10</v>
      </c>
      <c r="F427" s="18" t="s">
        <v>0</v>
      </c>
      <c r="G427" s="17">
        <v>70010</v>
      </c>
      <c r="H427" s="20">
        <v>43101</v>
      </c>
      <c r="I427" s="20"/>
      <c r="J427" s="20">
        <v>43465</v>
      </c>
      <c r="K427" s="19">
        <v>43101</v>
      </c>
      <c r="L427" s="19">
        <v>43465</v>
      </c>
      <c r="M427" s="17"/>
      <c r="N427" s="17"/>
      <c r="O427" s="17">
        <f>SUM(M427:N427)</f>
        <v>0</v>
      </c>
      <c r="P427" s="18"/>
      <c r="Q427" s="18"/>
      <c r="R427" s="16"/>
      <c r="S427" s="16" t="e">
        <f>IF(#REF!="",#REF!*#REF!,((P427*M427*#REF!)+(((#REF!-P427)*M427)*R427)))</f>
        <v>#REF!</v>
      </c>
      <c r="T427" s="16"/>
      <c r="U427" s="16"/>
      <c r="V427" s="15"/>
      <c r="W427" s="14"/>
      <c r="X427" s="13" t="e">
        <f>W427-S427</f>
        <v>#REF!</v>
      </c>
      <c r="Y427" s="3" t="e">
        <f>IF(X427=0,"OK","Ecart")</f>
        <v>#REF!</v>
      </c>
    </row>
    <row r="428" spans="1:25" ht="30" customHeight="1" x14ac:dyDescent="0.25">
      <c r="A428" s="23" t="s">
        <v>4</v>
      </c>
      <c r="B428" s="21" t="s">
        <v>2</v>
      </c>
      <c r="C428" s="22"/>
      <c r="D428" s="18" t="s">
        <v>1</v>
      </c>
      <c r="E428" s="18">
        <v>10</v>
      </c>
      <c r="F428" s="18" t="s">
        <v>0</v>
      </c>
      <c r="G428" s="17">
        <v>70010</v>
      </c>
      <c r="H428" s="20">
        <v>43466</v>
      </c>
      <c r="I428" s="20"/>
      <c r="J428" s="20">
        <v>43830</v>
      </c>
      <c r="K428" s="19">
        <v>43466</v>
      </c>
      <c r="L428" s="19">
        <v>43830</v>
      </c>
      <c r="M428" s="17"/>
      <c r="N428" s="17"/>
      <c r="O428" s="17">
        <f>SUM(M428:N428)</f>
        <v>0</v>
      </c>
      <c r="P428" s="18"/>
      <c r="Q428" s="18"/>
      <c r="R428" s="16"/>
      <c r="S428" s="16" t="e">
        <f>IF(#REF!="",#REF!*#REF!,((P428*M428*#REF!)+(((#REF!-P428)*M428)*R428)))</f>
        <v>#REF!</v>
      </c>
      <c r="T428" s="16"/>
      <c r="U428" s="16"/>
      <c r="V428" s="15"/>
      <c r="W428" s="14"/>
      <c r="X428" s="13" t="e">
        <f>W428-S428</f>
        <v>#REF!</v>
      </c>
      <c r="Y428" s="3" t="e">
        <f>IF(X428=0,"OK","Ecart")</f>
        <v>#REF!</v>
      </c>
    </row>
    <row r="429" spans="1:25" ht="30" customHeight="1" x14ac:dyDescent="0.25">
      <c r="A429" s="23" t="s">
        <v>3</v>
      </c>
      <c r="B429" s="21" t="s">
        <v>2</v>
      </c>
      <c r="C429" s="22"/>
      <c r="D429" s="18" t="s">
        <v>1</v>
      </c>
      <c r="E429" s="18">
        <v>10</v>
      </c>
      <c r="F429" s="18" t="s">
        <v>0</v>
      </c>
      <c r="G429" s="17">
        <v>70010</v>
      </c>
      <c r="H429" s="20">
        <v>43831</v>
      </c>
      <c r="I429" s="20"/>
      <c r="J429" s="20">
        <v>44196</v>
      </c>
      <c r="K429" s="19">
        <v>43831</v>
      </c>
      <c r="L429" s="19">
        <v>44196</v>
      </c>
      <c r="M429" s="17"/>
      <c r="N429" s="17"/>
      <c r="O429" s="17">
        <f>SUM(M429:N429)</f>
        <v>0</v>
      </c>
      <c r="P429" s="18"/>
      <c r="Q429" s="18"/>
      <c r="R429" s="16"/>
      <c r="S429" s="16" t="e">
        <f>IF(#REF!="",#REF!*#REF!,((P429*M429*#REF!)+(((#REF!-P429)*M429)*R429)))</f>
        <v>#REF!</v>
      </c>
      <c r="T429" s="16"/>
      <c r="U429" s="16"/>
      <c r="V429" s="15"/>
      <c r="W429" s="14"/>
      <c r="X429" s="13" t="e">
        <f>W429-S429</f>
        <v>#REF!</v>
      </c>
      <c r="Y429" s="3" t="e">
        <f>IF(X429=0,"OK","Ecart")</f>
        <v>#REF!</v>
      </c>
    </row>
    <row r="430" spans="1:25" ht="30" customHeight="1" x14ac:dyDescent="0.25">
      <c r="A430" s="23" t="s">
        <v>6</v>
      </c>
      <c r="B430" s="21" t="s">
        <v>2</v>
      </c>
      <c r="C430" s="22"/>
      <c r="D430" s="18" t="s">
        <v>1</v>
      </c>
      <c r="E430" s="18">
        <v>10</v>
      </c>
      <c r="F430" s="18" t="s">
        <v>0</v>
      </c>
      <c r="G430" s="17">
        <v>90010</v>
      </c>
      <c r="H430" s="20">
        <v>42736</v>
      </c>
      <c r="I430" s="20"/>
      <c r="J430" s="20">
        <v>43100</v>
      </c>
      <c r="K430" s="19">
        <v>42736</v>
      </c>
      <c r="L430" s="19">
        <v>43100</v>
      </c>
      <c r="M430" s="17"/>
      <c r="N430" s="17"/>
      <c r="O430" s="17">
        <f>SUM(M430:N430)</f>
        <v>0</v>
      </c>
      <c r="P430" s="18"/>
      <c r="Q430" s="18"/>
      <c r="R430" s="25"/>
      <c r="S430" s="25" t="e">
        <f>IF(#REF!="",#REF!*#REF!,((P430*M430*#REF!)+(((#REF!-P430)*M430)*R430)))</f>
        <v>#REF!</v>
      </c>
      <c r="T430" s="25"/>
      <c r="U430" s="25"/>
      <c r="V430" s="15"/>
      <c r="W430" s="24"/>
      <c r="X430" s="13" t="e">
        <f>W430-S430</f>
        <v>#REF!</v>
      </c>
      <c r="Y430" s="3" t="e">
        <f>IF(X430=0,"OK","Ecart")</f>
        <v>#REF!</v>
      </c>
    </row>
    <row r="431" spans="1:25" ht="30" customHeight="1" x14ac:dyDescent="0.25">
      <c r="A431" s="23" t="s">
        <v>5</v>
      </c>
      <c r="B431" s="21" t="s">
        <v>2</v>
      </c>
      <c r="C431" s="22"/>
      <c r="D431" s="18" t="s">
        <v>1</v>
      </c>
      <c r="E431" s="18">
        <v>10</v>
      </c>
      <c r="F431" s="18" t="s">
        <v>0</v>
      </c>
      <c r="G431" s="17">
        <v>90010</v>
      </c>
      <c r="H431" s="20">
        <v>43101</v>
      </c>
      <c r="I431" s="20"/>
      <c r="J431" s="20">
        <v>43465</v>
      </c>
      <c r="K431" s="19">
        <v>43101</v>
      </c>
      <c r="L431" s="19">
        <v>43465</v>
      </c>
      <c r="M431" s="17"/>
      <c r="N431" s="17"/>
      <c r="O431" s="17">
        <f>SUM(M431:N431)</f>
        <v>0</v>
      </c>
      <c r="P431" s="18"/>
      <c r="Q431" s="18"/>
      <c r="R431" s="16"/>
      <c r="S431" s="16" t="e">
        <f>IF(#REF!="",#REF!*#REF!,((P431*M431*#REF!)+(((#REF!-P431)*M431)*R431)))</f>
        <v>#REF!</v>
      </c>
      <c r="T431" s="16"/>
      <c r="U431" s="16"/>
      <c r="V431" s="15"/>
      <c r="W431" s="14"/>
      <c r="X431" s="13" t="e">
        <f>W431-S431</f>
        <v>#REF!</v>
      </c>
      <c r="Y431" s="3" t="e">
        <f>IF(X431=0,"OK","Ecart")</f>
        <v>#REF!</v>
      </c>
    </row>
    <row r="432" spans="1:25" ht="30" customHeight="1" x14ac:dyDescent="0.25">
      <c r="A432" s="23" t="s">
        <v>4</v>
      </c>
      <c r="B432" s="21" t="s">
        <v>2</v>
      </c>
      <c r="C432" s="22"/>
      <c r="D432" s="18" t="s">
        <v>1</v>
      </c>
      <c r="E432" s="18">
        <v>10</v>
      </c>
      <c r="F432" s="18" t="s">
        <v>0</v>
      </c>
      <c r="G432" s="17">
        <v>90010</v>
      </c>
      <c r="H432" s="20">
        <v>43466</v>
      </c>
      <c r="I432" s="20"/>
      <c r="J432" s="20">
        <v>43830</v>
      </c>
      <c r="K432" s="19">
        <v>43466</v>
      </c>
      <c r="L432" s="19">
        <v>43830</v>
      </c>
      <c r="M432" s="17"/>
      <c r="N432" s="17"/>
      <c r="O432" s="17">
        <f>SUM(M432:N432)</f>
        <v>0</v>
      </c>
      <c r="P432" s="18"/>
      <c r="Q432" s="18"/>
      <c r="R432" s="16"/>
      <c r="S432" s="16" t="e">
        <f>IF(#REF!="",#REF!*#REF!,((P432*M432*#REF!)+(((#REF!-P432)*M432)*R432)))</f>
        <v>#REF!</v>
      </c>
      <c r="T432" s="16"/>
      <c r="U432" s="16"/>
      <c r="V432" s="15"/>
      <c r="W432" s="14"/>
      <c r="X432" s="13" t="e">
        <f>W432-S432</f>
        <v>#REF!</v>
      </c>
      <c r="Y432" s="3" t="e">
        <f>IF(X432=0,"OK","Ecart")</f>
        <v>#REF!</v>
      </c>
    </row>
    <row r="433" spans="1:25" ht="30" customHeight="1" x14ac:dyDescent="0.25">
      <c r="A433" s="23" t="s">
        <v>3</v>
      </c>
      <c r="B433" s="21" t="s">
        <v>2</v>
      </c>
      <c r="C433" s="22"/>
      <c r="D433" s="18" t="s">
        <v>1</v>
      </c>
      <c r="E433" s="18">
        <v>10</v>
      </c>
      <c r="F433" s="18" t="s">
        <v>0</v>
      </c>
      <c r="G433" s="17">
        <v>90010</v>
      </c>
      <c r="H433" s="20">
        <v>43831</v>
      </c>
      <c r="I433" s="20"/>
      <c r="J433" s="20">
        <v>44196</v>
      </c>
      <c r="K433" s="19">
        <v>43831</v>
      </c>
      <c r="L433" s="19">
        <v>44196</v>
      </c>
      <c r="M433" s="17"/>
      <c r="N433" s="17"/>
      <c r="O433" s="17">
        <f>SUM(M433:N433)</f>
        <v>0</v>
      </c>
      <c r="P433" s="18"/>
      <c r="Q433" s="18"/>
      <c r="R433" s="16"/>
      <c r="S433" s="16" t="e">
        <f>IF(#REF!="",#REF!*#REF!,((P433*M433*#REF!)+(((#REF!-P433)*M433)*R433)))</f>
        <v>#REF!</v>
      </c>
      <c r="T433" s="16"/>
      <c r="U433" s="16"/>
      <c r="V433" s="15"/>
      <c r="W433" s="14"/>
      <c r="X433" s="13" t="e">
        <f>W433-S433</f>
        <v>#REF!</v>
      </c>
      <c r="Y433" s="3" t="e">
        <f>IF(X433=0,"OK","Ecart")</f>
        <v>#REF!</v>
      </c>
    </row>
  </sheetData>
  <sheetProtection sort="0" autoFilter="0"/>
  <autoFilter ref="A1:Z433"/>
  <dataValidations count="2">
    <dataValidation type="list" allowBlank="1" showInputMessage="1" showErrorMessage="1" sqref="AC1:AC1048576">
      <formula1>$AC:$AC</formula1>
    </dataValidation>
    <dataValidation type="list" allowBlank="1" showInputMessage="1" showErrorMessage="1" sqref="B1:B1048576">
      <formula1>REF_AO</formula1>
    </dataValidation>
  </dataValidations>
  <printOptions horizontalCentered="1"/>
  <pageMargins left="0.7" right="0.7" top="0.75" bottom="0.75" header="0.3" footer="0.3"/>
  <pageSetup paperSize="8" fitToHeight="0" orientation="landscape" r:id="rId1"/>
  <headerFooter>
    <oddHeader>&amp;LAFPA BFC / DIFQ / ECRP&amp;C&amp;18SUIVI DES ACTIONS / AO CRBFC&amp;R&amp;"-,Italique"&amp;9MAJ du &amp;D</oddHeader>
    <oddFooter>&amp;R&amp;"-,Italique"&amp;9Page &amp;P /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SUIVI_PROGRAMMATION</vt:lpstr>
      <vt:lpstr>DATE_A_DATE</vt:lpstr>
      <vt:lpstr>SUIVI_PROGRAMMATION!Impression_des_titres</vt:lpstr>
      <vt:lpstr>SUIVI_PROGRAMMATION!Zone_d_impression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Gete Stephanie</dc:creator>
  <cp:lastModifiedBy>Gete Stephanie</cp:lastModifiedBy>
  <dcterms:created xsi:type="dcterms:W3CDTF">2018-01-22T09:07:24Z</dcterms:created>
  <dcterms:modified xsi:type="dcterms:W3CDTF">2018-01-22T09:10:48Z</dcterms:modified>
</cp:coreProperties>
</file>