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yanni\Desktop\"/>
    </mc:Choice>
  </mc:AlternateContent>
  <xr:revisionPtr revIDLastSave="0" documentId="8_{FEC21F01-6619-4513-8445-699EC12B32A0}" xr6:coauthVersionLast="37" xr6:coauthVersionMax="37" xr10:uidLastSave="{00000000-0000-0000-0000-000000000000}"/>
  <bookViews>
    <workbookView xWindow="0" yWindow="0" windowWidth="20490" windowHeight="7530" xr2:uid="{89B9278E-5D20-4210-82C9-4F99633B9225}"/>
  </bookViews>
  <sheets>
    <sheet name="Feuil1" sheetId="1" r:id="rId1"/>
  </sheets>
  <externalReferences>
    <externalReference r:id="rId2"/>
  </externalReferences>
  <definedNames>
    <definedName name="annee">Feuil1!$H$1</definedName>
    <definedName name="astreinte">[1]dates!$CG$1:$CG$3</definedName>
    <definedName name="Données">[1]données!$A$2:$J$13</definedName>
    <definedName name="indisponible">[1]dates!$CF$1:$CF$9</definedName>
    <definedName name="pompier">[1]dates!$CF$15:$CF$20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366" i="1" l="1"/>
  <c r="D366" i="1" s="1"/>
  <c r="C366" i="1"/>
  <c r="I365" i="1"/>
  <c r="D365" i="1" s="1"/>
  <c r="C365" i="1"/>
  <c r="I364" i="1"/>
  <c r="D364" i="1"/>
  <c r="C364" i="1"/>
  <c r="I363" i="1"/>
  <c r="D363" i="1"/>
  <c r="C363" i="1"/>
  <c r="I362" i="1"/>
  <c r="D362" i="1" s="1"/>
  <c r="C362" i="1"/>
  <c r="I361" i="1"/>
  <c r="D361" i="1" s="1"/>
  <c r="C361" i="1"/>
  <c r="I360" i="1"/>
  <c r="D360" i="1"/>
  <c r="C360" i="1"/>
  <c r="I359" i="1"/>
  <c r="D359" i="1"/>
  <c r="C359" i="1"/>
  <c r="I358" i="1"/>
  <c r="D358" i="1" s="1"/>
  <c r="C358" i="1"/>
  <c r="I357" i="1"/>
  <c r="D357" i="1" s="1"/>
  <c r="C357" i="1"/>
  <c r="I356" i="1"/>
  <c r="D356" i="1"/>
  <c r="C356" i="1"/>
  <c r="I355" i="1"/>
  <c r="D355" i="1"/>
  <c r="C355" i="1"/>
  <c r="I354" i="1"/>
  <c r="D354" i="1" s="1"/>
  <c r="C354" i="1"/>
  <c r="I353" i="1"/>
  <c r="D353" i="1" s="1"/>
  <c r="C353" i="1"/>
  <c r="I352" i="1"/>
  <c r="D352" i="1"/>
  <c r="C352" i="1"/>
  <c r="I351" i="1"/>
  <c r="D351" i="1"/>
  <c r="C351" i="1"/>
  <c r="I350" i="1"/>
  <c r="D350" i="1" s="1"/>
  <c r="C350" i="1"/>
  <c r="I349" i="1"/>
  <c r="D349" i="1" s="1"/>
  <c r="C349" i="1"/>
  <c r="I348" i="1"/>
  <c r="D348" i="1"/>
  <c r="C348" i="1"/>
  <c r="I347" i="1"/>
  <c r="D347" i="1"/>
  <c r="C347" i="1"/>
  <c r="I346" i="1"/>
  <c r="D346" i="1" s="1"/>
  <c r="C346" i="1"/>
  <c r="I345" i="1"/>
  <c r="D345" i="1" s="1"/>
  <c r="C345" i="1"/>
  <c r="I344" i="1"/>
  <c r="D344" i="1"/>
  <c r="C344" i="1"/>
  <c r="I343" i="1"/>
  <c r="D343" i="1"/>
  <c r="C343" i="1"/>
  <c r="I342" i="1"/>
  <c r="D342" i="1" s="1"/>
  <c r="C342" i="1"/>
  <c r="I341" i="1"/>
  <c r="D341" i="1" s="1"/>
  <c r="C341" i="1"/>
  <c r="I340" i="1"/>
  <c r="D340" i="1"/>
  <c r="C340" i="1"/>
  <c r="I339" i="1"/>
  <c r="D339" i="1"/>
  <c r="C339" i="1"/>
  <c r="I338" i="1"/>
  <c r="D338" i="1" s="1"/>
  <c r="C338" i="1"/>
  <c r="I337" i="1"/>
  <c r="D337" i="1" s="1"/>
  <c r="C337" i="1"/>
  <c r="I336" i="1"/>
  <c r="D336" i="1"/>
  <c r="C336" i="1"/>
  <c r="I335" i="1"/>
  <c r="D335" i="1"/>
  <c r="C335" i="1"/>
  <c r="I334" i="1"/>
  <c r="D334" i="1" s="1"/>
  <c r="C334" i="1"/>
  <c r="I333" i="1"/>
  <c r="D333" i="1" s="1"/>
  <c r="C333" i="1"/>
  <c r="I332" i="1"/>
  <c r="D332" i="1"/>
  <c r="C332" i="1"/>
  <c r="I331" i="1"/>
  <c r="D331" i="1"/>
  <c r="C331" i="1"/>
  <c r="I330" i="1"/>
  <c r="D330" i="1" s="1"/>
  <c r="C330" i="1"/>
  <c r="I329" i="1"/>
  <c r="D329" i="1" s="1"/>
  <c r="C329" i="1"/>
  <c r="I328" i="1"/>
  <c r="D328" i="1"/>
  <c r="C328" i="1"/>
  <c r="I327" i="1"/>
  <c r="D327" i="1"/>
  <c r="C327" i="1"/>
  <c r="I326" i="1"/>
  <c r="D326" i="1" s="1"/>
  <c r="C326" i="1"/>
  <c r="I325" i="1"/>
  <c r="D325" i="1" s="1"/>
  <c r="C325" i="1"/>
  <c r="I324" i="1"/>
  <c r="D324" i="1"/>
  <c r="C324" i="1"/>
  <c r="I323" i="1"/>
  <c r="D323" i="1"/>
  <c r="C323" i="1"/>
  <c r="I322" i="1"/>
  <c r="D322" i="1" s="1"/>
  <c r="C322" i="1"/>
  <c r="I321" i="1"/>
  <c r="D321" i="1" s="1"/>
  <c r="C321" i="1"/>
  <c r="I320" i="1"/>
  <c r="D320" i="1"/>
  <c r="C320" i="1"/>
  <c r="I319" i="1"/>
  <c r="D319" i="1"/>
  <c r="C319" i="1"/>
  <c r="I318" i="1"/>
  <c r="D318" i="1" s="1"/>
  <c r="C318" i="1"/>
  <c r="I317" i="1"/>
  <c r="D317" i="1" s="1"/>
  <c r="C317" i="1"/>
  <c r="I316" i="1"/>
  <c r="D316" i="1"/>
  <c r="C316" i="1"/>
  <c r="I315" i="1"/>
  <c r="D315" i="1"/>
  <c r="C315" i="1"/>
  <c r="I314" i="1"/>
  <c r="D314" i="1" s="1"/>
  <c r="C314" i="1"/>
  <c r="I313" i="1"/>
  <c r="D313" i="1" s="1"/>
  <c r="C313" i="1"/>
  <c r="I312" i="1"/>
  <c r="D312" i="1"/>
  <c r="C312" i="1"/>
  <c r="I311" i="1"/>
  <c r="D311" i="1"/>
  <c r="C311" i="1"/>
  <c r="I310" i="1"/>
  <c r="D310" i="1" s="1"/>
  <c r="C310" i="1"/>
  <c r="I309" i="1"/>
  <c r="D309" i="1" s="1"/>
  <c r="C309" i="1"/>
  <c r="I308" i="1"/>
  <c r="D308" i="1" s="1"/>
  <c r="C308" i="1"/>
  <c r="I307" i="1"/>
  <c r="D307" i="1"/>
  <c r="C307" i="1"/>
  <c r="I306" i="1"/>
  <c r="D306" i="1" s="1"/>
  <c r="C306" i="1"/>
  <c r="I305" i="1"/>
  <c r="D305" i="1" s="1"/>
  <c r="C305" i="1"/>
  <c r="I304" i="1"/>
  <c r="D304" i="1"/>
  <c r="C304" i="1"/>
  <c r="I303" i="1"/>
  <c r="D303" i="1"/>
  <c r="C303" i="1"/>
  <c r="I302" i="1"/>
  <c r="D302" i="1" s="1"/>
  <c r="C302" i="1"/>
  <c r="I301" i="1"/>
  <c r="D301" i="1" s="1"/>
  <c r="C301" i="1"/>
  <c r="I300" i="1"/>
  <c r="D300" i="1" s="1"/>
  <c r="C300" i="1"/>
  <c r="I299" i="1"/>
  <c r="D299" i="1"/>
  <c r="C299" i="1"/>
  <c r="I298" i="1"/>
  <c r="D298" i="1" s="1"/>
  <c r="C298" i="1"/>
  <c r="I297" i="1"/>
  <c r="D297" i="1" s="1"/>
  <c r="C297" i="1"/>
  <c r="I296" i="1"/>
  <c r="D296" i="1"/>
  <c r="C296" i="1"/>
  <c r="I295" i="1"/>
  <c r="D295" i="1"/>
  <c r="C295" i="1"/>
  <c r="I294" i="1"/>
  <c r="D294" i="1" s="1"/>
  <c r="C294" i="1"/>
  <c r="I293" i="1"/>
  <c r="D293" i="1" s="1"/>
  <c r="C293" i="1"/>
  <c r="I292" i="1"/>
  <c r="D292" i="1" s="1"/>
  <c r="C292" i="1"/>
  <c r="I291" i="1"/>
  <c r="D291" i="1"/>
  <c r="C291" i="1"/>
  <c r="I290" i="1"/>
  <c r="D290" i="1" s="1"/>
  <c r="C290" i="1"/>
  <c r="I289" i="1"/>
  <c r="D289" i="1" s="1"/>
  <c r="C289" i="1"/>
  <c r="I288" i="1"/>
  <c r="D288" i="1"/>
  <c r="C288" i="1"/>
  <c r="I287" i="1"/>
  <c r="D287" i="1"/>
  <c r="C287" i="1"/>
  <c r="I286" i="1"/>
  <c r="D286" i="1" s="1"/>
  <c r="C286" i="1"/>
  <c r="I285" i="1"/>
  <c r="D285" i="1" s="1"/>
  <c r="C285" i="1"/>
  <c r="I284" i="1"/>
  <c r="D284" i="1" s="1"/>
  <c r="C284" i="1"/>
  <c r="I283" i="1"/>
  <c r="D283" i="1"/>
  <c r="C283" i="1"/>
  <c r="I282" i="1"/>
  <c r="D282" i="1" s="1"/>
  <c r="C282" i="1"/>
  <c r="I281" i="1"/>
  <c r="D281" i="1" s="1"/>
  <c r="C281" i="1"/>
  <c r="I280" i="1"/>
  <c r="D280" i="1"/>
  <c r="C280" i="1"/>
  <c r="I279" i="1"/>
  <c r="D279" i="1"/>
  <c r="C279" i="1"/>
  <c r="I278" i="1"/>
  <c r="D278" i="1" s="1"/>
  <c r="C278" i="1"/>
  <c r="I277" i="1"/>
  <c r="D277" i="1" s="1"/>
  <c r="C277" i="1"/>
  <c r="I276" i="1"/>
  <c r="D276" i="1" s="1"/>
  <c r="C276" i="1"/>
  <c r="I275" i="1"/>
  <c r="D275" i="1"/>
  <c r="C275" i="1"/>
  <c r="I274" i="1"/>
  <c r="D274" i="1" s="1"/>
  <c r="C274" i="1"/>
  <c r="I273" i="1"/>
  <c r="D273" i="1" s="1"/>
  <c r="C273" i="1"/>
  <c r="I272" i="1"/>
  <c r="D272" i="1"/>
  <c r="C272" i="1"/>
  <c r="I271" i="1"/>
  <c r="D271" i="1"/>
  <c r="C271" i="1"/>
  <c r="I270" i="1"/>
  <c r="D270" i="1" s="1"/>
  <c r="C270" i="1"/>
  <c r="I269" i="1"/>
  <c r="D269" i="1" s="1"/>
  <c r="C269" i="1"/>
  <c r="I268" i="1"/>
  <c r="D268" i="1" s="1"/>
  <c r="C268" i="1"/>
  <c r="I267" i="1"/>
  <c r="D267" i="1"/>
  <c r="C267" i="1"/>
  <c r="I266" i="1"/>
  <c r="D266" i="1" s="1"/>
  <c r="C266" i="1"/>
  <c r="I265" i="1"/>
  <c r="D265" i="1" s="1"/>
  <c r="C265" i="1"/>
  <c r="I264" i="1"/>
  <c r="D264" i="1"/>
  <c r="C264" i="1"/>
  <c r="I263" i="1"/>
  <c r="D263" i="1"/>
  <c r="C263" i="1"/>
  <c r="I262" i="1"/>
  <c r="D262" i="1" s="1"/>
  <c r="C262" i="1"/>
  <c r="I261" i="1"/>
  <c r="D261" i="1" s="1"/>
  <c r="C261" i="1"/>
  <c r="I260" i="1"/>
  <c r="D260" i="1" s="1"/>
  <c r="C260" i="1"/>
  <c r="I259" i="1"/>
  <c r="D259" i="1"/>
  <c r="C259" i="1"/>
  <c r="I258" i="1"/>
  <c r="D258" i="1" s="1"/>
  <c r="C258" i="1"/>
  <c r="I257" i="1"/>
  <c r="D257" i="1" s="1"/>
  <c r="C257" i="1"/>
  <c r="I256" i="1"/>
  <c r="D256" i="1"/>
  <c r="C256" i="1"/>
  <c r="I255" i="1"/>
  <c r="D255" i="1"/>
  <c r="C255" i="1"/>
  <c r="I254" i="1"/>
  <c r="D254" i="1" s="1"/>
  <c r="C254" i="1"/>
  <c r="I253" i="1"/>
  <c r="D253" i="1" s="1"/>
  <c r="C253" i="1"/>
  <c r="I252" i="1"/>
  <c r="D252" i="1" s="1"/>
  <c r="C252" i="1"/>
  <c r="I251" i="1"/>
  <c r="D251" i="1"/>
  <c r="C251" i="1"/>
  <c r="I250" i="1"/>
  <c r="D250" i="1" s="1"/>
  <c r="C250" i="1"/>
  <c r="I249" i="1"/>
  <c r="D249" i="1" s="1"/>
  <c r="C249" i="1"/>
  <c r="I248" i="1"/>
  <c r="D248" i="1"/>
  <c r="C248" i="1"/>
  <c r="I247" i="1"/>
  <c r="D247" i="1"/>
  <c r="C247" i="1"/>
  <c r="I246" i="1"/>
  <c r="D246" i="1" s="1"/>
  <c r="C246" i="1"/>
  <c r="I245" i="1"/>
  <c r="D245" i="1" s="1"/>
  <c r="C245" i="1"/>
  <c r="I244" i="1"/>
  <c r="D244" i="1" s="1"/>
  <c r="C244" i="1"/>
  <c r="I243" i="1"/>
  <c r="D243" i="1"/>
  <c r="C243" i="1"/>
  <c r="I242" i="1"/>
  <c r="D242" i="1" s="1"/>
  <c r="C242" i="1"/>
  <c r="I241" i="1"/>
  <c r="D241" i="1" s="1"/>
  <c r="C241" i="1"/>
  <c r="I240" i="1"/>
  <c r="D240" i="1"/>
  <c r="C240" i="1"/>
  <c r="I239" i="1"/>
  <c r="D239" i="1"/>
  <c r="C239" i="1"/>
  <c r="I238" i="1"/>
  <c r="D238" i="1" s="1"/>
  <c r="C238" i="1"/>
  <c r="I237" i="1"/>
  <c r="D237" i="1" s="1"/>
  <c r="C237" i="1"/>
  <c r="I236" i="1"/>
  <c r="D236" i="1" s="1"/>
  <c r="C236" i="1"/>
  <c r="I235" i="1"/>
  <c r="D235" i="1"/>
  <c r="C235" i="1"/>
  <c r="I234" i="1"/>
  <c r="D234" i="1" s="1"/>
  <c r="C234" i="1"/>
  <c r="I233" i="1"/>
  <c r="D233" i="1" s="1"/>
  <c r="C233" i="1"/>
  <c r="I232" i="1"/>
  <c r="D232" i="1"/>
  <c r="C232" i="1"/>
  <c r="I231" i="1"/>
  <c r="D231" i="1"/>
  <c r="C231" i="1"/>
  <c r="I230" i="1"/>
  <c r="D230" i="1" s="1"/>
  <c r="C230" i="1"/>
  <c r="I229" i="1"/>
  <c r="D229" i="1" s="1"/>
  <c r="C229" i="1"/>
  <c r="I228" i="1"/>
  <c r="D228" i="1" s="1"/>
  <c r="C228" i="1"/>
  <c r="I227" i="1"/>
  <c r="D227" i="1"/>
  <c r="C227" i="1"/>
  <c r="I226" i="1"/>
  <c r="D226" i="1" s="1"/>
  <c r="C226" i="1"/>
  <c r="I225" i="1"/>
  <c r="D225" i="1" s="1"/>
  <c r="C225" i="1"/>
  <c r="I224" i="1"/>
  <c r="D224" i="1"/>
  <c r="C224" i="1"/>
  <c r="I223" i="1"/>
  <c r="D223" i="1"/>
  <c r="C223" i="1"/>
  <c r="I222" i="1"/>
  <c r="D222" i="1" s="1"/>
  <c r="C222" i="1"/>
  <c r="I221" i="1"/>
  <c r="D221" i="1" s="1"/>
  <c r="C221" i="1"/>
  <c r="I220" i="1"/>
  <c r="D220" i="1" s="1"/>
  <c r="C220" i="1"/>
  <c r="I219" i="1"/>
  <c r="D219" i="1"/>
  <c r="C219" i="1"/>
  <c r="I218" i="1"/>
  <c r="D218" i="1" s="1"/>
  <c r="C218" i="1"/>
  <c r="I217" i="1"/>
  <c r="D217" i="1" s="1"/>
  <c r="C217" i="1"/>
  <c r="I216" i="1"/>
  <c r="D216" i="1"/>
  <c r="C216" i="1"/>
  <c r="I215" i="1"/>
  <c r="D215" i="1"/>
  <c r="C215" i="1"/>
  <c r="I214" i="1"/>
  <c r="D214" i="1" s="1"/>
  <c r="C214" i="1"/>
  <c r="I213" i="1"/>
  <c r="D213" i="1" s="1"/>
  <c r="C213" i="1"/>
  <c r="I212" i="1"/>
  <c r="D212" i="1" s="1"/>
  <c r="C212" i="1"/>
  <c r="I211" i="1"/>
  <c r="D211" i="1"/>
  <c r="C211" i="1"/>
  <c r="I210" i="1"/>
  <c r="D210" i="1" s="1"/>
  <c r="C210" i="1"/>
  <c r="I209" i="1"/>
  <c r="D209" i="1" s="1"/>
  <c r="C209" i="1"/>
  <c r="I208" i="1"/>
  <c r="D208" i="1"/>
  <c r="C208" i="1"/>
  <c r="I207" i="1"/>
  <c r="D207" i="1"/>
  <c r="C207" i="1"/>
  <c r="I206" i="1"/>
  <c r="D206" i="1" s="1"/>
  <c r="C206" i="1"/>
  <c r="I205" i="1"/>
  <c r="D205" i="1" s="1"/>
  <c r="C205" i="1"/>
  <c r="I204" i="1"/>
  <c r="D204" i="1" s="1"/>
  <c r="C204" i="1"/>
  <c r="I203" i="1"/>
  <c r="D203" i="1"/>
  <c r="C203" i="1"/>
  <c r="I202" i="1"/>
  <c r="D202" i="1" s="1"/>
  <c r="C202" i="1"/>
  <c r="I201" i="1"/>
  <c r="D201" i="1" s="1"/>
  <c r="C201" i="1"/>
  <c r="I200" i="1"/>
  <c r="D200" i="1"/>
  <c r="C200" i="1"/>
  <c r="I199" i="1"/>
  <c r="D199" i="1"/>
  <c r="C199" i="1"/>
  <c r="I198" i="1"/>
  <c r="D198" i="1" s="1"/>
  <c r="C198" i="1"/>
  <c r="I197" i="1"/>
  <c r="D197" i="1" s="1"/>
  <c r="C197" i="1"/>
  <c r="I196" i="1"/>
  <c r="D196" i="1" s="1"/>
  <c r="C196" i="1"/>
  <c r="I195" i="1"/>
  <c r="D195" i="1"/>
  <c r="C195" i="1"/>
  <c r="I194" i="1"/>
  <c r="D194" i="1" s="1"/>
  <c r="C194" i="1"/>
  <c r="I193" i="1"/>
  <c r="D193" i="1" s="1"/>
  <c r="C193" i="1"/>
  <c r="I192" i="1"/>
  <c r="D192" i="1"/>
  <c r="C192" i="1"/>
  <c r="I191" i="1"/>
  <c r="D191" i="1"/>
  <c r="C191" i="1"/>
  <c r="I190" i="1"/>
  <c r="D190" i="1" s="1"/>
  <c r="C190" i="1"/>
  <c r="I189" i="1"/>
  <c r="D189" i="1" s="1"/>
  <c r="C189" i="1"/>
  <c r="I188" i="1"/>
  <c r="D188" i="1" s="1"/>
  <c r="C188" i="1"/>
  <c r="I187" i="1"/>
  <c r="D187" i="1"/>
  <c r="C187" i="1"/>
  <c r="I186" i="1"/>
  <c r="D186" i="1" s="1"/>
  <c r="C186" i="1"/>
  <c r="I185" i="1"/>
  <c r="D185" i="1" s="1"/>
  <c r="C185" i="1"/>
  <c r="I184" i="1"/>
  <c r="D184" i="1"/>
  <c r="C184" i="1"/>
  <c r="I183" i="1"/>
  <c r="D183" i="1"/>
  <c r="C183" i="1"/>
  <c r="I182" i="1"/>
  <c r="D182" i="1" s="1"/>
  <c r="C182" i="1"/>
  <c r="I181" i="1"/>
  <c r="D181" i="1" s="1"/>
  <c r="C181" i="1"/>
  <c r="I180" i="1"/>
  <c r="D180" i="1" s="1"/>
  <c r="C180" i="1"/>
  <c r="I179" i="1"/>
  <c r="D179" i="1"/>
  <c r="C179" i="1"/>
  <c r="I178" i="1"/>
  <c r="D178" i="1" s="1"/>
  <c r="C178" i="1"/>
  <c r="I177" i="1"/>
  <c r="D177" i="1" s="1"/>
  <c r="C177" i="1"/>
  <c r="I176" i="1"/>
  <c r="D176" i="1"/>
  <c r="C176" i="1"/>
  <c r="I175" i="1"/>
  <c r="D175" i="1"/>
  <c r="C175" i="1"/>
  <c r="I174" i="1"/>
  <c r="D174" i="1" s="1"/>
  <c r="C174" i="1"/>
  <c r="I173" i="1"/>
  <c r="D173" i="1" s="1"/>
  <c r="C173" i="1"/>
  <c r="I172" i="1"/>
  <c r="D172" i="1" s="1"/>
  <c r="C172" i="1"/>
  <c r="I171" i="1"/>
  <c r="D171" i="1"/>
  <c r="C171" i="1"/>
  <c r="I170" i="1"/>
  <c r="D170" i="1" s="1"/>
  <c r="C170" i="1"/>
  <c r="I169" i="1"/>
  <c r="D169" i="1" s="1"/>
  <c r="C169" i="1"/>
  <c r="I168" i="1"/>
  <c r="D168" i="1"/>
  <c r="C168" i="1"/>
  <c r="I167" i="1"/>
  <c r="D167" i="1"/>
  <c r="C167" i="1"/>
  <c r="I166" i="1"/>
  <c r="D166" i="1" s="1"/>
  <c r="C166" i="1"/>
  <c r="I165" i="1"/>
  <c r="D165" i="1" s="1"/>
  <c r="C165" i="1"/>
  <c r="I164" i="1"/>
  <c r="D164" i="1" s="1"/>
  <c r="C164" i="1"/>
  <c r="I163" i="1"/>
  <c r="D163" i="1"/>
  <c r="C163" i="1"/>
  <c r="I162" i="1"/>
  <c r="D162" i="1" s="1"/>
  <c r="C162" i="1"/>
  <c r="I161" i="1"/>
  <c r="D161" i="1" s="1"/>
  <c r="C161" i="1"/>
  <c r="I160" i="1"/>
  <c r="D160" i="1"/>
  <c r="C160" i="1"/>
  <c r="I159" i="1"/>
  <c r="D159" i="1"/>
  <c r="C159" i="1"/>
  <c r="I158" i="1"/>
  <c r="D158" i="1" s="1"/>
  <c r="C158" i="1"/>
  <c r="I157" i="1"/>
  <c r="D157" i="1" s="1"/>
  <c r="C157" i="1"/>
  <c r="I156" i="1"/>
  <c r="D156" i="1" s="1"/>
  <c r="C156" i="1"/>
  <c r="I155" i="1"/>
  <c r="D155" i="1"/>
  <c r="C155" i="1"/>
  <c r="I154" i="1"/>
  <c r="D154" i="1" s="1"/>
  <c r="C154" i="1"/>
  <c r="I153" i="1"/>
  <c r="D153" i="1" s="1"/>
  <c r="C153" i="1"/>
  <c r="I152" i="1"/>
  <c r="D152" i="1"/>
  <c r="C152" i="1"/>
  <c r="I151" i="1"/>
  <c r="D151" i="1"/>
  <c r="C151" i="1"/>
  <c r="I150" i="1"/>
  <c r="D150" i="1" s="1"/>
  <c r="C150" i="1"/>
  <c r="I149" i="1"/>
  <c r="D149" i="1" s="1"/>
  <c r="C149" i="1"/>
  <c r="I148" i="1"/>
  <c r="D148" i="1" s="1"/>
  <c r="C148" i="1"/>
  <c r="I147" i="1"/>
  <c r="D147" i="1"/>
  <c r="C147" i="1"/>
  <c r="I146" i="1"/>
  <c r="D146" i="1" s="1"/>
  <c r="C146" i="1"/>
  <c r="I145" i="1"/>
  <c r="D145" i="1" s="1"/>
  <c r="C145" i="1"/>
  <c r="I144" i="1"/>
  <c r="D144" i="1"/>
  <c r="C144" i="1"/>
  <c r="I143" i="1"/>
  <c r="D143" i="1"/>
  <c r="C143" i="1"/>
  <c r="I142" i="1"/>
  <c r="D142" i="1" s="1"/>
  <c r="C142" i="1"/>
  <c r="I141" i="1"/>
  <c r="D141" i="1" s="1"/>
  <c r="C141" i="1"/>
  <c r="I140" i="1"/>
  <c r="D140" i="1" s="1"/>
  <c r="C140" i="1"/>
  <c r="I139" i="1"/>
  <c r="D139" i="1"/>
  <c r="C139" i="1"/>
  <c r="I138" i="1"/>
  <c r="D138" i="1" s="1"/>
  <c r="C138" i="1"/>
  <c r="I137" i="1"/>
  <c r="D137" i="1" s="1"/>
  <c r="C137" i="1"/>
  <c r="I136" i="1"/>
  <c r="D136" i="1"/>
  <c r="C136" i="1"/>
  <c r="I135" i="1"/>
  <c r="D135" i="1"/>
  <c r="C135" i="1"/>
  <c r="I134" i="1"/>
  <c r="D134" i="1" s="1"/>
  <c r="C134" i="1"/>
  <c r="I133" i="1"/>
  <c r="D133" i="1" s="1"/>
  <c r="C133" i="1"/>
  <c r="I132" i="1"/>
  <c r="D132" i="1" s="1"/>
  <c r="C132" i="1"/>
  <c r="I131" i="1"/>
  <c r="D131" i="1"/>
  <c r="C131" i="1"/>
  <c r="I130" i="1"/>
  <c r="D130" i="1" s="1"/>
  <c r="C130" i="1"/>
  <c r="I129" i="1"/>
  <c r="D129" i="1" s="1"/>
  <c r="C129" i="1"/>
  <c r="I128" i="1"/>
  <c r="D128" i="1"/>
  <c r="C128" i="1"/>
  <c r="I127" i="1"/>
  <c r="D127" i="1"/>
  <c r="C127" i="1"/>
  <c r="I126" i="1"/>
  <c r="D126" i="1" s="1"/>
  <c r="C126" i="1"/>
  <c r="I125" i="1"/>
  <c r="D125" i="1" s="1"/>
  <c r="C125" i="1"/>
  <c r="I124" i="1"/>
  <c r="D124" i="1" s="1"/>
  <c r="C124" i="1"/>
  <c r="I123" i="1"/>
  <c r="D123" i="1"/>
  <c r="C123" i="1"/>
  <c r="I122" i="1"/>
  <c r="D122" i="1" s="1"/>
  <c r="C122" i="1"/>
  <c r="I121" i="1"/>
  <c r="D121" i="1" s="1"/>
  <c r="C121" i="1"/>
  <c r="I120" i="1"/>
  <c r="D120" i="1"/>
  <c r="C120" i="1"/>
  <c r="I119" i="1"/>
  <c r="D119" i="1"/>
  <c r="C119" i="1"/>
  <c r="I118" i="1"/>
  <c r="D118" i="1" s="1"/>
  <c r="C118" i="1"/>
  <c r="I117" i="1"/>
  <c r="D117" i="1" s="1"/>
  <c r="C117" i="1"/>
  <c r="I116" i="1"/>
  <c r="D116" i="1" s="1"/>
  <c r="C116" i="1"/>
  <c r="I115" i="1"/>
  <c r="D115" i="1"/>
  <c r="C115" i="1"/>
  <c r="I114" i="1"/>
  <c r="D114" i="1" s="1"/>
  <c r="C114" i="1"/>
  <c r="I113" i="1"/>
  <c r="D113" i="1" s="1"/>
  <c r="C113" i="1"/>
  <c r="I112" i="1"/>
  <c r="D112" i="1"/>
  <c r="C112" i="1"/>
  <c r="I111" i="1"/>
  <c r="D111" i="1"/>
  <c r="C111" i="1"/>
  <c r="I110" i="1"/>
  <c r="D110" i="1" s="1"/>
  <c r="C110" i="1"/>
  <c r="I109" i="1"/>
  <c r="D109" i="1" s="1"/>
  <c r="C109" i="1"/>
  <c r="I108" i="1"/>
  <c r="D108" i="1" s="1"/>
  <c r="C108" i="1"/>
  <c r="I107" i="1"/>
  <c r="D107" i="1"/>
  <c r="C107" i="1"/>
  <c r="I106" i="1"/>
  <c r="D106" i="1" s="1"/>
  <c r="C106" i="1"/>
  <c r="I105" i="1"/>
  <c r="D105" i="1" s="1"/>
  <c r="C105" i="1"/>
  <c r="I104" i="1"/>
  <c r="D104" i="1"/>
  <c r="C104" i="1"/>
  <c r="I103" i="1"/>
  <c r="D103" i="1"/>
  <c r="C103" i="1"/>
  <c r="I102" i="1"/>
  <c r="D102" i="1" s="1"/>
  <c r="C102" i="1"/>
  <c r="I101" i="1"/>
  <c r="D101" i="1" s="1"/>
  <c r="C101" i="1"/>
  <c r="I100" i="1"/>
  <c r="D100" i="1" s="1"/>
  <c r="C100" i="1"/>
  <c r="I99" i="1"/>
  <c r="D99" i="1"/>
  <c r="C99" i="1"/>
  <c r="I98" i="1"/>
  <c r="D98" i="1" s="1"/>
  <c r="C98" i="1"/>
  <c r="I97" i="1"/>
  <c r="D97" i="1" s="1"/>
  <c r="C97" i="1"/>
  <c r="I96" i="1"/>
  <c r="D96" i="1"/>
  <c r="C96" i="1"/>
  <c r="I95" i="1"/>
  <c r="D95" i="1"/>
  <c r="C95" i="1"/>
  <c r="I94" i="1"/>
  <c r="D94" i="1" s="1"/>
  <c r="C94" i="1"/>
  <c r="I93" i="1"/>
  <c r="D93" i="1" s="1"/>
  <c r="C93" i="1"/>
  <c r="I92" i="1"/>
  <c r="D92" i="1" s="1"/>
  <c r="C92" i="1"/>
  <c r="I91" i="1"/>
  <c r="D91" i="1"/>
  <c r="C91" i="1"/>
  <c r="I90" i="1"/>
  <c r="D90" i="1" s="1"/>
  <c r="C90" i="1"/>
  <c r="I89" i="1"/>
  <c r="C89" i="1"/>
  <c r="I88" i="1"/>
  <c r="D88" i="1"/>
  <c r="C88" i="1"/>
  <c r="I87" i="1"/>
  <c r="D87" i="1"/>
  <c r="C87" i="1"/>
  <c r="I86" i="1"/>
  <c r="D86" i="1" s="1"/>
  <c r="C86" i="1"/>
  <c r="I85" i="1"/>
  <c r="C85" i="1"/>
  <c r="I84" i="1"/>
  <c r="D84" i="1" s="1"/>
  <c r="C84" i="1"/>
  <c r="I83" i="1"/>
  <c r="C83" i="1"/>
  <c r="I82" i="1"/>
  <c r="D82" i="1" s="1"/>
  <c r="C82" i="1"/>
  <c r="I81" i="1"/>
  <c r="D81" i="1" s="1"/>
  <c r="C81" i="1"/>
  <c r="I80" i="1"/>
  <c r="C80" i="1"/>
  <c r="I79" i="1"/>
  <c r="D79" i="1"/>
  <c r="C79" i="1"/>
  <c r="I78" i="1"/>
  <c r="D78" i="1" s="1"/>
  <c r="C78" i="1"/>
  <c r="I77" i="1"/>
  <c r="D77" i="1" s="1"/>
  <c r="C77" i="1"/>
  <c r="I76" i="1"/>
  <c r="D76" i="1" s="1"/>
  <c r="C76" i="1"/>
  <c r="I75" i="1"/>
  <c r="D75" i="1"/>
  <c r="C75" i="1"/>
  <c r="I74" i="1"/>
  <c r="D74" i="1" s="1"/>
  <c r="C74" i="1"/>
  <c r="I73" i="1"/>
  <c r="D73" i="1" s="1"/>
  <c r="C73" i="1"/>
  <c r="I72" i="1"/>
  <c r="D72" i="1"/>
  <c r="C72" i="1"/>
  <c r="I71" i="1"/>
  <c r="D71" i="1"/>
  <c r="C71" i="1"/>
  <c r="I70" i="1"/>
  <c r="D70" i="1" s="1"/>
  <c r="C70" i="1"/>
  <c r="I69" i="1"/>
  <c r="D69" i="1"/>
  <c r="C69" i="1"/>
  <c r="I68" i="1"/>
  <c r="D68" i="1"/>
  <c r="C68" i="1"/>
  <c r="I67" i="1"/>
  <c r="C67" i="1"/>
  <c r="I66" i="1"/>
  <c r="D66" i="1" s="1"/>
  <c r="C66" i="1"/>
  <c r="I65" i="1"/>
  <c r="D65" i="1"/>
  <c r="C65" i="1"/>
  <c r="I64" i="1"/>
  <c r="D64" i="1"/>
  <c r="C64" i="1"/>
  <c r="I63" i="1"/>
  <c r="C63" i="1"/>
  <c r="I62" i="1"/>
  <c r="C62" i="1"/>
  <c r="I61" i="1"/>
  <c r="C61" i="1"/>
  <c r="I60" i="1"/>
  <c r="D60" i="1" s="1"/>
  <c r="C60" i="1"/>
  <c r="I59" i="1"/>
  <c r="D59" i="1"/>
  <c r="C59" i="1"/>
  <c r="I58" i="1"/>
  <c r="D58" i="1" s="1"/>
  <c r="C58" i="1"/>
  <c r="I57" i="1"/>
  <c r="D57" i="1" s="1"/>
  <c r="C57" i="1"/>
  <c r="I56" i="1"/>
  <c r="D56" i="1"/>
  <c r="C56" i="1"/>
  <c r="I55" i="1"/>
  <c r="D55" i="1"/>
  <c r="C55" i="1"/>
  <c r="I54" i="1"/>
  <c r="D54" i="1" s="1"/>
  <c r="C54" i="1"/>
  <c r="I53" i="1"/>
  <c r="D53" i="1"/>
  <c r="C53" i="1"/>
  <c r="I52" i="1"/>
  <c r="D52" i="1"/>
  <c r="C52" i="1"/>
  <c r="I51" i="1"/>
  <c r="D51" i="1"/>
  <c r="C51" i="1"/>
  <c r="I50" i="1"/>
  <c r="D50" i="1" s="1"/>
  <c r="C50" i="1"/>
  <c r="I49" i="1"/>
  <c r="D49" i="1"/>
  <c r="C49" i="1"/>
  <c r="I48" i="1"/>
  <c r="D48" i="1"/>
  <c r="C48" i="1"/>
  <c r="I47" i="1"/>
  <c r="D47" i="1"/>
  <c r="C47" i="1"/>
  <c r="I46" i="1"/>
  <c r="D46" i="1" s="1"/>
  <c r="C46" i="1"/>
  <c r="I45" i="1"/>
  <c r="D45" i="1"/>
  <c r="C45" i="1"/>
  <c r="I44" i="1"/>
  <c r="D44" i="1" s="1"/>
  <c r="C44" i="1"/>
  <c r="I43" i="1"/>
  <c r="D43" i="1"/>
  <c r="C43" i="1"/>
  <c r="I42" i="1"/>
  <c r="D42" i="1" s="1"/>
  <c r="C42" i="1"/>
  <c r="I41" i="1"/>
  <c r="D41" i="1" s="1"/>
  <c r="C41" i="1"/>
  <c r="I40" i="1"/>
  <c r="D40" i="1"/>
  <c r="C40" i="1"/>
  <c r="I39" i="1"/>
  <c r="D39" i="1"/>
  <c r="C39" i="1"/>
  <c r="I38" i="1"/>
  <c r="D38" i="1" s="1"/>
  <c r="C38" i="1"/>
  <c r="I37" i="1"/>
  <c r="D37" i="1"/>
  <c r="C37" i="1"/>
  <c r="I36" i="1"/>
  <c r="D36" i="1"/>
  <c r="C36" i="1"/>
  <c r="I35" i="1"/>
  <c r="D35" i="1"/>
  <c r="C35" i="1"/>
  <c r="I34" i="1"/>
  <c r="D34" i="1" s="1"/>
  <c r="C34" i="1"/>
  <c r="I33" i="1"/>
  <c r="D33" i="1"/>
  <c r="C33" i="1"/>
  <c r="I32" i="1"/>
  <c r="D32" i="1"/>
  <c r="C32" i="1"/>
  <c r="I31" i="1"/>
  <c r="D31" i="1"/>
  <c r="C31" i="1"/>
  <c r="I30" i="1"/>
  <c r="D30" i="1" s="1"/>
  <c r="C30" i="1"/>
  <c r="I29" i="1"/>
  <c r="D29" i="1"/>
  <c r="C29" i="1"/>
  <c r="I28" i="1"/>
  <c r="D28" i="1" s="1"/>
  <c r="C28" i="1"/>
  <c r="I27" i="1"/>
  <c r="D27" i="1"/>
  <c r="C27" i="1"/>
  <c r="I26" i="1"/>
  <c r="D26" i="1"/>
  <c r="C26" i="1"/>
  <c r="I25" i="1"/>
  <c r="D25" i="1"/>
  <c r="C25" i="1"/>
  <c r="I24" i="1"/>
  <c r="D63" i="1" s="1"/>
  <c r="C24" i="1"/>
  <c r="I23" i="1"/>
  <c r="D23" i="1"/>
  <c r="C23" i="1"/>
  <c r="I22" i="1"/>
  <c r="D61" i="1" s="1"/>
  <c r="D22" i="1"/>
  <c r="C22" i="1"/>
  <c r="I21" i="1"/>
  <c r="D21" i="1"/>
  <c r="C21" i="1"/>
  <c r="I20" i="1"/>
  <c r="D20" i="1" s="1"/>
  <c r="C20" i="1"/>
  <c r="I19" i="1"/>
  <c r="D19" i="1"/>
  <c r="C19" i="1"/>
  <c r="I18" i="1"/>
  <c r="D18" i="1"/>
  <c r="C18" i="1"/>
  <c r="I17" i="1"/>
  <c r="D17" i="1"/>
  <c r="C17" i="1"/>
  <c r="I16" i="1"/>
  <c r="D16" i="1" s="1"/>
  <c r="C16" i="1"/>
  <c r="I15" i="1"/>
  <c r="D15" i="1"/>
  <c r="C15" i="1"/>
  <c r="I14" i="1"/>
  <c r="D14" i="1"/>
  <c r="C14" i="1"/>
  <c r="I13" i="1"/>
  <c r="D13" i="1"/>
  <c r="C13" i="1"/>
  <c r="I12" i="1"/>
  <c r="D12" i="1" s="1"/>
  <c r="C12" i="1"/>
  <c r="I11" i="1"/>
  <c r="D11" i="1"/>
  <c r="C11" i="1"/>
  <c r="I10" i="1"/>
  <c r="D10" i="1"/>
  <c r="C10" i="1"/>
  <c r="I9" i="1"/>
  <c r="D9" i="1"/>
  <c r="C9" i="1"/>
  <c r="I8" i="1"/>
  <c r="D8" i="1" s="1"/>
  <c r="C8" i="1"/>
  <c r="I7" i="1"/>
  <c r="D7" i="1"/>
  <c r="C7" i="1"/>
  <c r="I6" i="1"/>
  <c r="D6" i="1"/>
  <c r="C6" i="1"/>
  <c r="I5" i="1"/>
  <c r="D5" i="1"/>
  <c r="C5" i="1"/>
  <c r="I4" i="1"/>
  <c r="D4" i="1" s="1"/>
  <c r="C4" i="1"/>
  <c r="I3" i="1"/>
  <c r="D3" i="1"/>
  <c r="C3" i="1"/>
  <c r="I2" i="1"/>
  <c r="D2" i="1"/>
  <c r="C2" i="1"/>
  <c r="I1" i="1"/>
  <c r="D1" i="1"/>
  <c r="C1" i="1"/>
  <c r="D89" i="1" l="1"/>
  <c r="D62" i="1"/>
  <c r="D67" i="1"/>
  <c r="D83" i="1"/>
  <c r="D80" i="1"/>
  <c r="D85" i="1"/>
  <c r="D24" i="1"/>
</calcChain>
</file>

<file path=xl/sharedStrings.xml><?xml version="1.0" encoding="utf-8"?>
<sst xmlns="http://schemas.openxmlformats.org/spreadsheetml/2006/main" count="16" uniqueCount="16">
  <si>
    <t>JANVIER</t>
  </si>
  <si>
    <t>FEVRIER</t>
  </si>
  <si>
    <t>MARS</t>
  </si>
  <si>
    <t>AVRIL</t>
  </si>
  <si>
    <t>MAI</t>
  </si>
  <si>
    <t>JUIN</t>
  </si>
  <si>
    <t>JULLET</t>
  </si>
  <si>
    <t>AOUT</t>
  </si>
  <si>
    <t>SEPTEMBRE</t>
  </si>
  <si>
    <t>OCTOBRE</t>
  </si>
  <si>
    <t>NOVEMBRE</t>
  </si>
  <si>
    <t>DECEMBRE</t>
  </si>
  <si>
    <t>jour</t>
  </si>
  <si>
    <t>nuit</t>
  </si>
  <si>
    <t>garde jour</t>
  </si>
  <si>
    <t>A2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</si>
</sst>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dd"/>
  </numFmts>
  <fonts count="5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8"/>
      <color rgb="FFFF0000"/>
      <name val="Arial Black"/>
      <family val="2"/>
    </font>
    <font>
      <u/>
      <sz val="32"/>
      <name val="Arial Black"/>
      <family val="2"/>
    </font>
    <font>
      <u/>
      <sz val="32"/>
      <color theme="1"/>
      <name val="Arial Black"/>
      <family val="2"/>
    </font>
  </fonts>
  <fills count="7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gradientFill degree="90">
        <stop position="0">
          <color theme="0"/>
        </stop>
        <stop position="0.5">
          <color theme="4"/>
        </stop>
        <stop position="1">
          <color theme="0"/>
        </stop>
      </gradientFill>
    </fill>
    <fill>
      <patternFill patternType="solid">
        <fgColor theme="0"/>
        <bgColor indexed="64"/>
      </patternFill>
    </fill>
  </fills>
  <borders count="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60">
    <xf numFmtId="0" fontId="0" fillId="0" borderId="0" xfId="0"/>
    <xf numFmtId="0" fontId="0" fillId="2" borderId="1" xfId="0" applyFill="1" applyBorder="1"/>
    <xf numFmtId="0" fontId="0" fillId="2" borderId="2" xfId="0" applyFill="1" applyBorder="1"/>
    <xf numFmtId="0" fontId="0" fillId="2" borderId="2" xfId="0" applyFill="1" applyBorder="1" applyProtection="1"/>
    <xf numFmtId="0" fontId="0" fillId="3" borderId="2" xfId="0" applyFill="1" applyBorder="1" applyProtection="1">
      <protection locked="0"/>
    </xf>
    <xf numFmtId="0" fontId="0" fillId="4" borderId="2" xfId="0" applyFill="1" applyBorder="1" applyProtection="1">
      <protection locked="0"/>
    </xf>
    <xf numFmtId="0" fontId="2" fillId="5" borderId="3" xfId="0" applyFont="1" applyFill="1" applyBorder="1" applyAlignment="1" applyProtection="1">
      <alignment horizontal="center" vertical="center"/>
      <protection locked="0"/>
    </xf>
    <xf numFmtId="164" fontId="0" fillId="2" borderId="2" xfId="0" applyNumberFormat="1" applyFill="1" applyBorder="1" applyProtection="1"/>
    <xf numFmtId="0" fontId="0" fillId="2" borderId="4" xfId="0" applyFill="1" applyBorder="1"/>
    <xf numFmtId="0" fontId="0" fillId="2" borderId="0" xfId="0" applyFill="1" applyBorder="1"/>
    <xf numFmtId="0" fontId="0" fillId="2" borderId="0" xfId="0" applyFill="1" applyBorder="1" applyProtection="1"/>
    <xf numFmtId="0" fontId="0" fillId="3" borderId="0" xfId="0" applyFill="1" applyBorder="1" applyProtection="1">
      <protection locked="0"/>
    </xf>
    <xf numFmtId="0" fontId="0" fillId="4" borderId="0" xfId="0" applyFill="1" applyBorder="1" applyProtection="1">
      <protection locked="0"/>
    </xf>
    <xf numFmtId="0" fontId="2" fillId="5" borderId="5" xfId="0" applyFont="1" applyFill="1" applyBorder="1" applyAlignment="1" applyProtection="1">
      <alignment horizontal="center" vertical="center"/>
      <protection locked="0"/>
    </xf>
    <xf numFmtId="164" fontId="0" fillId="2" borderId="0" xfId="0" applyNumberFormat="1" applyFill="1" applyBorder="1" applyProtection="1"/>
    <xf numFmtId="0" fontId="3" fillId="0" borderId="2" xfId="1" applyFont="1" applyFill="1" applyBorder="1" applyAlignment="1">
      <alignment horizontal="center" textRotation="255"/>
    </xf>
    <xf numFmtId="0" fontId="3" fillId="0" borderId="0" xfId="1" applyFont="1" applyFill="1" applyBorder="1" applyAlignment="1">
      <alignment horizontal="center" textRotation="255"/>
    </xf>
    <xf numFmtId="0" fontId="0" fillId="2" borderId="4" xfId="0" applyFill="1" applyBorder="1" applyProtection="1"/>
    <xf numFmtId="0" fontId="0" fillId="2" borderId="6" xfId="0" applyFill="1" applyBorder="1" applyProtection="1"/>
    <xf numFmtId="0" fontId="0" fillId="2" borderId="7" xfId="0" applyFill="1" applyBorder="1" applyProtection="1"/>
    <xf numFmtId="0" fontId="0" fillId="2" borderId="7" xfId="0" applyFill="1" applyBorder="1"/>
    <xf numFmtId="0" fontId="0" fillId="3" borderId="7" xfId="0" applyFill="1" applyBorder="1" applyProtection="1">
      <protection locked="0"/>
    </xf>
    <xf numFmtId="0" fontId="0" fillId="4" borderId="7" xfId="0" applyFill="1" applyBorder="1" applyProtection="1">
      <protection locked="0"/>
    </xf>
    <xf numFmtId="0" fontId="3" fillId="0" borderId="7" xfId="1" applyFont="1" applyFill="1" applyBorder="1" applyAlignment="1">
      <alignment horizontal="center" textRotation="255"/>
    </xf>
    <xf numFmtId="164" fontId="0" fillId="2" borderId="7" xfId="0" applyNumberFormat="1" applyFill="1" applyBorder="1" applyProtection="1"/>
    <xf numFmtId="0" fontId="0" fillId="6" borderId="1" xfId="0" applyFill="1" applyBorder="1" applyProtection="1"/>
    <xf numFmtId="0" fontId="0" fillId="6" borderId="2" xfId="0" applyFill="1" applyBorder="1" applyProtection="1"/>
    <xf numFmtId="0" fontId="0" fillId="6" borderId="2" xfId="0" applyFill="1" applyBorder="1"/>
    <xf numFmtId="0" fontId="4" fillId="0" borderId="2" xfId="1" applyFont="1" applyBorder="1" applyAlignment="1" applyProtection="1">
      <alignment horizontal="center" vertical="center" textRotation="255"/>
    </xf>
    <xf numFmtId="164" fontId="0" fillId="0" borderId="2" xfId="0" applyNumberFormat="1" applyBorder="1" applyProtection="1"/>
    <xf numFmtId="0" fontId="0" fillId="6" borderId="4" xfId="0" applyFill="1" applyBorder="1" applyProtection="1"/>
    <xf numFmtId="0" fontId="0" fillId="6" borderId="0" xfId="0" applyFill="1" applyBorder="1" applyProtection="1"/>
    <xf numFmtId="0" fontId="0" fillId="6" borderId="0" xfId="0" applyFill="1" applyBorder="1"/>
    <xf numFmtId="0" fontId="4" fillId="0" borderId="0" xfId="1" applyFont="1" applyBorder="1" applyAlignment="1" applyProtection="1">
      <alignment horizontal="center" vertical="center" textRotation="255"/>
    </xf>
    <xf numFmtId="164" fontId="0" fillId="0" borderId="0" xfId="0" applyNumberFormat="1" applyBorder="1" applyProtection="1"/>
    <xf numFmtId="0" fontId="0" fillId="6" borderId="6" xfId="0" applyFill="1" applyBorder="1" applyProtection="1"/>
    <xf numFmtId="0" fontId="0" fillId="6" borderId="7" xfId="0" applyFill="1" applyBorder="1" applyProtection="1"/>
    <xf numFmtId="0" fontId="0" fillId="6" borderId="7" xfId="0" applyFill="1" applyBorder="1"/>
    <xf numFmtId="0" fontId="4" fillId="0" borderId="7" xfId="1" applyFont="1" applyBorder="1" applyAlignment="1" applyProtection="1">
      <alignment horizontal="center" vertical="center" textRotation="255"/>
    </xf>
    <xf numFmtId="164" fontId="0" fillId="0" borderId="7" xfId="0" applyNumberFormat="1" applyBorder="1" applyProtection="1"/>
    <xf numFmtId="0" fontId="0" fillId="2" borderId="1" xfId="0" applyFill="1" applyBorder="1" applyProtection="1"/>
    <xf numFmtId="0" fontId="4" fillId="2" borderId="2" xfId="1" applyFont="1" applyFill="1" applyBorder="1" applyAlignment="1" applyProtection="1">
      <alignment horizontal="center" vertical="center" textRotation="255"/>
    </xf>
    <xf numFmtId="0" fontId="4" fillId="2" borderId="0" xfId="1" applyFont="1" applyFill="1" applyBorder="1" applyAlignment="1" applyProtection="1">
      <alignment horizontal="center" vertical="center" textRotation="255"/>
    </xf>
    <xf numFmtId="0" fontId="4" fillId="2" borderId="7" xfId="1" applyFont="1" applyFill="1" applyBorder="1" applyAlignment="1" applyProtection="1">
      <alignment horizontal="center" vertical="center" textRotation="255"/>
    </xf>
    <xf numFmtId="0" fontId="0" fillId="0" borderId="1" xfId="0" applyFill="1" applyBorder="1" applyProtection="1"/>
    <xf numFmtId="0" fontId="0" fillId="0" borderId="2" xfId="0" applyFill="1" applyBorder="1" applyProtection="1"/>
    <xf numFmtId="0" fontId="0" fillId="0" borderId="2" xfId="0" applyFill="1" applyBorder="1"/>
    <xf numFmtId="0" fontId="4" fillId="0" borderId="2" xfId="1" applyFont="1" applyFill="1" applyBorder="1" applyAlignment="1" applyProtection="1">
      <alignment horizontal="center" vertical="center" textRotation="255"/>
    </xf>
    <xf numFmtId="164" fontId="0" fillId="0" borderId="2" xfId="0" applyNumberFormat="1" applyFill="1" applyBorder="1" applyProtection="1"/>
    <xf numFmtId="0" fontId="0" fillId="0" borderId="4" xfId="0" applyFill="1" applyBorder="1" applyProtection="1"/>
    <xf numFmtId="0" fontId="0" fillId="0" borderId="0" xfId="0" applyFill="1" applyBorder="1" applyProtection="1"/>
    <xf numFmtId="0" fontId="0" fillId="0" borderId="0" xfId="0" applyFill="1" applyBorder="1"/>
    <xf numFmtId="0" fontId="4" fillId="0" borderId="0" xfId="1" applyFont="1" applyFill="1" applyBorder="1" applyAlignment="1" applyProtection="1">
      <alignment horizontal="center" vertical="center" textRotation="255"/>
    </xf>
    <xf numFmtId="164" fontId="0" fillId="0" borderId="0" xfId="0" applyNumberFormat="1" applyFill="1" applyBorder="1" applyProtection="1"/>
    <xf numFmtId="0" fontId="0" fillId="0" borderId="6" xfId="0" applyFill="1" applyBorder="1" applyProtection="1"/>
    <xf numFmtId="0" fontId="0" fillId="0" borderId="7" xfId="0" applyFill="1" applyBorder="1" applyProtection="1"/>
    <xf numFmtId="0" fontId="0" fillId="0" borderId="7" xfId="0" applyFill="1" applyBorder="1"/>
    <xf numFmtId="0" fontId="4" fillId="0" borderId="7" xfId="1" applyFont="1" applyFill="1" applyBorder="1" applyAlignment="1" applyProtection="1">
      <alignment horizontal="center" vertical="center" textRotation="255"/>
    </xf>
    <xf numFmtId="164" fontId="0" fillId="0" borderId="7" xfId="0" applyNumberFormat="1" applyFill="1" applyBorder="1" applyProtection="1"/>
    <xf numFmtId="0" fontId="0" fillId="6" borderId="4" xfId="0" applyFill="1" applyBorder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447675</xdr:colOff>
      <xdr:row>1</xdr:row>
      <xdr:rowOff>180975</xdr:rowOff>
    </xdr:from>
    <xdr:to>
      <xdr:col>14</xdr:col>
      <xdr:colOff>495300</xdr:colOff>
      <xdr:row>20</xdr:row>
      <xdr:rowOff>19050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730CB1C2-7B7C-406B-A7D1-9ECAB4061303}"/>
            </a:ext>
          </a:extLst>
        </xdr:cNvPr>
        <xdr:cNvSpPr txBox="1"/>
      </xdr:nvSpPr>
      <xdr:spPr>
        <a:xfrm>
          <a:off x="7305675" y="371475"/>
          <a:ext cx="3857625" cy="34671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je cherche</a:t>
          </a:r>
          <a:r>
            <a:rPr lang="fr-FR" sz="1100" baseline="0"/>
            <a:t> a faire une macro pour envoyer mon planning directement sur mon calendrier outlook voir meme "google agenda"</a:t>
          </a:r>
        </a:p>
        <a:p>
          <a:endParaRPr lang="fr-FR" sz="1100" baseline="0"/>
        </a:p>
        <a:p>
          <a:r>
            <a:rPr lang="fr-FR" sz="1100" baseline="0"/>
            <a:t>en colonne I on a les dates (calendrier annuel)</a:t>
          </a:r>
        </a:p>
        <a:p>
          <a:r>
            <a:rPr lang="fr-FR" sz="1100" baseline="0"/>
            <a:t>en colonne E mes jour de travail</a:t>
          </a:r>
        </a:p>
        <a:p>
          <a:r>
            <a:rPr lang="fr-FR" sz="1100" baseline="0"/>
            <a:t>en colonne F mes garde SPV</a:t>
          </a:r>
        </a:p>
        <a:p>
          <a:r>
            <a:rPr lang="fr-FR" sz="1100" baseline="0"/>
            <a:t>en colonne G mes astreinte SPV</a:t>
          </a:r>
        </a:p>
        <a:p>
          <a:endParaRPr lang="fr-FR" sz="1100" baseline="0"/>
        </a:p>
        <a:p>
          <a:r>
            <a:rPr lang="fr-FR" sz="1100" baseline="0"/>
            <a:t>je souhaiterai que les infos de chaque colonne soit envoyé a mon calendrier mais que si la cellule est vide sa n'envoi rien</a:t>
          </a:r>
        </a:p>
        <a:p>
          <a:endParaRPr lang="fr-FR" sz="1100" baseline="0"/>
        </a:p>
        <a:p>
          <a:r>
            <a:rPr lang="fr-FR" sz="1100" baseline="0"/>
            <a:t>ex : le 5 janvier je boss de jour donc sa envoi</a:t>
          </a:r>
        </a:p>
        <a:p>
          <a:r>
            <a:rPr lang="fr-FR" sz="1100" baseline="0"/>
            <a:t>mais le 6 je boos pas donc rien</a:t>
          </a:r>
        </a:p>
        <a:p>
          <a:endParaRPr lang="fr-FR" sz="1100" baseline="0"/>
        </a:p>
        <a:p>
          <a:r>
            <a:rPr lang="fr-FR" sz="1100" baseline="0"/>
            <a:t>merci</a:t>
          </a:r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DOC%20YANNICK/planning/planning%20taf%20et%20SP%20sauvegardeessaicalendrier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êtes_B"/>
      <sheetName val="dates"/>
      <sheetName val="recap"/>
      <sheetName val="comparatif fiche paie&amp;planning "/>
      <sheetName val="Janvier"/>
      <sheetName val="Février"/>
      <sheetName val="Mars"/>
      <sheetName val="Avril"/>
      <sheetName val="Mai"/>
      <sheetName val="Juin"/>
      <sheetName val="Juillet"/>
      <sheetName val="Août"/>
      <sheetName val="Septembre"/>
      <sheetName val="Octobre"/>
      <sheetName val="Novembre"/>
      <sheetName val="Décembre"/>
      <sheetName val="données"/>
      <sheetName val="FICHE DE PAIE"/>
      <sheetName val="Jour Férié"/>
      <sheetName val="vacances"/>
      <sheetName val="C_2"/>
      <sheetName val="C_1"/>
      <sheetName val="dessins"/>
    </sheetNames>
    <sheetDataSet>
      <sheetData sheetId="0"/>
      <sheetData sheetId="1">
        <row r="1">
          <cell r="CF1" t="str">
            <v>Jour</v>
          </cell>
          <cell r="CG1" t="str">
            <v>A1</v>
          </cell>
        </row>
        <row r="2">
          <cell r="CF2" t="str">
            <v>Nuit</v>
          </cell>
          <cell r="CG2" t="str">
            <v>A2</v>
          </cell>
        </row>
        <row r="3">
          <cell r="CF3" t="str">
            <v>Formation</v>
          </cell>
          <cell r="CG3" t="str">
            <v>A</v>
          </cell>
        </row>
        <row r="4">
          <cell r="CF4" t="str">
            <v>CP</v>
          </cell>
        </row>
        <row r="5">
          <cell r="CF5" t="str">
            <v>CE</v>
          </cell>
        </row>
        <row r="6">
          <cell r="CF6" t="str">
            <v>AT</v>
          </cell>
        </row>
        <row r="7">
          <cell r="CF7" t="str">
            <v>Autre</v>
          </cell>
        </row>
        <row r="8">
          <cell r="CF8">
            <v>11.5</v>
          </cell>
        </row>
        <row r="9">
          <cell r="CF9">
            <v>10</v>
          </cell>
        </row>
        <row r="15">
          <cell r="CF15" t="str">
            <v>Garde Jour</v>
          </cell>
        </row>
        <row r="16">
          <cell r="CF16" t="str">
            <v>Garde Nuit</v>
          </cell>
        </row>
        <row r="17">
          <cell r="CF17" t="str">
            <v>Garde 24H</v>
          </cell>
        </row>
        <row r="18">
          <cell r="CF18" t="str">
            <v>Formation SP</v>
          </cell>
        </row>
        <row r="19">
          <cell r="CF19" t="str">
            <v>CEPARI</v>
          </cell>
        </row>
        <row r="20">
          <cell r="CF20">
            <v>10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>
        <row r="2">
          <cell r="A2">
            <v>1</v>
          </cell>
          <cell r="B2" t="str">
            <v>JANVIER</v>
          </cell>
          <cell r="C2">
            <v>31</v>
          </cell>
          <cell r="D2">
            <v>1</v>
          </cell>
          <cell r="E2" t="str">
            <v>grenat</v>
          </cell>
          <cell r="F2" t="str">
            <v>oeillet + perce-neige</v>
          </cell>
          <cell r="G2" t="str">
            <v xml:space="preserve"> </v>
          </cell>
        </row>
        <row r="3">
          <cell r="A3">
            <v>2</v>
          </cell>
          <cell r="B3" t="str">
            <v>FÉVRIER</v>
          </cell>
          <cell r="C3">
            <v>28</v>
          </cell>
          <cell r="D3">
            <v>32</v>
          </cell>
          <cell r="E3" t="str">
            <v>améthyste</v>
          </cell>
          <cell r="F3" t="str">
            <v>violette + primevère</v>
          </cell>
        </row>
        <row r="4">
          <cell r="A4">
            <v>3</v>
          </cell>
          <cell r="B4" t="str">
            <v>MARS</v>
          </cell>
          <cell r="C4">
            <v>31</v>
          </cell>
          <cell r="D4">
            <v>60</v>
          </cell>
          <cell r="E4" t="str">
            <v>jaspe sanguine + algue marine</v>
          </cell>
          <cell r="F4" t="str">
            <v>jonquille</v>
          </cell>
          <cell r="H4" t="str">
            <v xml:space="preserve"> </v>
          </cell>
        </row>
        <row r="5">
          <cell r="A5">
            <v>4</v>
          </cell>
          <cell r="B5" t="str">
            <v>AVRIL</v>
          </cell>
          <cell r="C5">
            <v>30</v>
          </cell>
          <cell r="D5">
            <v>91</v>
          </cell>
          <cell r="E5" t="str">
            <v>diamant</v>
          </cell>
          <cell r="F5" t="str">
            <v>marguerite + pois de senteur</v>
          </cell>
          <cell r="H5" t="str">
            <v xml:space="preserve"> </v>
          </cell>
        </row>
        <row r="6">
          <cell r="A6">
            <v>5</v>
          </cell>
          <cell r="B6" t="str">
            <v>MAI</v>
          </cell>
          <cell r="C6">
            <v>31</v>
          </cell>
          <cell r="D6">
            <v>121</v>
          </cell>
          <cell r="E6" t="str">
            <v>émeraude</v>
          </cell>
          <cell r="F6" t="str">
            <v>muguet + aubépine</v>
          </cell>
        </row>
        <row r="7">
          <cell r="A7">
            <v>6</v>
          </cell>
          <cell r="B7" t="str">
            <v>JUIN</v>
          </cell>
          <cell r="C7">
            <v>30</v>
          </cell>
          <cell r="D7">
            <v>152</v>
          </cell>
          <cell r="E7" t="str">
            <v>perle + alexandrite</v>
          </cell>
          <cell r="F7" t="str">
            <v>rose + chèvrefeuille</v>
          </cell>
        </row>
        <row r="8">
          <cell r="A8">
            <v>7</v>
          </cell>
          <cell r="B8" t="str">
            <v>JUILLET</v>
          </cell>
          <cell r="C8">
            <v>31</v>
          </cell>
          <cell r="D8">
            <v>182</v>
          </cell>
          <cell r="E8" t="str">
            <v>rubis</v>
          </cell>
          <cell r="F8" t="str">
            <v>pied-d'alouette + nénuphar</v>
          </cell>
        </row>
        <row r="9">
          <cell r="A9">
            <v>8</v>
          </cell>
          <cell r="B9" t="str">
            <v>AOÛT</v>
          </cell>
          <cell r="C9">
            <v>31</v>
          </cell>
          <cell r="D9">
            <v>213</v>
          </cell>
          <cell r="E9" t="str">
            <v>péridot + sardoine</v>
          </cell>
          <cell r="F9" t="str">
            <v>glaieul + coquelicot</v>
          </cell>
        </row>
        <row r="10">
          <cell r="A10">
            <v>9</v>
          </cell>
          <cell r="B10" t="str">
            <v>SEPTEMBRE</v>
          </cell>
          <cell r="C10">
            <v>30</v>
          </cell>
          <cell r="D10">
            <v>244</v>
          </cell>
          <cell r="E10" t="str">
            <v>saphir</v>
          </cell>
          <cell r="F10" t="str">
            <v>aster + belle-de-jour</v>
          </cell>
        </row>
        <row r="11">
          <cell r="A11">
            <v>10</v>
          </cell>
          <cell r="B11" t="str">
            <v>OCTOBRE</v>
          </cell>
          <cell r="C11">
            <v>31</v>
          </cell>
          <cell r="D11">
            <v>274</v>
          </cell>
          <cell r="E11" t="str">
            <v>opale + tourmaline</v>
          </cell>
          <cell r="F11" t="str">
            <v>souci + cosmos</v>
          </cell>
        </row>
        <row r="12">
          <cell r="A12">
            <v>11</v>
          </cell>
          <cell r="B12" t="str">
            <v>NOVEMBRE</v>
          </cell>
          <cell r="C12">
            <v>30</v>
          </cell>
          <cell r="D12">
            <v>305</v>
          </cell>
          <cell r="E12" t="str">
            <v>topaze</v>
          </cell>
          <cell r="F12" t="str">
            <v>chrysantème</v>
          </cell>
        </row>
        <row r="13">
          <cell r="A13">
            <v>12</v>
          </cell>
          <cell r="B13" t="str">
            <v>DÉCEMBRE</v>
          </cell>
          <cell r="C13">
            <v>31</v>
          </cell>
          <cell r="D13">
            <v>335</v>
          </cell>
          <cell r="E13" t="str">
            <v>turquoize + zircon</v>
          </cell>
          <cell r="F13" t="str">
            <v>narcisse + houx</v>
          </cell>
        </row>
      </sheetData>
      <sheetData sheetId="17"/>
      <sheetData sheetId="18">
        <row r="3">
          <cell r="A3" t="str">
            <v>Jour de l'an</v>
          </cell>
          <cell r="B3">
            <v>43101</v>
          </cell>
          <cell r="E3" t="str">
            <v>Jérôme</v>
          </cell>
          <cell r="F3">
            <v>43130</v>
          </cell>
        </row>
        <row r="4">
          <cell r="E4" t="str">
            <v>Jessica</v>
          </cell>
          <cell r="F4">
            <v>43131</v>
          </cell>
        </row>
        <row r="5">
          <cell r="A5" t="str">
            <v>Lundi de Pâques</v>
          </cell>
          <cell r="B5">
            <v>43192</v>
          </cell>
          <cell r="E5" t="str">
            <v>Enzo</v>
          </cell>
          <cell r="F5">
            <v>43132</v>
          </cell>
        </row>
        <row r="6">
          <cell r="A6" t="str">
            <v>Fête du Travail</v>
          </cell>
          <cell r="B6">
            <v>43221</v>
          </cell>
          <cell r="E6" t="str">
            <v>Maël</v>
          </cell>
          <cell r="F6">
            <v>43255</v>
          </cell>
        </row>
        <row r="7">
          <cell r="A7" t="str">
            <v>Armistice 1945</v>
          </cell>
          <cell r="B7">
            <v>43228</v>
          </cell>
          <cell r="E7" t="str">
            <v>Mamie Babeth</v>
          </cell>
          <cell r="F7">
            <v>43257</v>
          </cell>
        </row>
        <row r="8">
          <cell r="A8" t="str">
            <v>Jeudi de l'Ascension</v>
          </cell>
          <cell r="B8">
            <v>43230</v>
          </cell>
          <cell r="E8" t="str">
            <v>Yannick</v>
          </cell>
          <cell r="F8">
            <v>43262</v>
          </cell>
        </row>
        <row r="9">
          <cell r="E9" t="str">
            <v>Nina</v>
          </cell>
          <cell r="F9">
            <v>43293</v>
          </cell>
        </row>
        <row r="10">
          <cell r="A10" t="str">
            <v>Lundi de Pentecôte</v>
          </cell>
          <cell r="B10">
            <v>43241</v>
          </cell>
          <cell r="E10" t="str">
            <v>Gérald</v>
          </cell>
          <cell r="F10">
            <v>43370</v>
          </cell>
        </row>
        <row r="11">
          <cell r="A11" t="str">
            <v>Fête Nationale</v>
          </cell>
          <cell r="B11">
            <v>43295</v>
          </cell>
        </row>
        <row r="12">
          <cell r="A12" t="str">
            <v>Assomption</v>
          </cell>
          <cell r="B12">
            <v>43327</v>
          </cell>
        </row>
        <row r="13">
          <cell r="A13" t="str">
            <v>La Toussaint</v>
          </cell>
          <cell r="B13">
            <v>43405</v>
          </cell>
          <cell r="E13" t="str">
            <v>Lucie</v>
          </cell>
          <cell r="F13">
            <v>43151</v>
          </cell>
        </row>
        <row r="14">
          <cell r="A14" t="str">
            <v>Armistice 1918</v>
          </cell>
          <cell r="B14">
            <v>43415</v>
          </cell>
          <cell r="E14" t="str">
            <v>Mamie Annie</v>
          </cell>
          <cell r="F14">
            <v>43174</v>
          </cell>
        </row>
        <row r="15">
          <cell r="A15" t="str">
            <v>Noël</v>
          </cell>
          <cell r="B15">
            <v>43459</v>
          </cell>
          <cell r="E15" t="str">
            <v>Tonton Yannick</v>
          </cell>
          <cell r="F15">
            <v>43178</v>
          </cell>
        </row>
      </sheetData>
      <sheetData sheetId="19">
        <row r="3">
          <cell r="A3">
            <v>43288</v>
          </cell>
        </row>
        <row r="4">
          <cell r="A4">
            <v>43345</v>
          </cell>
        </row>
        <row r="5">
          <cell r="A5">
            <v>43393</v>
          </cell>
        </row>
        <row r="6">
          <cell r="A6">
            <v>43408</v>
          </cell>
        </row>
        <row r="7">
          <cell r="A7">
            <v>43456</v>
          </cell>
        </row>
        <row r="8">
          <cell r="A8">
            <v>43471</v>
          </cell>
        </row>
        <row r="9">
          <cell r="A9">
            <v>43512</v>
          </cell>
        </row>
        <row r="10">
          <cell r="A10">
            <v>43527</v>
          </cell>
        </row>
        <row r="11">
          <cell r="A11">
            <v>43568</v>
          </cell>
        </row>
        <row r="12">
          <cell r="A12">
            <v>43584</v>
          </cell>
        </row>
        <row r="13">
          <cell r="A13">
            <v>43652</v>
          </cell>
        </row>
        <row r="14">
          <cell r="A14">
            <v>43710</v>
          </cell>
        </row>
        <row r="15">
          <cell r="A15">
            <v>43757</v>
          </cell>
        </row>
        <row r="16">
          <cell r="A16">
            <v>43772</v>
          </cell>
        </row>
        <row r="17">
          <cell r="A17">
            <v>43820</v>
          </cell>
        </row>
        <row r="18">
          <cell r="A18">
            <v>43835</v>
          </cell>
        </row>
        <row r="19">
          <cell r="A19">
            <v>43883</v>
          </cell>
        </row>
        <row r="20">
          <cell r="A20">
            <v>43899</v>
          </cell>
        </row>
        <row r="21">
          <cell r="A21">
            <v>43939</v>
          </cell>
        </row>
        <row r="22">
          <cell r="A22">
            <v>43954</v>
          </cell>
        </row>
        <row r="23">
          <cell r="A23">
            <v>44016</v>
          </cell>
        </row>
        <row r="24">
          <cell r="A24">
            <v>44080</v>
          </cell>
        </row>
      </sheetData>
      <sheetData sheetId="20"/>
      <sheetData sheetId="21"/>
      <sheetData sheetId="2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34E432D-AA05-45B0-B1C4-18A23E15C767}">
  <dimension ref="A1:I366"/>
  <sheetViews>
    <sheetView tabSelected="1" workbookViewId="0">
      <selection activeCell="K4" sqref="K4"/>
    </sheetView>
  </sheetViews>
  <sheetFormatPr baseColWidth="10" defaultRowHeight="15" x14ac:dyDescent="0.25"/>
  <sheetData>
    <row r="1" spans="1:9" x14ac:dyDescent="0.25">
      <c r="A1" s="1">
        <v>1</v>
      </c>
      <c r="B1" s="2">
        <v>1</v>
      </c>
      <c r="C1" s="3">
        <f t="shared" ref="C1:C7" si="0">VLOOKUP(A1,Données,4)+B1-1</f>
        <v>1</v>
      </c>
      <c r="D1" s="2" t="str">
        <f>IF(I1='[1]Jour Férié'!F$14,'[1]Jour Férié'!E$14,""&amp;IF(I1='[1]Jour Férié'!F$15,'[1]Jour Férié'!E$15,""&amp;IF(I1='[1]Jour Férié'!F$3,'[1]Jour Férié'!E$3,""&amp;IF(I1='[1]Jour Férié'!F$4,'[1]Jour Férié'!E$4,""&amp;IF(I1='[1]Jour Férié'!B$3,'[1]Jour Férié'!A$3,""&amp;IF(MOD(MATCH(I1,[1]vacances!$A$3:$A$202,1),2)=1,"vacances",""))))))</f>
        <v>Jour de l'an</v>
      </c>
      <c r="E1" s="4"/>
      <c r="F1" s="5"/>
      <c r="G1" s="5"/>
      <c r="H1" s="6">
        <v>2018</v>
      </c>
      <c r="I1" s="7">
        <f>DATE(annee,1,1)</f>
        <v>43101</v>
      </c>
    </row>
    <row r="2" spans="1:9" ht="15.75" thickBot="1" x14ac:dyDescent="0.3">
      <c r="A2" s="8">
        <v>1</v>
      </c>
      <c r="B2" s="9">
        <v>2</v>
      </c>
      <c r="C2" s="10">
        <f t="shared" si="0"/>
        <v>2</v>
      </c>
      <c r="D2" s="9" t="e">
        <f>IF(I2='[1]Jour Férié'!F$14,'[1]Jour Férié'!E$14,""&amp;IF(I2='[1]Jour Férié'!F$15,'[1]Jour Férié'!E$15,""&amp;IF(I2='[1]Jour Férié'!F$3,'[1]Jour Férié'!E$3,""&amp;IF(I2='[1]Jour Férié'!F$4,'[1]Jour Férié'!E$4,""&amp;IF(I2='[1]Jour Férié'!B$3,'[1]Jour Férié'!A$3,""&amp;IF(MOD(MATCH(I2,[1]vacances!$A$3:$A$202,1),2)=1,"vacances",""))))))</f>
        <v>#N/A</v>
      </c>
      <c r="E2" s="11"/>
      <c r="F2" s="12"/>
      <c r="G2" s="12"/>
      <c r="H2" s="13"/>
      <c r="I2" s="14">
        <f t="shared" ref="I2:I31" si="1">DATE(annee,1,1)+B1</f>
        <v>43102</v>
      </c>
    </row>
    <row r="3" spans="1:9" x14ac:dyDescent="0.25">
      <c r="A3" s="8">
        <v>1</v>
      </c>
      <c r="B3" s="9">
        <v>3</v>
      </c>
      <c r="C3" s="10">
        <f t="shared" si="0"/>
        <v>3</v>
      </c>
      <c r="D3" s="9" t="e">
        <f>IF(I3='[1]Jour Férié'!F$14,'[1]Jour Férié'!E$14,""&amp;IF(I3='[1]Jour Férié'!F$15,'[1]Jour Férié'!E$15,""&amp;IF(I3='[1]Jour Férié'!F$3,'[1]Jour Férié'!E$3,""&amp;IF(I3='[1]Jour Férié'!F$4,'[1]Jour Férié'!E$4,""&amp;IF(I3='[1]Jour Férié'!B$3,'[1]Jour Férié'!A$3,""&amp;IF(MOD(MATCH(I3,[1]vacances!$A$3:$A$202,1),2)=1,"vacances",""))))))</f>
        <v>#N/A</v>
      </c>
      <c r="E3" s="11"/>
      <c r="F3" s="12"/>
      <c r="G3" s="12"/>
      <c r="H3" s="15" t="s">
        <v>0</v>
      </c>
      <c r="I3" s="14">
        <f t="shared" si="1"/>
        <v>43103</v>
      </c>
    </row>
    <row r="4" spans="1:9" x14ac:dyDescent="0.25">
      <c r="A4" s="8">
        <v>1</v>
      </c>
      <c r="B4" s="9">
        <v>4</v>
      </c>
      <c r="C4" s="10">
        <f t="shared" si="0"/>
        <v>4</v>
      </c>
      <c r="D4" s="9" t="e">
        <f>IF(I4='[1]Jour Férié'!F$14,'[1]Jour Férié'!E$14,""&amp;IF(I4='[1]Jour Férié'!F$15,'[1]Jour Férié'!E$15,""&amp;IF(I4='[1]Jour Férié'!F$3,'[1]Jour Férié'!E$3,""&amp;IF(I4='[1]Jour Férié'!F$4,'[1]Jour Férié'!E$4,""&amp;IF(I4='[1]Jour Férié'!B$3,'[1]Jour Férié'!A$3,""&amp;IF(MOD(MATCH(I4,[1]vacances!$A$3:$A$202,1),2)=1,"vacances",""))))))</f>
        <v>#N/A</v>
      </c>
      <c r="E4" s="11"/>
      <c r="F4" s="12"/>
      <c r="G4" s="12"/>
      <c r="H4" s="16"/>
      <c r="I4" s="14">
        <f t="shared" si="1"/>
        <v>43104</v>
      </c>
    </row>
    <row r="5" spans="1:9" x14ac:dyDescent="0.25">
      <c r="A5" s="17">
        <v>1</v>
      </c>
      <c r="B5" s="10">
        <v>5</v>
      </c>
      <c r="C5" s="10">
        <f t="shared" si="0"/>
        <v>5</v>
      </c>
      <c r="D5" s="9" t="e">
        <f>IF(I5='[1]Jour Férié'!F$14,'[1]Jour Férié'!E$14,""&amp;IF(I5='[1]Jour Férié'!F$15,'[1]Jour Férié'!E$15,""&amp;IF(I5='[1]Jour Férié'!F$3,'[1]Jour Férié'!E$3,""&amp;IF(I5='[1]Jour Férié'!F$4,'[1]Jour Férié'!E$4,""&amp;IF(I5='[1]Jour Férié'!B$3,'[1]Jour Férié'!A$3,""&amp;IF(MOD(MATCH(I5,[1]vacances!$A$3:$A$202,1),2)=1,"vacances",""))))))</f>
        <v>#N/A</v>
      </c>
      <c r="E5" s="11" t="s">
        <v>12</v>
      </c>
      <c r="F5" s="12"/>
      <c r="G5" s="12"/>
      <c r="H5" s="16"/>
      <c r="I5" s="14">
        <f t="shared" si="1"/>
        <v>43105</v>
      </c>
    </row>
    <row r="6" spans="1:9" x14ac:dyDescent="0.25">
      <c r="A6" s="17">
        <v>1</v>
      </c>
      <c r="B6" s="10">
        <v>6</v>
      </c>
      <c r="C6" s="10">
        <f t="shared" si="0"/>
        <v>6</v>
      </c>
      <c r="D6" s="9" t="e">
        <f>IF(I6='[1]Jour Férié'!F$14,'[1]Jour Férié'!E$14,""&amp;IF(I6='[1]Jour Férié'!F$15,'[1]Jour Férié'!E$15,""&amp;IF(I6='[1]Jour Férié'!F$3,'[1]Jour Férié'!E$3,""&amp;IF(I6='[1]Jour Férié'!F$4,'[1]Jour Férié'!E$4,""&amp;IF(I6='[1]Jour Férié'!B$3,'[1]Jour Férié'!A$3,""&amp;IF(MOD(MATCH(I6,[1]vacances!$A$3:$A$202,1),2)=1,"vacances",""))))))</f>
        <v>#N/A</v>
      </c>
      <c r="E6" s="11"/>
      <c r="F6" s="12"/>
      <c r="G6" s="12"/>
      <c r="H6" s="16"/>
      <c r="I6" s="14">
        <f t="shared" si="1"/>
        <v>43106</v>
      </c>
    </row>
    <row r="7" spans="1:9" x14ac:dyDescent="0.25">
      <c r="A7" s="17">
        <v>1</v>
      </c>
      <c r="B7" s="10">
        <v>7</v>
      </c>
      <c r="C7" s="10">
        <f t="shared" si="0"/>
        <v>7</v>
      </c>
      <c r="D7" s="9" t="e">
        <f>IF(I7='[1]Jour Férié'!F$14,'[1]Jour Férié'!E$14,""&amp;IF(I7='[1]Jour Férié'!F$15,'[1]Jour Férié'!E$15,""&amp;IF(I7='[1]Jour Férié'!F$3,'[1]Jour Férié'!E$3,""&amp;IF(I7='[1]Jour Férié'!F$4,'[1]Jour Férié'!E$4,""&amp;IF(I7='[1]Jour Férié'!B$3,'[1]Jour Férié'!A$3,""&amp;IF(MOD(MATCH(I7,[1]vacances!$A$3:$A$202,1),2)=1,"vacances",""))))))</f>
        <v>#N/A</v>
      </c>
      <c r="E7" s="11" t="s">
        <v>13</v>
      </c>
      <c r="F7" s="12"/>
      <c r="G7" s="12"/>
      <c r="H7" s="16"/>
      <c r="I7" s="14">
        <f t="shared" si="1"/>
        <v>43107</v>
      </c>
    </row>
    <row r="8" spans="1:9" x14ac:dyDescent="0.25">
      <c r="A8" s="17">
        <v>1</v>
      </c>
      <c r="B8" s="10">
        <v>8</v>
      </c>
      <c r="C8" s="10">
        <f t="shared" ref="C8:C25" si="2">VLOOKUP(A8,Données,4)+B8-1</f>
        <v>8</v>
      </c>
      <c r="D8" s="9" t="e">
        <f>IF(I8='[1]Jour Férié'!F$14,'[1]Jour Férié'!E$14,""&amp;IF(I8='[1]Jour Férié'!F$15,'[1]Jour Férié'!E$15,""&amp;IF(I8='[1]Jour Férié'!F$3,'[1]Jour Férié'!E$3,""&amp;IF(I8='[1]Jour Férié'!F$4,'[1]Jour Férié'!E$4,""&amp;IF(I8='[1]Jour Férié'!B$3,'[1]Jour Férié'!A$3,""&amp;IF(MOD(MATCH(I8,[1]vacances!$A$3:$A$202,1),2)=1,"vacances",""))))))</f>
        <v>#N/A</v>
      </c>
      <c r="E8" s="11"/>
      <c r="F8" s="12"/>
      <c r="G8" s="12"/>
      <c r="H8" s="16"/>
      <c r="I8" s="14">
        <f t="shared" si="1"/>
        <v>43108</v>
      </c>
    </row>
    <row r="9" spans="1:9" x14ac:dyDescent="0.25">
      <c r="A9" s="17">
        <v>1</v>
      </c>
      <c r="B9" s="10">
        <v>9</v>
      </c>
      <c r="C9" s="10">
        <f t="shared" si="2"/>
        <v>9</v>
      </c>
      <c r="D9" s="9" t="e">
        <f>IF(I9='[1]Jour Férié'!F$14,'[1]Jour Férié'!E$14,""&amp;IF(I9='[1]Jour Férié'!F$15,'[1]Jour Férié'!E$15,""&amp;IF(I9='[1]Jour Férié'!F$3,'[1]Jour Férié'!E$3,""&amp;IF(I9='[1]Jour Férié'!F$4,'[1]Jour Férié'!E$4,""&amp;IF(I9='[1]Jour Férié'!B$3,'[1]Jour Férié'!A$3,""&amp;IF(MOD(MATCH(I9,[1]vacances!$A$3:$A$202,1),2)=1,"vacances",""))))))</f>
        <v>#N/A</v>
      </c>
      <c r="E9" s="11"/>
      <c r="F9" s="12" t="s">
        <v>14</v>
      </c>
      <c r="G9" s="12"/>
      <c r="H9" s="16"/>
      <c r="I9" s="14">
        <f t="shared" si="1"/>
        <v>43109</v>
      </c>
    </row>
    <row r="10" spans="1:9" x14ac:dyDescent="0.25">
      <c r="A10" s="17">
        <v>1</v>
      </c>
      <c r="B10" s="10">
        <v>10</v>
      </c>
      <c r="C10" s="10">
        <f t="shared" si="2"/>
        <v>10</v>
      </c>
      <c r="D10" s="9" t="e">
        <f>IF(I10='[1]Jour Férié'!F$14,'[1]Jour Férié'!E$14,""&amp;IF(I10='[1]Jour Férié'!F$15,'[1]Jour Férié'!E$15,""&amp;IF(I10='[1]Jour Férié'!F$3,'[1]Jour Férié'!E$3,""&amp;IF(I10='[1]Jour Férié'!F$4,'[1]Jour Férié'!E$4,""&amp;IF(I10='[1]Jour Férié'!B$3,'[1]Jour Férié'!A$3,""&amp;IF(MOD(MATCH(I10,[1]vacances!$A$3:$A$202,1),2)=1,"vacances",""))))))</f>
        <v>#N/A</v>
      </c>
      <c r="E10" s="11"/>
      <c r="F10" s="12"/>
      <c r="G10" s="12" t="s">
        <v>15</v>
      </c>
      <c r="H10" s="16"/>
      <c r="I10" s="14">
        <f t="shared" si="1"/>
        <v>43110</v>
      </c>
    </row>
    <row r="11" spans="1:9" x14ac:dyDescent="0.25">
      <c r="A11" s="17">
        <v>1</v>
      </c>
      <c r="B11" s="10">
        <v>11</v>
      </c>
      <c r="C11" s="10">
        <f t="shared" si="2"/>
        <v>11</v>
      </c>
      <c r="D11" s="9" t="e">
        <f>IF(I11='[1]Jour Férié'!F$14,'[1]Jour Férié'!E$14,""&amp;IF(I11='[1]Jour Férié'!F$15,'[1]Jour Férié'!E$15,""&amp;IF(I11='[1]Jour Férié'!F$3,'[1]Jour Férié'!E$3,""&amp;IF(I11='[1]Jour Férié'!F$4,'[1]Jour Férié'!E$4,""&amp;IF(I11='[1]Jour Férié'!B$3,'[1]Jour Férié'!A$3,""&amp;IF(MOD(MATCH(I11,[1]vacances!$A$3:$A$202,1),2)=1,"vacances",""))))))</f>
        <v>#N/A</v>
      </c>
      <c r="E11" s="11"/>
      <c r="F11" s="12"/>
      <c r="G11" s="12"/>
      <c r="H11" s="16"/>
      <c r="I11" s="14">
        <f t="shared" si="1"/>
        <v>43111</v>
      </c>
    </row>
    <row r="12" spans="1:9" x14ac:dyDescent="0.25">
      <c r="A12" s="17">
        <v>1</v>
      </c>
      <c r="B12" s="10">
        <v>12</v>
      </c>
      <c r="C12" s="10">
        <f t="shared" si="2"/>
        <v>12</v>
      </c>
      <c r="D12" s="9" t="e">
        <f>IF(I12='[1]Jour Férié'!F$14,'[1]Jour Férié'!E$14,""&amp;IF(I12='[1]Jour Férié'!F$15,'[1]Jour Férié'!E$15,""&amp;IF(I12='[1]Jour Férié'!F$3,'[1]Jour Férié'!E$3,""&amp;IF(I12='[1]Jour Férié'!F$4,'[1]Jour Férié'!E$4,""&amp;IF(I12='[1]Jour Férié'!B$3,'[1]Jour Férié'!A$3,""&amp;IF(MOD(MATCH(I12,[1]vacances!$A$3:$A$202,1),2)=1,"vacances",""))))))</f>
        <v>#N/A</v>
      </c>
      <c r="E12" s="11"/>
      <c r="F12" s="12"/>
      <c r="G12" s="12"/>
      <c r="H12" s="16"/>
      <c r="I12" s="14">
        <f t="shared" si="1"/>
        <v>43112</v>
      </c>
    </row>
    <row r="13" spans="1:9" x14ac:dyDescent="0.25">
      <c r="A13" s="17">
        <v>1</v>
      </c>
      <c r="B13" s="10">
        <v>13</v>
      </c>
      <c r="C13" s="10">
        <f t="shared" si="2"/>
        <v>13</v>
      </c>
      <c r="D13" s="9" t="e">
        <f>IF(I13='[1]Jour Férié'!F$14,'[1]Jour Férié'!E$14,""&amp;IF(I13='[1]Jour Férié'!F$15,'[1]Jour Férié'!E$15,""&amp;IF(I13='[1]Jour Férié'!F$3,'[1]Jour Férié'!E$3,""&amp;IF(I13='[1]Jour Férié'!F$4,'[1]Jour Férié'!E$4,""&amp;IF(I13='[1]Jour Férié'!B$3,'[1]Jour Férié'!A$3,""&amp;IF(MOD(MATCH(I13,[1]vacances!$A$3:$A$202,1),2)=1,"vacances",""))))))</f>
        <v>#N/A</v>
      </c>
      <c r="E13" s="11"/>
      <c r="F13" s="12"/>
      <c r="G13" s="12"/>
      <c r="H13" s="16"/>
      <c r="I13" s="14">
        <f t="shared" si="1"/>
        <v>43113</v>
      </c>
    </row>
    <row r="14" spans="1:9" x14ac:dyDescent="0.25">
      <c r="A14" s="17">
        <v>1</v>
      </c>
      <c r="B14" s="10">
        <v>14</v>
      </c>
      <c r="C14" s="10">
        <f t="shared" si="2"/>
        <v>14</v>
      </c>
      <c r="D14" s="9" t="e">
        <f>IF(I14='[1]Jour Férié'!F$14,'[1]Jour Férié'!E$14,""&amp;IF(I14='[1]Jour Férié'!F$15,'[1]Jour Férié'!E$15,""&amp;IF(I14='[1]Jour Férié'!F$3,'[1]Jour Férié'!E$3,""&amp;IF(I14='[1]Jour Férié'!F$4,'[1]Jour Férié'!E$4,""&amp;IF(I14='[1]Jour Férié'!B$3,'[1]Jour Férié'!A$3,""&amp;IF(MOD(MATCH(I14,[1]vacances!$A$3:$A$202,1),2)=1,"vacances",""))))))</f>
        <v>#N/A</v>
      </c>
      <c r="E14" s="11"/>
      <c r="F14" s="12"/>
      <c r="G14" s="12"/>
      <c r="H14" s="16"/>
      <c r="I14" s="14">
        <f t="shared" si="1"/>
        <v>43114</v>
      </c>
    </row>
    <row r="15" spans="1:9" x14ac:dyDescent="0.25">
      <c r="A15" s="17">
        <v>1</v>
      </c>
      <c r="B15" s="10">
        <v>15</v>
      </c>
      <c r="C15" s="10">
        <f t="shared" si="2"/>
        <v>15</v>
      </c>
      <c r="D15" s="9" t="e">
        <f>IF(I15='[1]Jour Férié'!F$14,'[1]Jour Férié'!E$14,""&amp;IF(I15='[1]Jour Férié'!F$15,'[1]Jour Férié'!E$15,""&amp;IF(I15='[1]Jour Férié'!F$3,'[1]Jour Férié'!E$3,""&amp;IF(I15='[1]Jour Férié'!F$4,'[1]Jour Férié'!E$4,""&amp;IF(I15='[1]Jour Férié'!B$3,'[1]Jour Férié'!A$3,""&amp;IF(MOD(MATCH(I15,[1]vacances!$A$3:$A$202,1),2)=1,"vacances",""))))))</f>
        <v>#N/A</v>
      </c>
      <c r="E15" s="11"/>
      <c r="F15" s="12"/>
      <c r="G15" s="12"/>
      <c r="H15" s="16"/>
      <c r="I15" s="14">
        <f t="shared" si="1"/>
        <v>43115</v>
      </c>
    </row>
    <row r="16" spans="1:9" x14ac:dyDescent="0.25">
      <c r="A16" s="17">
        <v>1</v>
      </c>
      <c r="B16" s="10">
        <v>16</v>
      </c>
      <c r="C16" s="10">
        <f t="shared" si="2"/>
        <v>16</v>
      </c>
      <c r="D16" s="9" t="e">
        <f>IF(I16='[1]Jour Férié'!F$14,'[1]Jour Férié'!E$14,""&amp;IF(I16='[1]Jour Férié'!F$15,'[1]Jour Férié'!E$15,""&amp;IF(I16='[1]Jour Férié'!F$3,'[1]Jour Férié'!E$3,""&amp;IF(I16='[1]Jour Férié'!F$4,'[1]Jour Férié'!E$4,""&amp;IF(I16='[1]Jour Férié'!B$3,'[1]Jour Férié'!A$3,""&amp;IF(MOD(MATCH(I16,[1]vacances!$A$3:$A$202,1),2)=1,"vacances",""))))))</f>
        <v>#N/A</v>
      </c>
      <c r="E16" s="11"/>
      <c r="F16" s="12"/>
      <c r="G16" s="12"/>
      <c r="H16" s="16"/>
      <c r="I16" s="14">
        <f t="shared" si="1"/>
        <v>43116</v>
      </c>
    </row>
    <row r="17" spans="1:9" x14ac:dyDescent="0.25">
      <c r="A17" s="17">
        <v>1</v>
      </c>
      <c r="B17" s="10">
        <v>17</v>
      </c>
      <c r="C17" s="10">
        <f t="shared" si="2"/>
        <v>17</v>
      </c>
      <c r="D17" s="9" t="e">
        <f>IF(I17='[1]Jour Férié'!F$14,'[1]Jour Férié'!E$14,""&amp;IF(I17='[1]Jour Férié'!F$15,'[1]Jour Férié'!E$15,""&amp;IF(I17='[1]Jour Férié'!F$3,'[1]Jour Férié'!E$3,""&amp;IF(I17='[1]Jour Férié'!F$4,'[1]Jour Férié'!E$4,""&amp;IF(I17='[1]Jour Férié'!B$3,'[1]Jour Férié'!A$3,""&amp;IF(MOD(MATCH(I17,[1]vacances!$A$3:$A$202,1),2)=1,"vacances",""))))))</f>
        <v>#N/A</v>
      </c>
      <c r="E17" s="11"/>
      <c r="F17" s="12"/>
      <c r="G17" s="12"/>
      <c r="H17" s="16"/>
      <c r="I17" s="14">
        <f t="shared" si="1"/>
        <v>43117</v>
      </c>
    </row>
    <row r="18" spans="1:9" x14ac:dyDescent="0.25">
      <c r="A18" s="17">
        <v>1</v>
      </c>
      <c r="B18" s="10">
        <v>18</v>
      </c>
      <c r="C18" s="10">
        <f t="shared" si="2"/>
        <v>18</v>
      </c>
      <c r="D18" s="9" t="e">
        <f>IF(I18='[1]Jour Férié'!F$14,'[1]Jour Férié'!E$14,""&amp;IF(I18='[1]Jour Férié'!F$15,'[1]Jour Férié'!E$15,""&amp;IF(I18='[1]Jour Férié'!F$3,'[1]Jour Férié'!E$3,""&amp;IF(I18='[1]Jour Férié'!F$4,'[1]Jour Férié'!E$4,""&amp;IF(I18='[1]Jour Férié'!B$3,'[1]Jour Férié'!A$3,""&amp;IF(MOD(MATCH(I18,[1]vacances!$A$3:$A$202,1),2)=1,"vacances",""))))))</f>
        <v>#N/A</v>
      </c>
      <c r="E18" s="11"/>
      <c r="F18" s="12"/>
      <c r="G18" s="12"/>
      <c r="H18" s="16"/>
      <c r="I18" s="14">
        <f t="shared" si="1"/>
        <v>43118</v>
      </c>
    </row>
    <row r="19" spans="1:9" x14ac:dyDescent="0.25">
      <c r="A19" s="17">
        <v>1</v>
      </c>
      <c r="B19" s="10">
        <v>19</v>
      </c>
      <c r="C19" s="10">
        <f t="shared" si="2"/>
        <v>19</v>
      </c>
      <c r="D19" s="9" t="e">
        <f>IF(I19='[1]Jour Férié'!F$14,'[1]Jour Férié'!E$14,""&amp;IF(I19='[1]Jour Férié'!F$15,'[1]Jour Férié'!E$15,""&amp;IF(I19='[1]Jour Férié'!F$3,'[1]Jour Férié'!E$3,""&amp;IF(I19='[1]Jour Férié'!F$4,'[1]Jour Férié'!E$4,""&amp;IF(I19='[1]Jour Férié'!B$3,'[1]Jour Férié'!A$3,""&amp;IF(MOD(MATCH(I19,[1]vacances!$A$3:$A$202,1),2)=1,"vacances",""))))))</f>
        <v>#N/A</v>
      </c>
      <c r="E19" s="11"/>
      <c r="F19" s="12"/>
      <c r="G19" s="12"/>
      <c r="H19" s="16"/>
      <c r="I19" s="14">
        <f t="shared" si="1"/>
        <v>43119</v>
      </c>
    </row>
    <row r="20" spans="1:9" x14ac:dyDescent="0.25">
      <c r="A20" s="17">
        <v>1</v>
      </c>
      <c r="B20" s="10">
        <v>20</v>
      </c>
      <c r="C20" s="10">
        <f t="shared" si="2"/>
        <v>20</v>
      </c>
      <c r="D20" s="9" t="e">
        <f>IF(I20='[1]Jour Férié'!F$14,'[1]Jour Férié'!E$14,""&amp;IF(I20='[1]Jour Férié'!F$15,'[1]Jour Férié'!E$15,""&amp;IF(I20='[1]Jour Férié'!F$3,'[1]Jour Férié'!E$3,""&amp;IF(I20='[1]Jour Férié'!F$4,'[1]Jour Férié'!E$4,""&amp;IF(I20='[1]Jour Férié'!B$3,'[1]Jour Férié'!A$3,""&amp;IF(MOD(MATCH(I20,[1]vacances!$A$3:$A$202,1),2)=1,"vacances",""))))))</f>
        <v>#N/A</v>
      </c>
      <c r="E20" s="11"/>
      <c r="F20" s="12"/>
      <c r="G20" s="12"/>
      <c r="H20" s="16"/>
      <c r="I20" s="14">
        <f t="shared" si="1"/>
        <v>43120</v>
      </c>
    </row>
    <row r="21" spans="1:9" x14ac:dyDescent="0.25">
      <c r="A21" s="17">
        <v>1</v>
      </c>
      <c r="B21" s="10">
        <v>21</v>
      </c>
      <c r="C21" s="10">
        <f t="shared" si="2"/>
        <v>21</v>
      </c>
      <c r="D21" s="9" t="e">
        <f>IF(I21='[1]Jour Férié'!F$14,'[1]Jour Férié'!E$14,""&amp;IF(I21='[1]Jour Férié'!F$15,'[1]Jour Férié'!E$15,""&amp;IF(I21='[1]Jour Férié'!F$3,'[1]Jour Férié'!E$3,""&amp;IF(I21='[1]Jour Férié'!F$4,'[1]Jour Férié'!E$4,""&amp;IF(I21='[1]Jour Férié'!B$3,'[1]Jour Férié'!A$3,""&amp;IF(MOD(MATCH(I21,[1]vacances!$A$3:$A$202,1),2)=1,"vacances",""))))))</f>
        <v>#N/A</v>
      </c>
      <c r="E21" s="11"/>
      <c r="F21" s="12"/>
      <c r="G21" s="12"/>
      <c r="H21" s="16"/>
      <c r="I21" s="14">
        <f t="shared" si="1"/>
        <v>43121</v>
      </c>
    </row>
    <row r="22" spans="1:9" x14ac:dyDescent="0.25">
      <c r="A22" s="17">
        <v>1</v>
      </c>
      <c r="B22" s="10">
        <v>22</v>
      </c>
      <c r="C22" s="10">
        <f t="shared" si="2"/>
        <v>22</v>
      </c>
      <c r="D22" s="9" t="e">
        <f>IF(I22='[1]Jour Férié'!F$14,'[1]Jour Férié'!E$14,""&amp;IF(I22='[1]Jour Férié'!F$15,'[1]Jour Férié'!E$15,""&amp;IF(I22='[1]Jour Férié'!F$3,'[1]Jour Férié'!E$3,""&amp;IF(I22='[1]Jour Férié'!F$4,'[1]Jour Férié'!E$4,""&amp;IF(I22='[1]Jour Férié'!B$3,'[1]Jour Férié'!A$3,""&amp;IF(MOD(MATCH(I22,[1]vacances!$A$3:$A$202,1),2)=1,"vacances",""))))))</f>
        <v>#N/A</v>
      </c>
      <c r="E22" s="11"/>
      <c r="F22" s="12"/>
      <c r="G22" s="12"/>
      <c r="H22" s="16"/>
      <c r="I22" s="14">
        <f t="shared" si="1"/>
        <v>43122</v>
      </c>
    </row>
    <row r="23" spans="1:9" x14ac:dyDescent="0.25">
      <c r="A23" s="17">
        <v>1</v>
      </c>
      <c r="B23" s="10">
        <v>23</v>
      </c>
      <c r="C23" s="10">
        <f t="shared" si="2"/>
        <v>23</v>
      </c>
      <c r="D23" s="9" t="e">
        <f>IF(I23='[1]Jour Férié'!F$14,'[1]Jour Férié'!E$14,""&amp;IF(I23='[1]Jour Férié'!F$15,'[1]Jour Férié'!E$15,""&amp;IF(I23='[1]Jour Férié'!F$3,'[1]Jour Férié'!E$3,""&amp;IF(I23='[1]Jour Férié'!F$4,'[1]Jour Férié'!E$4,""&amp;IF(I23='[1]Jour Férié'!B$3,'[1]Jour Férié'!A$3,""&amp;IF(MOD(MATCH(I23,[1]vacances!$A$3:$A$202,1),2)=1,"vacances",""))))))</f>
        <v>#N/A</v>
      </c>
      <c r="E23" s="11"/>
      <c r="F23" s="12"/>
      <c r="G23" s="12"/>
      <c r="H23" s="16"/>
      <c r="I23" s="14">
        <f t="shared" si="1"/>
        <v>43123</v>
      </c>
    </row>
    <row r="24" spans="1:9" x14ac:dyDescent="0.25">
      <c r="A24" s="17">
        <v>1</v>
      </c>
      <c r="B24" s="10">
        <v>24</v>
      </c>
      <c r="C24" s="10">
        <f>VLOOKUP(A24,Données,4)+B24-1</f>
        <v>24</v>
      </c>
      <c r="D24" s="9" t="e">
        <f>IF(I24='[1]Jour Férié'!F$14,'[1]Jour Férié'!E$14,""&amp;IF(I24='[1]Jour Férié'!F$15,'[1]Jour Férié'!E$15,""&amp;IF(I24='[1]Jour Férié'!F$3,'[1]Jour Férié'!E$3,""&amp;IF(I24='[1]Jour Férié'!F$4,'[1]Jour Férié'!E$4,""&amp;IF(I24='[1]Jour Férié'!B$3,'[1]Jour Férié'!A$3,""&amp;IF(MOD(MATCH(I24,[1]vacances!$A$3:$A$202,1),2)=1,"vacances",""))))))</f>
        <v>#N/A</v>
      </c>
      <c r="E24" s="11"/>
      <c r="F24" s="12"/>
      <c r="G24" s="12"/>
      <c r="H24" s="16"/>
      <c r="I24" s="14">
        <f t="shared" si="1"/>
        <v>43124</v>
      </c>
    </row>
    <row r="25" spans="1:9" x14ac:dyDescent="0.25">
      <c r="A25" s="17">
        <v>1</v>
      </c>
      <c r="B25" s="10">
        <v>25</v>
      </c>
      <c r="C25" s="10">
        <f t="shared" si="2"/>
        <v>25</v>
      </c>
      <c r="D25" s="9" t="e">
        <f>IF(I25='[1]Jour Férié'!F$14,'[1]Jour Férié'!E$14,""&amp;IF(I25='[1]Jour Férié'!F$15,'[1]Jour Férié'!E$15,""&amp;IF(I25='[1]Jour Férié'!F$3,'[1]Jour Férié'!E$3,""&amp;IF(I25='[1]Jour Férié'!F$4,'[1]Jour Férié'!E$4,""&amp;IF(I25='[1]Jour Férié'!B$3,'[1]Jour Férié'!A$3,""&amp;IF(MOD(MATCH(I25,[1]vacances!$A$3:$A$202,1),2)=1,"vacances",""))))))</f>
        <v>#N/A</v>
      </c>
      <c r="E25" s="11"/>
      <c r="F25" s="12"/>
      <c r="G25" s="12"/>
      <c r="H25" s="16"/>
      <c r="I25" s="14">
        <f t="shared" si="1"/>
        <v>43125</v>
      </c>
    </row>
    <row r="26" spans="1:9" x14ac:dyDescent="0.25">
      <c r="A26" s="17">
        <v>1</v>
      </c>
      <c r="B26" s="10">
        <v>26</v>
      </c>
      <c r="C26" s="10">
        <f t="shared" ref="C26:C31" si="3">VLOOKUP(A26,Données,4)+B26-1</f>
        <v>26</v>
      </c>
      <c r="D26" s="9" t="e">
        <f>IF(I26='[1]Jour Férié'!F$14,'[1]Jour Férié'!E$14,""&amp;IF(I26='[1]Jour Férié'!F$15,'[1]Jour Férié'!E$15,""&amp;IF(I26='[1]Jour Férié'!F$3,'[1]Jour Férié'!E$3,""&amp;IF(I26='[1]Jour Férié'!F$4,'[1]Jour Férié'!E$4,""&amp;IF(I26='[1]Jour Férié'!B$3,'[1]Jour Férié'!A$3,""&amp;IF(MOD(MATCH(I26,[1]vacances!$A$3:$A$202,1),2)=1,"vacances",""))))))</f>
        <v>#N/A</v>
      </c>
      <c r="E26" s="11"/>
      <c r="F26" s="12"/>
      <c r="G26" s="12"/>
      <c r="H26" s="16"/>
      <c r="I26" s="14">
        <f t="shared" si="1"/>
        <v>43126</v>
      </c>
    </row>
    <row r="27" spans="1:9" x14ac:dyDescent="0.25">
      <c r="A27" s="17">
        <v>1</v>
      </c>
      <c r="B27" s="10">
        <v>27</v>
      </c>
      <c r="C27" s="10">
        <f t="shared" si="3"/>
        <v>27</v>
      </c>
      <c r="D27" s="9" t="e">
        <f>IF(I27='[1]Jour Férié'!F$14,'[1]Jour Férié'!E$14,""&amp;IF(I27='[1]Jour Férié'!F$15,'[1]Jour Férié'!E$15,""&amp;IF(I27='[1]Jour Férié'!F$3,'[1]Jour Férié'!E$3,""&amp;IF(I27='[1]Jour Férié'!F$4,'[1]Jour Férié'!E$4,""&amp;IF(I27='[1]Jour Férié'!B$3,'[1]Jour Férié'!A$3,""&amp;IF(MOD(MATCH(I27,[1]vacances!$A$3:$A$202,1),2)=1,"vacances",""))))))</f>
        <v>#N/A</v>
      </c>
      <c r="E27" s="11"/>
      <c r="F27" s="12"/>
      <c r="G27" s="12"/>
      <c r="H27" s="16"/>
      <c r="I27" s="14">
        <f t="shared" si="1"/>
        <v>43127</v>
      </c>
    </row>
    <row r="28" spans="1:9" x14ac:dyDescent="0.25">
      <c r="A28" s="17">
        <v>1</v>
      </c>
      <c r="B28" s="10">
        <v>28</v>
      </c>
      <c r="C28" s="10">
        <f t="shared" si="3"/>
        <v>28</v>
      </c>
      <c r="D28" s="9" t="e">
        <f>IF(I28='[1]Jour Férié'!F$14,'[1]Jour Férié'!E$14,""&amp;IF(I28='[1]Jour Férié'!F$15,'[1]Jour Férié'!E$15,""&amp;IF(I28='[1]Jour Férié'!F$3,'[1]Jour Férié'!E$3,""&amp;IF(I28='[1]Jour Férié'!F$4,'[1]Jour Férié'!E$4,""&amp;IF(I28='[1]Jour Férié'!B$3,'[1]Jour Férié'!A$3,""&amp;IF(MOD(MATCH(I28,[1]vacances!$A$3:$A$202,1),2)=1,"vacances",""))))))</f>
        <v>#N/A</v>
      </c>
      <c r="E28" s="11"/>
      <c r="F28" s="12"/>
      <c r="G28" s="12"/>
      <c r="H28" s="16"/>
      <c r="I28" s="14">
        <f t="shared" si="1"/>
        <v>43128</v>
      </c>
    </row>
    <row r="29" spans="1:9" x14ac:dyDescent="0.25">
      <c r="A29" s="17">
        <v>1</v>
      </c>
      <c r="B29" s="10">
        <v>29</v>
      </c>
      <c r="C29" s="10">
        <f t="shared" si="3"/>
        <v>29</v>
      </c>
      <c r="D29" s="9" t="e">
        <f>IF(I29='[1]Jour Férié'!F$14,'[1]Jour Férié'!E$14,""&amp;IF(I29='[1]Jour Férié'!F$15,'[1]Jour Férié'!E$15,""&amp;IF(I29='[1]Jour Férié'!F$3,'[1]Jour Férié'!E$3,""&amp;IF(I29='[1]Jour Férié'!F$4,'[1]Jour Férié'!E$4,""&amp;IF(I29='[1]Jour Férié'!B$3,'[1]Jour Férié'!A$3,""&amp;IF(MOD(MATCH(I29,[1]vacances!$A$3:$A$202,1),2)=1,"vacances",""))))))</f>
        <v>#N/A</v>
      </c>
      <c r="E29" s="11"/>
      <c r="F29" s="12"/>
      <c r="G29" s="12"/>
      <c r="H29" s="16"/>
      <c r="I29" s="14">
        <f t="shared" si="1"/>
        <v>43129</v>
      </c>
    </row>
    <row r="30" spans="1:9" x14ac:dyDescent="0.25">
      <c r="A30" s="17">
        <v>1</v>
      </c>
      <c r="B30" s="10">
        <v>30</v>
      </c>
      <c r="C30" s="10">
        <f t="shared" si="3"/>
        <v>30</v>
      </c>
      <c r="D30" s="9" t="str">
        <f>IF(I30='[1]Jour Férié'!F$14,'[1]Jour Férié'!E$14,""&amp;IF(I30='[1]Jour Férié'!F$15,'[1]Jour Férié'!E$15,""&amp;IF(I30='[1]Jour Férié'!F$3,'[1]Jour Férié'!E$3,""&amp;IF(I30='[1]Jour Férié'!F$4,'[1]Jour Férié'!E$4,""&amp;IF(I30='[1]Jour Férié'!B$3,'[1]Jour Férié'!A$3,""&amp;IF(MOD(MATCH(I30,[1]vacances!$A$3:$A$202,1),2)=1,"vacances",""))))))</f>
        <v>Jérôme</v>
      </c>
      <c r="E30" s="11"/>
      <c r="F30" s="12"/>
      <c r="G30" s="12"/>
      <c r="H30" s="16"/>
      <c r="I30" s="14">
        <f t="shared" si="1"/>
        <v>43130</v>
      </c>
    </row>
    <row r="31" spans="1:9" ht="15.75" thickBot="1" x14ac:dyDescent="0.3">
      <c r="A31" s="18">
        <v>1</v>
      </c>
      <c r="B31" s="19">
        <v>31</v>
      </c>
      <c r="C31" s="19">
        <f t="shared" si="3"/>
        <v>31</v>
      </c>
      <c r="D31" s="20" t="str">
        <f>IF(I31='[1]Jour Férié'!F$14,'[1]Jour Férié'!E$14,""&amp;IF(I31='[1]Jour Férié'!F$15,'[1]Jour Férié'!E$15,""&amp;IF(I31='[1]Jour Férié'!F$3,'[1]Jour Férié'!E$3,""&amp;IF(I31='[1]Jour Férié'!F$4,'[1]Jour Férié'!E$4,""&amp;IF(I31='[1]Jour Férié'!B$3,'[1]Jour Férié'!A$3,""&amp;IF(MOD(MATCH(I31,[1]vacances!$A$3:$A$202,1),2)=1,"vacances",""))))))</f>
        <v>Jessica</v>
      </c>
      <c r="E31" s="21"/>
      <c r="F31" s="22"/>
      <c r="G31" s="22"/>
      <c r="H31" s="23"/>
      <c r="I31" s="24">
        <f t="shared" si="1"/>
        <v>43131</v>
      </c>
    </row>
    <row r="32" spans="1:9" x14ac:dyDescent="0.25">
      <c r="A32" s="25">
        <v>2</v>
      </c>
      <c r="B32" s="26">
        <v>1</v>
      </c>
      <c r="C32" s="26">
        <f t="shared" ref="C32:C37" si="4">VLOOKUP(A32,Données,4)+B32-1</f>
        <v>32</v>
      </c>
      <c r="D32" s="27" t="str">
        <f>IF(I32='[1]Jour Férié'!F$13,'[1]Jour Férié'!E$13,""&amp;IF(I32='[1]Jour Férié'!F$15,'[1]Jour Férié'!E$15,""&amp;IF(I32='[1]Jour Férié'!F$5,'[1]Jour Férié'!E$5,""&amp;IF(MOD(MATCH(I32,[1]vacances!$A$3:$A$202,1),2)=1,"vacances",""))))</f>
        <v>Enzo</v>
      </c>
      <c r="E32" s="5"/>
      <c r="F32" s="4"/>
      <c r="G32" s="4"/>
      <c r="H32" s="28" t="s">
        <v>1</v>
      </c>
      <c r="I32" s="29">
        <f>DATE(annee,2,1)</f>
        <v>43132</v>
      </c>
    </row>
    <row r="33" spans="1:9" x14ac:dyDescent="0.25">
      <c r="A33" s="30">
        <v>2</v>
      </c>
      <c r="B33" s="31">
        <v>2</v>
      </c>
      <c r="C33" s="31">
        <f t="shared" si="4"/>
        <v>33</v>
      </c>
      <c r="D33" s="32" t="e">
        <f>IF(I33='[1]Jour Férié'!F$13,'[1]Jour Férié'!E$13,""&amp;IF(I33='[1]Jour Férié'!F$15,'[1]Jour Férié'!E$15,""&amp;IF(I33='[1]Jour Férié'!F$5,'[1]Jour Férié'!E$5,""&amp;IF(MOD(MATCH(I33,[1]vacances!$A$3:$A$202,1),2)=1,"vacances",""))))</f>
        <v>#N/A</v>
      </c>
      <c r="E33" s="12"/>
      <c r="F33" s="11"/>
      <c r="G33" s="11"/>
      <c r="H33" s="33"/>
      <c r="I33" s="34">
        <f t="shared" ref="I33:I60" si="5">DATE(annee,2,1)+B32</f>
        <v>43133</v>
      </c>
    </row>
    <row r="34" spans="1:9" x14ac:dyDescent="0.25">
      <c r="A34" s="30">
        <v>2</v>
      </c>
      <c r="B34" s="31">
        <v>3</v>
      </c>
      <c r="C34" s="31">
        <f t="shared" si="4"/>
        <v>34</v>
      </c>
      <c r="D34" s="32" t="e">
        <f>IF(I34='[1]Jour Férié'!F$13,'[1]Jour Férié'!E$13,""&amp;IF(I34='[1]Jour Férié'!F$15,'[1]Jour Férié'!E$15,""&amp;IF(I34='[1]Jour Férié'!F$5,'[1]Jour Férié'!E$5,""&amp;IF(MOD(MATCH(I34,[1]vacances!$A$3:$A$202,1),2)=1,"vacances",""))))</f>
        <v>#N/A</v>
      </c>
      <c r="E34" s="12"/>
      <c r="F34" s="11"/>
      <c r="G34" s="11"/>
      <c r="H34" s="33"/>
      <c r="I34" s="34">
        <f t="shared" si="5"/>
        <v>43134</v>
      </c>
    </row>
    <row r="35" spans="1:9" x14ac:dyDescent="0.25">
      <c r="A35" s="30">
        <v>2</v>
      </c>
      <c r="B35" s="31">
        <v>4</v>
      </c>
      <c r="C35" s="31">
        <f t="shared" si="4"/>
        <v>35</v>
      </c>
      <c r="D35" s="32" t="e">
        <f>IF(I35='[1]Jour Férié'!F$13,'[1]Jour Férié'!E$13,""&amp;IF(I35='[1]Jour Férié'!F$15,'[1]Jour Férié'!E$15,""&amp;IF(I35='[1]Jour Férié'!F$5,'[1]Jour Férié'!E$5,""&amp;IF(MOD(MATCH(I35,[1]vacances!$A$3:$A$202,1),2)=1,"vacances",""))))</f>
        <v>#N/A</v>
      </c>
      <c r="E35" s="12"/>
      <c r="F35" s="11"/>
      <c r="G35" s="11"/>
      <c r="H35" s="33"/>
      <c r="I35" s="34">
        <f t="shared" si="5"/>
        <v>43135</v>
      </c>
    </row>
    <row r="36" spans="1:9" x14ac:dyDescent="0.25">
      <c r="A36" s="30">
        <v>2</v>
      </c>
      <c r="B36" s="31">
        <v>5</v>
      </c>
      <c r="C36" s="31">
        <f t="shared" si="4"/>
        <v>36</v>
      </c>
      <c r="D36" s="32" t="e">
        <f>IF(I36='[1]Jour Férié'!F$13,'[1]Jour Férié'!E$13,""&amp;IF(I36='[1]Jour Férié'!F$15,'[1]Jour Férié'!E$15,""&amp;IF(I36='[1]Jour Férié'!F$5,'[1]Jour Férié'!E$5,""&amp;IF(MOD(MATCH(I36,[1]vacances!$A$3:$A$202,1),2)=1,"vacances",""))))</f>
        <v>#N/A</v>
      </c>
      <c r="E36" s="12"/>
      <c r="F36" s="11"/>
      <c r="G36" s="11"/>
      <c r="H36" s="33"/>
      <c r="I36" s="34">
        <f t="shared" si="5"/>
        <v>43136</v>
      </c>
    </row>
    <row r="37" spans="1:9" x14ac:dyDescent="0.25">
      <c r="A37" s="30">
        <v>2</v>
      </c>
      <c r="B37" s="31">
        <v>6</v>
      </c>
      <c r="C37" s="31">
        <f t="shared" si="4"/>
        <v>37</v>
      </c>
      <c r="D37" s="32" t="e">
        <f>IF(I37='[1]Jour Férié'!F$13,'[1]Jour Férié'!E$13,""&amp;IF(I37='[1]Jour Férié'!F$15,'[1]Jour Férié'!E$15,""&amp;IF(I37='[1]Jour Férié'!F$5,'[1]Jour Férié'!E$5,""&amp;IF(MOD(MATCH(I37,[1]vacances!$A$3:$A$202,1),2)=1,"vacances",""))))</f>
        <v>#N/A</v>
      </c>
      <c r="E37" s="12"/>
      <c r="F37" s="11"/>
      <c r="G37" s="11"/>
      <c r="H37" s="33"/>
      <c r="I37" s="34">
        <f t="shared" si="5"/>
        <v>43137</v>
      </c>
    </row>
    <row r="38" spans="1:9" x14ac:dyDescent="0.25">
      <c r="A38" s="30">
        <v>2</v>
      </c>
      <c r="B38" s="31">
        <v>7</v>
      </c>
      <c r="C38" s="31">
        <f t="shared" ref="C38:C45" si="6">VLOOKUP(A38,Données,4)+B38-1</f>
        <v>38</v>
      </c>
      <c r="D38" s="32" t="e">
        <f>IF(I38='[1]Jour Férié'!F$13,'[1]Jour Férié'!E$13,""&amp;IF(I38='[1]Jour Férié'!F$15,'[1]Jour Férié'!E$15,""&amp;IF(I38='[1]Jour Férié'!F$5,'[1]Jour Férié'!E$5,""&amp;IF(MOD(MATCH(I38,[1]vacances!$A$3:$A$202,1),2)=1,"vacances",""))))</f>
        <v>#N/A</v>
      </c>
      <c r="E38" s="12"/>
      <c r="F38" s="11"/>
      <c r="G38" s="11"/>
      <c r="H38" s="33"/>
      <c r="I38" s="34">
        <f t="shared" si="5"/>
        <v>43138</v>
      </c>
    </row>
    <row r="39" spans="1:9" x14ac:dyDescent="0.25">
      <c r="A39" s="30">
        <v>2</v>
      </c>
      <c r="B39" s="31">
        <v>8</v>
      </c>
      <c r="C39" s="31">
        <f t="shared" si="6"/>
        <v>39</v>
      </c>
      <c r="D39" s="32" t="e">
        <f>IF(I39='[1]Jour Férié'!F$13,'[1]Jour Férié'!E$13,""&amp;IF(I39='[1]Jour Férié'!F$15,'[1]Jour Férié'!E$15,""&amp;IF(I39='[1]Jour Férié'!F$5,'[1]Jour Férié'!E$5,""&amp;IF(MOD(MATCH(I39,[1]vacances!$A$3:$A$202,1),2)=1,"vacances",""))))</f>
        <v>#N/A</v>
      </c>
      <c r="E39" s="12"/>
      <c r="F39" s="11"/>
      <c r="G39" s="11"/>
      <c r="H39" s="33"/>
      <c r="I39" s="34">
        <f t="shared" si="5"/>
        <v>43139</v>
      </c>
    </row>
    <row r="40" spans="1:9" x14ac:dyDescent="0.25">
      <c r="A40" s="30">
        <v>2</v>
      </c>
      <c r="B40" s="31">
        <v>9</v>
      </c>
      <c r="C40" s="31">
        <f t="shared" si="6"/>
        <v>40</v>
      </c>
      <c r="D40" s="32" t="e">
        <f>IF(I40='[1]Jour Férié'!F$13,'[1]Jour Férié'!E$13,""&amp;IF(I40='[1]Jour Férié'!F$15,'[1]Jour Férié'!E$15,""&amp;IF(I40='[1]Jour Férié'!F$5,'[1]Jour Férié'!E$5,""&amp;IF(MOD(MATCH(I40,[1]vacances!$A$3:$A$202,1),2)=1,"vacances",""))))</f>
        <v>#N/A</v>
      </c>
      <c r="E40" s="12"/>
      <c r="F40" s="11"/>
      <c r="G40" s="11"/>
      <c r="H40" s="33"/>
      <c r="I40" s="34">
        <f t="shared" si="5"/>
        <v>43140</v>
      </c>
    </row>
    <row r="41" spans="1:9" x14ac:dyDescent="0.25">
      <c r="A41" s="30">
        <v>2</v>
      </c>
      <c r="B41" s="31">
        <v>10</v>
      </c>
      <c r="C41" s="31">
        <f>VLOOKUP(A41,Données,4)+B41-1</f>
        <v>41</v>
      </c>
      <c r="D41" s="32" t="e">
        <f>IF(I41='[1]Jour Férié'!F$13,'[1]Jour Férié'!E$13,""&amp;IF(I41='[1]Jour Férié'!F$15,'[1]Jour Férié'!E$15,""&amp;IF(I41='[1]Jour Férié'!F$5,'[1]Jour Férié'!E$5,""&amp;IF(MOD(MATCH(I41,[1]vacances!$A$3:$A$202,1),2)=1,"vacances",""))))</f>
        <v>#N/A</v>
      </c>
      <c r="E41" s="12"/>
      <c r="F41" s="11"/>
      <c r="G41" s="11"/>
      <c r="H41" s="33"/>
      <c r="I41" s="34">
        <f t="shared" si="5"/>
        <v>43141</v>
      </c>
    </row>
    <row r="42" spans="1:9" x14ac:dyDescent="0.25">
      <c r="A42" s="30">
        <v>2</v>
      </c>
      <c r="B42" s="31">
        <v>11</v>
      </c>
      <c r="C42" s="31">
        <f t="shared" si="6"/>
        <v>42</v>
      </c>
      <c r="D42" s="32" t="e">
        <f>IF(I42='[1]Jour Férié'!F$13,'[1]Jour Férié'!E$13,""&amp;IF(I42='[1]Jour Férié'!F$15,'[1]Jour Férié'!E$15,""&amp;IF(I42='[1]Jour Férié'!F$5,'[1]Jour Férié'!E$5,""&amp;IF(MOD(MATCH(I42,[1]vacances!$A$3:$A$202,1),2)=1,"vacances",""))))</f>
        <v>#N/A</v>
      </c>
      <c r="E42" s="12"/>
      <c r="F42" s="11"/>
      <c r="G42" s="11"/>
      <c r="H42" s="33"/>
      <c r="I42" s="34">
        <f t="shared" si="5"/>
        <v>43142</v>
      </c>
    </row>
    <row r="43" spans="1:9" x14ac:dyDescent="0.25">
      <c r="A43" s="30">
        <v>2</v>
      </c>
      <c r="B43" s="31">
        <v>12</v>
      </c>
      <c r="C43" s="31">
        <f t="shared" si="6"/>
        <v>43</v>
      </c>
      <c r="D43" s="32" t="e">
        <f>IF(I43='[1]Jour Férié'!F$13,'[1]Jour Férié'!E$13,""&amp;IF(I43='[1]Jour Férié'!F$15,'[1]Jour Férié'!E$15,""&amp;IF(I43='[1]Jour Férié'!F$5,'[1]Jour Férié'!E$5,""&amp;IF(MOD(MATCH(I43,[1]vacances!$A$3:$A$202,1),2)=1,"vacances",""))))</f>
        <v>#N/A</v>
      </c>
      <c r="E43" s="12"/>
      <c r="F43" s="11"/>
      <c r="G43" s="11"/>
      <c r="H43" s="33"/>
      <c r="I43" s="34">
        <f t="shared" si="5"/>
        <v>43143</v>
      </c>
    </row>
    <row r="44" spans="1:9" x14ac:dyDescent="0.25">
      <c r="A44" s="30">
        <v>2</v>
      </c>
      <c r="B44" s="31">
        <v>13</v>
      </c>
      <c r="C44" s="31">
        <f t="shared" si="6"/>
        <v>44</v>
      </c>
      <c r="D44" s="32" t="e">
        <f>IF(I44='[1]Jour Férié'!F$13,'[1]Jour Férié'!E$13,""&amp;IF(I44='[1]Jour Férié'!F$15,'[1]Jour Férié'!E$15,""&amp;IF(I44='[1]Jour Férié'!F$5,'[1]Jour Férié'!E$5,""&amp;IF(MOD(MATCH(I44,[1]vacances!$A$3:$A$202,1),2)=1,"vacances",""))))</f>
        <v>#N/A</v>
      </c>
      <c r="E44" s="12"/>
      <c r="F44" s="11"/>
      <c r="G44" s="11"/>
      <c r="H44" s="33"/>
      <c r="I44" s="34">
        <f t="shared" si="5"/>
        <v>43144</v>
      </c>
    </row>
    <row r="45" spans="1:9" x14ac:dyDescent="0.25">
      <c r="A45" s="30">
        <v>2</v>
      </c>
      <c r="B45" s="31">
        <v>14</v>
      </c>
      <c r="C45" s="31">
        <f t="shared" si="6"/>
        <v>45</v>
      </c>
      <c r="D45" s="32" t="e">
        <f>IF(I45='[1]Jour Férié'!F$13,'[1]Jour Férié'!E$13,""&amp;IF(I45='[1]Jour Férié'!F$15,'[1]Jour Férié'!E$15,""&amp;IF(I45='[1]Jour Férié'!F$5,'[1]Jour Férié'!E$5,""&amp;IF(MOD(MATCH(I45,[1]vacances!$A$3:$A$202,1),2)=1,"vacances",""))))</f>
        <v>#N/A</v>
      </c>
      <c r="E45" s="12"/>
      <c r="F45" s="11"/>
      <c r="G45" s="11"/>
      <c r="H45" s="33"/>
      <c r="I45" s="34">
        <f t="shared" si="5"/>
        <v>43145</v>
      </c>
    </row>
    <row r="46" spans="1:9" x14ac:dyDescent="0.25">
      <c r="A46" s="30">
        <v>2</v>
      </c>
      <c r="B46" s="31">
        <v>15</v>
      </c>
      <c r="C46" s="31">
        <f>VLOOKUP(A46,Données,4)+B46-1</f>
        <v>46</v>
      </c>
      <c r="D46" s="32" t="e">
        <f>IF(I46='[1]Jour Férié'!F$13,'[1]Jour Férié'!E$13,""&amp;IF(I46='[1]Jour Férié'!F$15,'[1]Jour Férié'!E$15,""&amp;IF(I46='[1]Jour Férié'!F$5,'[1]Jour Férié'!E$5,""&amp;IF(MOD(MATCH(I46,[1]vacances!$A$3:$A$202,1),2)=1,"vacances",""))))</f>
        <v>#N/A</v>
      </c>
      <c r="E46" s="12"/>
      <c r="F46" s="11"/>
      <c r="G46" s="11"/>
      <c r="H46" s="33"/>
      <c r="I46" s="34">
        <f t="shared" si="5"/>
        <v>43146</v>
      </c>
    </row>
    <row r="47" spans="1:9" x14ac:dyDescent="0.25">
      <c r="A47" s="30">
        <v>2</v>
      </c>
      <c r="B47" s="31">
        <v>16</v>
      </c>
      <c r="C47" s="31">
        <f>VLOOKUP(A47,Données,4)+B47-1</f>
        <v>47</v>
      </c>
      <c r="D47" s="32" t="e">
        <f>IF(I47='[1]Jour Férié'!F$13,'[1]Jour Férié'!E$13,""&amp;IF(I47='[1]Jour Férié'!F$15,'[1]Jour Férié'!E$15,""&amp;IF(I47='[1]Jour Férié'!F$5,'[1]Jour Férié'!E$5,""&amp;IF(MOD(MATCH(I47,[1]vacances!$A$3:$A$202,1),2)=1,"vacances",""))))</f>
        <v>#N/A</v>
      </c>
      <c r="E47" s="12"/>
      <c r="F47" s="11"/>
      <c r="G47" s="11"/>
      <c r="H47" s="33"/>
      <c r="I47" s="34">
        <f t="shared" si="5"/>
        <v>43147</v>
      </c>
    </row>
    <row r="48" spans="1:9" x14ac:dyDescent="0.25">
      <c r="A48" s="30">
        <v>2</v>
      </c>
      <c r="B48" s="31">
        <v>17</v>
      </c>
      <c r="C48" s="31">
        <f t="shared" ref="C48:C63" si="7">VLOOKUP(A48,Données,4)+B48-1</f>
        <v>48</v>
      </c>
      <c r="D48" s="32" t="e">
        <f>IF(I48='[1]Jour Férié'!F$13,'[1]Jour Férié'!E$13,""&amp;IF(I48='[1]Jour Férié'!F$15,'[1]Jour Férié'!E$15,""&amp;IF(I48='[1]Jour Férié'!F$5,'[1]Jour Férié'!E$5,""&amp;IF(MOD(MATCH(I48,[1]vacances!$A$3:$A$202,1),2)=1,"vacances",""))))</f>
        <v>#N/A</v>
      </c>
      <c r="E48" s="12"/>
      <c r="F48" s="11"/>
      <c r="G48" s="11"/>
      <c r="H48" s="33"/>
      <c r="I48" s="34">
        <f t="shared" si="5"/>
        <v>43148</v>
      </c>
    </row>
    <row r="49" spans="1:9" x14ac:dyDescent="0.25">
      <c r="A49" s="30">
        <v>2</v>
      </c>
      <c r="B49" s="31">
        <v>18</v>
      </c>
      <c r="C49" s="31">
        <f t="shared" si="7"/>
        <v>49</v>
      </c>
      <c r="D49" s="32" t="e">
        <f>IF(I49='[1]Jour Férié'!F$13,'[1]Jour Férié'!E$13,""&amp;IF(I49='[1]Jour Férié'!F$15,'[1]Jour Férié'!E$15,""&amp;IF(I49='[1]Jour Férié'!F$5,'[1]Jour Férié'!E$5,""&amp;IF(MOD(MATCH(I49,[1]vacances!$A$3:$A$202,1),2)=1,"vacances",""))))</f>
        <v>#N/A</v>
      </c>
      <c r="E49" s="12"/>
      <c r="F49" s="11"/>
      <c r="G49" s="11"/>
      <c r="H49" s="33"/>
      <c r="I49" s="34">
        <f t="shared" si="5"/>
        <v>43149</v>
      </c>
    </row>
    <row r="50" spans="1:9" x14ac:dyDescent="0.25">
      <c r="A50" s="30">
        <v>2</v>
      </c>
      <c r="B50" s="31">
        <v>19</v>
      </c>
      <c r="C50" s="31">
        <f t="shared" si="7"/>
        <v>50</v>
      </c>
      <c r="D50" s="32" t="e">
        <f>IF(I50='[1]Jour Férié'!F$13,'[1]Jour Férié'!E$13,""&amp;IF(I50='[1]Jour Férié'!F$15,'[1]Jour Férié'!E$15,""&amp;IF(I50='[1]Jour Férié'!F$5,'[1]Jour Férié'!E$5,""&amp;IF(MOD(MATCH(I50,[1]vacances!$A$3:$A$202,1),2)=1,"vacances",""))))</f>
        <v>#N/A</v>
      </c>
      <c r="E50" s="12"/>
      <c r="F50" s="11"/>
      <c r="G50" s="11"/>
      <c r="H50" s="33"/>
      <c r="I50" s="34">
        <f t="shared" si="5"/>
        <v>43150</v>
      </c>
    </row>
    <row r="51" spans="1:9" x14ac:dyDescent="0.25">
      <c r="A51" s="30">
        <v>2</v>
      </c>
      <c r="B51" s="31">
        <v>20</v>
      </c>
      <c r="C51" s="31">
        <f t="shared" si="7"/>
        <v>51</v>
      </c>
      <c r="D51" s="32" t="str">
        <f>IF(I51='[1]Jour Férié'!F$13,'[1]Jour Férié'!E$13,""&amp;IF(I51='[1]Jour Férié'!F$15,'[1]Jour Férié'!E$15,""&amp;IF(I51='[1]Jour Férié'!F$5,'[1]Jour Férié'!E$5,""&amp;IF(MOD(MATCH(I51,[1]vacances!$A$3:$A$202,1),2)=1,"vacances",""))))</f>
        <v>Lucie</v>
      </c>
      <c r="E51" s="12"/>
      <c r="F51" s="11"/>
      <c r="G51" s="11"/>
      <c r="H51" s="33"/>
      <c r="I51" s="34">
        <f t="shared" si="5"/>
        <v>43151</v>
      </c>
    </row>
    <row r="52" spans="1:9" x14ac:dyDescent="0.25">
      <c r="A52" s="30">
        <v>2</v>
      </c>
      <c r="B52" s="31">
        <v>21</v>
      </c>
      <c r="C52" s="31">
        <f t="shared" si="7"/>
        <v>52</v>
      </c>
      <c r="D52" s="32" t="e">
        <f>IF(I52='[1]Jour Férié'!F$13,'[1]Jour Férié'!E$13,""&amp;IF(I52='[1]Jour Férié'!F$15,'[1]Jour Férié'!E$15,""&amp;IF(I52='[1]Jour Férié'!F$5,'[1]Jour Férié'!E$5,""&amp;IF(MOD(MATCH(I52,[1]vacances!$A$3:$A$202,1),2)=1,"vacances",""))))</f>
        <v>#N/A</v>
      </c>
      <c r="E52" s="12"/>
      <c r="F52" s="11"/>
      <c r="G52" s="11"/>
      <c r="H52" s="33"/>
      <c r="I52" s="34">
        <f t="shared" si="5"/>
        <v>43152</v>
      </c>
    </row>
    <row r="53" spans="1:9" x14ac:dyDescent="0.25">
      <c r="A53" s="30">
        <v>2</v>
      </c>
      <c r="B53" s="31">
        <v>22</v>
      </c>
      <c r="C53" s="31">
        <f t="shared" si="7"/>
        <v>53</v>
      </c>
      <c r="D53" s="32" t="e">
        <f>IF(I53='[1]Jour Férié'!F$13,'[1]Jour Férié'!E$13,""&amp;IF(I53='[1]Jour Férié'!F$15,'[1]Jour Férié'!E$15,""&amp;IF(I53='[1]Jour Férié'!F$5,'[1]Jour Férié'!E$5,""&amp;IF(MOD(MATCH(I53,[1]vacances!$A$3:$A$202,1),2)=1,"vacances",""))))</f>
        <v>#N/A</v>
      </c>
      <c r="E53" s="12"/>
      <c r="F53" s="11"/>
      <c r="G53" s="11"/>
      <c r="H53" s="33"/>
      <c r="I53" s="34">
        <f t="shared" si="5"/>
        <v>43153</v>
      </c>
    </row>
    <row r="54" spans="1:9" x14ac:dyDescent="0.25">
      <c r="A54" s="30">
        <v>2</v>
      </c>
      <c r="B54" s="31">
        <v>23</v>
      </c>
      <c r="C54" s="31">
        <f t="shared" si="7"/>
        <v>54</v>
      </c>
      <c r="D54" s="32" t="e">
        <f>IF(I54='[1]Jour Férié'!F$13,'[1]Jour Férié'!E$13,""&amp;IF(I54='[1]Jour Férié'!F$15,'[1]Jour Férié'!E$15,""&amp;IF(I54='[1]Jour Férié'!F$5,'[1]Jour Férié'!E$5,""&amp;IF(MOD(MATCH(I54,[1]vacances!$A$3:$A$202,1),2)=1,"vacances",""))))</f>
        <v>#N/A</v>
      </c>
      <c r="E54" s="12"/>
      <c r="F54" s="11"/>
      <c r="G54" s="11"/>
      <c r="H54" s="33"/>
      <c r="I54" s="34">
        <f t="shared" si="5"/>
        <v>43154</v>
      </c>
    </row>
    <row r="55" spans="1:9" x14ac:dyDescent="0.25">
      <c r="A55" s="30">
        <v>2</v>
      </c>
      <c r="B55" s="31">
        <v>24</v>
      </c>
      <c r="C55" s="31">
        <f t="shared" si="7"/>
        <v>55</v>
      </c>
      <c r="D55" s="32" t="e">
        <f>IF(I55='[1]Jour Férié'!F$13,'[1]Jour Férié'!E$13,""&amp;IF(I55='[1]Jour Férié'!F$15,'[1]Jour Férié'!E$15,""&amp;IF(I55='[1]Jour Férié'!F$5,'[1]Jour Férié'!E$5,""&amp;IF(MOD(MATCH(I55,[1]vacances!$A$3:$A$202,1),2)=1,"vacances",""))))</f>
        <v>#N/A</v>
      </c>
      <c r="E55" s="12"/>
      <c r="F55" s="11"/>
      <c r="G55" s="11"/>
      <c r="H55" s="33"/>
      <c r="I55" s="34">
        <f t="shared" si="5"/>
        <v>43155</v>
      </c>
    </row>
    <row r="56" spans="1:9" x14ac:dyDescent="0.25">
      <c r="A56" s="30">
        <v>2</v>
      </c>
      <c r="B56" s="31">
        <v>25</v>
      </c>
      <c r="C56" s="31">
        <f t="shared" si="7"/>
        <v>56</v>
      </c>
      <c r="D56" s="32" t="e">
        <f>IF(I56='[1]Jour Férié'!F$13,'[1]Jour Férié'!E$13,""&amp;IF(I56='[1]Jour Férié'!F$15,'[1]Jour Férié'!E$15,""&amp;IF(I56='[1]Jour Férié'!F$5,'[1]Jour Férié'!E$5,""&amp;IF(MOD(MATCH(I56,[1]vacances!$A$3:$A$202,1),2)=1,"vacances",""))))</f>
        <v>#N/A</v>
      </c>
      <c r="E56" s="12"/>
      <c r="F56" s="11"/>
      <c r="G56" s="11"/>
      <c r="H56" s="33"/>
      <c r="I56" s="34">
        <f t="shared" si="5"/>
        <v>43156</v>
      </c>
    </row>
    <row r="57" spans="1:9" x14ac:dyDescent="0.25">
      <c r="A57" s="30">
        <v>2</v>
      </c>
      <c r="B57" s="31">
        <v>26</v>
      </c>
      <c r="C57" s="31">
        <f t="shared" si="7"/>
        <v>57</v>
      </c>
      <c r="D57" s="32" t="e">
        <f>IF(I57='[1]Jour Férié'!F$13,'[1]Jour Férié'!E$13,""&amp;IF(I57='[1]Jour Férié'!F$15,'[1]Jour Férié'!E$15,""&amp;IF(I57='[1]Jour Férié'!F$5,'[1]Jour Férié'!E$5,""&amp;IF(MOD(MATCH(I57,[1]vacances!$A$3:$A$202,1),2)=1,"vacances",""))))</f>
        <v>#N/A</v>
      </c>
      <c r="E57" s="12"/>
      <c r="F57" s="11"/>
      <c r="G57" s="11"/>
      <c r="H57" s="33"/>
      <c r="I57" s="34">
        <f t="shared" si="5"/>
        <v>43157</v>
      </c>
    </row>
    <row r="58" spans="1:9" x14ac:dyDescent="0.25">
      <c r="A58" s="30">
        <v>2</v>
      </c>
      <c r="B58" s="31">
        <v>27</v>
      </c>
      <c r="C58" s="31">
        <f t="shared" si="7"/>
        <v>58</v>
      </c>
      <c r="D58" s="32" t="e">
        <f>IF(I58='[1]Jour Férié'!F$13,'[1]Jour Férié'!E$13,""&amp;IF(I58='[1]Jour Férié'!F$15,'[1]Jour Férié'!E$15,""&amp;IF(I58='[1]Jour Férié'!F$5,'[1]Jour Férié'!E$5,""&amp;IF(MOD(MATCH(I58,[1]vacances!$A$3:$A$202,1),2)=1,"vacances",""))))</f>
        <v>#N/A</v>
      </c>
      <c r="E58" s="12"/>
      <c r="F58" s="11"/>
      <c r="G58" s="11"/>
      <c r="H58" s="33"/>
      <c r="I58" s="34">
        <f t="shared" si="5"/>
        <v>43158</v>
      </c>
    </row>
    <row r="59" spans="1:9" x14ac:dyDescent="0.25">
      <c r="A59" s="30">
        <v>2</v>
      </c>
      <c r="B59" s="31">
        <v>28</v>
      </c>
      <c r="C59" s="31">
        <f t="shared" si="7"/>
        <v>59</v>
      </c>
      <c r="D59" s="32" t="e">
        <f>IF(I59='[1]Jour Férié'!F$13,'[1]Jour Férié'!E$13,""&amp;IF(I59='[1]Jour Férié'!F$15,'[1]Jour Férié'!E$15,""&amp;IF(I59='[1]Jour Férié'!F$5,'[1]Jour Férié'!E$5,""&amp;IF(MOD(MATCH(I59,[1]vacances!$A$3:$A$202,1),2)=1,"vacances",""))))</f>
        <v>#N/A</v>
      </c>
      <c r="E59" s="12"/>
      <c r="F59" s="11"/>
      <c r="G59" s="11"/>
      <c r="H59" s="33"/>
      <c r="I59" s="34">
        <f t="shared" si="5"/>
        <v>43159</v>
      </c>
    </row>
    <row r="60" spans="1:9" ht="15.75" thickBot="1" x14ac:dyDescent="0.3">
      <c r="A60" s="35">
        <v>2</v>
      </c>
      <c r="B60" s="36">
        <v>29</v>
      </c>
      <c r="C60" s="36">
        <f t="shared" si="7"/>
        <v>60</v>
      </c>
      <c r="D60" s="37" t="e">
        <f>IF(I60='[1]Jour Férié'!F$13,'[1]Jour Férié'!E$13,""&amp;IF(I60='[1]Jour Férié'!F$15,'[1]Jour Férié'!E$15,""&amp;IF(I60='[1]Jour Férié'!F$5,'[1]Jour Férié'!E$5,""&amp;IF(MOD(MATCH(I60,[1]vacances!$A$3:$A$202,1),2)=1,"vacances",""))))</f>
        <v>#N/A</v>
      </c>
      <c r="E60" s="22"/>
      <c r="F60" s="21"/>
      <c r="G60" s="21"/>
      <c r="H60" s="38"/>
      <c r="I60" s="39">
        <f t="shared" si="5"/>
        <v>43160</v>
      </c>
    </row>
    <row r="61" spans="1:9" x14ac:dyDescent="0.25">
      <c r="A61" s="40">
        <v>3</v>
      </c>
      <c r="B61" s="3">
        <v>1</v>
      </c>
      <c r="C61" s="3">
        <f>VLOOKUP(A61,Données,4)+B61-1</f>
        <v>60</v>
      </c>
      <c r="D61" s="2" t="e">
        <f>IF(I61='[1]Jour Férié'!F$13,'[1]Jour Férié'!E$13,""&amp;IF(I61='[1]Jour Férié'!F$14,'[1]Jour Férié'!E$14,""&amp;IF(I61='[1]Jour Férié'!F$15,'[1]Jour Férié'!E$15,""&amp;IF(I61='[1]Jour Férié'!B$5,'[1]Jour Férié'!A$5,""&amp;IF(MOD(MATCH(I22,[1]vacances!$A$3:$A$202,1),2)=1,"vacances","")))))</f>
        <v>#N/A</v>
      </c>
      <c r="E61" s="4"/>
      <c r="F61" s="5"/>
      <c r="G61" s="5"/>
      <c r="H61" s="41" t="s">
        <v>2</v>
      </c>
      <c r="I61" s="7">
        <f>DATE(annee,3,1)</f>
        <v>43160</v>
      </c>
    </row>
    <row r="62" spans="1:9" x14ac:dyDescent="0.25">
      <c r="A62" s="17">
        <v>3</v>
      </c>
      <c r="B62" s="10">
        <v>2</v>
      </c>
      <c r="C62" s="10">
        <f t="shared" si="7"/>
        <v>61</v>
      </c>
      <c r="D62" s="9" t="e">
        <f>IF(I62='[1]Jour Férié'!F$13,'[1]Jour Férié'!E$13,""&amp;IF(I62='[1]Jour Férié'!F$14,'[1]Jour Férié'!E$14,""&amp;IF(I62='[1]Jour Férié'!F$15,'[1]Jour Férié'!E$15,""&amp;IF(I62='[1]Jour Férié'!B$5,'[1]Jour Férié'!A$5,""&amp;IF(MOD(MATCH(I23,[1]vacances!$A$3:$A$202,1),2)=1,"vacances","")))))</f>
        <v>#N/A</v>
      </c>
      <c r="E62" s="11"/>
      <c r="F62" s="12"/>
      <c r="G62" s="12"/>
      <c r="H62" s="42"/>
      <c r="I62" s="14">
        <f t="shared" ref="I62:I91" si="8">DATE(annee,3,1)+B61</f>
        <v>43161</v>
      </c>
    </row>
    <row r="63" spans="1:9" x14ac:dyDescent="0.25">
      <c r="A63" s="17">
        <v>3</v>
      </c>
      <c r="B63" s="10">
        <v>3</v>
      </c>
      <c r="C63" s="10">
        <f t="shared" si="7"/>
        <v>62</v>
      </c>
      <c r="D63" s="9" t="e">
        <f>IF(I63='[1]Jour Férié'!F$13,'[1]Jour Férié'!E$13,""&amp;IF(I63='[1]Jour Férié'!F$14,'[1]Jour Férié'!E$14,""&amp;IF(I63='[1]Jour Férié'!F$15,'[1]Jour Férié'!E$15,""&amp;IF(I63='[1]Jour Férié'!B$5,'[1]Jour Férié'!A$5,""&amp;IF(MOD(MATCH(I24,[1]vacances!$A$3:$A$202,1),2)=1,"vacances","")))))</f>
        <v>#N/A</v>
      </c>
      <c r="E63" s="11"/>
      <c r="F63" s="12"/>
      <c r="G63" s="12"/>
      <c r="H63" s="42"/>
      <c r="I63" s="14">
        <f t="shared" si="8"/>
        <v>43162</v>
      </c>
    </row>
    <row r="64" spans="1:9" x14ac:dyDescent="0.25">
      <c r="A64" s="17">
        <v>3</v>
      </c>
      <c r="B64" s="10">
        <v>4</v>
      </c>
      <c r="C64" s="10">
        <f t="shared" ref="C64:C79" si="9">VLOOKUP(A64,Données,4)+B64-1</f>
        <v>63</v>
      </c>
      <c r="D64" s="9" t="e">
        <f>IF(I64='[1]Jour Férié'!F$13,'[1]Jour Férié'!E$13,""&amp;IF(I64='[1]Jour Férié'!F$14,'[1]Jour Férié'!E$14,""&amp;IF(I64='[1]Jour Férié'!F$15,'[1]Jour Férié'!E$15,""&amp;IF(I64='[1]Jour Férié'!B$5,'[1]Jour Férié'!A$5,""&amp;IF(MOD(MATCH(I25,[1]vacances!$A$3:$A$202,1),2)=1,"vacances","")))))</f>
        <v>#N/A</v>
      </c>
      <c r="E64" s="11"/>
      <c r="F64" s="12"/>
      <c r="G64" s="12"/>
      <c r="H64" s="42"/>
      <c r="I64" s="14">
        <f t="shared" si="8"/>
        <v>43163</v>
      </c>
    </row>
    <row r="65" spans="1:9" x14ac:dyDescent="0.25">
      <c r="A65" s="17">
        <v>3</v>
      </c>
      <c r="B65" s="10">
        <v>5</v>
      </c>
      <c r="C65" s="10">
        <f t="shared" si="9"/>
        <v>64</v>
      </c>
      <c r="D65" s="9" t="e">
        <f>IF(I65='[1]Jour Férié'!F$13,'[1]Jour Férié'!E$13,""&amp;IF(I65='[1]Jour Férié'!F$14,'[1]Jour Férié'!E$14,""&amp;IF(I65='[1]Jour Férié'!F$15,'[1]Jour Férié'!E$15,""&amp;IF(I65='[1]Jour Férié'!B$5,'[1]Jour Férié'!A$5,""&amp;IF(MOD(MATCH(I26,[1]vacances!$A$3:$A$202,1),2)=1,"vacances","")))))</f>
        <v>#N/A</v>
      </c>
      <c r="E65" s="11"/>
      <c r="F65" s="12"/>
      <c r="G65" s="12"/>
      <c r="H65" s="42"/>
      <c r="I65" s="14">
        <f t="shared" si="8"/>
        <v>43164</v>
      </c>
    </row>
    <row r="66" spans="1:9" x14ac:dyDescent="0.25">
      <c r="A66" s="17">
        <v>3</v>
      </c>
      <c r="B66" s="10">
        <v>6</v>
      </c>
      <c r="C66" s="10">
        <f t="shared" si="9"/>
        <v>65</v>
      </c>
      <c r="D66" s="9" t="e">
        <f>IF(I66='[1]Jour Férié'!F$13,'[1]Jour Férié'!E$13,""&amp;IF(I66='[1]Jour Férié'!F$14,'[1]Jour Férié'!E$14,""&amp;IF(I66='[1]Jour Férié'!F$15,'[1]Jour Férié'!E$15,""&amp;IF(I66='[1]Jour Férié'!B$5,'[1]Jour Férié'!A$5,""&amp;IF(MOD(MATCH(I27,[1]vacances!$A$3:$A$202,1),2)=1,"vacances","")))))</f>
        <v>#N/A</v>
      </c>
      <c r="E66" s="11"/>
      <c r="F66" s="12"/>
      <c r="G66" s="12"/>
      <c r="H66" s="42"/>
      <c r="I66" s="14">
        <f t="shared" si="8"/>
        <v>43165</v>
      </c>
    </row>
    <row r="67" spans="1:9" x14ac:dyDescent="0.25">
      <c r="A67" s="17">
        <v>3</v>
      </c>
      <c r="B67" s="10">
        <v>7</v>
      </c>
      <c r="C67" s="10">
        <f t="shared" si="9"/>
        <v>66</v>
      </c>
      <c r="D67" s="9" t="e">
        <f>IF(I67='[1]Jour Férié'!F$13,'[1]Jour Férié'!E$13,""&amp;IF(I67='[1]Jour Férié'!F$14,'[1]Jour Férié'!E$14,""&amp;IF(I67='[1]Jour Férié'!F$15,'[1]Jour Férié'!E$15,""&amp;IF(I67='[1]Jour Férié'!B$5,'[1]Jour Férié'!A$5,""&amp;IF(MOD(MATCH(I28,[1]vacances!$A$3:$A$202,1),2)=1,"vacances","")))))</f>
        <v>#N/A</v>
      </c>
      <c r="E67" s="11"/>
      <c r="F67" s="12"/>
      <c r="G67" s="12"/>
      <c r="H67" s="42"/>
      <c r="I67" s="14">
        <f t="shared" si="8"/>
        <v>43166</v>
      </c>
    </row>
    <row r="68" spans="1:9" x14ac:dyDescent="0.25">
      <c r="A68" s="17">
        <v>3</v>
      </c>
      <c r="B68" s="10">
        <v>8</v>
      </c>
      <c r="C68" s="10">
        <f t="shared" si="9"/>
        <v>67</v>
      </c>
      <c r="D68" s="9" t="e">
        <f>IF(I68='[1]Jour Férié'!F$13,'[1]Jour Férié'!E$13,""&amp;IF(I68='[1]Jour Férié'!F$14,'[1]Jour Férié'!E$14,""&amp;IF(I68='[1]Jour Férié'!F$15,'[1]Jour Férié'!E$15,""&amp;IF(I68='[1]Jour Férié'!B$5,'[1]Jour Férié'!A$5,""&amp;IF(MOD(MATCH(I29,[1]vacances!$A$3:$A$202,1),2)=1,"vacances","")))))</f>
        <v>#N/A</v>
      </c>
      <c r="E68" s="11"/>
      <c r="F68" s="12"/>
      <c r="G68" s="12"/>
      <c r="H68" s="42"/>
      <c r="I68" s="14">
        <f t="shared" si="8"/>
        <v>43167</v>
      </c>
    </row>
    <row r="69" spans="1:9" x14ac:dyDescent="0.25">
      <c r="A69" s="17">
        <v>3</v>
      </c>
      <c r="B69" s="10">
        <v>9</v>
      </c>
      <c r="C69" s="10">
        <f t="shared" si="9"/>
        <v>68</v>
      </c>
      <c r="D69" s="9" t="e">
        <f>IF(I69='[1]Jour Férié'!F$13,'[1]Jour Férié'!E$13,""&amp;IF(I69='[1]Jour Férié'!F$14,'[1]Jour Férié'!E$14,""&amp;IF(I69='[1]Jour Férié'!F$15,'[1]Jour Férié'!E$15,""&amp;IF(I69='[1]Jour Férié'!B$5,'[1]Jour Férié'!A$5,""&amp;IF(MOD(MATCH(I30,[1]vacances!$A$3:$A$202,1),2)=1,"vacances","")))))</f>
        <v>#N/A</v>
      </c>
      <c r="E69" s="11"/>
      <c r="F69" s="12"/>
      <c r="G69" s="12"/>
      <c r="H69" s="42"/>
      <c r="I69" s="14">
        <f t="shared" si="8"/>
        <v>43168</v>
      </c>
    </row>
    <row r="70" spans="1:9" x14ac:dyDescent="0.25">
      <c r="A70" s="17">
        <v>3</v>
      </c>
      <c r="B70" s="10">
        <v>10</v>
      </c>
      <c r="C70" s="10">
        <f t="shared" si="9"/>
        <v>69</v>
      </c>
      <c r="D70" s="9" t="e">
        <f>IF(I70='[1]Jour Férié'!F$13,'[1]Jour Férié'!E$13,""&amp;IF(I70='[1]Jour Férié'!F$14,'[1]Jour Férié'!E$14,""&amp;IF(I70='[1]Jour Férié'!F$15,'[1]Jour Férié'!E$15,""&amp;IF(I70='[1]Jour Férié'!B$5,'[1]Jour Férié'!A$5,""&amp;IF(MOD(MATCH(I31,[1]vacances!$A$3:$A$202,1),2)=1,"vacances","")))))</f>
        <v>#N/A</v>
      </c>
      <c r="E70" s="11"/>
      <c r="F70" s="12"/>
      <c r="G70" s="12"/>
      <c r="H70" s="42"/>
      <c r="I70" s="14">
        <f t="shared" si="8"/>
        <v>43169</v>
      </c>
    </row>
    <row r="71" spans="1:9" x14ac:dyDescent="0.25">
      <c r="A71" s="17">
        <v>3</v>
      </c>
      <c r="B71" s="10">
        <v>11</v>
      </c>
      <c r="C71" s="10">
        <f t="shared" si="9"/>
        <v>70</v>
      </c>
      <c r="D71" s="9" t="e">
        <f>IF(I71='[1]Jour Férié'!F$13,'[1]Jour Férié'!E$13,""&amp;IF(I71='[1]Jour Férié'!F$14,'[1]Jour Férié'!E$14,""&amp;IF(I71='[1]Jour Férié'!F$15,'[1]Jour Férié'!E$15,""&amp;IF(I71='[1]Jour Férié'!B$5,'[1]Jour Férié'!A$5,""&amp;IF(MOD(MATCH(I32,[1]vacances!$A$3:$A$202,1),2)=1,"vacances","")))))</f>
        <v>#N/A</v>
      </c>
      <c r="E71" s="11"/>
      <c r="F71" s="12"/>
      <c r="G71" s="12"/>
      <c r="H71" s="42"/>
      <c r="I71" s="14">
        <f t="shared" si="8"/>
        <v>43170</v>
      </c>
    </row>
    <row r="72" spans="1:9" x14ac:dyDescent="0.25">
      <c r="A72" s="17">
        <v>3</v>
      </c>
      <c r="B72" s="10">
        <v>12</v>
      </c>
      <c r="C72" s="10">
        <f t="shared" si="9"/>
        <v>71</v>
      </c>
      <c r="D72" s="9" t="e">
        <f>IF(I72='[1]Jour Férié'!F$13,'[1]Jour Férié'!E$13,""&amp;IF(I72='[1]Jour Férié'!F$14,'[1]Jour Férié'!E$14,""&amp;IF(I72='[1]Jour Férié'!F$15,'[1]Jour Férié'!E$15,""&amp;IF(I72='[1]Jour Férié'!B$5,'[1]Jour Férié'!A$5,""&amp;IF(MOD(MATCH(I33,[1]vacances!$A$3:$A$202,1),2)=1,"vacances","")))))</f>
        <v>#N/A</v>
      </c>
      <c r="E72" s="11"/>
      <c r="F72" s="12"/>
      <c r="G72" s="12"/>
      <c r="H72" s="42"/>
      <c r="I72" s="14">
        <f t="shared" si="8"/>
        <v>43171</v>
      </c>
    </row>
    <row r="73" spans="1:9" x14ac:dyDescent="0.25">
      <c r="A73" s="17">
        <v>3</v>
      </c>
      <c r="B73" s="10">
        <v>13</v>
      </c>
      <c r="C73" s="10">
        <f t="shared" si="9"/>
        <v>72</v>
      </c>
      <c r="D73" s="9" t="e">
        <f>IF(I73='[1]Jour Férié'!F$13,'[1]Jour Férié'!E$13,""&amp;IF(I73='[1]Jour Férié'!F$14,'[1]Jour Férié'!E$14,""&amp;IF(I73='[1]Jour Férié'!F$15,'[1]Jour Férié'!E$15,""&amp;IF(I73='[1]Jour Férié'!B$5,'[1]Jour Férié'!A$5,""&amp;IF(MOD(MATCH(I34,[1]vacances!$A$3:$A$202,1),2)=1,"vacances","")))))</f>
        <v>#N/A</v>
      </c>
      <c r="E73" s="11"/>
      <c r="F73" s="12"/>
      <c r="G73" s="12"/>
      <c r="H73" s="42"/>
      <c r="I73" s="14">
        <f t="shared" si="8"/>
        <v>43172</v>
      </c>
    </row>
    <row r="74" spans="1:9" x14ac:dyDescent="0.25">
      <c r="A74" s="17">
        <v>3</v>
      </c>
      <c r="B74" s="10">
        <v>14</v>
      </c>
      <c r="C74" s="10">
        <f t="shared" si="9"/>
        <v>73</v>
      </c>
      <c r="D74" s="9" t="e">
        <f>IF(I74='[1]Jour Férié'!F$13,'[1]Jour Férié'!E$13,""&amp;IF(I74='[1]Jour Férié'!F$14,'[1]Jour Férié'!E$14,""&amp;IF(I74='[1]Jour Férié'!F$15,'[1]Jour Férié'!E$15,""&amp;IF(I74='[1]Jour Férié'!B$5,'[1]Jour Férié'!A$5,""&amp;IF(MOD(MATCH(I35,[1]vacances!$A$3:$A$202,1),2)=1,"vacances","")))))</f>
        <v>#N/A</v>
      </c>
      <c r="E74" s="11"/>
      <c r="F74" s="12"/>
      <c r="G74" s="12"/>
      <c r="H74" s="42"/>
      <c r="I74" s="14">
        <f t="shared" si="8"/>
        <v>43173</v>
      </c>
    </row>
    <row r="75" spans="1:9" x14ac:dyDescent="0.25">
      <c r="A75" s="17">
        <v>3</v>
      </c>
      <c r="B75" s="10">
        <v>15</v>
      </c>
      <c r="C75" s="10">
        <f t="shared" si="9"/>
        <v>74</v>
      </c>
      <c r="D75" s="9" t="str">
        <f>IF(I75='[1]Jour Férié'!F$13,'[1]Jour Férié'!E$13,""&amp;IF(I75='[1]Jour Férié'!F$14,'[1]Jour Férié'!E$14,""&amp;IF(I75='[1]Jour Férié'!F$15,'[1]Jour Férié'!E$15,""&amp;IF(I75='[1]Jour Férié'!B$5,'[1]Jour Férié'!A$5,""&amp;IF(MOD(MATCH(I36,[1]vacances!$A$3:$A$202,1),2)=1,"vacances","")))))</f>
        <v>Mamie Annie</v>
      </c>
      <c r="E75" s="11"/>
      <c r="F75" s="12"/>
      <c r="G75" s="12"/>
      <c r="H75" s="42"/>
      <c r="I75" s="14">
        <f t="shared" si="8"/>
        <v>43174</v>
      </c>
    </row>
    <row r="76" spans="1:9" x14ac:dyDescent="0.25">
      <c r="A76" s="17">
        <v>3</v>
      </c>
      <c r="B76" s="10">
        <v>16</v>
      </c>
      <c r="C76" s="10">
        <f t="shared" si="9"/>
        <v>75</v>
      </c>
      <c r="D76" s="9" t="e">
        <f>IF(I76='[1]Jour Férié'!F$13,'[1]Jour Férié'!E$13,""&amp;IF(I76='[1]Jour Férié'!F$14,'[1]Jour Férié'!E$14,""&amp;IF(I76='[1]Jour Férié'!F$15,'[1]Jour Férié'!E$15,""&amp;IF(I76='[1]Jour Férié'!B$5,'[1]Jour Férié'!A$5,""&amp;IF(MOD(MATCH(I37,[1]vacances!$A$3:$A$202,1),2)=1,"vacances","")))))</f>
        <v>#N/A</v>
      </c>
      <c r="E76" s="11"/>
      <c r="F76" s="12"/>
      <c r="G76" s="12"/>
      <c r="H76" s="42"/>
      <c r="I76" s="14">
        <f t="shared" si="8"/>
        <v>43175</v>
      </c>
    </row>
    <row r="77" spans="1:9" x14ac:dyDescent="0.25">
      <c r="A77" s="17">
        <v>3</v>
      </c>
      <c r="B77" s="10">
        <v>17</v>
      </c>
      <c r="C77" s="10">
        <f t="shared" si="9"/>
        <v>76</v>
      </c>
      <c r="D77" s="9" t="e">
        <f>IF(I77='[1]Jour Férié'!F$13,'[1]Jour Férié'!E$13,""&amp;IF(I77='[1]Jour Férié'!F$14,'[1]Jour Férié'!E$14,""&amp;IF(I77='[1]Jour Férié'!F$15,'[1]Jour Férié'!E$15,""&amp;IF(I77='[1]Jour Férié'!B$5,'[1]Jour Férié'!A$5,""&amp;IF(MOD(MATCH(I38,[1]vacances!$A$3:$A$202,1),2)=1,"vacances","")))))</f>
        <v>#N/A</v>
      </c>
      <c r="E77" s="11"/>
      <c r="F77" s="12"/>
      <c r="G77" s="12"/>
      <c r="H77" s="42"/>
      <c r="I77" s="14">
        <f t="shared" si="8"/>
        <v>43176</v>
      </c>
    </row>
    <row r="78" spans="1:9" x14ac:dyDescent="0.25">
      <c r="A78" s="17">
        <v>3</v>
      </c>
      <c r="B78" s="10">
        <v>18</v>
      </c>
      <c r="C78" s="10">
        <f t="shared" si="9"/>
        <v>77</v>
      </c>
      <c r="D78" s="9" t="e">
        <f>IF(I78='[1]Jour Férié'!F$13,'[1]Jour Férié'!E$13,""&amp;IF(I78='[1]Jour Férié'!F$14,'[1]Jour Férié'!E$14,""&amp;IF(I78='[1]Jour Férié'!F$15,'[1]Jour Férié'!E$15,""&amp;IF(I78='[1]Jour Férié'!B$5,'[1]Jour Férié'!A$5,""&amp;IF(MOD(MATCH(I39,[1]vacances!$A$3:$A$202,1),2)=1,"vacances","")))))</f>
        <v>#N/A</v>
      </c>
      <c r="E78" s="11"/>
      <c r="F78" s="12"/>
      <c r="G78" s="12"/>
      <c r="H78" s="42"/>
      <c r="I78" s="14">
        <f t="shared" si="8"/>
        <v>43177</v>
      </c>
    </row>
    <row r="79" spans="1:9" x14ac:dyDescent="0.25">
      <c r="A79" s="17">
        <v>3</v>
      </c>
      <c r="B79" s="10">
        <v>19</v>
      </c>
      <c r="C79" s="10">
        <f t="shared" si="9"/>
        <v>78</v>
      </c>
      <c r="D79" s="9" t="str">
        <f>IF(I79='[1]Jour Férié'!F$13,'[1]Jour Férié'!E$13,""&amp;IF(I79='[1]Jour Férié'!F$14,'[1]Jour Férié'!E$14,""&amp;IF(I79='[1]Jour Férié'!F$15,'[1]Jour Férié'!E$15,""&amp;IF(I79='[1]Jour Férié'!B$5,'[1]Jour Férié'!A$5,""&amp;IF(MOD(MATCH(I40,[1]vacances!$A$3:$A$202,1),2)=1,"vacances","")))))</f>
        <v>Tonton Yannick</v>
      </c>
      <c r="E79" s="11"/>
      <c r="F79" s="12"/>
      <c r="G79" s="12"/>
      <c r="H79" s="42"/>
      <c r="I79" s="14">
        <f t="shared" si="8"/>
        <v>43178</v>
      </c>
    </row>
    <row r="80" spans="1:9" x14ac:dyDescent="0.25">
      <c r="A80" s="17">
        <v>3</v>
      </c>
      <c r="B80" s="10">
        <v>20</v>
      </c>
      <c r="C80" s="10">
        <f t="shared" ref="C80:C95" si="10">VLOOKUP(A80,Données,4)+B80-1</f>
        <v>79</v>
      </c>
      <c r="D80" s="9" t="e">
        <f>IF(I80='[1]Jour Férié'!F$13,'[1]Jour Férié'!E$13,""&amp;IF(I80='[1]Jour Férié'!F$14,'[1]Jour Férié'!E$14,""&amp;IF(I80='[1]Jour Férié'!F$15,'[1]Jour Férié'!E$15,""&amp;IF(I80='[1]Jour Férié'!B$5,'[1]Jour Férié'!A$5,""&amp;IF(MOD(MATCH(I41,[1]vacances!$A$3:$A$202,1),2)=1,"vacances","")))))</f>
        <v>#N/A</v>
      </c>
      <c r="E80" s="11"/>
      <c r="F80" s="12"/>
      <c r="G80" s="12"/>
      <c r="H80" s="42"/>
      <c r="I80" s="14">
        <f t="shared" si="8"/>
        <v>43179</v>
      </c>
    </row>
    <row r="81" spans="1:9" x14ac:dyDescent="0.25">
      <c r="A81" s="17">
        <v>3</v>
      </c>
      <c r="B81" s="10">
        <v>21</v>
      </c>
      <c r="C81" s="10">
        <f t="shared" si="10"/>
        <v>80</v>
      </c>
      <c r="D81" s="9" t="e">
        <f>IF(I81='[1]Jour Férié'!F$13,'[1]Jour Férié'!E$13,""&amp;IF(I81='[1]Jour Férié'!F$14,'[1]Jour Férié'!E$14,""&amp;IF(I81='[1]Jour Férié'!F$15,'[1]Jour Férié'!E$15,""&amp;IF(I81='[1]Jour Férié'!B$5,'[1]Jour Férié'!A$5,""&amp;IF(MOD(MATCH(I42,[1]vacances!$A$3:$A$202,1),2)=1,"vacances","")))))</f>
        <v>#N/A</v>
      </c>
      <c r="E81" s="11"/>
      <c r="F81" s="12"/>
      <c r="G81" s="12"/>
      <c r="H81" s="42"/>
      <c r="I81" s="14">
        <f t="shared" si="8"/>
        <v>43180</v>
      </c>
    </row>
    <row r="82" spans="1:9" x14ac:dyDescent="0.25">
      <c r="A82" s="17">
        <v>3</v>
      </c>
      <c r="B82" s="10">
        <v>22</v>
      </c>
      <c r="C82" s="10">
        <f t="shared" si="10"/>
        <v>81</v>
      </c>
      <c r="D82" s="9" t="e">
        <f>IF(I82='[1]Jour Férié'!F$13,'[1]Jour Férié'!E$13,""&amp;IF(I82='[1]Jour Férié'!F$14,'[1]Jour Férié'!E$14,""&amp;IF(I82='[1]Jour Férié'!F$15,'[1]Jour Férié'!E$15,""&amp;IF(I82='[1]Jour Férié'!B$5,'[1]Jour Férié'!A$5,""&amp;IF(MOD(MATCH(I43,[1]vacances!$A$3:$A$202,1),2)=1,"vacances","")))))</f>
        <v>#N/A</v>
      </c>
      <c r="E82" s="11"/>
      <c r="F82" s="12"/>
      <c r="G82" s="12"/>
      <c r="H82" s="42"/>
      <c r="I82" s="14">
        <f t="shared" si="8"/>
        <v>43181</v>
      </c>
    </row>
    <row r="83" spans="1:9" x14ac:dyDescent="0.25">
      <c r="A83" s="17">
        <v>3</v>
      </c>
      <c r="B83" s="10">
        <v>23</v>
      </c>
      <c r="C83" s="10">
        <f t="shared" si="10"/>
        <v>82</v>
      </c>
      <c r="D83" s="9" t="e">
        <f>IF(I83='[1]Jour Férié'!F$13,'[1]Jour Férié'!E$13,""&amp;IF(I83='[1]Jour Férié'!F$14,'[1]Jour Férié'!E$14,""&amp;IF(I83='[1]Jour Férié'!F$15,'[1]Jour Férié'!E$15,""&amp;IF(I83='[1]Jour Férié'!B$5,'[1]Jour Férié'!A$5,""&amp;IF(MOD(MATCH(I44,[1]vacances!$A$3:$A$202,1),2)=1,"vacances","")))))</f>
        <v>#N/A</v>
      </c>
      <c r="E83" s="11"/>
      <c r="F83" s="12"/>
      <c r="G83" s="12"/>
      <c r="H83" s="42"/>
      <c r="I83" s="14">
        <f t="shared" si="8"/>
        <v>43182</v>
      </c>
    </row>
    <row r="84" spans="1:9" x14ac:dyDescent="0.25">
      <c r="A84" s="17">
        <v>3</v>
      </c>
      <c r="B84" s="10">
        <v>24</v>
      </c>
      <c r="C84" s="10">
        <f t="shared" si="10"/>
        <v>83</v>
      </c>
      <c r="D84" s="9" t="e">
        <f>IF(I84='[1]Jour Férié'!F$13,'[1]Jour Férié'!E$13,""&amp;IF(I84='[1]Jour Férié'!F$14,'[1]Jour Férié'!E$14,""&amp;IF(I84='[1]Jour Férié'!F$15,'[1]Jour Férié'!E$15,""&amp;IF(I84='[1]Jour Férié'!B$5,'[1]Jour Férié'!A$5,""&amp;IF(MOD(MATCH(I45,[1]vacances!$A$3:$A$202,1),2)=1,"vacances","")))))</f>
        <v>#N/A</v>
      </c>
      <c r="E84" s="11"/>
      <c r="F84" s="12"/>
      <c r="G84" s="12"/>
      <c r="H84" s="42"/>
      <c r="I84" s="14">
        <f t="shared" si="8"/>
        <v>43183</v>
      </c>
    </row>
    <row r="85" spans="1:9" x14ac:dyDescent="0.25">
      <c r="A85" s="17">
        <v>3</v>
      </c>
      <c r="B85" s="10">
        <v>25</v>
      </c>
      <c r="C85" s="10">
        <f t="shared" si="10"/>
        <v>84</v>
      </c>
      <c r="D85" s="9" t="e">
        <f>IF(I85='[1]Jour Férié'!F$13,'[1]Jour Férié'!E$13,""&amp;IF(I85='[1]Jour Férié'!F$14,'[1]Jour Férié'!E$14,""&amp;IF(I85='[1]Jour Férié'!F$15,'[1]Jour Férié'!E$15,""&amp;IF(I85='[1]Jour Férié'!B$5,'[1]Jour Férié'!A$5,""&amp;IF(MOD(MATCH(I46,[1]vacances!$A$3:$A$202,1),2)=1,"vacances","")))))</f>
        <v>#N/A</v>
      </c>
      <c r="E85" s="11"/>
      <c r="F85" s="12"/>
      <c r="G85" s="12"/>
      <c r="H85" s="42"/>
      <c r="I85" s="14">
        <f t="shared" si="8"/>
        <v>43184</v>
      </c>
    </row>
    <row r="86" spans="1:9" x14ac:dyDescent="0.25">
      <c r="A86" s="17">
        <v>3</v>
      </c>
      <c r="B86" s="10">
        <v>26</v>
      </c>
      <c r="C86" s="10">
        <f t="shared" si="10"/>
        <v>85</v>
      </c>
      <c r="D86" s="9" t="e">
        <f>IF(I86='[1]Jour Férié'!F$13,'[1]Jour Férié'!E$13,""&amp;IF(I86='[1]Jour Férié'!F$14,'[1]Jour Férié'!E$14,""&amp;IF(I86='[1]Jour Férié'!F$15,'[1]Jour Férié'!E$15,""&amp;IF(I86='[1]Jour Férié'!B$5,'[1]Jour Férié'!A$5,""&amp;IF(MOD(MATCH(I47,[1]vacances!$A$3:$A$202,1),2)=1,"vacances","")))))</f>
        <v>#N/A</v>
      </c>
      <c r="E86" s="11"/>
      <c r="F86" s="12"/>
      <c r="G86" s="12"/>
      <c r="H86" s="42"/>
      <c r="I86" s="14">
        <f t="shared" si="8"/>
        <v>43185</v>
      </c>
    </row>
    <row r="87" spans="1:9" x14ac:dyDescent="0.25">
      <c r="A87" s="17">
        <v>3</v>
      </c>
      <c r="B87" s="10">
        <v>27</v>
      </c>
      <c r="C87" s="10">
        <f t="shared" si="10"/>
        <v>86</v>
      </c>
      <c r="D87" s="9" t="e">
        <f>IF(I87='[1]Jour Férié'!F$13,'[1]Jour Férié'!E$13,""&amp;IF(I87='[1]Jour Férié'!F$14,'[1]Jour Férié'!E$14,""&amp;IF(I87='[1]Jour Férié'!F$15,'[1]Jour Férié'!E$15,""&amp;IF(I87='[1]Jour Férié'!B$5,'[1]Jour Férié'!A$5,""&amp;IF(MOD(MATCH(I48,[1]vacances!$A$3:$A$202,1),2)=1,"vacances","")))))</f>
        <v>#N/A</v>
      </c>
      <c r="E87" s="11"/>
      <c r="F87" s="12"/>
      <c r="G87" s="12"/>
      <c r="H87" s="42"/>
      <c r="I87" s="14">
        <f t="shared" si="8"/>
        <v>43186</v>
      </c>
    </row>
    <row r="88" spans="1:9" x14ac:dyDescent="0.25">
      <c r="A88" s="17">
        <v>3</v>
      </c>
      <c r="B88" s="10">
        <v>28</v>
      </c>
      <c r="C88" s="10">
        <f t="shared" si="10"/>
        <v>87</v>
      </c>
      <c r="D88" s="9" t="e">
        <f>IF(I88='[1]Jour Férié'!F$13,'[1]Jour Férié'!E$13,""&amp;IF(I88='[1]Jour Férié'!F$14,'[1]Jour Férié'!E$14,""&amp;IF(I88='[1]Jour Férié'!F$15,'[1]Jour Férié'!E$15,""&amp;IF(I88='[1]Jour Férié'!B$5,'[1]Jour Férié'!A$5,""&amp;IF(MOD(MATCH(I49,[1]vacances!$A$3:$A$202,1),2)=1,"vacances","")))))</f>
        <v>#N/A</v>
      </c>
      <c r="E88" s="11"/>
      <c r="F88" s="12"/>
      <c r="G88" s="12"/>
      <c r="H88" s="42"/>
      <c r="I88" s="14">
        <f t="shared" si="8"/>
        <v>43187</v>
      </c>
    </row>
    <row r="89" spans="1:9" x14ac:dyDescent="0.25">
      <c r="A89" s="17">
        <v>3</v>
      </c>
      <c r="B89" s="10">
        <v>29</v>
      </c>
      <c r="C89" s="10">
        <f t="shared" si="10"/>
        <v>88</v>
      </c>
      <c r="D89" s="9" t="e">
        <f>IF(I89='[1]Jour Férié'!F$13,'[1]Jour Férié'!E$13,""&amp;IF(I89='[1]Jour Férié'!F$14,'[1]Jour Férié'!E$14,""&amp;IF(I89='[1]Jour Férié'!F$15,'[1]Jour Férié'!E$15,""&amp;IF(I89='[1]Jour Férié'!B$5,'[1]Jour Férié'!A$5,""&amp;IF(MOD(MATCH(I50,[1]vacances!$A$3:$A$202,1),2)=1,"vacances","")))))</f>
        <v>#N/A</v>
      </c>
      <c r="E89" s="11"/>
      <c r="F89" s="12"/>
      <c r="G89" s="12"/>
      <c r="H89" s="42"/>
      <c r="I89" s="14">
        <f t="shared" si="8"/>
        <v>43188</v>
      </c>
    </row>
    <row r="90" spans="1:9" x14ac:dyDescent="0.25">
      <c r="A90" s="17">
        <v>3</v>
      </c>
      <c r="B90" s="10">
        <v>30</v>
      </c>
      <c r="C90" s="10">
        <f t="shared" si="10"/>
        <v>89</v>
      </c>
      <c r="D90" s="9" t="e">
        <f>IF(I90='[1]Jour Férié'!F$13,'[1]Jour Férié'!E$13,""&amp;IF(I90='[1]Jour Férié'!F$14,'[1]Jour Férié'!E$14,""&amp;IF(I90='[1]Jour Férié'!F$15,'[1]Jour Férié'!E$15,""&amp;IF(I90='[1]Jour Férié'!B$5,'[1]Jour Férié'!A$5,""&amp;IF(MOD(MATCH(I51,[1]vacances!$A$3:$A$202,1),2)=1,"vacances","")))))</f>
        <v>#N/A</v>
      </c>
      <c r="E90" s="11"/>
      <c r="F90" s="12"/>
      <c r="G90" s="12"/>
      <c r="H90" s="42"/>
      <c r="I90" s="14">
        <f t="shared" si="8"/>
        <v>43189</v>
      </c>
    </row>
    <row r="91" spans="1:9" ht="15.75" thickBot="1" x14ac:dyDescent="0.3">
      <c r="A91" s="18">
        <v>3</v>
      </c>
      <c r="B91" s="19">
        <v>31</v>
      </c>
      <c r="C91" s="19">
        <f t="shared" si="10"/>
        <v>90</v>
      </c>
      <c r="D91" s="20" t="e">
        <f>IF(I91='[1]Jour Férié'!F$13,'[1]Jour Férié'!E$13,""&amp;IF(I91='[1]Jour Férié'!F$14,'[1]Jour Férié'!E$14,""&amp;IF(I91='[1]Jour Férié'!F$15,'[1]Jour Férié'!E$15,""&amp;IF(I91='[1]Jour Férié'!B$5,'[1]Jour Férié'!A$5,""&amp;IF(MOD(MATCH(I52,[1]vacances!$A$3:$A$202,1),2)=1,"vacances","")))))</f>
        <v>#N/A</v>
      </c>
      <c r="E91" s="21"/>
      <c r="F91" s="22"/>
      <c r="G91" s="22"/>
      <c r="H91" s="43"/>
      <c r="I91" s="24">
        <f t="shared" si="8"/>
        <v>43190</v>
      </c>
    </row>
    <row r="92" spans="1:9" x14ac:dyDescent="0.25">
      <c r="A92" s="25">
        <v>4</v>
      </c>
      <c r="B92" s="26">
        <v>1</v>
      </c>
      <c r="C92" s="26">
        <f t="shared" si="10"/>
        <v>91</v>
      </c>
      <c r="D92" s="27" t="e">
        <f>IF(I92='[1]Jour Férié'!F$13,'[1]Jour Férié'!E$13,""&amp;IF(I92='[1]Jour Férié'!F$15,'[1]Jour Férié'!E$15,""&amp;IF(I92='[1]Jour Férié'!B$5,'[1]Jour Férié'!A$5,""&amp;IF(I92='[1]Jour Férié'!B$8,'[1]Jour Férié'!A$8,""&amp;IF(MOD(MATCH(I92,[1]vacances!$A$3:$A$202,1),2)=1,"vacances",""&amp;IF(MOD(MATCH(I92,[1]vacances!$A$3:$A$202,1),2)=1,"vacances",""))))))</f>
        <v>#N/A</v>
      </c>
      <c r="E92" s="5"/>
      <c r="F92" s="4"/>
      <c r="G92" s="4"/>
      <c r="H92" s="28" t="s">
        <v>3</v>
      </c>
      <c r="I92" s="29">
        <f>DATE(annee,4,1)</f>
        <v>43191</v>
      </c>
    </row>
    <row r="93" spans="1:9" x14ac:dyDescent="0.25">
      <c r="A93" s="30">
        <v>4</v>
      </c>
      <c r="B93" s="31">
        <v>2</v>
      </c>
      <c r="C93" s="31">
        <f t="shared" si="10"/>
        <v>92</v>
      </c>
      <c r="D93" s="32" t="str">
        <f>IF(I93='[1]Jour Férié'!F$13,'[1]Jour Férié'!E$13,""&amp;IF(I93='[1]Jour Férié'!F$15,'[1]Jour Férié'!E$15,""&amp;IF(I93='[1]Jour Férié'!B$5,'[1]Jour Férié'!A$5,""&amp;IF(I93='[1]Jour Férié'!B$8,'[1]Jour Férié'!A$8,""&amp;IF(MOD(MATCH(I93,[1]vacances!$A$3:$A$202,1),2)=1,"vacances",""&amp;IF(MOD(MATCH(I93,[1]vacances!$A$3:$A$202,1),2)=1,"vacances",""))))))</f>
        <v>Lundi de Pâques</v>
      </c>
      <c r="E93" s="12"/>
      <c r="F93" s="11"/>
      <c r="G93" s="11"/>
      <c r="H93" s="33"/>
      <c r="I93" s="34">
        <f t="shared" ref="I93:I121" si="11">DATE(annee,4,1)+B92</f>
        <v>43192</v>
      </c>
    </row>
    <row r="94" spans="1:9" x14ac:dyDescent="0.25">
      <c r="A94" s="30">
        <v>4</v>
      </c>
      <c r="B94" s="31">
        <v>3</v>
      </c>
      <c r="C94" s="31">
        <f t="shared" si="10"/>
        <v>93</v>
      </c>
      <c r="D94" s="32" t="e">
        <f>IF(I94='[1]Jour Férié'!F$13,'[1]Jour Férié'!E$13,""&amp;IF(I94='[1]Jour Férié'!F$15,'[1]Jour Férié'!E$15,""&amp;IF(I94='[1]Jour Férié'!B$5,'[1]Jour Férié'!A$5,""&amp;IF(I94='[1]Jour Férié'!B$8,'[1]Jour Férié'!A$8,""&amp;IF(MOD(MATCH(I94,[1]vacances!$A$3:$A$202,1),2)=1,"vacances",""&amp;IF(MOD(MATCH(I94,[1]vacances!$A$3:$A$202,1),2)=1,"vacances",""))))))</f>
        <v>#N/A</v>
      </c>
      <c r="E94" s="12"/>
      <c r="F94" s="11"/>
      <c r="G94" s="11"/>
      <c r="H94" s="33"/>
      <c r="I94" s="34">
        <f t="shared" si="11"/>
        <v>43193</v>
      </c>
    </row>
    <row r="95" spans="1:9" x14ac:dyDescent="0.25">
      <c r="A95" s="30">
        <v>4</v>
      </c>
      <c r="B95" s="31">
        <v>4</v>
      </c>
      <c r="C95" s="31">
        <f t="shared" si="10"/>
        <v>94</v>
      </c>
      <c r="D95" s="32" t="e">
        <f>IF(I95='[1]Jour Férié'!F$13,'[1]Jour Férié'!E$13,""&amp;IF(I95='[1]Jour Férié'!F$15,'[1]Jour Férié'!E$15,""&amp;IF(I95='[1]Jour Férié'!B$5,'[1]Jour Férié'!A$5,""&amp;IF(I95='[1]Jour Férié'!B$8,'[1]Jour Férié'!A$8,""&amp;IF(MOD(MATCH(I95,[1]vacances!$A$3:$A$202,1),2)=1,"vacances",""&amp;IF(MOD(MATCH(I95,[1]vacances!$A$3:$A$202,1),2)=1,"vacances",""))))))</f>
        <v>#N/A</v>
      </c>
      <c r="E95" s="12"/>
      <c r="F95" s="11"/>
      <c r="G95" s="11"/>
      <c r="H95" s="33"/>
      <c r="I95" s="34">
        <f t="shared" si="11"/>
        <v>43194</v>
      </c>
    </row>
    <row r="96" spans="1:9" x14ac:dyDescent="0.25">
      <c r="A96" s="30">
        <v>4</v>
      </c>
      <c r="B96" s="31">
        <v>5</v>
      </c>
      <c r="C96" s="31">
        <f t="shared" ref="C96:C111" si="12">VLOOKUP(A96,Données,4)+B96-1</f>
        <v>95</v>
      </c>
      <c r="D96" s="32" t="e">
        <f>IF(I96='[1]Jour Férié'!F$13,'[1]Jour Férié'!E$13,""&amp;IF(I96='[1]Jour Férié'!F$15,'[1]Jour Férié'!E$15,""&amp;IF(I96='[1]Jour Férié'!B$5,'[1]Jour Férié'!A$5,""&amp;IF(I96='[1]Jour Férié'!B$8,'[1]Jour Férié'!A$8,""&amp;IF(MOD(MATCH(I96,[1]vacances!$A$3:$A$202,1),2)=1,"vacances",""&amp;IF(MOD(MATCH(I96,[1]vacances!$A$3:$A$202,1),2)=1,"vacances",""))))))</f>
        <v>#N/A</v>
      </c>
      <c r="E96" s="12"/>
      <c r="F96" s="11"/>
      <c r="G96" s="11"/>
      <c r="H96" s="33"/>
      <c r="I96" s="34">
        <f t="shared" si="11"/>
        <v>43195</v>
      </c>
    </row>
    <row r="97" spans="1:9" x14ac:dyDescent="0.25">
      <c r="A97" s="30">
        <v>4</v>
      </c>
      <c r="B97" s="31">
        <v>6</v>
      </c>
      <c r="C97" s="31">
        <f t="shared" si="12"/>
        <v>96</v>
      </c>
      <c r="D97" s="32" t="e">
        <f>IF(I97='[1]Jour Férié'!F$13,'[1]Jour Férié'!E$13,""&amp;IF(I97='[1]Jour Férié'!F$15,'[1]Jour Férié'!E$15,""&amp;IF(I97='[1]Jour Férié'!B$5,'[1]Jour Férié'!A$5,""&amp;IF(I97='[1]Jour Férié'!B$8,'[1]Jour Férié'!A$8,""&amp;IF(MOD(MATCH(I97,[1]vacances!$A$3:$A$202,1),2)=1,"vacances",""&amp;IF(MOD(MATCH(I97,[1]vacances!$A$3:$A$202,1),2)=1,"vacances",""))))))</f>
        <v>#N/A</v>
      </c>
      <c r="E97" s="12"/>
      <c r="F97" s="11"/>
      <c r="G97" s="11"/>
      <c r="H97" s="33"/>
      <c r="I97" s="34">
        <f t="shared" si="11"/>
        <v>43196</v>
      </c>
    </row>
    <row r="98" spans="1:9" x14ac:dyDescent="0.25">
      <c r="A98" s="30">
        <v>4</v>
      </c>
      <c r="B98" s="31">
        <v>7</v>
      </c>
      <c r="C98" s="31">
        <f t="shared" si="12"/>
        <v>97</v>
      </c>
      <c r="D98" s="32" t="e">
        <f>IF(I98='[1]Jour Férié'!F$13,'[1]Jour Férié'!E$13,""&amp;IF(I98='[1]Jour Férié'!F$15,'[1]Jour Férié'!E$15,""&amp;IF(I98='[1]Jour Férié'!B$5,'[1]Jour Férié'!A$5,""&amp;IF(I98='[1]Jour Férié'!B$8,'[1]Jour Férié'!A$8,""&amp;IF(MOD(MATCH(I98,[1]vacances!$A$3:$A$202,1),2)=1,"vacances",""&amp;IF(MOD(MATCH(I98,[1]vacances!$A$3:$A$202,1),2)=1,"vacances",""))))))</f>
        <v>#N/A</v>
      </c>
      <c r="E98" s="12"/>
      <c r="F98" s="11"/>
      <c r="G98" s="11"/>
      <c r="H98" s="33"/>
      <c r="I98" s="34">
        <f t="shared" si="11"/>
        <v>43197</v>
      </c>
    </row>
    <row r="99" spans="1:9" x14ac:dyDescent="0.25">
      <c r="A99" s="30">
        <v>4</v>
      </c>
      <c r="B99" s="31">
        <v>8</v>
      </c>
      <c r="C99" s="31">
        <f t="shared" si="12"/>
        <v>98</v>
      </c>
      <c r="D99" s="32" t="e">
        <f>IF(I99='[1]Jour Férié'!F$13,'[1]Jour Férié'!E$13,""&amp;IF(I99='[1]Jour Férié'!F$15,'[1]Jour Férié'!E$15,""&amp;IF(I99='[1]Jour Férié'!B$5,'[1]Jour Férié'!A$5,""&amp;IF(I99='[1]Jour Férié'!B$8,'[1]Jour Férié'!A$8,""&amp;IF(MOD(MATCH(I99,[1]vacances!$A$3:$A$202,1),2)=1,"vacances",""&amp;IF(MOD(MATCH(I99,[1]vacances!$A$3:$A$202,1),2)=1,"vacances",""))))))</f>
        <v>#N/A</v>
      </c>
      <c r="E99" s="12"/>
      <c r="F99" s="11"/>
      <c r="G99" s="11"/>
      <c r="H99" s="33"/>
      <c r="I99" s="34">
        <f t="shared" si="11"/>
        <v>43198</v>
      </c>
    </row>
    <row r="100" spans="1:9" x14ac:dyDescent="0.25">
      <c r="A100" s="30">
        <v>4</v>
      </c>
      <c r="B100" s="31">
        <v>9</v>
      </c>
      <c r="C100" s="31">
        <f t="shared" si="12"/>
        <v>99</v>
      </c>
      <c r="D100" s="32" t="e">
        <f>IF(I100='[1]Jour Férié'!F$13,'[1]Jour Férié'!E$13,""&amp;IF(I100='[1]Jour Férié'!F$15,'[1]Jour Férié'!E$15,""&amp;IF(I100='[1]Jour Férié'!B$5,'[1]Jour Férié'!A$5,""&amp;IF(I100='[1]Jour Férié'!B$8,'[1]Jour Férié'!A$8,""&amp;IF(MOD(MATCH(I100,[1]vacances!$A$3:$A$202,1),2)=1,"vacances",""&amp;IF(MOD(MATCH(I100,[1]vacances!$A$3:$A$202,1),2)=1,"vacances",""))))))</f>
        <v>#N/A</v>
      </c>
      <c r="E100" s="12"/>
      <c r="F100" s="11"/>
      <c r="G100" s="11"/>
      <c r="H100" s="33"/>
      <c r="I100" s="34">
        <f t="shared" si="11"/>
        <v>43199</v>
      </c>
    </row>
    <row r="101" spans="1:9" x14ac:dyDescent="0.25">
      <c r="A101" s="30">
        <v>4</v>
      </c>
      <c r="B101" s="31">
        <v>10</v>
      </c>
      <c r="C101" s="31">
        <f t="shared" si="12"/>
        <v>100</v>
      </c>
      <c r="D101" s="32" t="e">
        <f>IF(I101='[1]Jour Férié'!F$13,'[1]Jour Férié'!E$13,""&amp;IF(I101='[1]Jour Férié'!F$15,'[1]Jour Férié'!E$15,""&amp;IF(I101='[1]Jour Férié'!B$5,'[1]Jour Férié'!A$5,""&amp;IF(I101='[1]Jour Férié'!B$8,'[1]Jour Férié'!A$8,""&amp;IF(MOD(MATCH(I101,[1]vacances!$A$3:$A$202,1),2)=1,"vacances",""&amp;IF(MOD(MATCH(I101,[1]vacances!$A$3:$A$202,1),2)=1,"vacances",""))))))</f>
        <v>#N/A</v>
      </c>
      <c r="E101" s="12"/>
      <c r="F101" s="11"/>
      <c r="G101" s="11"/>
      <c r="H101" s="33"/>
      <c r="I101" s="34">
        <f t="shared" si="11"/>
        <v>43200</v>
      </c>
    </row>
    <row r="102" spans="1:9" x14ac:dyDescent="0.25">
      <c r="A102" s="30">
        <v>4</v>
      </c>
      <c r="B102" s="31">
        <v>11</v>
      </c>
      <c r="C102" s="31">
        <f t="shared" si="12"/>
        <v>101</v>
      </c>
      <c r="D102" s="32" t="e">
        <f>IF(I102='[1]Jour Férié'!F$13,'[1]Jour Férié'!E$13,""&amp;IF(I102='[1]Jour Férié'!F$15,'[1]Jour Férié'!E$15,""&amp;IF(I102='[1]Jour Férié'!B$5,'[1]Jour Férié'!A$5,""&amp;IF(I102='[1]Jour Férié'!B$8,'[1]Jour Férié'!A$8,""&amp;IF(MOD(MATCH(I102,[1]vacances!$A$3:$A$202,1),2)=1,"vacances",""&amp;IF(MOD(MATCH(I102,[1]vacances!$A$3:$A$202,1),2)=1,"vacances",""))))))</f>
        <v>#N/A</v>
      </c>
      <c r="E102" s="12"/>
      <c r="F102" s="11"/>
      <c r="G102" s="11"/>
      <c r="H102" s="33"/>
      <c r="I102" s="34">
        <f t="shared" si="11"/>
        <v>43201</v>
      </c>
    </row>
    <row r="103" spans="1:9" x14ac:dyDescent="0.25">
      <c r="A103" s="30">
        <v>4</v>
      </c>
      <c r="B103" s="31">
        <v>12</v>
      </c>
      <c r="C103" s="31">
        <f t="shared" si="12"/>
        <v>102</v>
      </c>
      <c r="D103" s="32" t="e">
        <f>IF(I103='[1]Jour Férié'!F$13,'[1]Jour Férié'!E$13,""&amp;IF(I103='[1]Jour Férié'!F$15,'[1]Jour Férié'!E$15,""&amp;IF(I103='[1]Jour Férié'!B$5,'[1]Jour Férié'!A$5,""&amp;IF(I103='[1]Jour Férié'!B$8,'[1]Jour Férié'!A$8,""&amp;IF(MOD(MATCH(I103,[1]vacances!$A$3:$A$202,1),2)=1,"vacances",""&amp;IF(MOD(MATCH(I103,[1]vacances!$A$3:$A$202,1),2)=1,"vacances",""))))))</f>
        <v>#N/A</v>
      </c>
      <c r="E103" s="12"/>
      <c r="F103" s="11"/>
      <c r="G103" s="11"/>
      <c r="H103" s="33"/>
      <c r="I103" s="34">
        <f t="shared" si="11"/>
        <v>43202</v>
      </c>
    </row>
    <row r="104" spans="1:9" x14ac:dyDescent="0.25">
      <c r="A104" s="30">
        <v>4</v>
      </c>
      <c r="B104" s="31">
        <v>13</v>
      </c>
      <c r="C104" s="31">
        <f t="shared" si="12"/>
        <v>103</v>
      </c>
      <c r="D104" s="32" t="e">
        <f>IF(I104='[1]Jour Férié'!F$13,'[1]Jour Férié'!E$13,""&amp;IF(I104='[1]Jour Férié'!F$15,'[1]Jour Férié'!E$15,""&amp;IF(I104='[1]Jour Férié'!B$5,'[1]Jour Férié'!A$5,""&amp;IF(I104='[1]Jour Férié'!B$8,'[1]Jour Férié'!A$8,""&amp;IF(MOD(MATCH(I104,[1]vacances!$A$3:$A$202,1),2)=1,"vacances",""&amp;IF(MOD(MATCH(I104,[1]vacances!$A$3:$A$202,1),2)=1,"vacances",""))))))</f>
        <v>#N/A</v>
      </c>
      <c r="E104" s="12"/>
      <c r="F104" s="11"/>
      <c r="G104" s="11"/>
      <c r="H104" s="33"/>
      <c r="I104" s="34">
        <f t="shared" si="11"/>
        <v>43203</v>
      </c>
    </row>
    <row r="105" spans="1:9" x14ac:dyDescent="0.25">
      <c r="A105" s="30">
        <v>4</v>
      </c>
      <c r="B105" s="31">
        <v>14</v>
      </c>
      <c r="C105" s="31">
        <f t="shared" si="12"/>
        <v>104</v>
      </c>
      <c r="D105" s="32" t="e">
        <f>IF(I105='[1]Jour Férié'!F$13,'[1]Jour Férié'!E$13,""&amp;IF(I105='[1]Jour Férié'!F$15,'[1]Jour Férié'!E$15,""&amp;IF(I105='[1]Jour Férié'!B$5,'[1]Jour Férié'!A$5,""&amp;IF(I105='[1]Jour Férié'!B$8,'[1]Jour Férié'!A$8,""&amp;IF(MOD(MATCH(I105,[1]vacances!$A$3:$A$202,1),2)=1,"vacances",""&amp;IF(MOD(MATCH(I105,[1]vacances!$A$3:$A$202,1),2)=1,"vacances",""))))))</f>
        <v>#N/A</v>
      </c>
      <c r="E105" s="12"/>
      <c r="F105" s="11"/>
      <c r="G105" s="11"/>
      <c r="H105" s="33"/>
      <c r="I105" s="34">
        <f t="shared" si="11"/>
        <v>43204</v>
      </c>
    </row>
    <row r="106" spans="1:9" x14ac:dyDescent="0.25">
      <c r="A106" s="30">
        <v>4</v>
      </c>
      <c r="B106" s="31">
        <v>15</v>
      </c>
      <c r="C106" s="31">
        <f t="shared" si="12"/>
        <v>105</v>
      </c>
      <c r="D106" s="32" t="e">
        <f>IF(I106='[1]Jour Férié'!F$13,'[1]Jour Férié'!E$13,""&amp;IF(I106='[1]Jour Férié'!F$15,'[1]Jour Férié'!E$15,""&amp;IF(I106='[1]Jour Férié'!B$5,'[1]Jour Férié'!A$5,""&amp;IF(I106='[1]Jour Férié'!B$8,'[1]Jour Férié'!A$8,""&amp;IF(MOD(MATCH(I106,[1]vacances!$A$3:$A$202,1),2)=1,"vacances",""&amp;IF(MOD(MATCH(I106,[1]vacances!$A$3:$A$202,1),2)=1,"vacances",""))))))</f>
        <v>#N/A</v>
      </c>
      <c r="E106" s="12"/>
      <c r="F106" s="11"/>
      <c r="G106" s="11"/>
      <c r="H106" s="33"/>
      <c r="I106" s="34">
        <f t="shared" si="11"/>
        <v>43205</v>
      </c>
    </row>
    <row r="107" spans="1:9" x14ac:dyDescent="0.25">
      <c r="A107" s="30">
        <v>4</v>
      </c>
      <c r="B107" s="31">
        <v>16</v>
      </c>
      <c r="C107" s="31">
        <f t="shared" si="12"/>
        <v>106</v>
      </c>
      <c r="D107" s="32" t="e">
        <f>IF(I107='[1]Jour Férié'!F$13,'[1]Jour Férié'!E$13,""&amp;IF(I107='[1]Jour Férié'!F$15,'[1]Jour Férié'!E$15,""&amp;IF(I107='[1]Jour Férié'!B$5,'[1]Jour Férié'!A$5,""&amp;IF(I107='[1]Jour Férié'!B$8,'[1]Jour Férié'!A$8,""&amp;IF(MOD(MATCH(I107,[1]vacances!$A$3:$A$202,1),2)=1,"vacances",""&amp;IF(MOD(MATCH(I107,[1]vacances!$A$3:$A$202,1),2)=1,"vacances",""))))))</f>
        <v>#N/A</v>
      </c>
      <c r="E107" s="12"/>
      <c r="F107" s="11"/>
      <c r="G107" s="11"/>
      <c r="H107" s="33"/>
      <c r="I107" s="34">
        <f t="shared" si="11"/>
        <v>43206</v>
      </c>
    </row>
    <row r="108" spans="1:9" x14ac:dyDescent="0.25">
      <c r="A108" s="30">
        <v>4</v>
      </c>
      <c r="B108" s="31">
        <v>17</v>
      </c>
      <c r="C108" s="31">
        <f t="shared" si="12"/>
        <v>107</v>
      </c>
      <c r="D108" s="32" t="e">
        <f>IF(I108='[1]Jour Férié'!F$13,'[1]Jour Férié'!E$13,""&amp;IF(I108='[1]Jour Férié'!F$15,'[1]Jour Férié'!E$15,""&amp;IF(I108='[1]Jour Férié'!B$5,'[1]Jour Férié'!A$5,""&amp;IF(I108='[1]Jour Férié'!B$8,'[1]Jour Férié'!A$8,""&amp;IF(MOD(MATCH(I108,[1]vacances!$A$3:$A$202,1),2)=1,"vacances",""&amp;IF(MOD(MATCH(I108,[1]vacances!$A$3:$A$202,1),2)=1,"vacances",""))))))</f>
        <v>#N/A</v>
      </c>
      <c r="E108" s="12"/>
      <c r="F108" s="11"/>
      <c r="G108" s="11"/>
      <c r="H108" s="33"/>
      <c r="I108" s="34">
        <f t="shared" si="11"/>
        <v>43207</v>
      </c>
    </row>
    <row r="109" spans="1:9" x14ac:dyDescent="0.25">
      <c r="A109" s="30">
        <v>4</v>
      </c>
      <c r="B109" s="31">
        <v>18</v>
      </c>
      <c r="C109" s="31">
        <f t="shared" si="12"/>
        <v>108</v>
      </c>
      <c r="D109" s="32" t="e">
        <f>IF(I109='[1]Jour Férié'!F$13,'[1]Jour Férié'!E$13,""&amp;IF(I109='[1]Jour Férié'!F$15,'[1]Jour Férié'!E$15,""&amp;IF(I109='[1]Jour Férié'!B$5,'[1]Jour Férié'!A$5,""&amp;IF(I109='[1]Jour Férié'!B$8,'[1]Jour Férié'!A$8,""&amp;IF(MOD(MATCH(I109,[1]vacances!$A$3:$A$202,1),2)=1,"vacances",""&amp;IF(MOD(MATCH(I109,[1]vacances!$A$3:$A$202,1),2)=1,"vacances",""))))))</f>
        <v>#N/A</v>
      </c>
      <c r="E109" s="12"/>
      <c r="F109" s="11"/>
      <c r="G109" s="11"/>
      <c r="H109" s="33"/>
      <c r="I109" s="34">
        <f t="shared" si="11"/>
        <v>43208</v>
      </c>
    </row>
    <row r="110" spans="1:9" x14ac:dyDescent="0.25">
      <c r="A110" s="30">
        <v>4</v>
      </c>
      <c r="B110" s="31">
        <v>19</v>
      </c>
      <c r="C110" s="31">
        <f t="shared" si="12"/>
        <v>109</v>
      </c>
      <c r="D110" s="32" t="e">
        <f>IF(I110='[1]Jour Férié'!F$13,'[1]Jour Férié'!E$13,""&amp;IF(I110='[1]Jour Férié'!F$15,'[1]Jour Férié'!E$15,""&amp;IF(I110='[1]Jour Férié'!B$5,'[1]Jour Férié'!A$5,""&amp;IF(I110='[1]Jour Férié'!B$8,'[1]Jour Férié'!A$8,""&amp;IF(MOD(MATCH(I110,[1]vacances!$A$3:$A$202,1),2)=1,"vacances",""&amp;IF(MOD(MATCH(I110,[1]vacances!$A$3:$A$202,1),2)=1,"vacances",""))))))</f>
        <v>#N/A</v>
      </c>
      <c r="E110" s="12"/>
      <c r="F110" s="11"/>
      <c r="G110" s="11"/>
      <c r="H110" s="33"/>
      <c r="I110" s="34">
        <f t="shared" si="11"/>
        <v>43209</v>
      </c>
    </row>
    <row r="111" spans="1:9" x14ac:dyDescent="0.25">
      <c r="A111" s="30">
        <v>4</v>
      </c>
      <c r="B111" s="31">
        <v>20</v>
      </c>
      <c r="C111" s="31">
        <f t="shared" si="12"/>
        <v>110</v>
      </c>
      <c r="D111" s="32" t="e">
        <f>IF(I111='[1]Jour Férié'!F$13,'[1]Jour Férié'!E$13,""&amp;IF(I111='[1]Jour Férié'!F$15,'[1]Jour Férié'!E$15,""&amp;IF(I111='[1]Jour Férié'!B$5,'[1]Jour Férié'!A$5,""&amp;IF(I111='[1]Jour Férié'!B$8,'[1]Jour Férié'!A$8,""&amp;IF(MOD(MATCH(I111,[1]vacances!$A$3:$A$202,1),2)=1,"vacances",""&amp;IF(MOD(MATCH(I111,[1]vacances!$A$3:$A$202,1),2)=1,"vacances",""))))))</f>
        <v>#N/A</v>
      </c>
      <c r="E111" s="12"/>
      <c r="F111" s="11"/>
      <c r="G111" s="11"/>
      <c r="H111" s="33"/>
      <c r="I111" s="34">
        <f t="shared" si="11"/>
        <v>43210</v>
      </c>
    </row>
    <row r="112" spans="1:9" x14ac:dyDescent="0.25">
      <c r="A112" s="30">
        <v>4</v>
      </c>
      <c r="B112" s="31">
        <v>21</v>
      </c>
      <c r="C112" s="31">
        <f t="shared" ref="C112:C127" si="13">VLOOKUP(A112,Données,4)+B112-1</f>
        <v>111</v>
      </c>
      <c r="D112" s="32" t="e">
        <f>IF(I112='[1]Jour Férié'!F$13,'[1]Jour Férié'!E$13,""&amp;IF(I112='[1]Jour Férié'!F$15,'[1]Jour Férié'!E$15,""&amp;IF(I112='[1]Jour Férié'!B$5,'[1]Jour Férié'!A$5,""&amp;IF(I112='[1]Jour Férié'!B$8,'[1]Jour Férié'!A$8,""&amp;IF(MOD(MATCH(I112,[1]vacances!$A$3:$A$202,1),2)=1,"vacances",""&amp;IF(MOD(MATCH(I112,[1]vacances!$A$3:$A$202,1),2)=1,"vacances",""))))))</f>
        <v>#N/A</v>
      </c>
      <c r="E112" s="12"/>
      <c r="F112" s="11"/>
      <c r="G112" s="11"/>
      <c r="H112" s="33"/>
      <c r="I112" s="34">
        <f t="shared" si="11"/>
        <v>43211</v>
      </c>
    </row>
    <row r="113" spans="1:9" x14ac:dyDescent="0.25">
      <c r="A113" s="30">
        <v>4</v>
      </c>
      <c r="B113" s="31">
        <v>22</v>
      </c>
      <c r="C113" s="31">
        <f t="shared" si="13"/>
        <v>112</v>
      </c>
      <c r="D113" s="32" t="e">
        <f>IF(I113='[1]Jour Férié'!F$13,'[1]Jour Férié'!E$13,""&amp;IF(I113='[1]Jour Férié'!F$15,'[1]Jour Férié'!E$15,""&amp;IF(I113='[1]Jour Férié'!B$5,'[1]Jour Férié'!A$5,""&amp;IF(I113='[1]Jour Férié'!B$8,'[1]Jour Férié'!A$8,""&amp;IF(MOD(MATCH(I113,[1]vacances!$A$3:$A$202,1),2)=1,"vacances",""&amp;IF(MOD(MATCH(I113,[1]vacances!$A$3:$A$202,1),2)=1,"vacances",""))))))</f>
        <v>#N/A</v>
      </c>
      <c r="E113" s="12"/>
      <c r="F113" s="11"/>
      <c r="G113" s="11"/>
      <c r="H113" s="33"/>
      <c r="I113" s="34">
        <f t="shared" si="11"/>
        <v>43212</v>
      </c>
    </row>
    <row r="114" spans="1:9" x14ac:dyDescent="0.25">
      <c r="A114" s="30">
        <v>4</v>
      </c>
      <c r="B114" s="31">
        <v>23</v>
      </c>
      <c r="C114" s="31">
        <f t="shared" si="13"/>
        <v>113</v>
      </c>
      <c r="D114" s="32" t="e">
        <f>IF(I114='[1]Jour Férié'!F$13,'[1]Jour Férié'!E$13,""&amp;IF(I114='[1]Jour Férié'!F$15,'[1]Jour Férié'!E$15,""&amp;IF(I114='[1]Jour Férié'!B$5,'[1]Jour Férié'!A$5,""&amp;IF(I114='[1]Jour Férié'!B$8,'[1]Jour Férié'!A$8,""&amp;IF(MOD(MATCH(I114,[1]vacances!$A$3:$A$202,1),2)=1,"vacances",""&amp;IF(MOD(MATCH(I114,[1]vacances!$A$3:$A$202,1),2)=1,"vacances",""))))))</f>
        <v>#N/A</v>
      </c>
      <c r="E114" s="12"/>
      <c r="F114" s="11"/>
      <c r="G114" s="11"/>
      <c r="H114" s="33"/>
      <c r="I114" s="34">
        <f t="shared" si="11"/>
        <v>43213</v>
      </c>
    </row>
    <row r="115" spans="1:9" x14ac:dyDescent="0.25">
      <c r="A115" s="30">
        <v>4</v>
      </c>
      <c r="B115" s="31">
        <v>24</v>
      </c>
      <c r="C115" s="31">
        <f>VLOOKUP(A115,Données,4)+B115-1</f>
        <v>114</v>
      </c>
      <c r="D115" s="32" t="e">
        <f>IF(I115='[1]Jour Férié'!F$13,'[1]Jour Férié'!E$13,""&amp;IF(I115='[1]Jour Férié'!F$15,'[1]Jour Férié'!E$15,""&amp;IF(I115='[1]Jour Férié'!B$5,'[1]Jour Férié'!A$5,""&amp;IF(I115='[1]Jour Férié'!B$8,'[1]Jour Férié'!A$8,""&amp;IF(MOD(MATCH(I115,[1]vacances!$A$3:$A$202,1),2)=1,"vacances",""&amp;IF(MOD(MATCH(I115,[1]vacances!$A$3:$A$202,1),2)=1,"vacances",""))))))</f>
        <v>#N/A</v>
      </c>
      <c r="E115" s="12"/>
      <c r="F115" s="11"/>
      <c r="G115" s="11"/>
      <c r="H115" s="33"/>
      <c r="I115" s="34">
        <f t="shared" si="11"/>
        <v>43214</v>
      </c>
    </row>
    <row r="116" spans="1:9" x14ac:dyDescent="0.25">
      <c r="A116" s="30">
        <v>4</v>
      </c>
      <c r="B116" s="31">
        <v>25</v>
      </c>
      <c r="C116" s="31">
        <f t="shared" si="13"/>
        <v>115</v>
      </c>
      <c r="D116" s="32" t="e">
        <f>IF(I116='[1]Jour Férié'!F$13,'[1]Jour Férié'!E$13,""&amp;IF(I116='[1]Jour Férié'!F$15,'[1]Jour Férié'!E$15,""&amp;IF(I116='[1]Jour Férié'!B$5,'[1]Jour Férié'!A$5,""&amp;IF(I116='[1]Jour Férié'!B$8,'[1]Jour Férié'!A$8,""&amp;IF(MOD(MATCH(I116,[1]vacances!$A$3:$A$202,1),2)=1,"vacances",""&amp;IF(MOD(MATCH(I116,[1]vacances!$A$3:$A$202,1),2)=1,"vacances",""))))))</f>
        <v>#N/A</v>
      </c>
      <c r="E116" s="12"/>
      <c r="F116" s="11"/>
      <c r="G116" s="11"/>
      <c r="H116" s="33"/>
      <c r="I116" s="34">
        <f t="shared" si="11"/>
        <v>43215</v>
      </c>
    </row>
    <row r="117" spans="1:9" x14ac:dyDescent="0.25">
      <c r="A117" s="30">
        <v>4</v>
      </c>
      <c r="B117" s="31">
        <v>26</v>
      </c>
      <c r="C117" s="31">
        <f t="shared" si="13"/>
        <v>116</v>
      </c>
      <c r="D117" s="32" t="e">
        <f>IF(I117='[1]Jour Férié'!F$13,'[1]Jour Férié'!E$13,""&amp;IF(I117='[1]Jour Férié'!F$15,'[1]Jour Férié'!E$15,""&amp;IF(I117='[1]Jour Férié'!B$5,'[1]Jour Férié'!A$5,""&amp;IF(I117='[1]Jour Férié'!B$8,'[1]Jour Férié'!A$8,""&amp;IF(MOD(MATCH(I117,[1]vacances!$A$3:$A$202,1),2)=1,"vacances",""&amp;IF(MOD(MATCH(I117,[1]vacances!$A$3:$A$202,1),2)=1,"vacances",""))))))</f>
        <v>#N/A</v>
      </c>
      <c r="E117" s="12"/>
      <c r="F117" s="11"/>
      <c r="G117" s="11"/>
      <c r="H117" s="33"/>
      <c r="I117" s="34">
        <f t="shared" si="11"/>
        <v>43216</v>
      </c>
    </row>
    <row r="118" spans="1:9" x14ac:dyDescent="0.25">
      <c r="A118" s="30">
        <v>4</v>
      </c>
      <c r="B118" s="31">
        <v>27</v>
      </c>
      <c r="C118" s="31">
        <f t="shared" si="13"/>
        <v>117</v>
      </c>
      <c r="D118" s="32" t="e">
        <f>IF(I118='[1]Jour Férié'!F$13,'[1]Jour Férié'!E$13,""&amp;IF(I118='[1]Jour Férié'!F$15,'[1]Jour Férié'!E$15,""&amp;IF(I118='[1]Jour Férié'!B$5,'[1]Jour Férié'!A$5,""&amp;IF(I118='[1]Jour Férié'!B$8,'[1]Jour Férié'!A$8,""&amp;IF(MOD(MATCH(I118,[1]vacances!$A$3:$A$202,1),2)=1,"vacances",""&amp;IF(MOD(MATCH(I118,[1]vacances!$A$3:$A$202,1),2)=1,"vacances",""))))))</f>
        <v>#N/A</v>
      </c>
      <c r="E118" s="12"/>
      <c r="F118" s="11"/>
      <c r="G118" s="11"/>
      <c r="H118" s="33"/>
      <c r="I118" s="34">
        <f t="shared" si="11"/>
        <v>43217</v>
      </c>
    </row>
    <row r="119" spans="1:9" x14ac:dyDescent="0.25">
      <c r="A119" s="30">
        <v>4</v>
      </c>
      <c r="B119" s="31">
        <v>28</v>
      </c>
      <c r="C119" s="31">
        <f t="shared" si="13"/>
        <v>118</v>
      </c>
      <c r="D119" s="32" t="e">
        <f>IF(I119='[1]Jour Férié'!F$13,'[1]Jour Férié'!E$13,""&amp;IF(I119='[1]Jour Férié'!F$15,'[1]Jour Férié'!E$15,""&amp;IF(I119='[1]Jour Férié'!B$5,'[1]Jour Férié'!A$5,""&amp;IF(I119='[1]Jour Férié'!B$8,'[1]Jour Férié'!A$8,""&amp;IF(MOD(MATCH(I119,[1]vacances!$A$3:$A$202,1),2)=1,"vacances",""&amp;IF(MOD(MATCH(I119,[1]vacances!$A$3:$A$202,1),2)=1,"vacances",""))))))</f>
        <v>#N/A</v>
      </c>
      <c r="E119" s="12"/>
      <c r="F119" s="11"/>
      <c r="G119" s="11"/>
      <c r="H119" s="33"/>
      <c r="I119" s="34">
        <f t="shared" si="11"/>
        <v>43218</v>
      </c>
    </row>
    <row r="120" spans="1:9" x14ac:dyDescent="0.25">
      <c r="A120" s="30">
        <v>4</v>
      </c>
      <c r="B120" s="31">
        <v>29</v>
      </c>
      <c r="C120" s="31">
        <f t="shared" si="13"/>
        <v>119</v>
      </c>
      <c r="D120" s="32" t="e">
        <f>IF(I120='[1]Jour Férié'!F$13,'[1]Jour Férié'!E$13,""&amp;IF(I120='[1]Jour Férié'!F$15,'[1]Jour Férié'!E$15,""&amp;IF(I120='[1]Jour Férié'!B$5,'[1]Jour Férié'!A$5,""&amp;IF(I120='[1]Jour Férié'!B$8,'[1]Jour Férié'!A$8,""&amp;IF(MOD(MATCH(I120,[1]vacances!$A$3:$A$202,1),2)=1,"vacances",""&amp;IF(MOD(MATCH(I120,[1]vacances!$A$3:$A$202,1),2)=1,"vacances",""))))))</f>
        <v>#N/A</v>
      </c>
      <c r="E120" s="12"/>
      <c r="F120" s="11"/>
      <c r="G120" s="11"/>
      <c r="H120" s="33"/>
      <c r="I120" s="34">
        <f t="shared" si="11"/>
        <v>43219</v>
      </c>
    </row>
    <row r="121" spans="1:9" ht="15.75" thickBot="1" x14ac:dyDescent="0.3">
      <c r="A121" s="35">
        <v>4</v>
      </c>
      <c r="B121" s="36">
        <v>30</v>
      </c>
      <c r="C121" s="36">
        <f>VLOOKUP(A121,Données,4)+B121-1</f>
        <v>120</v>
      </c>
      <c r="D121" s="37" t="e">
        <f>IF(I121='[1]Jour Férié'!F$13,'[1]Jour Férié'!E$13,""&amp;IF(I121='[1]Jour Férié'!F$15,'[1]Jour Férié'!E$15,""&amp;IF(I121='[1]Jour Férié'!B$5,'[1]Jour Férié'!A$5,""&amp;IF(I121='[1]Jour Férié'!B$8,'[1]Jour Férié'!A$8,""&amp;IF(MOD(MATCH(I121,[1]vacances!$A$3:$A$202,1),2)=1,"vacances",""&amp;IF(MOD(MATCH(I121,[1]vacances!$A$3:$A$202,1),2)=1,"vacances",""))))))</f>
        <v>#N/A</v>
      </c>
      <c r="E121" s="22"/>
      <c r="F121" s="21"/>
      <c r="G121" s="21"/>
      <c r="H121" s="38"/>
      <c r="I121" s="39">
        <f t="shared" si="11"/>
        <v>43220</v>
      </c>
    </row>
    <row r="122" spans="1:9" x14ac:dyDescent="0.25">
      <c r="A122" s="40">
        <v>5</v>
      </c>
      <c r="B122" s="3">
        <v>1</v>
      </c>
      <c r="C122" s="3">
        <f t="shared" si="13"/>
        <v>121</v>
      </c>
      <c r="D122" s="2" t="str">
        <f>IF(I122='[1]Jour Férié'!F$13,'[1]Jour Férié'!E$13,""&amp;IF(I122='[1]Jour Férié'!B$8,'[1]Jour Férié'!A$8,""&amp;IF(I122='[1]Jour Férié'!B$10,'[1]Jour Férié'!A$10,""&amp;IF(I122='[1]Jour Férié'!B$6,'[1]Jour Férié'!A$6,""&amp;IF(I122='[1]Jour Férié'!B$7,'[1]Jour Férié'!A$7,""&amp;IF(MOD(MATCH(I122,[1]vacances!$A$3:$A$202,1),2)=1,"vacances",""))))))</f>
        <v>Fête du Travail</v>
      </c>
      <c r="E122" s="4"/>
      <c r="F122" s="5"/>
      <c r="G122" s="5"/>
      <c r="H122" s="41" t="s">
        <v>4</v>
      </c>
      <c r="I122" s="7">
        <f>DATE(annee,5,1)</f>
        <v>43221</v>
      </c>
    </row>
    <row r="123" spans="1:9" x14ac:dyDescent="0.25">
      <c r="A123" s="17">
        <v>5</v>
      </c>
      <c r="B123" s="10">
        <v>2</v>
      </c>
      <c r="C123" s="10">
        <f t="shared" si="13"/>
        <v>122</v>
      </c>
      <c r="D123" s="9" t="e">
        <f>IF(I123='[1]Jour Férié'!F$13,'[1]Jour Férié'!E$13,""&amp;IF(I123='[1]Jour Férié'!B$8,'[1]Jour Férié'!A$8,""&amp;IF(I123='[1]Jour Férié'!B$10,'[1]Jour Férié'!A$10,""&amp;IF(I123='[1]Jour Férié'!B$6,'[1]Jour Férié'!A$6,""&amp;IF(I123='[1]Jour Férié'!B$7,'[1]Jour Férié'!A$7,""&amp;IF(MOD(MATCH(I123,[1]vacances!$A$3:$A$202,1),2)=1,"vacances",""))))))</f>
        <v>#N/A</v>
      </c>
      <c r="E123" s="11"/>
      <c r="F123" s="12"/>
      <c r="G123" s="12"/>
      <c r="H123" s="42"/>
      <c r="I123" s="14">
        <f t="shared" ref="I123:I152" si="14">DATE(annee,5,1)+B122</f>
        <v>43222</v>
      </c>
    </row>
    <row r="124" spans="1:9" x14ac:dyDescent="0.25">
      <c r="A124" s="17">
        <v>5</v>
      </c>
      <c r="B124" s="10">
        <v>3</v>
      </c>
      <c r="C124" s="10">
        <f t="shared" si="13"/>
        <v>123</v>
      </c>
      <c r="D124" s="9" t="e">
        <f>IF(I124='[1]Jour Férié'!F$13,'[1]Jour Férié'!E$13,""&amp;IF(I124='[1]Jour Férié'!B$8,'[1]Jour Férié'!A$8,""&amp;IF(I124='[1]Jour Férié'!B$10,'[1]Jour Férié'!A$10,""&amp;IF(I124='[1]Jour Férié'!B$6,'[1]Jour Férié'!A$6,""&amp;IF(I124='[1]Jour Férié'!B$7,'[1]Jour Férié'!A$7,""&amp;IF(MOD(MATCH(I124,[1]vacances!$A$3:$A$202,1),2)=1,"vacances",""))))))</f>
        <v>#N/A</v>
      </c>
      <c r="E124" s="11"/>
      <c r="F124" s="12"/>
      <c r="G124" s="12"/>
      <c r="H124" s="42"/>
      <c r="I124" s="14">
        <f t="shared" si="14"/>
        <v>43223</v>
      </c>
    </row>
    <row r="125" spans="1:9" x14ac:dyDescent="0.25">
      <c r="A125" s="17">
        <v>5</v>
      </c>
      <c r="B125" s="10">
        <v>4</v>
      </c>
      <c r="C125" s="10">
        <f t="shared" si="13"/>
        <v>124</v>
      </c>
      <c r="D125" s="9" t="e">
        <f>IF(I125='[1]Jour Férié'!F$13,'[1]Jour Férié'!E$13,""&amp;IF(I125='[1]Jour Férié'!B$8,'[1]Jour Férié'!A$8,""&amp;IF(I125='[1]Jour Férié'!B$10,'[1]Jour Férié'!A$10,""&amp;IF(I125='[1]Jour Férié'!B$6,'[1]Jour Férié'!A$6,""&amp;IF(I125='[1]Jour Férié'!B$7,'[1]Jour Férié'!A$7,""&amp;IF(MOD(MATCH(I125,[1]vacances!$A$3:$A$202,1),2)=1,"vacances",""))))))</f>
        <v>#N/A</v>
      </c>
      <c r="E125" s="11"/>
      <c r="F125" s="12"/>
      <c r="G125" s="12"/>
      <c r="H125" s="42"/>
      <c r="I125" s="14">
        <f t="shared" si="14"/>
        <v>43224</v>
      </c>
    </row>
    <row r="126" spans="1:9" x14ac:dyDescent="0.25">
      <c r="A126" s="17">
        <v>5</v>
      </c>
      <c r="B126" s="10">
        <v>5</v>
      </c>
      <c r="C126" s="10">
        <f t="shared" si="13"/>
        <v>125</v>
      </c>
      <c r="D126" s="9" t="e">
        <f>IF(I126='[1]Jour Férié'!F$13,'[1]Jour Férié'!E$13,""&amp;IF(I126='[1]Jour Férié'!B$8,'[1]Jour Férié'!A$8,""&amp;IF(I126='[1]Jour Férié'!B$10,'[1]Jour Férié'!A$10,""&amp;IF(I126='[1]Jour Férié'!B$6,'[1]Jour Férié'!A$6,""&amp;IF(I126='[1]Jour Férié'!B$7,'[1]Jour Férié'!A$7,""&amp;IF(MOD(MATCH(I126,[1]vacances!$A$3:$A$202,1),2)=1,"vacances",""))))))</f>
        <v>#N/A</v>
      </c>
      <c r="E126" s="11"/>
      <c r="F126" s="12"/>
      <c r="G126" s="12"/>
      <c r="H126" s="42"/>
      <c r="I126" s="14">
        <f t="shared" si="14"/>
        <v>43225</v>
      </c>
    </row>
    <row r="127" spans="1:9" x14ac:dyDescent="0.25">
      <c r="A127" s="17">
        <v>5</v>
      </c>
      <c r="B127" s="10">
        <v>6</v>
      </c>
      <c r="C127" s="10">
        <f t="shared" si="13"/>
        <v>126</v>
      </c>
      <c r="D127" s="9" t="e">
        <f>IF(I127='[1]Jour Férié'!F$13,'[1]Jour Férié'!E$13,""&amp;IF(I127='[1]Jour Férié'!B$8,'[1]Jour Férié'!A$8,""&amp;IF(I127='[1]Jour Férié'!B$10,'[1]Jour Férié'!A$10,""&amp;IF(I127='[1]Jour Férié'!B$6,'[1]Jour Férié'!A$6,""&amp;IF(I127='[1]Jour Férié'!B$7,'[1]Jour Férié'!A$7,""&amp;IF(MOD(MATCH(I127,[1]vacances!$A$3:$A$202,1),2)=1,"vacances",""))))))</f>
        <v>#N/A</v>
      </c>
      <c r="E127" s="11"/>
      <c r="F127" s="12"/>
      <c r="G127" s="12"/>
      <c r="H127" s="42"/>
      <c r="I127" s="14">
        <f t="shared" si="14"/>
        <v>43226</v>
      </c>
    </row>
    <row r="128" spans="1:9" x14ac:dyDescent="0.25">
      <c r="A128" s="17">
        <v>5</v>
      </c>
      <c r="B128" s="10">
        <v>7</v>
      </c>
      <c r="C128" s="10">
        <f t="shared" ref="C128:C143" si="15">VLOOKUP(A128,Données,4)+B128-1</f>
        <v>127</v>
      </c>
      <c r="D128" s="9" t="e">
        <f>IF(I128='[1]Jour Férié'!F$13,'[1]Jour Férié'!E$13,""&amp;IF(I128='[1]Jour Férié'!B$8,'[1]Jour Férié'!A$8,""&amp;IF(I128='[1]Jour Férié'!B$10,'[1]Jour Férié'!A$10,""&amp;IF(I128='[1]Jour Férié'!B$6,'[1]Jour Férié'!A$6,""&amp;IF(I128='[1]Jour Férié'!B$7,'[1]Jour Férié'!A$7,""&amp;IF(MOD(MATCH(I128,[1]vacances!$A$3:$A$202,1),2)=1,"vacances",""))))))</f>
        <v>#N/A</v>
      </c>
      <c r="E128" s="11"/>
      <c r="F128" s="12"/>
      <c r="G128" s="12"/>
      <c r="H128" s="42"/>
      <c r="I128" s="14">
        <f t="shared" si="14"/>
        <v>43227</v>
      </c>
    </row>
    <row r="129" spans="1:9" x14ac:dyDescent="0.25">
      <c r="A129" s="17">
        <v>5</v>
      </c>
      <c r="B129" s="10">
        <v>8</v>
      </c>
      <c r="C129" s="10">
        <f t="shared" si="15"/>
        <v>128</v>
      </c>
      <c r="D129" s="9" t="str">
        <f>IF(I129='[1]Jour Férié'!F$13,'[1]Jour Férié'!E$13,""&amp;IF(I129='[1]Jour Férié'!B$8,'[1]Jour Férié'!A$8,""&amp;IF(I129='[1]Jour Férié'!B$10,'[1]Jour Férié'!A$10,""&amp;IF(I129='[1]Jour Férié'!B$6,'[1]Jour Férié'!A$6,""&amp;IF(I129='[1]Jour Férié'!B$7,'[1]Jour Férié'!A$7,""&amp;IF(MOD(MATCH(I129,[1]vacances!$A$3:$A$202,1),2)=1,"vacances",""))))))</f>
        <v>Armistice 1945</v>
      </c>
      <c r="E129" s="11"/>
      <c r="F129" s="12"/>
      <c r="G129" s="12"/>
      <c r="H129" s="42"/>
      <c r="I129" s="14">
        <f t="shared" si="14"/>
        <v>43228</v>
      </c>
    </row>
    <row r="130" spans="1:9" x14ac:dyDescent="0.25">
      <c r="A130" s="17">
        <v>5</v>
      </c>
      <c r="B130" s="10">
        <v>9</v>
      </c>
      <c r="C130" s="10">
        <f t="shared" si="15"/>
        <v>129</v>
      </c>
      <c r="D130" s="9" t="e">
        <f>IF(I130='[1]Jour Férié'!F$13,'[1]Jour Férié'!E$13,""&amp;IF(I130='[1]Jour Férié'!B$8,'[1]Jour Férié'!A$8,""&amp;IF(I130='[1]Jour Férié'!B$10,'[1]Jour Férié'!A$10,""&amp;IF(I130='[1]Jour Férié'!B$6,'[1]Jour Férié'!A$6,""&amp;IF(I130='[1]Jour Férié'!B$7,'[1]Jour Férié'!A$7,""&amp;IF(MOD(MATCH(I130,[1]vacances!$A$3:$A$202,1),2)=1,"vacances",""))))))</f>
        <v>#N/A</v>
      </c>
      <c r="E130" s="11"/>
      <c r="F130" s="12"/>
      <c r="G130" s="12"/>
      <c r="H130" s="42"/>
      <c r="I130" s="14">
        <f t="shared" si="14"/>
        <v>43229</v>
      </c>
    </row>
    <row r="131" spans="1:9" x14ac:dyDescent="0.25">
      <c r="A131" s="17">
        <v>5</v>
      </c>
      <c r="B131" s="10">
        <v>10</v>
      </c>
      <c r="C131" s="10">
        <f>VLOOKUP(A131,Données,4)+B131-1</f>
        <v>130</v>
      </c>
      <c r="D131" s="9" t="str">
        <f>IF(I131='[1]Jour Férié'!F$13,'[1]Jour Férié'!E$13,""&amp;IF(I131='[1]Jour Férié'!B$8,'[1]Jour Férié'!A$8,""&amp;IF(I131='[1]Jour Férié'!B$10,'[1]Jour Férié'!A$10,""&amp;IF(I131='[1]Jour Férié'!B$6,'[1]Jour Férié'!A$6,""&amp;IF(I131='[1]Jour Férié'!B$7,'[1]Jour Férié'!A$7,""&amp;IF(MOD(MATCH(I131,[1]vacances!$A$3:$A$202,1),2)=1,"vacances",""))))))</f>
        <v>Jeudi de l'Ascension</v>
      </c>
      <c r="E131" s="11"/>
      <c r="F131" s="12"/>
      <c r="G131" s="12"/>
      <c r="H131" s="42"/>
      <c r="I131" s="14">
        <f t="shared" si="14"/>
        <v>43230</v>
      </c>
    </row>
    <row r="132" spans="1:9" x14ac:dyDescent="0.25">
      <c r="A132" s="17">
        <v>5</v>
      </c>
      <c r="B132" s="10">
        <v>11</v>
      </c>
      <c r="C132" s="10">
        <f t="shared" si="15"/>
        <v>131</v>
      </c>
      <c r="D132" s="9" t="e">
        <f>IF(I132='[1]Jour Férié'!F$13,'[1]Jour Férié'!E$13,""&amp;IF(I132='[1]Jour Férié'!B$8,'[1]Jour Férié'!A$8,""&amp;IF(I132='[1]Jour Férié'!B$10,'[1]Jour Férié'!A$10,""&amp;IF(I132='[1]Jour Férié'!B$6,'[1]Jour Férié'!A$6,""&amp;IF(I132='[1]Jour Férié'!B$7,'[1]Jour Férié'!A$7,""&amp;IF(MOD(MATCH(I132,[1]vacances!$A$3:$A$202,1),2)=1,"vacances",""))))))</f>
        <v>#N/A</v>
      </c>
      <c r="E132" s="11"/>
      <c r="F132" s="12"/>
      <c r="G132" s="12"/>
      <c r="H132" s="42"/>
      <c r="I132" s="14">
        <f t="shared" si="14"/>
        <v>43231</v>
      </c>
    </row>
    <row r="133" spans="1:9" x14ac:dyDescent="0.25">
      <c r="A133" s="17">
        <v>5</v>
      </c>
      <c r="B133" s="10">
        <v>12</v>
      </c>
      <c r="C133" s="10">
        <f t="shared" si="15"/>
        <v>132</v>
      </c>
      <c r="D133" s="9" t="e">
        <f>IF(I133='[1]Jour Férié'!F$13,'[1]Jour Férié'!E$13,""&amp;IF(I133='[1]Jour Férié'!B$8,'[1]Jour Férié'!A$8,""&amp;IF(I133='[1]Jour Férié'!B$10,'[1]Jour Férié'!A$10,""&amp;IF(I133='[1]Jour Férié'!B$6,'[1]Jour Férié'!A$6,""&amp;IF(I133='[1]Jour Férié'!B$7,'[1]Jour Férié'!A$7,""&amp;IF(MOD(MATCH(I133,[1]vacances!$A$3:$A$202,1),2)=1,"vacances",""))))))</f>
        <v>#N/A</v>
      </c>
      <c r="E133" s="11"/>
      <c r="F133" s="12"/>
      <c r="G133" s="12"/>
      <c r="H133" s="42"/>
      <c r="I133" s="14">
        <f t="shared" si="14"/>
        <v>43232</v>
      </c>
    </row>
    <row r="134" spans="1:9" x14ac:dyDescent="0.25">
      <c r="A134" s="17">
        <v>5</v>
      </c>
      <c r="B134" s="10">
        <v>13</v>
      </c>
      <c r="C134" s="10">
        <f t="shared" si="15"/>
        <v>133</v>
      </c>
      <c r="D134" s="9" t="e">
        <f>IF(I134='[1]Jour Férié'!F$13,'[1]Jour Férié'!E$13,""&amp;IF(I134='[1]Jour Férié'!B$8,'[1]Jour Férié'!A$8,""&amp;IF(I134='[1]Jour Férié'!B$10,'[1]Jour Férié'!A$10,""&amp;IF(I134='[1]Jour Férié'!B$6,'[1]Jour Férié'!A$6,""&amp;IF(I134='[1]Jour Férié'!B$7,'[1]Jour Férié'!A$7,""&amp;IF(MOD(MATCH(I134,[1]vacances!$A$3:$A$202,1),2)=1,"vacances",""))))))</f>
        <v>#N/A</v>
      </c>
      <c r="E134" s="11"/>
      <c r="F134" s="12"/>
      <c r="G134" s="12"/>
      <c r="H134" s="42"/>
      <c r="I134" s="14">
        <f t="shared" si="14"/>
        <v>43233</v>
      </c>
    </row>
    <row r="135" spans="1:9" x14ac:dyDescent="0.25">
      <c r="A135" s="17">
        <v>5</v>
      </c>
      <c r="B135" s="10">
        <v>14</v>
      </c>
      <c r="C135" s="10">
        <f t="shared" si="15"/>
        <v>134</v>
      </c>
      <c r="D135" s="9" t="e">
        <f>IF(I135='[1]Jour Férié'!F$13,'[1]Jour Férié'!E$13,""&amp;IF(I135='[1]Jour Férié'!B$8,'[1]Jour Férié'!A$8,""&amp;IF(I135='[1]Jour Férié'!B$10,'[1]Jour Férié'!A$10,""&amp;IF(I135='[1]Jour Férié'!B$6,'[1]Jour Férié'!A$6,""&amp;IF(I135='[1]Jour Férié'!B$7,'[1]Jour Férié'!A$7,""&amp;IF(MOD(MATCH(I135,[1]vacances!$A$3:$A$202,1),2)=1,"vacances",""))))))</f>
        <v>#N/A</v>
      </c>
      <c r="E135" s="11"/>
      <c r="F135" s="12"/>
      <c r="G135" s="12"/>
      <c r="H135" s="42"/>
      <c r="I135" s="14">
        <f t="shared" si="14"/>
        <v>43234</v>
      </c>
    </row>
    <row r="136" spans="1:9" x14ac:dyDescent="0.25">
      <c r="A136" s="17">
        <v>5</v>
      </c>
      <c r="B136" s="10">
        <v>15</v>
      </c>
      <c r="C136" s="10">
        <f t="shared" si="15"/>
        <v>135</v>
      </c>
      <c r="D136" s="9" t="e">
        <f>IF(I136='[1]Jour Férié'!F$13,'[1]Jour Férié'!E$13,""&amp;IF(I136='[1]Jour Férié'!B$8,'[1]Jour Férié'!A$8,""&amp;IF(I136='[1]Jour Férié'!B$10,'[1]Jour Férié'!A$10,""&amp;IF(I136='[1]Jour Férié'!B$6,'[1]Jour Férié'!A$6,""&amp;IF(I136='[1]Jour Férié'!B$7,'[1]Jour Férié'!A$7,""&amp;IF(MOD(MATCH(I136,[1]vacances!$A$3:$A$202,1),2)=1,"vacances",""))))))</f>
        <v>#N/A</v>
      </c>
      <c r="E136" s="11"/>
      <c r="F136" s="12"/>
      <c r="G136" s="12"/>
      <c r="H136" s="42"/>
      <c r="I136" s="14">
        <f t="shared" si="14"/>
        <v>43235</v>
      </c>
    </row>
    <row r="137" spans="1:9" x14ac:dyDescent="0.25">
      <c r="A137" s="17">
        <v>5</v>
      </c>
      <c r="B137" s="10">
        <v>16</v>
      </c>
      <c r="C137" s="10">
        <f t="shared" si="15"/>
        <v>136</v>
      </c>
      <c r="D137" s="9" t="e">
        <f>IF(I137='[1]Jour Férié'!F$13,'[1]Jour Férié'!E$13,""&amp;IF(I137='[1]Jour Férié'!B$8,'[1]Jour Férié'!A$8,""&amp;IF(I137='[1]Jour Férié'!B$10,'[1]Jour Férié'!A$10,""&amp;IF(I137='[1]Jour Férié'!B$6,'[1]Jour Férié'!A$6,""&amp;IF(I137='[1]Jour Férié'!B$7,'[1]Jour Férié'!A$7,""&amp;IF(MOD(MATCH(I137,[1]vacances!$A$3:$A$202,1),2)=1,"vacances",""))))))</f>
        <v>#N/A</v>
      </c>
      <c r="E137" s="11"/>
      <c r="F137" s="12"/>
      <c r="G137" s="12"/>
      <c r="H137" s="42"/>
      <c r="I137" s="14">
        <f t="shared" si="14"/>
        <v>43236</v>
      </c>
    </row>
    <row r="138" spans="1:9" x14ac:dyDescent="0.25">
      <c r="A138" s="17">
        <v>5</v>
      </c>
      <c r="B138" s="10">
        <v>17</v>
      </c>
      <c r="C138" s="10">
        <f t="shared" si="15"/>
        <v>137</v>
      </c>
      <c r="D138" s="9" t="e">
        <f>IF(I138='[1]Jour Férié'!F$13,'[1]Jour Férié'!E$13,""&amp;IF(I138='[1]Jour Férié'!B$8,'[1]Jour Férié'!A$8,""&amp;IF(I138='[1]Jour Férié'!B$10,'[1]Jour Férié'!A$10,""&amp;IF(I138='[1]Jour Férié'!B$6,'[1]Jour Férié'!A$6,""&amp;IF(I138='[1]Jour Férié'!B$7,'[1]Jour Férié'!A$7,""&amp;IF(MOD(MATCH(I138,[1]vacances!$A$3:$A$202,1),2)=1,"vacances",""))))))</f>
        <v>#N/A</v>
      </c>
      <c r="E138" s="11"/>
      <c r="F138" s="12"/>
      <c r="G138" s="12"/>
      <c r="H138" s="42"/>
      <c r="I138" s="14">
        <f t="shared" si="14"/>
        <v>43237</v>
      </c>
    </row>
    <row r="139" spans="1:9" x14ac:dyDescent="0.25">
      <c r="A139" s="17">
        <v>5</v>
      </c>
      <c r="B139" s="10">
        <v>18</v>
      </c>
      <c r="C139" s="10">
        <f t="shared" si="15"/>
        <v>138</v>
      </c>
      <c r="D139" s="9" t="e">
        <f>IF(I139='[1]Jour Férié'!F$13,'[1]Jour Férié'!E$13,""&amp;IF(I139='[1]Jour Férié'!B$8,'[1]Jour Férié'!A$8,""&amp;IF(I139='[1]Jour Férié'!B$10,'[1]Jour Férié'!A$10,""&amp;IF(I139='[1]Jour Férié'!B$6,'[1]Jour Férié'!A$6,""&amp;IF(I139='[1]Jour Férié'!B$7,'[1]Jour Férié'!A$7,""&amp;IF(MOD(MATCH(I139,[1]vacances!$A$3:$A$202,1),2)=1,"vacances",""))))))</f>
        <v>#N/A</v>
      </c>
      <c r="E139" s="11"/>
      <c r="F139" s="12"/>
      <c r="G139" s="12"/>
      <c r="H139" s="42"/>
      <c r="I139" s="14">
        <f t="shared" si="14"/>
        <v>43238</v>
      </c>
    </row>
    <row r="140" spans="1:9" x14ac:dyDescent="0.25">
      <c r="A140" s="17">
        <v>5</v>
      </c>
      <c r="B140" s="10">
        <v>19</v>
      </c>
      <c r="C140" s="10">
        <f t="shared" si="15"/>
        <v>139</v>
      </c>
      <c r="D140" s="9" t="e">
        <f>IF(I140='[1]Jour Férié'!F$13,'[1]Jour Férié'!E$13,""&amp;IF(I140='[1]Jour Férié'!B$8,'[1]Jour Férié'!A$8,""&amp;IF(I140='[1]Jour Férié'!B$10,'[1]Jour Férié'!A$10,""&amp;IF(I140='[1]Jour Férié'!B$6,'[1]Jour Férié'!A$6,""&amp;IF(I140='[1]Jour Férié'!B$7,'[1]Jour Férié'!A$7,""&amp;IF(MOD(MATCH(I140,[1]vacances!$A$3:$A$202,1),2)=1,"vacances",""))))))</f>
        <v>#N/A</v>
      </c>
      <c r="E140" s="11"/>
      <c r="F140" s="12"/>
      <c r="G140" s="12"/>
      <c r="H140" s="42"/>
      <c r="I140" s="14">
        <f t="shared" si="14"/>
        <v>43239</v>
      </c>
    </row>
    <row r="141" spans="1:9" x14ac:dyDescent="0.25">
      <c r="A141" s="17">
        <v>5</v>
      </c>
      <c r="B141" s="10">
        <v>20</v>
      </c>
      <c r="C141" s="10">
        <f t="shared" si="15"/>
        <v>140</v>
      </c>
      <c r="D141" s="9" t="e">
        <f>IF(I141='[1]Jour Férié'!F$13,'[1]Jour Férié'!E$13,""&amp;IF(I141='[1]Jour Férié'!B$8,'[1]Jour Férié'!A$8,""&amp;IF(I141='[1]Jour Férié'!B$10,'[1]Jour Férié'!A$10,""&amp;IF(I141='[1]Jour Férié'!B$6,'[1]Jour Férié'!A$6,""&amp;IF(I141='[1]Jour Férié'!B$7,'[1]Jour Férié'!A$7,""&amp;IF(MOD(MATCH(I141,[1]vacances!$A$3:$A$202,1),2)=1,"vacances",""))))))</f>
        <v>#N/A</v>
      </c>
      <c r="E141" s="11"/>
      <c r="F141" s="12"/>
      <c r="G141" s="12"/>
      <c r="H141" s="42"/>
      <c r="I141" s="14">
        <f t="shared" si="14"/>
        <v>43240</v>
      </c>
    </row>
    <row r="142" spans="1:9" x14ac:dyDescent="0.25">
      <c r="A142" s="17">
        <v>5</v>
      </c>
      <c r="B142" s="10">
        <v>21</v>
      </c>
      <c r="C142" s="10">
        <f t="shared" si="15"/>
        <v>141</v>
      </c>
      <c r="D142" s="9" t="str">
        <f>IF(I142='[1]Jour Férié'!F$13,'[1]Jour Férié'!E$13,""&amp;IF(I142='[1]Jour Férié'!B$8,'[1]Jour Férié'!A$8,""&amp;IF(I142='[1]Jour Férié'!B$10,'[1]Jour Férié'!A$10,""&amp;IF(I142='[1]Jour Férié'!B$6,'[1]Jour Férié'!A$6,""&amp;IF(I142='[1]Jour Férié'!B$7,'[1]Jour Férié'!A$7,""&amp;IF(MOD(MATCH(I142,[1]vacances!$A$3:$A$202,1),2)=1,"vacances",""))))))</f>
        <v>Lundi de Pentecôte</v>
      </c>
      <c r="E142" s="11"/>
      <c r="F142" s="12"/>
      <c r="G142" s="12"/>
      <c r="H142" s="42"/>
      <c r="I142" s="14">
        <f t="shared" si="14"/>
        <v>43241</v>
      </c>
    </row>
    <row r="143" spans="1:9" x14ac:dyDescent="0.25">
      <c r="A143" s="17">
        <v>5</v>
      </c>
      <c r="B143" s="10">
        <v>22</v>
      </c>
      <c r="C143" s="10">
        <f t="shared" si="15"/>
        <v>142</v>
      </c>
      <c r="D143" s="9" t="e">
        <f>IF(I143='[1]Jour Férié'!F$13,'[1]Jour Férié'!E$13,""&amp;IF(I143='[1]Jour Férié'!B$8,'[1]Jour Férié'!A$8,""&amp;IF(I143='[1]Jour Férié'!B$10,'[1]Jour Férié'!A$10,""&amp;IF(I143='[1]Jour Férié'!B$6,'[1]Jour Férié'!A$6,""&amp;IF(I143='[1]Jour Férié'!B$7,'[1]Jour Férié'!A$7,""&amp;IF(MOD(MATCH(I143,[1]vacances!$A$3:$A$202,1),2)=1,"vacances",""))))))</f>
        <v>#N/A</v>
      </c>
      <c r="E143" s="11"/>
      <c r="F143" s="12"/>
      <c r="G143" s="12"/>
      <c r="H143" s="42"/>
      <c r="I143" s="14">
        <f t="shared" si="14"/>
        <v>43242</v>
      </c>
    </row>
    <row r="144" spans="1:9" x14ac:dyDescent="0.25">
      <c r="A144" s="17">
        <v>5</v>
      </c>
      <c r="B144" s="10">
        <v>23</v>
      </c>
      <c r="C144" s="10">
        <f t="shared" ref="C144:C159" si="16">VLOOKUP(A144,Données,4)+B144-1</f>
        <v>143</v>
      </c>
      <c r="D144" s="9" t="e">
        <f>IF(I144='[1]Jour Férié'!F$13,'[1]Jour Férié'!E$13,""&amp;IF(I144='[1]Jour Férié'!B$8,'[1]Jour Férié'!A$8,""&amp;IF(I144='[1]Jour Férié'!B$10,'[1]Jour Férié'!A$10,""&amp;IF(I144='[1]Jour Férié'!B$6,'[1]Jour Férié'!A$6,""&amp;IF(I144='[1]Jour Férié'!B$7,'[1]Jour Férié'!A$7,""&amp;IF(MOD(MATCH(I144,[1]vacances!$A$3:$A$202,1),2)=1,"vacances",""))))))</f>
        <v>#N/A</v>
      </c>
      <c r="E144" s="11"/>
      <c r="F144" s="12"/>
      <c r="G144" s="12"/>
      <c r="H144" s="42"/>
      <c r="I144" s="14">
        <f t="shared" si="14"/>
        <v>43243</v>
      </c>
    </row>
    <row r="145" spans="1:9" x14ac:dyDescent="0.25">
      <c r="A145" s="17">
        <v>5</v>
      </c>
      <c r="B145" s="10">
        <v>24</v>
      </c>
      <c r="C145" s="10">
        <f t="shared" si="16"/>
        <v>144</v>
      </c>
      <c r="D145" s="9" t="e">
        <f>IF(I145='[1]Jour Férié'!F$13,'[1]Jour Férié'!E$13,""&amp;IF(I145='[1]Jour Férié'!B$8,'[1]Jour Férié'!A$8,""&amp;IF(I145='[1]Jour Férié'!B$10,'[1]Jour Férié'!A$10,""&amp;IF(I145='[1]Jour Férié'!B$6,'[1]Jour Férié'!A$6,""&amp;IF(I145='[1]Jour Férié'!B$7,'[1]Jour Férié'!A$7,""&amp;IF(MOD(MATCH(I145,[1]vacances!$A$3:$A$202,1),2)=1,"vacances",""))))))</f>
        <v>#N/A</v>
      </c>
      <c r="E145" s="11"/>
      <c r="F145" s="12"/>
      <c r="G145" s="12"/>
      <c r="H145" s="42"/>
      <c r="I145" s="14">
        <f t="shared" si="14"/>
        <v>43244</v>
      </c>
    </row>
    <row r="146" spans="1:9" x14ac:dyDescent="0.25">
      <c r="A146" s="17">
        <v>5</v>
      </c>
      <c r="B146" s="10">
        <v>25</v>
      </c>
      <c r="C146" s="10">
        <f t="shared" si="16"/>
        <v>145</v>
      </c>
      <c r="D146" s="9" t="e">
        <f>IF(I146='[1]Jour Férié'!F$13,'[1]Jour Férié'!E$13,""&amp;IF(I146='[1]Jour Férié'!B$8,'[1]Jour Férié'!A$8,""&amp;IF(I146='[1]Jour Férié'!B$10,'[1]Jour Férié'!A$10,""&amp;IF(I146='[1]Jour Férié'!B$6,'[1]Jour Férié'!A$6,""&amp;IF(I146='[1]Jour Férié'!B$7,'[1]Jour Férié'!A$7,""&amp;IF(MOD(MATCH(I146,[1]vacances!$A$3:$A$202,1),2)=1,"vacances",""))))))</f>
        <v>#N/A</v>
      </c>
      <c r="E146" s="11"/>
      <c r="F146" s="12"/>
      <c r="G146" s="12"/>
      <c r="H146" s="42"/>
      <c r="I146" s="14">
        <f t="shared" si="14"/>
        <v>43245</v>
      </c>
    </row>
    <row r="147" spans="1:9" x14ac:dyDescent="0.25">
      <c r="A147" s="17">
        <v>5</v>
      </c>
      <c r="B147" s="10">
        <v>26</v>
      </c>
      <c r="C147" s="10">
        <f t="shared" si="16"/>
        <v>146</v>
      </c>
      <c r="D147" s="9" t="e">
        <f>IF(I147='[1]Jour Férié'!F$13,'[1]Jour Férié'!E$13,""&amp;IF(I147='[1]Jour Férié'!B$8,'[1]Jour Férié'!A$8,""&amp;IF(I147='[1]Jour Férié'!B$10,'[1]Jour Férié'!A$10,""&amp;IF(I147='[1]Jour Férié'!B$6,'[1]Jour Férié'!A$6,""&amp;IF(I147='[1]Jour Férié'!B$7,'[1]Jour Férié'!A$7,""&amp;IF(MOD(MATCH(I147,[1]vacances!$A$3:$A$202,1),2)=1,"vacances",""))))))</f>
        <v>#N/A</v>
      </c>
      <c r="E147" s="11"/>
      <c r="F147" s="12"/>
      <c r="G147" s="12"/>
      <c r="H147" s="42"/>
      <c r="I147" s="14">
        <f t="shared" si="14"/>
        <v>43246</v>
      </c>
    </row>
    <row r="148" spans="1:9" x14ac:dyDescent="0.25">
      <c r="A148" s="17">
        <v>5</v>
      </c>
      <c r="B148" s="10">
        <v>27</v>
      </c>
      <c r="C148" s="10">
        <f t="shared" si="16"/>
        <v>147</v>
      </c>
      <c r="D148" s="9" t="e">
        <f>IF(I148='[1]Jour Férié'!F$13,'[1]Jour Férié'!E$13,""&amp;IF(I148='[1]Jour Férié'!B$8,'[1]Jour Férié'!A$8,""&amp;IF(I148='[1]Jour Férié'!B$10,'[1]Jour Férié'!A$10,""&amp;IF(I148='[1]Jour Férié'!B$6,'[1]Jour Férié'!A$6,""&amp;IF(I148='[1]Jour Férié'!B$7,'[1]Jour Férié'!A$7,""&amp;IF(MOD(MATCH(I148,[1]vacances!$A$3:$A$202,1),2)=1,"vacances",""))))))</f>
        <v>#N/A</v>
      </c>
      <c r="E148" s="11"/>
      <c r="F148" s="12"/>
      <c r="G148" s="12"/>
      <c r="H148" s="42"/>
      <c r="I148" s="14">
        <f t="shared" si="14"/>
        <v>43247</v>
      </c>
    </row>
    <row r="149" spans="1:9" x14ac:dyDescent="0.25">
      <c r="A149" s="17">
        <v>5</v>
      </c>
      <c r="B149" s="10">
        <v>28</v>
      </c>
      <c r="C149" s="10">
        <f t="shared" si="16"/>
        <v>148</v>
      </c>
      <c r="D149" s="9" t="e">
        <f>IF(I149='[1]Jour Férié'!F$13,'[1]Jour Férié'!E$13,""&amp;IF(I149='[1]Jour Férié'!B$8,'[1]Jour Férié'!A$8,""&amp;IF(I149='[1]Jour Férié'!B$10,'[1]Jour Férié'!A$10,""&amp;IF(I149='[1]Jour Férié'!B$6,'[1]Jour Férié'!A$6,""&amp;IF(I149='[1]Jour Férié'!B$7,'[1]Jour Férié'!A$7,""&amp;IF(MOD(MATCH(I149,[1]vacances!$A$3:$A$202,1),2)=1,"vacances",""))))))</f>
        <v>#N/A</v>
      </c>
      <c r="E149" s="11"/>
      <c r="F149" s="12"/>
      <c r="G149" s="12"/>
      <c r="H149" s="42"/>
      <c r="I149" s="14">
        <f t="shared" si="14"/>
        <v>43248</v>
      </c>
    </row>
    <row r="150" spans="1:9" x14ac:dyDescent="0.25">
      <c r="A150" s="17">
        <v>5</v>
      </c>
      <c r="B150" s="10">
        <v>29</v>
      </c>
      <c r="C150" s="10">
        <f t="shared" si="16"/>
        <v>149</v>
      </c>
      <c r="D150" s="9" t="e">
        <f>IF(I150='[1]Jour Férié'!F$13,'[1]Jour Férié'!E$13,""&amp;IF(I150='[1]Jour Férié'!B$8,'[1]Jour Férié'!A$8,""&amp;IF(I150='[1]Jour Férié'!B$10,'[1]Jour Férié'!A$10,""&amp;IF(I150='[1]Jour Férié'!B$6,'[1]Jour Férié'!A$6,""&amp;IF(I150='[1]Jour Férié'!B$7,'[1]Jour Férié'!A$7,""&amp;IF(MOD(MATCH(I150,[1]vacances!$A$3:$A$202,1),2)=1,"vacances",""))))))</f>
        <v>#N/A</v>
      </c>
      <c r="E150" s="11"/>
      <c r="F150" s="12"/>
      <c r="G150" s="12"/>
      <c r="H150" s="42"/>
      <c r="I150" s="14">
        <f t="shared" si="14"/>
        <v>43249</v>
      </c>
    </row>
    <row r="151" spans="1:9" x14ac:dyDescent="0.25">
      <c r="A151" s="17">
        <v>5</v>
      </c>
      <c r="B151" s="10">
        <v>30</v>
      </c>
      <c r="C151" s="10">
        <f t="shared" si="16"/>
        <v>150</v>
      </c>
      <c r="D151" s="9" t="e">
        <f>IF(I151='[1]Jour Férié'!F$13,'[1]Jour Férié'!E$13,""&amp;IF(I151='[1]Jour Férié'!B$8,'[1]Jour Férié'!A$8,""&amp;IF(I151='[1]Jour Férié'!B$10,'[1]Jour Férié'!A$10,""&amp;IF(I151='[1]Jour Férié'!B$6,'[1]Jour Férié'!A$6,""&amp;IF(I151='[1]Jour Férié'!B$7,'[1]Jour Férié'!A$7,""&amp;IF(MOD(MATCH(I151,[1]vacances!$A$3:$A$202,1),2)=1,"vacances",""))))))</f>
        <v>#N/A</v>
      </c>
      <c r="E151" s="11"/>
      <c r="F151" s="12"/>
      <c r="G151" s="12"/>
      <c r="H151" s="42"/>
      <c r="I151" s="14">
        <f t="shared" si="14"/>
        <v>43250</v>
      </c>
    </row>
    <row r="152" spans="1:9" ht="15.75" thickBot="1" x14ac:dyDescent="0.3">
      <c r="A152" s="18">
        <v>5</v>
      </c>
      <c r="B152" s="19">
        <v>31</v>
      </c>
      <c r="C152" s="19">
        <f t="shared" si="16"/>
        <v>151</v>
      </c>
      <c r="D152" s="20" t="e">
        <f>IF(I152='[1]Jour Férié'!F$13,'[1]Jour Férié'!E$13,""&amp;IF(I152='[1]Jour Férié'!B$8,'[1]Jour Férié'!A$8,""&amp;IF(I152='[1]Jour Férié'!B$10,'[1]Jour Férié'!A$10,""&amp;IF(I152='[1]Jour Férié'!B$6,'[1]Jour Férié'!A$6,""&amp;IF(I152='[1]Jour Férié'!B$7,'[1]Jour Férié'!A$7,""&amp;IF(MOD(MATCH(I152,[1]vacances!$A$3:$A$202,1),2)=1,"vacances",""))))))</f>
        <v>#N/A</v>
      </c>
      <c r="E152" s="21"/>
      <c r="F152" s="22"/>
      <c r="G152" s="22"/>
      <c r="H152" s="43"/>
      <c r="I152" s="24">
        <f t="shared" si="14"/>
        <v>43251</v>
      </c>
    </row>
    <row r="153" spans="1:9" x14ac:dyDescent="0.25">
      <c r="A153" s="44">
        <v>6</v>
      </c>
      <c r="B153" s="45">
        <v>1</v>
      </c>
      <c r="C153" s="45">
        <f t="shared" si="16"/>
        <v>152</v>
      </c>
      <c r="D153" s="46" t="e">
        <f>IF(I153='[1]Jour Férié'!F$6,'[1]Jour Férié'!E$6,""&amp;IF(I153='[1]Jour Férié'!F$7,'[1]Jour Férié'!E$7,""&amp;IF(I153='[1]Jour Férié'!F$8,'[1]Jour Férié'!E$8,""&amp;IF(I153='[1]Jour Férié'!B$8,'[1]Jour Férié'!A$8,""&amp;IF(I153='[1]Jour Férié'!B$10,'[1]Jour Férié'!A$10,""&amp;IF(MOD(MATCH(I153,[1]vacances!$A$3:$A$202,1),2)=1,"vacances",""))))))</f>
        <v>#N/A</v>
      </c>
      <c r="E153" s="5"/>
      <c r="F153" s="4"/>
      <c r="G153" s="4"/>
      <c r="H153" s="47" t="s">
        <v>5</v>
      </c>
      <c r="I153" s="48">
        <f>DATE(annee,6,1)</f>
        <v>43252</v>
      </c>
    </row>
    <row r="154" spans="1:9" x14ac:dyDescent="0.25">
      <c r="A154" s="49">
        <v>6</v>
      </c>
      <c r="B154" s="50">
        <v>2</v>
      </c>
      <c r="C154" s="50">
        <f>VLOOKUP(A154,Données,4)+B154-1</f>
        <v>153</v>
      </c>
      <c r="D154" s="51" t="e">
        <f>IF(I154='[1]Jour Férié'!F$6,'[1]Jour Férié'!E$6,""&amp;IF(I154='[1]Jour Férié'!F$7,'[1]Jour Férié'!E$7,""&amp;IF(I154='[1]Jour Férié'!F$8,'[1]Jour Férié'!E$8,""&amp;IF(I154='[1]Jour Férié'!B$8,'[1]Jour Férié'!A$8,""&amp;IF(I154='[1]Jour Férié'!B$10,'[1]Jour Férié'!A$10,""&amp;IF(MOD(MATCH(I154,[1]vacances!$A$3:$A$202,1),2)=1,"vacances",""))))))</f>
        <v>#N/A</v>
      </c>
      <c r="E154" s="12"/>
      <c r="F154" s="11"/>
      <c r="G154" s="11"/>
      <c r="H154" s="52"/>
      <c r="I154" s="53">
        <f t="shared" ref="I154:I182" si="17">DATE(annee,6,1)+B153</f>
        <v>43253</v>
      </c>
    </row>
    <row r="155" spans="1:9" x14ac:dyDescent="0.25">
      <c r="A155" s="49">
        <v>6</v>
      </c>
      <c r="B155" s="50">
        <v>3</v>
      </c>
      <c r="C155" s="50">
        <f t="shared" si="16"/>
        <v>154</v>
      </c>
      <c r="D155" s="51" t="e">
        <f>IF(I155='[1]Jour Férié'!F$6,'[1]Jour Férié'!E$6,""&amp;IF(I155='[1]Jour Férié'!F$7,'[1]Jour Férié'!E$7,""&amp;IF(I155='[1]Jour Férié'!F$8,'[1]Jour Férié'!E$8,""&amp;IF(I155='[1]Jour Férié'!B$8,'[1]Jour Férié'!A$8,""&amp;IF(I155='[1]Jour Férié'!B$10,'[1]Jour Férié'!A$10,""&amp;IF(MOD(MATCH(I155,[1]vacances!$A$3:$A$202,1),2)=1,"vacances",""))))))</f>
        <v>#N/A</v>
      </c>
      <c r="E155" s="12"/>
      <c r="F155" s="11"/>
      <c r="G155" s="11"/>
      <c r="H155" s="52"/>
      <c r="I155" s="53">
        <f t="shared" si="17"/>
        <v>43254</v>
      </c>
    </row>
    <row r="156" spans="1:9" x14ac:dyDescent="0.25">
      <c r="A156" s="49">
        <v>6</v>
      </c>
      <c r="B156" s="50">
        <v>4</v>
      </c>
      <c r="C156" s="50">
        <f t="shared" si="16"/>
        <v>155</v>
      </c>
      <c r="D156" s="51" t="str">
        <f>IF(I156='[1]Jour Férié'!F$6,'[1]Jour Férié'!E$6,""&amp;IF(I156='[1]Jour Férié'!F$7,'[1]Jour Férié'!E$7,""&amp;IF(I156='[1]Jour Férié'!F$8,'[1]Jour Férié'!E$8,""&amp;IF(I156='[1]Jour Férié'!B$8,'[1]Jour Férié'!A$8,""&amp;IF(I156='[1]Jour Férié'!B$10,'[1]Jour Férié'!A$10,""&amp;IF(MOD(MATCH(I156,[1]vacances!$A$3:$A$202,1),2)=1,"vacances",""))))))</f>
        <v>Maël</v>
      </c>
      <c r="E156" s="12"/>
      <c r="F156" s="11"/>
      <c r="G156" s="11"/>
      <c r="H156" s="52"/>
      <c r="I156" s="53">
        <f t="shared" si="17"/>
        <v>43255</v>
      </c>
    </row>
    <row r="157" spans="1:9" x14ac:dyDescent="0.25">
      <c r="A157" s="49">
        <v>6</v>
      </c>
      <c r="B157" s="50">
        <v>5</v>
      </c>
      <c r="C157" s="50">
        <f t="shared" si="16"/>
        <v>156</v>
      </c>
      <c r="D157" s="51" t="e">
        <f>IF(I157='[1]Jour Férié'!F$6,'[1]Jour Férié'!E$6,""&amp;IF(I157='[1]Jour Férié'!F$7,'[1]Jour Férié'!E$7,""&amp;IF(I157='[1]Jour Férié'!F$8,'[1]Jour Férié'!E$8,""&amp;IF(I157='[1]Jour Férié'!B$8,'[1]Jour Férié'!A$8,""&amp;IF(I157='[1]Jour Férié'!B$10,'[1]Jour Férié'!A$10,""&amp;IF(MOD(MATCH(I157,[1]vacances!$A$3:$A$202,1),2)=1,"vacances",""))))))</f>
        <v>#N/A</v>
      </c>
      <c r="E157" s="12"/>
      <c r="F157" s="11"/>
      <c r="G157" s="11"/>
      <c r="H157" s="52"/>
      <c r="I157" s="53">
        <f t="shared" si="17"/>
        <v>43256</v>
      </c>
    </row>
    <row r="158" spans="1:9" x14ac:dyDescent="0.25">
      <c r="A158" s="49">
        <v>6</v>
      </c>
      <c r="B158" s="50">
        <v>6</v>
      </c>
      <c r="C158" s="50">
        <f t="shared" si="16"/>
        <v>157</v>
      </c>
      <c r="D158" s="51" t="str">
        <f>IF(I158='[1]Jour Férié'!F$6,'[1]Jour Férié'!E$6,""&amp;IF(I158='[1]Jour Férié'!F$7,'[1]Jour Férié'!E$7,""&amp;IF(I158='[1]Jour Férié'!F$8,'[1]Jour Férié'!E$8,""&amp;IF(I158='[1]Jour Férié'!B$8,'[1]Jour Férié'!A$8,""&amp;IF(I158='[1]Jour Férié'!B$10,'[1]Jour Férié'!A$10,""&amp;IF(MOD(MATCH(I158,[1]vacances!$A$3:$A$202,1),2)=1,"vacances",""))))))</f>
        <v>Mamie Babeth</v>
      </c>
      <c r="E158" s="12"/>
      <c r="F158" s="11"/>
      <c r="G158" s="11"/>
      <c r="H158" s="52"/>
      <c r="I158" s="53">
        <f t="shared" si="17"/>
        <v>43257</v>
      </c>
    </row>
    <row r="159" spans="1:9" x14ac:dyDescent="0.25">
      <c r="A159" s="49">
        <v>6</v>
      </c>
      <c r="B159" s="50">
        <v>7</v>
      </c>
      <c r="C159" s="50">
        <f t="shared" si="16"/>
        <v>158</v>
      </c>
      <c r="D159" s="51" t="e">
        <f>IF(I159='[1]Jour Férié'!F$6,'[1]Jour Férié'!E$6,""&amp;IF(I159='[1]Jour Férié'!F$7,'[1]Jour Férié'!E$7,""&amp;IF(I159='[1]Jour Férié'!F$8,'[1]Jour Férié'!E$8,""&amp;IF(I159='[1]Jour Férié'!B$8,'[1]Jour Férié'!A$8,""&amp;IF(I159='[1]Jour Férié'!B$10,'[1]Jour Férié'!A$10,""&amp;IF(MOD(MATCH(I159,[1]vacances!$A$3:$A$202,1),2)=1,"vacances",""))))))</f>
        <v>#N/A</v>
      </c>
      <c r="E159" s="12"/>
      <c r="F159" s="11"/>
      <c r="G159" s="11"/>
      <c r="H159" s="52"/>
      <c r="I159" s="53">
        <f t="shared" si="17"/>
        <v>43258</v>
      </c>
    </row>
    <row r="160" spans="1:9" x14ac:dyDescent="0.25">
      <c r="A160" s="49">
        <v>6</v>
      </c>
      <c r="B160" s="50">
        <v>8</v>
      </c>
      <c r="C160" s="50">
        <f t="shared" ref="C160:C175" si="18">VLOOKUP(A160,Données,4)+B160-1</f>
        <v>159</v>
      </c>
      <c r="D160" s="51" t="e">
        <f>IF(I160='[1]Jour Férié'!F$6,'[1]Jour Férié'!E$6,""&amp;IF(I160='[1]Jour Férié'!F$7,'[1]Jour Férié'!E$7,""&amp;IF(I160='[1]Jour Férié'!F$8,'[1]Jour Férié'!E$8,""&amp;IF(I160='[1]Jour Férié'!B$8,'[1]Jour Férié'!A$8,""&amp;IF(I160='[1]Jour Férié'!B$10,'[1]Jour Férié'!A$10,""&amp;IF(MOD(MATCH(I160,[1]vacances!$A$3:$A$202,1),2)=1,"vacances",""))))))</f>
        <v>#N/A</v>
      </c>
      <c r="E160" s="12"/>
      <c r="F160" s="11"/>
      <c r="G160" s="11"/>
      <c r="H160" s="52"/>
      <c r="I160" s="53">
        <f t="shared" si="17"/>
        <v>43259</v>
      </c>
    </row>
    <row r="161" spans="1:9" x14ac:dyDescent="0.25">
      <c r="A161" s="49">
        <v>6</v>
      </c>
      <c r="B161" s="50">
        <v>9</v>
      </c>
      <c r="C161" s="50">
        <f t="shared" si="18"/>
        <v>160</v>
      </c>
      <c r="D161" s="51" t="e">
        <f>IF(I161='[1]Jour Férié'!F$6,'[1]Jour Férié'!E$6,""&amp;IF(I161='[1]Jour Férié'!F$7,'[1]Jour Férié'!E$7,""&amp;IF(I161='[1]Jour Férié'!F$8,'[1]Jour Férié'!E$8,""&amp;IF(I161='[1]Jour Férié'!B$8,'[1]Jour Férié'!A$8,""&amp;IF(I161='[1]Jour Férié'!B$10,'[1]Jour Férié'!A$10,""&amp;IF(MOD(MATCH(I161,[1]vacances!$A$3:$A$202,1),2)=1,"vacances",""))))))</f>
        <v>#N/A</v>
      </c>
      <c r="E161" s="12"/>
      <c r="F161" s="11"/>
      <c r="G161" s="11"/>
      <c r="H161" s="52"/>
      <c r="I161" s="53">
        <f t="shared" si="17"/>
        <v>43260</v>
      </c>
    </row>
    <row r="162" spans="1:9" x14ac:dyDescent="0.25">
      <c r="A162" s="49">
        <v>6</v>
      </c>
      <c r="B162" s="50">
        <v>10</v>
      </c>
      <c r="C162" s="50">
        <f t="shared" si="18"/>
        <v>161</v>
      </c>
      <c r="D162" s="51" t="e">
        <f>IF(I162='[1]Jour Férié'!F$6,'[1]Jour Férié'!E$6,""&amp;IF(I162='[1]Jour Férié'!F$7,'[1]Jour Férié'!E$7,""&amp;IF(I162='[1]Jour Férié'!F$8,'[1]Jour Férié'!E$8,""&amp;IF(I162='[1]Jour Férié'!B$8,'[1]Jour Férié'!A$8,""&amp;IF(I162='[1]Jour Férié'!B$10,'[1]Jour Férié'!A$10,""&amp;IF(MOD(MATCH(I162,[1]vacances!$A$3:$A$202,1),2)=1,"vacances",""))))))</f>
        <v>#N/A</v>
      </c>
      <c r="E162" s="12"/>
      <c r="F162" s="11"/>
      <c r="G162" s="11"/>
      <c r="H162" s="52"/>
      <c r="I162" s="53">
        <f t="shared" si="17"/>
        <v>43261</v>
      </c>
    </row>
    <row r="163" spans="1:9" x14ac:dyDescent="0.25">
      <c r="A163" s="49">
        <v>6</v>
      </c>
      <c r="B163" s="50">
        <v>11</v>
      </c>
      <c r="C163" s="50">
        <f t="shared" si="18"/>
        <v>162</v>
      </c>
      <c r="D163" s="51" t="str">
        <f>IF(I163='[1]Jour Férié'!F$6,'[1]Jour Férié'!E$6,""&amp;IF(I163='[1]Jour Férié'!F$7,'[1]Jour Férié'!E$7,""&amp;IF(I163='[1]Jour Férié'!F$8,'[1]Jour Férié'!E$8,""&amp;IF(I163='[1]Jour Férié'!B$8,'[1]Jour Férié'!A$8,""&amp;IF(I163='[1]Jour Férié'!B$10,'[1]Jour Férié'!A$10,""&amp;IF(MOD(MATCH(I163,[1]vacances!$A$3:$A$202,1),2)=1,"vacances",""))))))</f>
        <v>Yannick</v>
      </c>
      <c r="E163" s="12"/>
      <c r="F163" s="11"/>
      <c r="G163" s="11"/>
      <c r="H163" s="52"/>
      <c r="I163" s="53">
        <f t="shared" si="17"/>
        <v>43262</v>
      </c>
    </row>
    <row r="164" spans="1:9" x14ac:dyDescent="0.25">
      <c r="A164" s="49">
        <v>6</v>
      </c>
      <c r="B164" s="50">
        <v>12</v>
      </c>
      <c r="C164" s="50">
        <f t="shared" si="18"/>
        <v>163</v>
      </c>
      <c r="D164" s="51" t="e">
        <f>IF(I164='[1]Jour Férié'!F$6,'[1]Jour Férié'!E$6,""&amp;IF(I164='[1]Jour Férié'!F$7,'[1]Jour Férié'!E$7,""&amp;IF(I164='[1]Jour Férié'!F$8,'[1]Jour Férié'!E$8,""&amp;IF(I164='[1]Jour Férié'!B$8,'[1]Jour Férié'!A$8,""&amp;IF(I164='[1]Jour Férié'!B$10,'[1]Jour Férié'!A$10,""&amp;IF(MOD(MATCH(I164,[1]vacances!$A$3:$A$202,1),2)=1,"vacances",""))))))</f>
        <v>#N/A</v>
      </c>
      <c r="E164" s="12"/>
      <c r="F164" s="11"/>
      <c r="G164" s="11"/>
      <c r="H164" s="52"/>
      <c r="I164" s="53">
        <f t="shared" si="17"/>
        <v>43263</v>
      </c>
    </row>
    <row r="165" spans="1:9" x14ac:dyDescent="0.25">
      <c r="A165" s="49">
        <v>6</v>
      </c>
      <c r="B165" s="50">
        <v>13</v>
      </c>
      <c r="C165" s="50">
        <f t="shared" si="18"/>
        <v>164</v>
      </c>
      <c r="D165" s="51" t="e">
        <f>IF(I165='[1]Jour Férié'!F$6,'[1]Jour Férié'!E$6,""&amp;IF(I165='[1]Jour Férié'!F$7,'[1]Jour Férié'!E$7,""&amp;IF(I165='[1]Jour Férié'!F$8,'[1]Jour Férié'!E$8,""&amp;IF(I165='[1]Jour Férié'!B$8,'[1]Jour Férié'!A$8,""&amp;IF(I165='[1]Jour Férié'!B$10,'[1]Jour Férié'!A$10,""&amp;IF(MOD(MATCH(I165,[1]vacances!$A$3:$A$202,1),2)=1,"vacances",""))))))</f>
        <v>#N/A</v>
      </c>
      <c r="E165" s="12"/>
      <c r="F165" s="11"/>
      <c r="G165" s="11"/>
      <c r="H165" s="52"/>
      <c r="I165" s="53">
        <f t="shared" si="17"/>
        <v>43264</v>
      </c>
    </row>
    <row r="166" spans="1:9" x14ac:dyDescent="0.25">
      <c r="A166" s="49">
        <v>6</v>
      </c>
      <c r="B166" s="50">
        <v>14</v>
      </c>
      <c r="C166" s="50">
        <f t="shared" si="18"/>
        <v>165</v>
      </c>
      <c r="D166" s="51" t="e">
        <f>IF(I166='[1]Jour Férié'!F$6,'[1]Jour Férié'!E$6,""&amp;IF(I166='[1]Jour Férié'!F$7,'[1]Jour Férié'!E$7,""&amp;IF(I166='[1]Jour Férié'!F$8,'[1]Jour Férié'!E$8,""&amp;IF(I166='[1]Jour Férié'!B$8,'[1]Jour Férié'!A$8,""&amp;IF(I166='[1]Jour Férié'!B$10,'[1]Jour Férié'!A$10,""&amp;IF(MOD(MATCH(I166,[1]vacances!$A$3:$A$202,1),2)=1,"vacances",""))))))</f>
        <v>#N/A</v>
      </c>
      <c r="E166" s="12"/>
      <c r="F166" s="11"/>
      <c r="G166" s="11"/>
      <c r="H166" s="52"/>
      <c r="I166" s="53">
        <f t="shared" si="17"/>
        <v>43265</v>
      </c>
    </row>
    <row r="167" spans="1:9" x14ac:dyDescent="0.25">
      <c r="A167" s="49">
        <v>6</v>
      </c>
      <c r="B167" s="50">
        <v>15</v>
      </c>
      <c r="C167" s="50">
        <f>VLOOKUP(A167,Données,4)+B167-1</f>
        <v>166</v>
      </c>
      <c r="D167" s="51" t="e">
        <f>IF(I167='[1]Jour Férié'!F$6,'[1]Jour Férié'!E$6,""&amp;IF(I167='[1]Jour Férié'!F$7,'[1]Jour Férié'!E$7,""&amp;IF(I167='[1]Jour Férié'!F$8,'[1]Jour Férié'!E$8,""&amp;IF(I167='[1]Jour Férié'!B$8,'[1]Jour Férié'!A$8,""&amp;IF(I167='[1]Jour Férié'!B$10,'[1]Jour Férié'!A$10,""&amp;IF(MOD(MATCH(I167,[1]vacances!$A$3:$A$202,1),2)=1,"vacances",""))))))</f>
        <v>#N/A</v>
      </c>
      <c r="E167" s="12"/>
      <c r="F167" s="11"/>
      <c r="G167" s="11"/>
      <c r="H167" s="52"/>
      <c r="I167" s="53">
        <f t="shared" si="17"/>
        <v>43266</v>
      </c>
    </row>
    <row r="168" spans="1:9" x14ac:dyDescent="0.25">
      <c r="A168" s="49">
        <v>6</v>
      </c>
      <c r="B168" s="50">
        <v>16</v>
      </c>
      <c r="C168" s="50">
        <f t="shared" si="18"/>
        <v>167</v>
      </c>
      <c r="D168" s="51" t="e">
        <f>IF(I168='[1]Jour Férié'!F$6,'[1]Jour Férié'!E$6,""&amp;IF(I168='[1]Jour Férié'!F$7,'[1]Jour Férié'!E$7,""&amp;IF(I168='[1]Jour Férié'!F$8,'[1]Jour Férié'!E$8,""&amp;IF(I168='[1]Jour Férié'!B$8,'[1]Jour Férié'!A$8,""&amp;IF(I168='[1]Jour Férié'!B$10,'[1]Jour Férié'!A$10,""&amp;IF(MOD(MATCH(I168,[1]vacances!$A$3:$A$202,1),2)=1,"vacances",""))))))</f>
        <v>#N/A</v>
      </c>
      <c r="E168" s="12"/>
      <c r="F168" s="11"/>
      <c r="G168" s="11"/>
      <c r="H168" s="52"/>
      <c r="I168" s="53">
        <f t="shared" si="17"/>
        <v>43267</v>
      </c>
    </row>
    <row r="169" spans="1:9" x14ac:dyDescent="0.25">
      <c r="A169" s="49">
        <v>6</v>
      </c>
      <c r="B169" s="50">
        <v>17</v>
      </c>
      <c r="C169" s="50">
        <f t="shared" si="18"/>
        <v>168</v>
      </c>
      <c r="D169" s="51" t="e">
        <f>IF(I169='[1]Jour Férié'!F$6,'[1]Jour Férié'!E$6,""&amp;IF(I169='[1]Jour Férié'!F$7,'[1]Jour Férié'!E$7,""&amp;IF(I169='[1]Jour Férié'!F$8,'[1]Jour Férié'!E$8,""&amp;IF(I169='[1]Jour Férié'!B$8,'[1]Jour Férié'!A$8,""&amp;IF(I169='[1]Jour Férié'!B$10,'[1]Jour Férié'!A$10,""&amp;IF(MOD(MATCH(I169,[1]vacances!$A$3:$A$202,1),2)=1,"vacances",""))))))</f>
        <v>#N/A</v>
      </c>
      <c r="E169" s="12"/>
      <c r="F169" s="11"/>
      <c r="G169" s="11"/>
      <c r="H169" s="52"/>
      <c r="I169" s="53">
        <f t="shared" si="17"/>
        <v>43268</v>
      </c>
    </row>
    <row r="170" spans="1:9" x14ac:dyDescent="0.25">
      <c r="A170" s="49">
        <v>6</v>
      </c>
      <c r="B170" s="50">
        <v>18</v>
      </c>
      <c r="C170" s="50">
        <f>VLOOKUP(A170,Données,4)+B170-1</f>
        <v>169</v>
      </c>
      <c r="D170" s="51" t="e">
        <f>IF(I170='[1]Jour Férié'!F$6,'[1]Jour Férié'!E$6,""&amp;IF(I170='[1]Jour Férié'!F$7,'[1]Jour Férié'!E$7,""&amp;IF(I170='[1]Jour Férié'!F$8,'[1]Jour Férié'!E$8,""&amp;IF(I170='[1]Jour Férié'!B$8,'[1]Jour Férié'!A$8,""&amp;IF(I170='[1]Jour Férié'!B$10,'[1]Jour Férié'!A$10,""&amp;IF(MOD(MATCH(I170,[1]vacances!$A$3:$A$202,1),2)=1,"vacances",""))))))</f>
        <v>#N/A</v>
      </c>
      <c r="E170" s="12"/>
      <c r="F170" s="11"/>
      <c r="G170" s="11"/>
      <c r="H170" s="52"/>
      <c r="I170" s="53">
        <f t="shared" si="17"/>
        <v>43269</v>
      </c>
    </row>
    <row r="171" spans="1:9" x14ac:dyDescent="0.25">
      <c r="A171" s="49">
        <v>6</v>
      </c>
      <c r="B171" s="50">
        <v>19</v>
      </c>
      <c r="C171" s="50">
        <f t="shared" si="18"/>
        <v>170</v>
      </c>
      <c r="D171" s="51" t="e">
        <f>IF(I171='[1]Jour Férié'!F$6,'[1]Jour Férié'!E$6,""&amp;IF(I171='[1]Jour Férié'!F$7,'[1]Jour Férié'!E$7,""&amp;IF(I171='[1]Jour Férié'!F$8,'[1]Jour Férié'!E$8,""&amp;IF(I171='[1]Jour Férié'!B$8,'[1]Jour Férié'!A$8,""&amp;IF(I171='[1]Jour Férié'!B$10,'[1]Jour Férié'!A$10,""&amp;IF(MOD(MATCH(I171,[1]vacances!$A$3:$A$202,1),2)=1,"vacances",""))))))</f>
        <v>#N/A</v>
      </c>
      <c r="E171" s="12"/>
      <c r="F171" s="11"/>
      <c r="G171" s="11"/>
      <c r="H171" s="52"/>
      <c r="I171" s="53">
        <f t="shared" si="17"/>
        <v>43270</v>
      </c>
    </row>
    <row r="172" spans="1:9" x14ac:dyDescent="0.25">
      <c r="A172" s="49">
        <v>6</v>
      </c>
      <c r="B172" s="50">
        <v>20</v>
      </c>
      <c r="C172" s="50">
        <f t="shared" si="18"/>
        <v>171</v>
      </c>
      <c r="D172" s="51" t="e">
        <f>IF(I172='[1]Jour Férié'!F$6,'[1]Jour Férié'!E$6,""&amp;IF(I172='[1]Jour Férié'!F$7,'[1]Jour Férié'!E$7,""&amp;IF(I172='[1]Jour Férié'!F$8,'[1]Jour Férié'!E$8,""&amp;IF(I172='[1]Jour Férié'!B$8,'[1]Jour Férié'!A$8,""&amp;IF(I172='[1]Jour Férié'!B$10,'[1]Jour Férié'!A$10,""&amp;IF(MOD(MATCH(I172,[1]vacances!$A$3:$A$202,1),2)=1,"vacances",""))))))</f>
        <v>#N/A</v>
      </c>
      <c r="E172" s="12"/>
      <c r="F172" s="11"/>
      <c r="G172" s="11"/>
      <c r="H172" s="52"/>
      <c r="I172" s="53">
        <f t="shared" si="17"/>
        <v>43271</v>
      </c>
    </row>
    <row r="173" spans="1:9" x14ac:dyDescent="0.25">
      <c r="A173" s="49">
        <v>6</v>
      </c>
      <c r="B173" s="50">
        <v>21</v>
      </c>
      <c r="C173" s="50">
        <f t="shared" si="18"/>
        <v>172</v>
      </c>
      <c r="D173" s="51" t="e">
        <f>IF(I173='[1]Jour Férié'!F$6,'[1]Jour Férié'!E$6,""&amp;IF(I173='[1]Jour Férié'!F$7,'[1]Jour Férié'!E$7,""&amp;IF(I173='[1]Jour Férié'!F$8,'[1]Jour Férié'!E$8,""&amp;IF(I173='[1]Jour Férié'!B$8,'[1]Jour Férié'!A$8,""&amp;IF(I173='[1]Jour Férié'!B$10,'[1]Jour Férié'!A$10,""&amp;IF(MOD(MATCH(I173,[1]vacances!$A$3:$A$202,1),2)=1,"vacances",""))))))</f>
        <v>#N/A</v>
      </c>
      <c r="E173" s="12"/>
      <c r="F173" s="11"/>
      <c r="G173" s="11"/>
      <c r="H173" s="52"/>
      <c r="I173" s="53">
        <f t="shared" si="17"/>
        <v>43272</v>
      </c>
    </row>
    <row r="174" spans="1:9" x14ac:dyDescent="0.25">
      <c r="A174" s="49">
        <v>6</v>
      </c>
      <c r="B174" s="50">
        <v>22</v>
      </c>
      <c r="C174" s="50">
        <f t="shared" si="18"/>
        <v>173</v>
      </c>
      <c r="D174" s="51" t="e">
        <f>IF(I174='[1]Jour Férié'!F$6,'[1]Jour Férié'!E$6,""&amp;IF(I174='[1]Jour Férié'!F$7,'[1]Jour Férié'!E$7,""&amp;IF(I174='[1]Jour Férié'!F$8,'[1]Jour Férié'!E$8,""&amp;IF(I174='[1]Jour Férié'!B$8,'[1]Jour Férié'!A$8,""&amp;IF(I174='[1]Jour Férié'!B$10,'[1]Jour Férié'!A$10,""&amp;IF(MOD(MATCH(I174,[1]vacances!$A$3:$A$202,1),2)=1,"vacances",""))))))</f>
        <v>#N/A</v>
      </c>
      <c r="E174" s="12"/>
      <c r="F174" s="11"/>
      <c r="G174" s="11"/>
      <c r="H174" s="52"/>
      <c r="I174" s="53">
        <f t="shared" si="17"/>
        <v>43273</v>
      </c>
    </row>
    <row r="175" spans="1:9" x14ac:dyDescent="0.25">
      <c r="A175" s="49">
        <v>6</v>
      </c>
      <c r="B175" s="50">
        <v>23</v>
      </c>
      <c r="C175" s="50">
        <f t="shared" si="18"/>
        <v>174</v>
      </c>
      <c r="D175" s="51" t="e">
        <f>IF(I175='[1]Jour Férié'!F$6,'[1]Jour Férié'!E$6,""&amp;IF(I175='[1]Jour Férié'!F$7,'[1]Jour Férié'!E$7,""&amp;IF(I175='[1]Jour Férié'!F$8,'[1]Jour Férié'!E$8,""&amp;IF(I175='[1]Jour Férié'!B$8,'[1]Jour Férié'!A$8,""&amp;IF(I175='[1]Jour Férié'!B$10,'[1]Jour Férié'!A$10,""&amp;IF(MOD(MATCH(I175,[1]vacances!$A$3:$A$202,1),2)=1,"vacances",""))))))</f>
        <v>#N/A</v>
      </c>
      <c r="E175" s="12"/>
      <c r="F175" s="11"/>
      <c r="G175" s="11"/>
      <c r="H175" s="52"/>
      <c r="I175" s="53">
        <f t="shared" si="17"/>
        <v>43274</v>
      </c>
    </row>
    <row r="176" spans="1:9" x14ac:dyDescent="0.25">
      <c r="A176" s="49">
        <v>6</v>
      </c>
      <c r="B176" s="50">
        <v>24</v>
      </c>
      <c r="C176" s="50">
        <f t="shared" ref="C176:C181" si="19">VLOOKUP(A176,Données,4)+B176-1</f>
        <v>175</v>
      </c>
      <c r="D176" s="51" t="e">
        <f>IF(I176='[1]Jour Férié'!F$6,'[1]Jour Férié'!E$6,""&amp;IF(I176='[1]Jour Férié'!F$7,'[1]Jour Férié'!E$7,""&amp;IF(I176='[1]Jour Férié'!F$8,'[1]Jour Férié'!E$8,""&amp;IF(I176='[1]Jour Férié'!B$8,'[1]Jour Férié'!A$8,""&amp;IF(I176='[1]Jour Férié'!B$10,'[1]Jour Férié'!A$10,""&amp;IF(MOD(MATCH(I176,[1]vacances!$A$3:$A$202,1),2)=1,"vacances",""))))))</f>
        <v>#N/A</v>
      </c>
      <c r="E176" s="12"/>
      <c r="F176" s="11"/>
      <c r="G176" s="11"/>
      <c r="H176" s="52"/>
      <c r="I176" s="53">
        <f t="shared" si="17"/>
        <v>43275</v>
      </c>
    </row>
    <row r="177" spans="1:9" x14ac:dyDescent="0.25">
      <c r="A177" s="49">
        <v>6</v>
      </c>
      <c r="B177" s="50">
        <v>25</v>
      </c>
      <c r="C177" s="50">
        <f t="shared" si="19"/>
        <v>176</v>
      </c>
      <c r="D177" s="51" t="e">
        <f>IF(I177='[1]Jour Férié'!F$6,'[1]Jour Férié'!E$6,""&amp;IF(I177='[1]Jour Férié'!F$7,'[1]Jour Férié'!E$7,""&amp;IF(I177='[1]Jour Férié'!F$8,'[1]Jour Férié'!E$8,""&amp;IF(I177='[1]Jour Férié'!B$8,'[1]Jour Férié'!A$8,""&amp;IF(I177='[1]Jour Férié'!B$10,'[1]Jour Férié'!A$10,""&amp;IF(MOD(MATCH(I177,[1]vacances!$A$3:$A$202,1),2)=1,"vacances",""))))))</f>
        <v>#N/A</v>
      </c>
      <c r="E177" s="12"/>
      <c r="F177" s="11"/>
      <c r="G177" s="11"/>
      <c r="H177" s="52"/>
      <c r="I177" s="53">
        <f t="shared" si="17"/>
        <v>43276</v>
      </c>
    </row>
    <row r="178" spans="1:9" x14ac:dyDescent="0.25">
      <c r="A178" s="49">
        <v>6</v>
      </c>
      <c r="B178" s="50">
        <v>26</v>
      </c>
      <c r="C178" s="50">
        <f t="shared" si="19"/>
        <v>177</v>
      </c>
      <c r="D178" s="51" t="e">
        <f>IF(I178='[1]Jour Férié'!F$6,'[1]Jour Férié'!E$6,""&amp;IF(I178='[1]Jour Férié'!F$7,'[1]Jour Férié'!E$7,""&amp;IF(I178='[1]Jour Férié'!F$8,'[1]Jour Férié'!E$8,""&amp;IF(I178='[1]Jour Férié'!B$8,'[1]Jour Férié'!A$8,""&amp;IF(I178='[1]Jour Férié'!B$10,'[1]Jour Férié'!A$10,""&amp;IF(MOD(MATCH(I178,[1]vacances!$A$3:$A$202,1),2)=1,"vacances",""))))))</f>
        <v>#N/A</v>
      </c>
      <c r="E178" s="12"/>
      <c r="F178" s="11"/>
      <c r="G178" s="11"/>
      <c r="H178" s="52"/>
      <c r="I178" s="53">
        <f t="shared" si="17"/>
        <v>43277</v>
      </c>
    </row>
    <row r="179" spans="1:9" x14ac:dyDescent="0.25">
      <c r="A179" s="49">
        <v>6</v>
      </c>
      <c r="B179" s="50">
        <v>27</v>
      </c>
      <c r="C179" s="50">
        <f t="shared" si="19"/>
        <v>178</v>
      </c>
      <c r="D179" s="51" t="e">
        <f>IF(I179='[1]Jour Férié'!F$6,'[1]Jour Férié'!E$6,""&amp;IF(I179='[1]Jour Férié'!F$7,'[1]Jour Férié'!E$7,""&amp;IF(I179='[1]Jour Férié'!F$8,'[1]Jour Férié'!E$8,""&amp;IF(I179='[1]Jour Férié'!B$8,'[1]Jour Férié'!A$8,""&amp;IF(I179='[1]Jour Férié'!B$10,'[1]Jour Férié'!A$10,""&amp;IF(MOD(MATCH(I179,[1]vacances!$A$3:$A$202,1),2)=1,"vacances",""))))))</f>
        <v>#N/A</v>
      </c>
      <c r="E179" s="12"/>
      <c r="F179" s="11"/>
      <c r="G179" s="11"/>
      <c r="H179" s="52"/>
      <c r="I179" s="53">
        <f t="shared" si="17"/>
        <v>43278</v>
      </c>
    </row>
    <row r="180" spans="1:9" x14ac:dyDescent="0.25">
      <c r="A180" s="49">
        <v>6</v>
      </c>
      <c r="B180" s="50">
        <v>28</v>
      </c>
      <c r="C180" s="50">
        <f t="shared" si="19"/>
        <v>179</v>
      </c>
      <c r="D180" s="51" t="e">
        <f>IF(I180='[1]Jour Férié'!F$6,'[1]Jour Férié'!E$6,""&amp;IF(I180='[1]Jour Férié'!F$7,'[1]Jour Férié'!E$7,""&amp;IF(I180='[1]Jour Férié'!F$8,'[1]Jour Férié'!E$8,""&amp;IF(I180='[1]Jour Férié'!B$8,'[1]Jour Férié'!A$8,""&amp;IF(I180='[1]Jour Férié'!B$10,'[1]Jour Férié'!A$10,""&amp;IF(MOD(MATCH(I180,[1]vacances!$A$3:$A$202,1),2)=1,"vacances",""))))))</f>
        <v>#N/A</v>
      </c>
      <c r="E180" s="12"/>
      <c r="F180" s="11"/>
      <c r="G180" s="11"/>
      <c r="H180" s="52"/>
      <c r="I180" s="53">
        <f t="shared" si="17"/>
        <v>43279</v>
      </c>
    </row>
    <row r="181" spans="1:9" x14ac:dyDescent="0.25">
      <c r="A181" s="49">
        <v>6</v>
      </c>
      <c r="B181" s="50">
        <v>29</v>
      </c>
      <c r="C181" s="50">
        <f t="shared" si="19"/>
        <v>180</v>
      </c>
      <c r="D181" s="51" t="e">
        <f>IF(I181='[1]Jour Férié'!F$6,'[1]Jour Férié'!E$6,""&amp;IF(I181='[1]Jour Férié'!F$7,'[1]Jour Férié'!E$7,""&amp;IF(I181='[1]Jour Férié'!F$8,'[1]Jour Férié'!E$8,""&amp;IF(I181='[1]Jour Férié'!B$8,'[1]Jour Férié'!A$8,""&amp;IF(I181='[1]Jour Férié'!B$10,'[1]Jour Férié'!A$10,""&amp;IF(MOD(MATCH(I181,[1]vacances!$A$3:$A$202,1),2)=1,"vacances",""))))))</f>
        <v>#N/A</v>
      </c>
      <c r="E181" s="12"/>
      <c r="F181" s="11"/>
      <c r="G181" s="11"/>
      <c r="H181" s="52"/>
      <c r="I181" s="53">
        <f t="shared" si="17"/>
        <v>43280</v>
      </c>
    </row>
    <row r="182" spans="1:9" ht="15.75" thickBot="1" x14ac:dyDescent="0.3">
      <c r="A182" s="54">
        <v>6</v>
      </c>
      <c r="B182" s="55">
        <v>30</v>
      </c>
      <c r="C182" s="55">
        <f>VLOOKUP(A182,Données,4)+B182-1</f>
        <v>181</v>
      </c>
      <c r="D182" s="56" t="e">
        <f>IF(I182='[1]Jour Férié'!F$6,'[1]Jour Férié'!E$6,""&amp;IF(I182='[1]Jour Férié'!F$7,'[1]Jour Férié'!E$7,""&amp;IF(I182='[1]Jour Férié'!F$8,'[1]Jour Férié'!E$8,""&amp;IF(I182='[1]Jour Férié'!B$8,'[1]Jour Férié'!A$8,""&amp;IF(I182='[1]Jour Férié'!B$10,'[1]Jour Férié'!A$10,""&amp;IF(MOD(MATCH(I182,[1]vacances!$A$3:$A$202,1),2)=1,"vacances",""))))))</f>
        <v>#N/A</v>
      </c>
      <c r="E182" s="22"/>
      <c r="F182" s="21"/>
      <c r="G182" s="21"/>
      <c r="H182" s="57"/>
      <c r="I182" s="58">
        <f t="shared" si="17"/>
        <v>43281</v>
      </c>
    </row>
    <row r="183" spans="1:9" x14ac:dyDescent="0.25">
      <c r="A183" s="40">
        <v>7</v>
      </c>
      <c r="B183" s="3">
        <v>1</v>
      </c>
      <c r="C183" s="3">
        <f t="shared" ref="C183:C198" si="20">VLOOKUP(A183,Données,4)+B183-1</f>
        <v>182</v>
      </c>
      <c r="D183" s="2" t="e">
        <f>IF(I183='[1]Jour Férié'!F$13,'[1]Jour Férié'!E$13,""&amp;IF(I183='[1]Jour Férié'!F$14,'[1]Jour Férié'!E$14,""&amp;IF(I183='[1]Jour Férié'!F$15,'[1]Jour Férié'!E$15,""&amp;IF(I183='[1]Jour Férié'!F$9,'[1]Jour Férié'!E$9,""&amp;IF(I183='[1]Jour Férié'!B$11,'[1]Jour Férié'!A$11,""&amp;IF(MOD(MATCH(I183,[1]vacances!$A$3:$A$202,1),2)=1,"vacances",""))))))</f>
        <v>#N/A</v>
      </c>
      <c r="E183" s="4"/>
      <c r="F183" s="5"/>
      <c r="G183" s="5"/>
      <c r="H183" s="41" t="s">
        <v>6</v>
      </c>
      <c r="I183" s="7">
        <f>DATE(annee,7,1)</f>
        <v>43282</v>
      </c>
    </row>
    <row r="184" spans="1:9" x14ac:dyDescent="0.25">
      <c r="A184" s="17">
        <v>7</v>
      </c>
      <c r="B184" s="10">
        <v>2</v>
      </c>
      <c r="C184" s="10">
        <f t="shared" si="20"/>
        <v>183</v>
      </c>
      <c r="D184" s="9" t="e">
        <f>IF(I184='[1]Jour Férié'!F$13,'[1]Jour Férié'!E$13,""&amp;IF(I184='[1]Jour Férié'!F$14,'[1]Jour Férié'!E$14,""&amp;IF(I184='[1]Jour Férié'!F$15,'[1]Jour Férié'!E$15,""&amp;IF(I184='[1]Jour Férié'!F$9,'[1]Jour Férié'!E$9,""&amp;IF(I184='[1]Jour Férié'!B$11,'[1]Jour Férié'!A$11,""&amp;IF(MOD(MATCH(I184,[1]vacances!$A$3:$A$202,1),2)=1,"vacances",""))))))</f>
        <v>#N/A</v>
      </c>
      <c r="E184" s="11"/>
      <c r="F184" s="12"/>
      <c r="G184" s="12"/>
      <c r="H184" s="42"/>
      <c r="I184" s="14">
        <f t="shared" ref="I184:I213" si="21">DATE(annee,7,1)+B183</f>
        <v>43283</v>
      </c>
    </row>
    <row r="185" spans="1:9" x14ac:dyDescent="0.25">
      <c r="A185" s="17">
        <v>7</v>
      </c>
      <c r="B185" s="10">
        <v>3</v>
      </c>
      <c r="C185" s="10">
        <f>VLOOKUP(A185,Données,4)+B185-1</f>
        <v>184</v>
      </c>
      <c r="D185" s="9" t="e">
        <f>IF(I185='[1]Jour Férié'!F$13,'[1]Jour Férié'!E$13,""&amp;IF(I185='[1]Jour Férié'!F$14,'[1]Jour Férié'!E$14,""&amp;IF(I185='[1]Jour Férié'!F$15,'[1]Jour Férié'!E$15,""&amp;IF(I185='[1]Jour Férié'!F$9,'[1]Jour Férié'!E$9,""&amp;IF(I185='[1]Jour Férié'!B$11,'[1]Jour Férié'!A$11,""&amp;IF(MOD(MATCH(I185,[1]vacances!$A$3:$A$202,1),2)=1,"vacances",""))))))</f>
        <v>#N/A</v>
      </c>
      <c r="E185" s="11"/>
      <c r="F185" s="12"/>
      <c r="G185" s="12"/>
      <c r="H185" s="42"/>
      <c r="I185" s="14">
        <f t="shared" si="21"/>
        <v>43284</v>
      </c>
    </row>
    <row r="186" spans="1:9" x14ac:dyDescent="0.25">
      <c r="A186" s="17">
        <v>7</v>
      </c>
      <c r="B186" s="10">
        <v>4</v>
      </c>
      <c r="C186" s="10">
        <f t="shared" si="20"/>
        <v>185</v>
      </c>
      <c r="D186" s="9" t="e">
        <f>IF(I186='[1]Jour Férié'!F$13,'[1]Jour Férié'!E$13,""&amp;IF(I186='[1]Jour Férié'!F$14,'[1]Jour Férié'!E$14,""&amp;IF(I186='[1]Jour Férié'!F$15,'[1]Jour Férié'!E$15,""&amp;IF(I186='[1]Jour Férié'!F$9,'[1]Jour Férié'!E$9,""&amp;IF(I186='[1]Jour Férié'!B$11,'[1]Jour Férié'!A$11,""&amp;IF(MOD(MATCH(I186,[1]vacances!$A$3:$A$202,1),2)=1,"vacances",""))))))</f>
        <v>#N/A</v>
      </c>
      <c r="E186" s="11"/>
      <c r="F186" s="12"/>
      <c r="G186" s="12"/>
      <c r="H186" s="42"/>
      <c r="I186" s="14">
        <f t="shared" si="21"/>
        <v>43285</v>
      </c>
    </row>
    <row r="187" spans="1:9" x14ac:dyDescent="0.25">
      <c r="A187" s="17">
        <v>7</v>
      </c>
      <c r="B187" s="10">
        <v>5</v>
      </c>
      <c r="C187" s="10">
        <f t="shared" si="20"/>
        <v>186</v>
      </c>
      <c r="D187" s="9" t="e">
        <f>IF(I187='[1]Jour Férié'!F$13,'[1]Jour Férié'!E$13,""&amp;IF(I187='[1]Jour Férié'!F$14,'[1]Jour Férié'!E$14,""&amp;IF(I187='[1]Jour Férié'!F$15,'[1]Jour Férié'!E$15,""&amp;IF(I187='[1]Jour Férié'!F$9,'[1]Jour Férié'!E$9,""&amp;IF(I187='[1]Jour Férié'!B$11,'[1]Jour Férié'!A$11,""&amp;IF(MOD(MATCH(I187,[1]vacances!$A$3:$A$202,1),2)=1,"vacances",""))))))</f>
        <v>#N/A</v>
      </c>
      <c r="E187" s="11"/>
      <c r="F187" s="12"/>
      <c r="G187" s="12"/>
      <c r="H187" s="42"/>
      <c r="I187" s="14">
        <f t="shared" si="21"/>
        <v>43286</v>
      </c>
    </row>
    <row r="188" spans="1:9" x14ac:dyDescent="0.25">
      <c r="A188" s="17">
        <v>7</v>
      </c>
      <c r="B188" s="10">
        <v>6</v>
      </c>
      <c r="C188" s="10">
        <f t="shared" si="20"/>
        <v>187</v>
      </c>
      <c r="D188" s="9" t="e">
        <f>IF(I188='[1]Jour Férié'!F$13,'[1]Jour Férié'!E$13,""&amp;IF(I188='[1]Jour Férié'!F$14,'[1]Jour Férié'!E$14,""&amp;IF(I188='[1]Jour Férié'!F$15,'[1]Jour Férié'!E$15,""&amp;IF(I188='[1]Jour Férié'!F$9,'[1]Jour Férié'!E$9,""&amp;IF(I188='[1]Jour Férié'!B$11,'[1]Jour Férié'!A$11,""&amp;IF(MOD(MATCH(I188,[1]vacances!$A$3:$A$202,1),2)=1,"vacances",""))))))</f>
        <v>#N/A</v>
      </c>
      <c r="E188" s="11"/>
      <c r="F188" s="12"/>
      <c r="G188" s="12"/>
      <c r="H188" s="42"/>
      <c r="I188" s="14">
        <f t="shared" si="21"/>
        <v>43287</v>
      </c>
    </row>
    <row r="189" spans="1:9" x14ac:dyDescent="0.25">
      <c r="A189" s="17">
        <v>7</v>
      </c>
      <c r="B189" s="10">
        <v>7</v>
      </c>
      <c r="C189" s="10">
        <f t="shared" si="20"/>
        <v>188</v>
      </c>
      <c r="D189" s="9" t="str">
        <f>IF(I189='[1]Jour Férié'!F$13,'[1]Jour Férié'!E$13,""&amp;IF(I189='[1]Jour Férié'!F$14,'[1]Jour Férié'!E$14,""&amp;IF(I189='[1]Jour Férié'!F$15,'[1]Jour Férié'!E$15,""&amp;IF(I189='[1]Jour Férié'!F$9,'[1]Jour Férié'!E$9,""&amp;IF(I189='[1]Jour Férié'!B$11,'[1]Jour Férié'!A$11,""&amp;IF(MOD(MATCH(I189,[1]vacances!$A$3:$A$202,1),2)=1,"vacances",""))))))</f>
        <v>vacances</v>
      </c>
      <c r="E189" s="11"/>
      <c r="F189" s="12"/>
      <c r="G189" s="12"/>
      <c r="H189" s="42"/>
      <c r="I189" s="14">
        <f t="shared" si="21"/>
        <v>43288</v>
      </c>
    </row>
    <row r="190" spans="1:9" x14ac:dyDescent="0.25">
      <c r="A190" s="17">
        <v>7</v>
      </c>
      <c r="B190" s="10">
        <v>8</v>
      </c>
      <c r="C190" s="10">
        <f t="shared" si="20"/>
        <v>189</v>
      </c>
      <c r="D190" s="9" t="str">
        <f>IF(I190='[1]Jour Férié'!F$13,'[1]Jour Férié'!E$13,""&amp;IF(I190='[1]Jour Férié'!F$14,'[1]Jour Férié'!E$14,""&amp;IF(I190='[1]Jour Férié'!F$15,'[1]Jour Férié'!E$15,""&amp;IF(I190='[1]Jour Férié'!F$9,'[1]Jour Férié'!E$9,""&amp;IF(I190='[1]Jour Férié'!B$11,'[1]Jour Férié'!A$11,""&amp;IF(MOD(MATCH(I190,[1]vacances!$A$3:$A$202,1),2)=1,"vacances",""))))))</f>
        <v>vacances</v>
      </c>
      <c r="E190" s="11"/>
      <c r="F190" s="12"/>
      <c r="G190" s="12"/>
      <c r="H190" s="42"/>
      <c r="I190" s="14">
        <f t="shared" si="21"/>
        <v>43289</v>
      </c>
    </row>
    <row r="191" spans="1:9" x14ac:dyDescent="0.25">
      <c r="A191" s="17">
        <v>7</v>
      </c>
      <c r="B191" s="10">
        <v>9</v>
      </c>
      <c r="C191" s="10">
        <f t="shared" si="20"/>
        <v>190</v>
      </c>
      <c r="D191" s="9" t="str">
        <f>IF(I191='[1]Jour Férié'!F$13,'[1]Jour Férié'!E$13,""&amp;IF(I191='[1]Jour Férié'!F$14,'[1]Jour Férié'!E$14,""&amp;IF(I191='[1]Jour Férié'!F$15,'[1]Jour Férié'!E$15,""&amp;IF(I191='[1]Jour Férié'!F$9,'[1]Jour Férié'!E$9,""&amp;IF(I191='[1]Jour Férié'!B$11,'[1]Jour Férié'!A$11,""&amp;IF(MOD(MATCH(I191,[1]vacances!$A$3:$A$202,1),2)=1,"vacances",""))))))</f>
        <v>vacances</v>
      </c>
      <c r="E191" s="11"/>
      <c r="F191" s="12"/>
      <c r="G191" s="12"/>
      <c r="H191" s="42"/>
      <c r="I191" s="14">
        <f t="shared" si="21"/>
        <v>43290</v>
      </c>
    </row>
    <row r="192" spans="1:9" x14ac:dyDescent="0.25">
      <c r="A192" s="17">
        <v>7</v>
      </c>
      <c r="B192" s="10">
        <v>10</v>
      </c>
      <c r="C192" s="10">
        <f t="shared" si="20"/>
        <v>191</v>
      </c>
      <c r="D192" s="9" t="str">
        <f>IF(I192='[1]Jour Férié'!F$13,'[1]Jour Férié'!E$13,""&amp;IF(I192='[1]Jour Férié'!F$14,'[1]Jour Férié'!E$14,""&amp;IF(I192='[1]Jour Férié'!F$15,'[1]Jour Férié'!E$15,""&amp;IF(I192='[1]Jour Férié'!F$9,'[1]Jour Férié'!E$9,""&amp;IF(I192='[1]Jour Férié'!B$11,'[1]Jour Férié'!A$11,""&amp;IF(MOD(MATCH(I192,[1]vacances!$A$3:$A$202,1),2)=1,"vacances",""))))))</f>
        <v>vacances</v>
      </c>
      <c r="E192" s="11"/>
      <c r="F192" s="12"/>
      <c r="G192" s="12"/>
      <c r="H192" s="42"/>
      <c r="I192" s="14">
        <f t="shared" si="21"/>
        <v>43291</v>
      </c>
    </row>
    <row r="193" spans="1:9" x14ac:dyDescent="0.25">
      <c r="A193" s="17">
        <v>7</v>
      </c>
      <c r="B193" s="10">
        <v>11</v>
      </c>
      <c r="C193" s="10">
        <f t="shared" si="20"/>
        <v>192</v>
      </c>
      <c r="D193" s="9" t="str">
        <f>IF(I193='[1]Jour Férié'!F$13,'[1]Jour Férié'!E$13,""&amp;IF(I193='[1]Jour Férié'!F$14,'[1]Jour Férié'!E$14,""&amp;IF(I193='[1]Jour Férié'!F$15,'[1]Jour Férié'!E$15,""&amp;IF(I193='[1]Jour Férié'!F$9,'[1]Jour Férié'!E$9,""&amp;IF(I193='[1]Jour Férié'!B$11,'[1]Jour Férié'!A$11,""&amp;IF(MOD(MATCH(I193,[1]vacances!$A$3:$A$202,1),2)=1,"vacances",""))))))</f>
        <v>vacances</v>
      </c>
      <c r="E193" s="11"/>
      <c r="F193" s="12"/>
      <c r="G193" s="12"/>
      <c r="H193" s="42"/>
      <c r="I193" s="14">
        <f t="shared" si="21"/>
        <v>43292</v>
      </c>
    </row>
    <row r="194" spans="1:9" x14ac:dyDescent="0.25">
      <c r="A194" s="17">
        <v>7</v>
      </c>
      <c r="B194" s="10">
        <v>12</v>
      </c>
      <c r="C194" s="10">
        <f t="shared" si="20"/>
        <v>193</v>
      </c>
      <c r="D194" s="9" t="str">
        <f>IF(I194='[1]Jour Férié'!F$13,'[1]Jour Férié'!E$13,""&amp;IF(I194='[1]Jour Férié'!F$14,'[1]Jour Férié'!E$14,""&amp;IF(I194='[1]Jour Férié'!F$15,'[1]Jour Férié'!E$15,""&amp;IF(I194='[1]Jour Férié'!F$9,'[1]Jour Férié'!E$9,""&amp;IF(I194='[1]Jour Férié'!B$11,'[1]Jour Férié'!A$11,""&amp;IF(MOD(MATCH(I194,[1]vacances!$A$3:$A$202,1),2)=1,"vacances",""))))))</f>
        <v>Nina</v>
      </c>
      <c r="E194" s="11"/>
      <c r="F194" s="12"/>
      <c r="G194" s="12"/>
      <c r="H194" s="42"/>
      <c r="I194" s="14">
        <f t="shared" si="21"/>
        <v>43293</v>
      </c>
    </row>
    <row r="195" spans="1:9" x14ac:dyDescent="0.25">
      <c r="A195" s="17">
        <v>7</v>
      </c>
      <c r="B195" s="10">
        <v>13</v>
      </c>
      <c r="C195" s="10">
        <f t="shared" si="20"/>
        <v>194</v>
      </c>
      <c r="D195" s="9" t="str">
        <f>IF(I195='[1]Jour Férié'!F$13,'[1]Jour Férié'!E$13,""&amp;IF(I195='[1]Jour Férié'!F$14,'[1]Jour Férié'!E$14,""&amp;IF(I195='[1]Jour Férié'!F$15,'[1]Jour Férié'!E$15,""&amp;IF(I195='[1]Jour Férié'!F$9,'[1]Jour Férié'!E$9,""&amp;IF(I195='[1]Jour Férié'!B$11,'[1]Jour Férié'!A$11,""&amp;IF(MOD(MATCH(I195,[1]vacances!$A$3:$A$202,1),2)=1,"vacances",""))))))</f>
        <v>vacances</v>
      </c>
      <c r="E195" s="11"/>
      <c r="F195" s="12"/>
      <c r="G195" s="12"/>
      <c r="H195" s="42"/>
      <c r="I195" s="14">
        <f t="shared" si="21"/>
        <v>43294</v>
      </c>
    </row>
    <row r="196" spans="1:9" x14ac:dyDescent="0.25">
      <c r="A196" s="17">
        <v>7</v>
      </c>
      <c r="B196" s="10">
        <v>14</v>
      </c>
      <c r="C196" s="10">
        <f t="shared" si="20"/>
        <v>195</v>
      </c>
      <c r="D196" s="9" t="str">
        <f>IF(I196='[1]Jour Férié'!F$13,'[1]Jour Férié'!E$13,""&amp;IF(I196='[1]Jour Férié'!F$14,'[1]Jour Férié'!E$14,""&amp;IF(I196='[1]Jour Férié'!F$15,'[1]Jour Férié'!E$15,""&amp;IF(I196='[1]Jour Férié'!F$9,'[1]Jour Férié'!E$9,""&amp;IF(I196='[1]Jour Férié'!B$11,'[1]Jour Férié'!A$11,""&amp;IF(MOD(MATCH(I196,[1]vacances!$A$3:$A$202,1),2)=1,"vacances",""))))))</f>
        <v>Fête Nationale</v>
      </c>
      <c r="E196" s="11"/>
      <c r="F196" s="12"/>
      <c r="G196" s="12"/>
      <c r="H196" s="42"/>
      <c r="I196" s="14">
        <f t="shared" si="21"/>
        <v>43295</v>
      </c>
    </row>
    <row r="197" spans="1:9" x14ac:dyDescent="0.25">
      <c r="A197" s="17">
        <v>7</v>
      </c>
      <c r="B197" s="10">
        <v>15</v>
      </c>
      <c r="C197" s="10">
        <f t="shared" si="20"/>
        <v>196</v>
      </c>
      <c r="D197" s="9" t="str">
        <f>IF(I197='[1]Jour Férié'!F$13,'[1]Jour Férié'!E$13,""&amp;IF(I197='[1]Jour Férié'!F$14,'[1]Jour Férié'!E$14,""&amp;IF(I197='[1]Jour Férié'!F$15,'[1]Jour Férié'!E$15,""&amp;IF(I197='[1]Jour Férié'!F$9,'[1]Jour Férié'!E$9,""&amp;IF(I197='[1]Jour Férié'!B$11,'[1]Jour Férié'!A$11,""&amp;IF(MOD(MATCH(I197,[1]vacances!$A$3:$A$202,1),2)=1,"vacances",""))))))</f>
        <v>vacances</v>
      </c>
      <c r="E197" s="11"/>
      <c r="F197" s="12"/>
      <c r="G197" s="12"/>
      <c r="H197" s="42"/>
      <c r="I197" s="14">
        <f t="shared" si="21"/>
        <v>43296</v>
      </c>
    </row>
    <row r="198" spans="1:9" x14ac:dyDescent="0.25">
      <c r="A198" s="17">
        <v>7</v>
      </c>
      <c r="B198" s="10">
        <v>16</v>
      </c>
      <c r="C198" s="10">
        <f t="shared" si="20"/>
        <v>197</v>
      </c>
      <c r="D198" s="9" t="str">
        <f>IF(I198='[1]Jour Férié'!F$13,'[1]Jour Férié'!E$13,""&amp;IF(I198='[1]Jour Férié'!F$14,'[1]Jour Férié'!E$14,""&amp;IF(I198='[1]Jour Férié'!F$15,'[1]Jour Férié'!E$15,""&amp;IF(I198='[1]Jour Férié'!F$9,'[1]Jour Férié'!E$9,""&amp;IF(I198='[1]Jour Férié'!B$11,'[1]Jour Férié'!A$11,""&amp;IF(MOD(MATCH(I198,[1]vacances!$A$3:$A$202,1),2)=1,"vacances",""))))))</f>
        <v>vacances</v>
      </c>
      <c r="E198" s="11"/>
      <c r="F198" s="12"/>
      <c r="G198" s="12"/>
      <c r="H198" s="42"/>
      <c r="I198" s="14">
        <f t="shared" si="21"/>
        <v>43297</v>
      </c>
    </row>
    <row r="199" spans="1:9" x14ac:dyDescent="0.25">
      <c r="A199" s="17">
        <v>7</v>
      </c>
      <c r="B199" s="10">
        <v>17</v>
      </c>
      <c r="C199" s="10">
        <f t="shared" ref="C199:C207" si="22">VLOOKUP(A199,Données,4)+B199-1</f>
        <v>198</v>
      </c>
      <c r="D199" s="9" t="str">
        <f>IF(I199='[1]Jour Férié'!F$13,'[1]Jour Férié'!E$13,""&amp;IF(I199='[1]Jour Férié'!F$14,'[1]Jour Férié'!E$14,""&amp;IF(I199='[1]Jour Férié'!F$15,'[1]Jour Férié'!E$15,""&amp;IF(I199='[1]Jour Férié'!F$9,'[1]Jour Férié'!E$9,""&amp;IF(I199='[1]Jour Férié'!B$11,'[1]Jour Férié'!A$11,""&amp;IF(MOD(MATCH(I199,[1]vacances!$A$3:$A$202,1),2)=1,"vacances",""))))))</f>
        <v>vacances</v>
      </c>
      <c r="E199" s="11"/>
      <c r="F199" s="12"/>
      <c r="G199" s="12"/>
      <c r="H199" s="42"/>
      <c r="I199" s="14">
        <f t="shared" si="21"/>
        <v>43298</v>
      </c>
    </row>
    <row r="200" spans="1:9" x14ac:dyDescent="0.25">
      <c r="A200" s="17">
        <v>7</v>
      </c>
      <c r="B200" s="10">
        <v>18</v>
      </c>
      <c r="C200" s="10">
        <f t="shared" si="22"/>
        <v>199</v>
      </c>
      <c r="D200" s="9" t="str">
        <f>IF(I200='[1]Jour Férié'!F$13,'[1]Jour Férié'!E$13,""&amp;IF(I200='[1]Jour Férié'!F$14,'[1]Jour Férié'!E$14,""&amp;IF(I200='[1]Jour Férié'!F$15,'[1]Jour Férié'!E$15,""&amp;IF(I200='[1]Jour Férié'!F$9,'[1]Jour Férié'!E$9,""&amp;IF(I200='[1]Jour Férié'!B$11,'[1]Jour Férié'!A$11,""&amp;IF(MOD(MATCH(I200,[1]vacances!$A$3:$A$202,1),2)=1,"vacances",""))))))</f>
        <v>vacances</v>
      </c>
      <c r="E200" s="11"/>
      <c r="F200" s="12"/>
      <c r="G200" s="12"/>
      <c r="H200" s="42"/>
      <c r="I200" s="14">
        <f t="shared" si="21"/>
        <v>43299</v>
      </c>
    </row>
    <row r="201" spans="1:9" x14ac:dyDescent="0.25">
      <c r="A201" s="17">
        <v>7</v>
      </c>
      <c r="B201" s="10">
        <v>19</v>
      </c>
      <c r="C201" s="10">
        <f t="shared" si="22"/>
        <v>200</v>
      </c>
      <c r="D201" s="9" t="str">
        <f>IF(I201='[1]Jour Férié'!F$13,'[1]Jour Férié'!E$13,""&amp;IF(I201='[1]Jour Férié'!F$14,'[1]Jour Férié'!E$14,""&amp;IF(I201='[1]Jour Férié'!F$15,'[1]Jour Férié'!E$15,""&amp;IF(I201='[1]Jour Férié'!F$9,'[1]Jour Férié'!E$9,""&amp;IF(I201='[1]Jour Férié'!B$11,'[1]Jour Férié'!A$11,""&amp;IF(MOD(MATCH(I201,[1]vacances!$A$3:$A$202,1),2)=1,"vacances",""))))))</f>
        <v>vacances</v>
      </c>
      <c r="E201" s="11"/>
      <c r="F201" s="12"/>
      <c r="G201" s="12"/>
      <c r="H201" s="42"/>
      <c r="I201" s="14">
        <f t="shared" si="21"/>
        <v>43300</v>
      </c>
    </row>
    <row r="202" spans="1:9" x14ac:dyDescent="0.25">
      <c r="A202" s="17">
        <v>7</v>
      </c>
      <c r="B202" s="10">
        <v>20</v>
      </c>
      <c r="C202" s="10">
        <f t="shared" si="22"/>
        <v>201</v>
      </c>
      <c r="D202" s="9" t="str">
        <f>IF(I202='[1]Jour Férié'!F$13,'[1]Jour Férié'!E$13,""&amp;IF(I202='[1]Jour Férié'!F$14,'[1]Jour Férié'!E$14,""&amp;IF(I202='[1]Jour Férié'!F$15,'[1]Jour Férié'!E$15,""&amp;IF(I202='[1]Jour Férié'!F$9,'[1]Jour Férié'!E$9,""&amp;IF(I202='[1]Jour Férié'!B$11,'[1]Jour Férié'!A$11,""&amp;IF(MOD(MATCH(I202,[1]vacances!$A$3:$A$202,1),2)=1,"vacances",""))))))</f>
        <v>vacances</v>
      </c>
      <c r="E202" s="11"/>
      <c r="F202" s="12"/>
      <c r="G202" s="12"/>
      <c r="H202" s="42"/>
      <c r="I202" s="14">
        <f t="shared" si="21"/>
        <v>43301</v>
      </c>
    </row>
    <row r="203" spans="1:9" x14ac:dyDescent="0.25">
      <c r="A203" s="17">
        <v>7</v>
      </c>
      <c r="B203" s="10">
        <v>21</v>
      </c>
      <c r="C203" s="10">
        <f t="shared" si="22"/>
        <v>202</v>
      </c>
      <c r="D203" s="9" t="str">
        <f>IF(I203='[1]Jour Férié'!F$13,'[1]Jour Férié'!E$13,""&amp;IF(I203='[1]Jour Férié'!F$14,'[1]Jour Férié'!E$14,""&amp;IF(I203='[1]Jour Férié'!F$15,'[1]Jour Férié'!E$15,""&amp;IF(I203='[1]Jour Férié'!F$9,'[1]Jour Férié'!E$9,""&amp;IF(I203='[1]Jour Férié'!B$11,'[1]Jour Férié'!A$11,""&amp;IF(MOD(MATCH(I203,[1]vacances!$A$3:$A$202,1),2)=1,"vacances",""))))))</f>
        <v>vacances</v>
      </c>
      <c r="E203" s="11"/>
      <c r="F203" s="12"/>
      <c r="G203" s="12"/>
      <c r="H203" s="42"/>
      <c r="I203" s="14">
        <f t="shared" si="21"/>
        <v>43302</v>
      </c>
    </row>
    <row r="204" spans="1:9" x14ac:dyDescent="0.25">
      <c r="A204" s="17">
        <v>7</v>
      </c>
      <c r="B204" s="10">
        <v>22</v>
      </c>
      <c r="C204" s="10">
        <f t="shared" si="22"/>
        <v>203</v>
      </c>
      <c r="D204" s="9" t="str">
        <f>IF(I204='[1]Jour Férié'!F$13,'[1]Jour Férié'!E$13,""&amp;IF(I204='[1]Jour Férié'!F$14,'[1]Jour Férié'!E$14,""&amp;IF(I204='[1]Jour Férié'!F$15,'[1]Jour Férié'!E$15,""&amp;IF(I204='[1]Jour Férié'!F$9,'[1]Jour Férié'!E$9,""&amp;IF(I204='[1]Jour Férié'!B$11,'[1]Jour Férié'!A$11,""&amp;IF(MOD(MATCH(I204,[1]vacances!$A$3:$A$202,1),2)=1,"vacances",""))))))</f>
        <v>vacances</v>
      </c>
      <c r="E204" s="11"/>
      <c r="F204" s="12"/>
      <c r="G204" s="12"/>
      <c r="H204" s="42"/>
      <c r="I204" s="14">
        <f t="shared" si="21"/>
        <v>43303</v>
      </c>
    </row>
    <row r="205" spans="1:9" x14ac:dyDescent="0.25">
      <c r="A205" s="17">
        <v>7</v>
      </c>
      <c r="B205" s="10">
        <v>23</v>
      </c>
      <c r="C205" s="10">
        <f t="shared" si="22"/>
        <v>204</v>
      </c>
      <c r="D205" s="9" t="str">
        <f>IF(I205='[1]Jour Férié'!F$13,'[1]Jour Férié'!E$13,""&amp;IF(I205='[1]Jour Férié'!F$14,'[1]Jour Férié'!E$14,""&amp;IF(I205='[1]Jour Férié'!F$15,'[1]Jour Férié'!E$15,""&amp;IF(I205='[1]Jour Férié'!F$9,'[1]Jour Férié'!E$9,""&amp;IF(I205='[1]Jour Férié'!B$11,'[1]Jour Férié'!A$11,""&amp;IF(MOD(MATCH(I205,[1]vacances!$A$3:$A$202,1),2)=1,"vacances",""))))))</f>
        <v>vacances</v>
      </c>
      <c r="E205" s="11"/>
      <c r="F205" s="12"/>
      <c r="G205" s="12"/>
      <c r="H205" s="42"/>
      <c r="I205" s="14">
        <f t="shared" si="21"/>
        <v>43304</v>
      </c>
    </row>
    <row r="206" spans="1:9" x14ac:dyDescent="0.25">
      <c r="A206" s="17">
        <v>7</v>
      </c>
      <c r="B206" s="10">
        <v>24</v>
      </c>
      <c r="C206" s="10">
        <f t="shared" si="22"/>
        <v>205</v>
      </c>
      <c r="D206" s="9" t="str">
        <f>IF(I206='[1]Jour Férié'!F$13,'[1]Jour Férié'!E$13,""&amp;IF(I206='[1]Jour Férié'!F$14,'[1]Jour Férié'!E$14,""&amp;IF(I206='[1]Jour Férié'!F$15,'[1]Jour Férié'!E$15,""&amp;IF(I206='[1]Jour Férié'!F$9,'[1]Jour Férié'!E$9,""&amp;IF(I206='[1]Jour Férié'!B$11,'[1]Jour Férié'!A$11,""&amp;IF(MOD(MATCH(I206,[1]vacances!$A$3:$A$202,1),2)=1,"vacances",""))))))</f>
        <v>vacances</v>
      </c>
      <c r="E206" s="11"/>
      <c r="F206" s="12"/>
      <c r="G206" s="12"/>
      <c r="H206" s="42"/>
      <c r="I206" s="14">
        <f t="shared" si="21"/>
        <v>43305</v>
      </c>
    </row>
    <row r="207" spans="1:9" x14ac:dyDescent="0.25">
      <c r="A207" s="17">
        <v>7</v>
      </c>
      <c r="B207" s="10">
        <v>25</v>
      </c>
      <c r="C207" s="10">
        <f t="shared" si="22"/>
        <v>206</v>
      </c>
      <c r="D207" s="9" t="str">
        <f>IF(I207='[1]Jour Férié'!F$13,'[1]Jour Férié'!E$13,""&amp;IF(I207='[1]Jour Férié'!F$14,'[1]Jour Férié'!E$14,""&amp;IF(I207='[1]Jour Férié'!F$15,'[1]Jour Férié'!E$15,""&amp;IF(I207='[1]Jour Férié'!F$9,'[1]Jour Férié'!E$9,""&amp;IF(I207='[1]Jour Férié'!B$11,'[1]Jour Férié'!A$11,""&amp;IF(MOD(MATCH(I207,[1]vacances!$A$3:$A$202,1),2)=1,"vacances",""))))))</f>
        <v>vacances</v>
      </c>
      <c r="E207" s="11"/>
      <c r="F207" s="12"/>
      <c r="G207" s="12"/>
      <c r="H207" s="42"/>
      <c r="I207" s="14">
        <f t="shared" si="21"/>
        <v>43306</v>
      </c>
    </row>
    <row r="208" spans="1:9" x14ac:dyDescent="0.25">
      <c r="A208" s="17">
        <v>7</v>
      </c>
      <c r="B208" s="10">
        <v>26</v>
      </c>
      <c r="C208" s="10">
        <f>VLOOKUP(A208,Données,4)+B208-1</f>
        <v>207</v>
      </c>
      <c r="D208" s="9" t="str">
        <f>IF(I208='[1]Jour Férié'!F$13,'[1]Jour Férié'!E$13,""&amp;IF(I208='[1]Jour Férié'!F$14,'[1]Jour Férié'!E$14,""&amp;IF(I208='[1]Jour Férié'!F$15,'[1]Jour Férié'!E$15,""&amp;IF(I208='[1]Jour Férié'!F$9,'[1]Jour Férié'!E$9,""&amp;IF(I208='[1]Jour Férié'!B$11,'[1]Jour Férié'!A$11,""&amp;IF(MOD(MATCH(I208,[1]vacances!$A$3:$A$202,1),2)=1,"vacances",""))))))</f>
        <v>vacances</v>
      </c>
      <c r="E208" s="11"/>
      <c r="F208" s="12"/>
      <c r="G208" s="12"/>
      <c r="H208" s="42"/>
      <c r="I208" s="14">
        <f t="shared" si="21"/>
        <v>43307</v>
      </c>
    </row>
    <row r="209" spans="1:9" x14ac:dyDescent="0.25">
      <c r="A209" s="8">
        <v>7</v>
      </c>
      <c r="B209" s="9">
        <v>27</v>
      </c>
      <c r="C209" s="10">
        <f>VLOOKUP(A209,Données,4)+B209-1</f>
        <v>208</v>
      </c>
      <c r="D209" s="9" t="str">
        <f>IF(I209='[1]Jour Férié'!F$13,'[1]Jour Férié'!E$13,""&amp;IF(I209='[1]Jour Férié'!F$14,'[1]Jour Férié'!E$14,""&amp;IF(I209='[1]Jour Férié'!F$15,'[1]Jour Férié'!E$15,""&amp;IF(I209='[1]Jour Férié'!F$9,'[1]Jour Férié'!E$9,""&amp;IF(I209='[1]Jour Férié'!B$11,'[1]Jour Férié'!A$11,""&amp;IF(MOD(MATCH(I209,[1]vacances!$A$3:$A$202,1),2)=1,"vacances",""))))))</f>
        <v>vacances</v>
      </c>
      <c r="E209" s="11"/>
      <c r="F209" s="12"/>
      <c r="G209" s="12"/>
      <c r="H209" s="42"/>
      <c r="I209" s="14">
        <f t="shared" si="21"/>
        <v>43308</v>
      </c>
    </row>
    <row r="210" spans="1:9" x14ac:dyDescent="0.25">
      <c r="A210" s="17">
        <v>7</v>
      </c>
      <c r="B210" s="10">
        <v>28</v>
      </c>
      <c r="C210" s="10">
        <f t="shared" ref="C210:C216" si="23">VLOOKUP(A210,Données,4)+B210-1</f>
        <v>209</v>
      </c>
      <c r="D210" s="9" t="str">
        <f>IF(I210='[1]Jour Férié'!F$13,'[1]Jour Férié'!E$13,""&amp;IF(I210='[1]Jour Férié'!F$14,'[1]Jour Férié'!E$14,""&amp;IF(I210='[1]Jour Férié'!F$15,'[1]Jour Férié'!E$15,""&amp;IF(I210='[1]Jour Férié'!F$9,'[1]Jour Férié'!E$9,""&amp;IF(I210='[1]Jour Férié'!B$11,'[1]Jour Férié'!A$11,""&amp;IF(MOD(MATCH(I210,[1]vacances!$A$3:$A$202,1),2)=1,"vacances",""))))))</f>
        <v>vacances</v>
      </c>
      <c r="E210" s="11"/>
      <c r="F210" s="12"/>
      <c r="G210" s="12"/>
      <c r="H210" s="42"/>
      <c r="I210" s="14">
        <f t="shared" si="21"/>
        <v>43309</v>
      </c>
    </row>
    <row r="211" spans="1:9" x14ac:dyDescent="0.25">
      <c r="A211" s="17">
        <v>7</v>
      </c>
      <c r="B211" s="10">
        <v>29</v>
      </c>
      <c r="C211" s="10">
        <f t="shared" si="23"/>
        <v>210</v>
      </c>
      <c r="D211" s="9" t="str">
        <f>IF(I211='[1]Jour Férié'!F$13,'[1]Jour Férié'!E$13,""&amp;IF(I211='[1]Jour Férié'!F$14,'[1]Jour Férié'!E$14,""&amp;IF(I211='[1]Jour Férié'!F$15,'[1]Jour Férié'!E$15,""&amp;IF(I211='[1]Jour Férié'!F$9,'[1]Jour Férié'!E$9,""&amp;IF(I211='[1]Jour Férié'!B$11,'[1]Jour Férié'!A$11,""&amp;IF(MOD(MATCH(I211,[1]vacances!$A$3:$A$202,1),2)=1,"vacances",""))))))</f>
        <v>vacances</v>
      </c>
      <c r="E211" s="11"/>
      <c r="F211" s="12"/>
      <c r="G211" s="12"/>
      <c r="H211" s="42"/>
      <c r="I211" s="14">
        <f t="shared" si="21"/>
        <v>43310</v>
      </c>
    </row>
    <row r="212" spans="1:9" x14ac:dyDescent="0.25">
      <c r="A212" s="17">
        <v>7</v>
      </c>
      <c r="B212" s="10">
        <v>30</v>
      </c>
      <c r="C212" s="10">
        <f t="shared" si="23"/>
        <v>211</v>
      </c>
      <c r="D212" s="9" t="str">
        <f>IF(I212='[1]Jour Férié'!F$13,'[1]Jour Férié'!E$13,""&amp;IF(I212='[1]Jour Férié'!F$14,'[1]Jour Férié'!E$14,""&amp;IF(I212='[1]Jour Férié'!F$15,'[1]Jour Férié'!E$15,""&amp;IF(I212='[1]Jour Férié'!F$9,'[1]Jour Férié'!E$9,""&amp;IF(I212='[1]Jour Férié'!B$11,'[1]Jour Férié'!A$11,""&amp;IF(MOD(MATCH(I212,[1]vacances!$A$3:$A$202,1),2)=1,"vacances",""))))))</f>
        <v>vacances</v>
      </c>
      <c r="E212" s="11"/>
      <c r="F212" s="12"/>
      <c r="G212" s="12"/>
      <c r="H212" s="42"/>
      <c r="I212" s="14">
        <f t="shared" si="21"/>
        <v>43311</v>
      </c>
    </row>
    <row r="213" spans="1:9" ht="15.75" thickBot="1" x14ac:dyDescent="0.3">
      <c r="A213" s="18">
        <v>7</v>
      </c>
      <c r="B213" s="19">
        <v>31</v>
      </c>
      <c r="C213" s="19">
        <f t="shared" si="23"/>
        <v>212</v>
      </c>
      <c r="D213" s="20" t="str">
        <f>IF(I213='[1]Jour Férié'!F$13,'[1]Jour Férié'!E$13,""&amp;IF(I213='[1]Jour Férié'!F$14,'[1]Jour Férié'!E$14,""&amp;IF(I213='[1]Jour Férié'!F$15,'[1]Jour Férié'!E$15,""&amp;IF(I213='[1]Jour Férié'!F$9,'[1]Jour Férié'!E$9,""&amp;IF(I213='[1]Jour Férié'!B$11,'[1]Jour Férié'!A$11,""&amp;IF(MOD(MATCH(I213,[1]vacances!$A$3:$A$202,1),2)=1,"vacances",""))))))</f>
        <v>vacances</v>
      </c>
      <c r="E213" s="21"/>
      <c r="F213" s="22"/>
      <c r="G213" s="22"/>
      <c r="H213" s="43"/>
      <c r="I213" s="24">
        <f t="shared" si="21"/>
        <v>43312</v>
      </c>
    </row>
    <row r="214" spans="1:9" x14ac:dyDescent="0.25">
      <c r="A214" s="25">
        <v>8</v>
      </c>
      <c r="B214" s="26">
        <v>1</v>
      </c>
      <c r="C214" s="26">
        <f t="shared" si="23"/>
        <v>213</v>
      </c>
      <c r="D214" s="27" t="str">
        <f>IF(I214='[1]Jour Férié'!F$13,'[1]Jour Férié'!E$13,""&amp;IF(I214='[1]Jour Férié'!F$14,'[1]Jour Férié'!E$14,""&amp;IF(I214='[1]Jour Férié'!F$15,'[1]Jour Férié'!E$15,""&amp;IF(I214='[1]Jour Férié'!B$12,'[1]Jour Férié'!A$12,""&amp;IF(MOD(MATCH(I214,[1]vacances!$A$3:$A$202,1),2)=1,"vacances","")))))</f>
        <v>vacances</v>
      </c>
      <c r="E214" s="5"/>
      <c r="F214" s="4"/>
      <c r="G214" s="4"/>
      <c r="H214" s="28" t="s">
        <v>7</v>
      </c>
      <c r="I214" s="29">
        <f>DATE(annee,8,1)</f>
        <v>43313</v>
      </c>
    </row>
    <row r="215" spans="1:9" x14ac:dyDescent="0.25">
      <c r="A215" s="30">
        <v>8</v>
      </c>
      <c r="B215" s="31">
        <v>2</v>
      </c>
      <c r="C215" s="31">
        <f t="shared" si="23"/>
        <v>214</v>
      </c>
      <c r="D215" s="32" t="str">
        <f>IF(I215='[1]Jour Férié'!F$13,'[1]Jour Férié'!E$13,""&amp;IF(I215='[1]Jour Férié'!F$14,'[1]Jour Férié'!E$14,""&amp;IF(I215='[1]Jour Férié'!F$15,'[1]Jour Férié'!E$15,""&amp;IF(I215='[1]Jour Férié'!B$12,'[1]Jour Férié'!A$12,""&amp;IF(MOD(MATCH(I215,[1]vacances!$A$3:$A$202,1),2)=1,"vacances","")))))</f>
        <v>vacances</v>
      </c>
      <c r="E215" s="12"/>
      <c r="F215" s="11"/>
      <c r="G215" s="11"/>
      <c r="H215" s="33"/>
      <c r="I215" s="34">
        <f t="shared" ref="I215:I244" si="24">DATE(annee,8,1)+B214</f>
        <v>43314</v>
      </c>
    </row>
    <row r="216" spans="1:9" x14ac:dyDescent="0.25">
      <c r="A216" s="30">
        <v>8</v>
      </c>
      <c r="B216" s="31">
        <v>3</v>
      </c>
      <c r="C216" s="31">
        <f t="shared" si="23"/>
        <v>215</v>
      </c>
      <c r="D216" s="32" t="str">
        <f>IF(I216='[1]Jour Férié'!F$13,'[1]Jour Férié'!E$13,""&amp;IF(I216='[1]Jour Férié'!F$14,'[1]Jour Férié'!E$14,""&amp;IF(I216='[1]Jour Férié'!F$15,'[1]Jour Férié'!E$15,""&amp;IF(I216='[1]Jour Férié'!B$12,'[1]Jour Férié'!A$12,""&amp;IF(MOD(MATCH(I216,[1]vacances!$A$3:$A$202,1),2)=1,"vacances","")))))</f>
        <v>vacances</v>
      </c>
      <c r="E216" s="12"/>
      <c r="F216" s="11"/>
      <c r="G216" s="11"/>
      <c r="H216" s="33"/>
      <c r="I216" s="34">
        <f t="shared" si="24"/>
        <v>43315</v>
      </c>
    </row>
    <row r="217" spans="1:9" x14ac:dyDescent="0.25">
      <c r="A217" s="59">
        <v>8</v>
      </c>
      <c r="B217" s="32">
        <v>4</v>
      </c>
      <c r="C217" s="31">
        <f t="shared" ref="C217:C223" si="25">VLOOKUP(A217,Données,4)+B217-1</f>
        <v>216</v>
      </c>
      <c r="D217" s="32" t="str">
        <f>IF(I217='[1]Jour Férié'!F$13,'[1]Jour Férié'!E$13,""&amp;IF(I217='[1]Jour Férié'!F$14,'[1]Jour Férié'!E$14,""&amp;IF(I217='[1]Jour Férié'!F$15,'[1]Jour Férié'!E$15,""&amp;IF(I217='[1]Jour Férié'!B$12,'[1]Jour Férié'!A$12,""&amp;IF(MOD(MATCH(I217,[1]vacances!$A$3:$A$202,1),2)=1,"vacances","")))))</f>
        <v>vacances</v>
      </c>
      <c r="E217" s="12"/>
      <c r="F217" s="11"/>
      <c r="G217" s="11"/>
      <c r="H217" s="33"/>
      <c r="I217" s="34">
        <f t="shared" si="24"/>
        <v>43316</v>
      </c>
    </row>
    <row r="218" spans="1:9" x14ac:dyDescent="0.25">
      <c r="A218" s="30">
        <v>8</v>
      </c>
      <c r="B218" s="31">
        <v>5</v>
      </c>
      <c r="C218" s="31">
        <f t="shared" si="25"/>
        <v>217</v>
      </c>
      <c r="D218" s="32" t="str">
        <f>IF(I218='[1]Jour Férié'!F$13,'[1]Jour Férié'!E$13,""&amp;IF(I218='[1]Jour Férié'!F$14,'[1]Jour Férié'!E$14,""&amp;IF(I218='[1]Jour Férié'!F$15,'[1]Jour Férié'!E$15,""&amp;IF(I218='[1]Jour Férié'!B$12,'[1]Jour Férié'!A$12,""&amp;IF(MOD(MATCH(I218,[1]vacances!$A$3:$A$202,1),2)=1,"vacances","")))))</f>
        <v>vacances</v>
      </c>
      <c r="E218" s="12"/>
      <c r="F218" s="11"/>
      <c r="G218" s="11"/>
      <c r="H218" s="33"/>
      <c r="I218" s="34">
        <f t="shared" si="24"/>
        <v>43317</v>
      </c>
    </row>
    <row r="219" spans="1:9" x14ac:dyDescent="0.25">
      <c r="A219" s="30">
        <v>8</v>
      </c>
      <c r="B219" s="31">
        <v>6</v>
      </c>
      <c r="C219" s="31">
        <f t="shared" si="25"/>
        <v>218</v>
      </c>
      <c r="D219" s="32" t="str">
        <f>IF(I219='[1]Jour Férié'!F$13,'[1]Jour Férié'!E$13,""&amp;IF(I219='[1]Jour Férié'!F$14,'[1]Jour Férié'!E$14,""&amp;IF(I219='[1]Jour Férié'!F$15,'[1]Jour Férié'!E$15,""&amp;IF(I219='[1]Jour Férié'!B$12,'[1]Jour Férié'!A$12,""&amp;IF(MOD(MATCH(I219,[1]vacances!$A$3:$A$202,1),2)=1,"vacances","")))))</f>
        <v>vacances</v>
      </c>
      <c r="E219" s="12"/>
      <c r="F219" s="11"/>
      <c r="G219" s="11"/>
      <c r="H219" s="33"/>
      <c r="I219" s="34">
        <f t="shared" si="24"/>
        <v>43318</v>
      </c>
    </row>
    <row r="220" spans="1:9" x14ac:dyDescent="0.25">
      <c r="A220" s="30">
        <v>8</v>
      </c>
      <c r="B220" s="31">
        <v>7</v>
      </c>
      <c r="C220" s="31">
        <f t="shared" si="25"/>
        <v>219</v>
      </c>
      <c r="D220" s="32" t="str">
        <f>IF(I220='[1]Jour Férié'!F$13,'[1]Jour Férié'!E$13,""&amp;IF(I220='[1]Jour Férié'!F$14,'[1]Jour Férié'!E$14,""&amp;IF(I220='[1]Jour Férié'!F$15,'[1]Jour Férié'!E$15,""&amp;IF(I220='[1]Jour Férié'!B$12,'[1]Jour Férié'!A$12,""&amp;IF(MOD(MATCH(I220,[1]vacances!$A$3:$A$202,1),2)=1,"vacances","")))))</f>
        <v>vacances</v>
      </c>
      <c r="E220" s="12"/>
      <c r="F220" s="11"/>
      <c r="G220" s="11"/>
      <c r="H220" s="33"/>
      <c r="I220" s="34">
        <f t="shared" si="24"/>
        <v>43319</v>
      </c>
    </row>
    <row r="221" spans="1:9" x14ac:dyDescent="0.25">
      <c r="A221" s="30">
        <v>8</v>
      </c>
      <c r="B221" s="31">
        <v>8</v>
      </c>
      <c r="C221" s="31">
        <f t="shared" si="25"/>
        <v>220</v>
      </c>
      <c r="D221" s="32" t="str">
        <f>IF(I221='[1]Jour Férié'!F$13,'[1]Jour Férié'!E$13,""&amp;IF(I221='[1]Jour Férié'!F$14,'[1]Jour Férié'!E$14,""&amp;IF(I221='[1]Jour Férié'!F$15,'[1]Jour Férié'!E$15,""&amp;IF(I221='[1]Jour Férié'!B$12,'[1]Jour Férié'!A$12,""&amp;IF(MOD(MATCH(I221,[1]vacances!$A$3:$A$202,1),2)=1,"vacances","")))))</f>
        <v>vacances</v>
      </c>
      <c r="E221" s="12"/>
      <c r="F221" s="11"/>
      <c r="G221" s="11"/>
      <c r="H221" s="33"/>
      <c r="I221" s="34">
        <f t="shared" si="24"/>
        <v>43320</v>
      </c>
    </row>
    <row r="222" spans="1:9" x14ac:dyDescent="0.25">
      <c r="A222" s="30">
        <v>8</v>
      </c>
      <c r="B222" s="31">
        <v>9</v>
      </c>
      <c r="C222" s="31">
        <f t="shared" si="25"/>
        <v>221</v>
      </c>
      <c r="D222" s="32" t="str">
        <f>IF(I222='[1]Jour Férié'!F$13,'[1]Jour Férié'!E$13,""&amp;IF(I222='[1]Jour Férié'!F$14,'[1]Jour Férié'!E$14,""&amp;IF(I222='[1]Jour Férié'!F$15,'[1]Jour Férié'!E$15,""&amp;IF(I222='[1]Jour Férié'!B$12,'[1]Jour Férié'!A$12,""&amp;IF(MOD(MATCH(I222,[1]vacances!$A$3:$A$202,1),2)=1,"vacances","")))))</f>
        <v>vacances</v>
      </c>
      <c r="E222" s="12"/>
      <c r="F222" s="11"/>
      <c r="G222" s="11"/>
      <c r="H222" s="33"/>
      <c r="I222" s="34">
        <f t="shared" si="24"/>
        <v>43321</v>
      </c>
    </row>
    <row r="223" spans="1:9" x14ac:dyDescent="0.25">
      <c r="A223" s="59">
        <v>8</v>
      </c>
      <c r="B223" s="32">
        <v>10</v>
      </c>
      <c r="C223" s="31">
        <f t="shared" si="25"/>
        <v>222</v>
      </c>
      <c r="D223" s="32" t="str">
        <f>IF(I223='[1]Jour Férié'!F$13,'[1]Jour Férié'!E$13,""&amp;IF(I223='[1]Jour Férié'!F$14,'[1]Jour Férié'!E$14,""&amp;IF(I223='[1]Jour Férié'!F$15,'[1]Jour Férié'!E$15,""&amp;IF(I223='[1]Jour Férié'!B$12,'[1]Jour Férié'!A$12,""&amp;IF(MOD(MATCH(I223,[1]vacances!$A$3:$A$202,1),2)=1,"vacances","")))))</f>
        <v>vacances</v>
      </c>
      <c r="E223" s="12"/>
      <c r="F223" s="11"/>
      <c r="G223" s="11"/>
      <c r="H223" s="33"/>
      <c r="I223" s="34">
        <f t="shared" si="24"/>
        <v>43322</v>
      </c>
    </row>
    <row r="224" spans="1:9" x14ac:dyDescent="0.25">
      <c r="A224" s="30">
        <v>8</v>
      </c>
      <c r="B224" s="31">
        <v>11</v>
      </c>
      <c r="C224" s="31">
        <f t="shared" ref="C224:C239" si="26">VLOOKUP(A224,Données,4)+B224-1</f>
        <v>223</v>
      </c>
      <c r="D224" s="32" t="str">
        <f>IF(I224='[1]Jour Férié'!F$13,'[1]Jour Férié'!E$13,""&amp;IF(I224='[1]Jour Férié'!F$14,'[1]Jour Férié'!E$14,""&amp;IF(I224='[1]Jour Férié'!F$15,'[1]Jour Férié'!E$15,""&amp;IF(I224='[1]Jour Férié'!B$12,'[1]Jour Férié'!A$12,""&amp;IF(MOD(MATCH(I224,[1]vacances!$A$3:$A$202,1),2)=1,"vacances","")))))</f>
        <v>vacances</v>
      </c>
      <c r="E224" s="12"/>
      <c r="F224" s="11"/>
      <c r="G224" s="11"/>
      <c r="H224" s="33"/>
      <c r="I224" s="34">
        <f t="shared" si="24"/>
        <v>43323</v>
      </c>
    </row>
    <row r="225" spans="1:9" x14ac:dyDescent="0.25">
      <c r="A225" s="30">
        <v>8</v>
      </c>
      <c r="B225" s="31">
        <v>12</v>
      </c>
      <c r="C225" s="31">
        <f t="shared" si="26"/>
        <v>224</v>
      </c>
      <c r="D225" s="32" t="str">
        <f>IF(I225='[1]Jour Férié'!F$13,'[1]Jour Férié'!E$13,""&amp;IF(I225='[1]Jour Férié'!F$14,'[1]Jour Férié'!E$14,""&amp;IF(I225='[1]Jour Férié'!F$15,'[1]Jour Férié'!E$15,""&amp;IF(I225='[1]Jour Férié'!B$12,'[1]Jour Férié'!A$12,""&amp;IF(MOD(MATCH(I225,[1]vacances!$A$3:$A$202,1),2)=1,"vacances","")))))</f>
        <v>vacances</v>
      </c>
      <c r="E225" s="12"/>
      <c r="F225" s="11"/>
      <c r="G225" s="11"/>
      <c r="H225" s="33"/>
      <c r="I225" s="34">
        <f t="shared" si="24"/>
        <v>43324</v>
      </c>
    </row>
    <row r="226" spans="1:9" x14ac:dyDescent="0.25">
      <c r="A226" s="30">
        <v>8</v>
      </c>
      <c r="B226" s="31">
        <v>13</v>
      </c>
      <c r="C226" s="31">
        <f t="shared" si="26"/>
        <v>225</v>
      </c>
      <c r="D226" s="32" t="str">
        <f>IF(I226='[1]Jour Férié'!F$13,'[1]Jour Férié'!E$13,""&amp;IF(I226='[1]Jour Férié'!F$14,'[1]Jour Férié'!E$14,""&amp;IF(I226='[1]Jour Férié'!F$15,'[1]Jour Férié'!E$15,""&amp;IF(I226='[1]Jour Férié'!B$12,'[1]Jour Férié'!A$12,""&amp;IF(MOD(MATCH(I226,[1]vacances!$A$3:$A$202,1),2)=1,"vacances","")))))</f>
        <v>vacances</v>
      </c>
      <c r="E226" s="12"/>
      <c r="F226" s="11"/>
      <c r="G226" s="11"/>
      <c r="H226" s="33"/>
      <c r="I226" s="34">
        <f t="shared" si="24"/>
        <v>43325</v>
      </c>
    </row>
    <row r="227" spans="1:9" x14ac:dyDescent="0.25">
      <c r="A227" s="30">
        <v>8</v>
      </c>
      <c r="B227" s="31">
        <v>14</v>
      </c>
      <c r="C227" s="31">
        <f t="shared" si="26"/>
        <v>226</v>
      </c>
      <c r="D227" s="32" t="str">
        <f>IF(I227='[1]Jour Férié'!F$13,'[1]Jour Férié'!E$13,""&amp;IF(I227='[1]Jour Férié'!F$14,'[1]Jour Férié'!E$14,""&amp;IF(I227='[1]Jour Férié'!F$15,'[1]Jour Férié'!E$15,""&amp;IF(I227='[1]Jour Férié'!B$12,'[1]Jour Férié'!A$12,""&amp;IF(MOD(MATCH(I227,[1]vacances!$A$3:$A$202,1),2)=1,"vacances","")))))</f>
        <v>vacances</v>
      </c>
      <c r="E227" s="12"/>
      <c r="F227" s="11"/>
      <c r="G227" s="11"/>
      <c r="H227" s="33"/>
      <c r="I227" s="34">
        <f t="shared" si="24"/>
        <v>43326</v>
      </c>
    </row>
    <row r="228" spans="1:9" x14ac:dyDescent="0.25">
      <c r="A228" s="30">
        <v>8</v>
      </c>
      <c r="B228" s="31">
        <v>15</v>
      </c>
      <c r="C228" s="31">
        <f t="shared" si="26"/>
        <v>227</v>
      </c>
      <c r="D228" s="32" t="str">
        <f>IF(I228='[1]Jour Férié'!F$13,'[1]Jour Férié'!E$13,""&amp;IF(I228='[1]Jour Férié'!F$14,'[1]Jour Férié'!E$14,""&amp;IF(I228='[1]Jour Férié'!F$15,'[1]Jour Férié'!E$15,""&amp;IF(I228='[1]Jour Férié'!B$12,'[1]Jour Férié'!A$12,""&amp;IF(MOD(MATCH(I228,[1]vacances!$A$3:$A$202,1),2)=1,"vacances","")))))</f>
        <v>Assomption</v>
      </c>
      <c r="E228" s="12"/>
      <c r="F228" s="11"/>
      <c r="G228" s="11"/>
      <c r="H228" s="33"/>
      <c r="I228" s="34">
        <f t="shared" si="24"/>
        <v>43327</v>
      </c>
    </row>
    <row r="229" spans="1:9" x14ac:dyDescent="0.25">
      <c r="A229" s="30">
        <v>8</v>
      </c>
      <c r="B229" s="31">
        <v>16</v>
      </c>
      <c r="C229" s="31">
        <f t="shared" si="26"/>
        <v>228</v>
      </c>
      <c r="D229" s="32" t="str">
        <f>IF(I229='[1]Jour Férié'!F$13,'[1]Jour Férié'!E$13,""&amp;IF(I229='[1]Jour Férié'!F$14,'[1]Jour Férié'!E$14,""&amp;IF(I229='[1]Jour Férié'!F$15,'[1]Jour Férié'!E$15,""&amp;IF(I229='[1]Jour Férié'!B$12,'[1]Jour Férié'!A$12,""&amp;IF(MOD(MATCH(I229,[1]vacances!$A$3:$A$202,1),2)=1,"vacances","")))))</f>
        <v>vacances</v>
      </c>
      <c r="E229" s="12"/>
      <c r="F229" s="11"/>
      <c r="G229" s="11"/>
      <c r="H229" s="33"/>
      <c r="I229" s="34">
        <f t="shared" si="24"/>
        <v>43328</v>
      </c>
    </row>
    <row r="230" spans="1:9" x14ac:dyDescent="0.25">
      <c r="A230" s="30">
        <v>8</v>
      </c>
      <c r="B230" s="31">
        <v>17</v>
      </c>
      <c r="C230" s="31">
        <f t="shared" si="26"/>
        <v>229</v>
      </c>
      <c r="D230" s="32" t="str">
        <f>IF(I230='[1]Jour Férié'!F$13,'[1]Jour Férié'!E$13,""&amp;IF(I230='[1]Jour Férié'!F$14,'[1]Jour Férié'!E$14,""&amp;IF(I230='[1]Jour Férié'!F$15,'[1]Jour Férié'!E$15,""&amp;IF(I230='[1]Jour Férié'!B$12,'[1]Jour Férié'!A$12,""&amp;IF(MOD(MATCH(I230,[1]vacances!$A$3:$A$202,1),2)=1,"vacances","")))))</f>
        <v>vacances</v>
      </c>
      <c r="E230" s="12"/>
      <c r="F230" s="11"/>
      <c r="G230" s="11"/>
      <c r="H230" s="33"/>
      <c r="I230" s="34">
        <f t="shared" si="24"/>
        <v>43329</v>
      </c>
    </row>
    <row r="231" spans="1:9" x14ac:dyDescent="0.25">
      <c r="A231" s="30">
        <v>8</v>
      </c>
      <c r="B231" s="31">
        <v>18</v>
      </c>
      <c r="C231" s="31">
        <f t="shared" si="26"/>
        <v>230</v>
      </c>
      <c r="D231" s="32" t="str">
        <f>IF(I231='[1]Jour Férié'!F$13,'[1]Jour Férié'!E$13,""&amp;IF(I231='[1]Jour Férié'!F$14,'[1]Jour Férié'!E$14,""&amp;IF(I231='[1]Jour Férié'!F$15,'[1]Jour Férié'!E$15,""&amp;IF(I231='[1]Jour Férié'!B$12,'[1]Jour Férié'!A$12,""&amp;IF(MOD(MATCH(I231,[1]vacances!$A$3:$A$202,1),2)=1,"vacances","")))))</f>
        <v>vacances</v>
      </c>
      <c r="E231" s="12"/>
      <c r="F231" s="11"/>
      <c r="G231" s="11"/>
      <c r="H231" s="33"/>
      <c r="I231" s="34">
        <f t="shared" si="24"/>
        <v>43330</v>
      </c>
    </row>
    <row r="232" spans="1:9" x14ac:dyDescent="0.25">
      <c r="A232" s="30">
        <v>8</v>
      </c>
      <c r="B232" s="31">
        <v>19</v>
      </c>
      <c r="C232" s="31">
        <f t="shared" si="26"/>
        <v>231</v>
      </c>
      <c r="D232" s="32" t="str">
        <f>IF(I232='[1]Jour Férié'!F$13,'[1]Jour Férié'!E$13,""&amp;IF(I232='[1]Jour Férié'!F$14,'[1]Jour Férié'!E$14,""&amp;IF(I232='[1]Jour Férié'!F$15,'[1]Jour Férié'!E$15,""&amp;IF(I232='[1]Jour Férié'!B$12,'[1]Jour Férié'!A$12,""&amp;IF(MOD(MATCH(I232,[1]vacances!$A$3:$A$202,1),2)=1,"vacances","")))))</f>
        <v>vacances</v>
      </c>
      <c r="E232" s="12"/>
      <c r="F232" s="11"/>
      <c r="G232" s="11"/>
      <c r="H232" s="33"/>
      <c r="I232" s="34">
        <f t="shared" si="24"/>
        <v>43331</v>
      </c>
    </row>
    <row r="233" spans="1:9" x14ac:dyDescent="0.25">
      <c r="A233" s="30">
        <v>8</v>
      </c>
      <c r="B233" s="31">
        <v>20</v>
      </c>
      <c r="C233" s="31">
        <f t="shared" si="26"/>
        <v>232</v>
      </c>
      <c r="D233" s="32" t="str">
        <f>IF(I233='[1]Jour Férié'!F$13,'[1]Jour Férié'!E$13,""&amp;IF(I233='[1]Jour Férié'!F$14,'[1]Jour Férié'!E$14,""&amp;IF(I233='[1]Jour Férié'!F$15,'[1]Jour Férié'!E$15,""&amp;IF(I233='[1]Jour Férié'!B$12,'[1]Jour Férié'!A$12,""&amp;IF(MOD(MATCH(I233,[1]vacances!$A$3:$A$202,1),2)=1,"vacances","")))))</f>
        <v>vacances</v>
      </c>
      <c r="E233" s="12"/>
      <c r="F233" s="11"/>
      <c r="G233" s="11"/>
      <c r="H233" s="33"/>
      <c r="I233" s="34">
        <f t="shared" si="24"/>
        <v>43332</v>
      </c>
    </row>
    <row r="234" spans="1:9" x14ac:dyDescent="0.25">
      <c r="A234" s="30">
        <v>8</v>
      </c>
      <c r="B234" s="31">
        <v>21</v>
      </c>
      <c r="C234" s="31">
        <f t="shared" si="26"/>
        <v>233</v>
      </c>
      <c r="D234" s="32" t="str">
        <f>IF(I234='[1]Jour Férié'!F$13,'[1]Jour Férié'!E$13,""&amp;IF(I234='[1]Jour Férié'!F$14,'[1]Jour Férié'!E$14,""&amp;IF(I234='[1]Jour Férié'!F$15,'[1]Jour Férié'!E$15,""&amp;IF(I234='[1]Jour Férié'!B$12,'[1]Jour Férié'!A$12,""&amp;IF(MOD(MATCH(I234,[1]vacances!$A$3:$A$202,1),2)=1,"vacances","")))))</f>
        <v>vacances</v>
      </c>
      <c r="E234" s="12"/>
      <c r="F234" s="11"/>
      <c r="G234" s="11"/>
      <c r="H234" s="33"/>
      <c r="I234" s="34">
        <f t="shared" si="24"/>
        <v>43333</v>
      </c>
    </row>
    <row r="235" spans="1:9" x14ac:dyDescent="0.25">
      <c r="A235" s="30">
        <v>8</v>
      </c>
      <c r="B235" s="31">
        <v>22</v>
      </c>
      <c r="C235" s="31">
        <f t="shared" si="26"/>
        <v>234</v>
      </c>
      <c r="D235" s="32" t="str">
        <f>IF(I235='[1]Jour Férié'!F$13,'[1]Jour Férié'!E$13,""&amp;IF(I235='[1]Jour Férié'!F$14,'[1]Jour Férié'!E$14,""&amp;IF(I235='[1]Jour Férié'!F$15,'[1]Jour Férié'!E$15,""&amp;IF(I235='[1]Jour Férié'!B$12,'[1]Jour Férié'!A$12,""&amp;IF(MOD(MATCH(I235,[1]vacances!$A$3:$A$202,1),2)=1,"vacances","")))))</f>
        <v>vacances</v>
      </c>
      <c r="E235" s="12"/>
      <c r="F235" s="11"/>
      <c r="G235" s="11"/>
      <c r="H235" s="33"/>
      <c r="I235" s="34">
        <f t="shared" si="24"/>
        <v>43334</v>
      </c>
    </row>
    <row r="236" spans="1:9" x14ac:dyDescent="0.25">
      <c r="A236" s="30">
        <v>8</v>
      </c>
      <c r="B236" s="31">
        <v>23</v>
      </c>
      <c r="C236" s="31">
        <f t="shared" si="26"/>
        <v>235</v>
      </c>
      <c r="D236" s="32" t="str">
        <f>IF(I236='[1]Jour Férié'!F$13,'[1]Jour Férié'!E$13,""&amp;IF(I236='[1]Jour Férié'!F$14,'[1]Jour Férié'!E$14,""&amp;IF(I236='[1]Jour Férié'!F$15,'[1]Jour Férié'!E$15,""&amp;IF(I236='[1]Jour Férié'!B$12,'[1]Jour Férié'!A$12,""&amp;IF(MOD(MATCH(I236,[1]vacances!$A$3:$A$202,1),2)=1,"vacances","")))))</f>
        <v>vacances</v>
      </c>
      <c r="E236" s="12"/>
      <c r="F236" s="11"/>
      <c r="G236" s="11"/>
      <c r="H236" s="33"/>
      <c r="I236" s="34">
        <f t="shared" si="24"/>
        <v>43335</v>
      </c>
    </row>
    <row r="237" spans="1:9" x14ac:dyDescent="0.25">
      <c r="A237" s="30">
        <v>8</v>
      </c>
      <c r="B237" s="31">
        <v>24</v>
      </c>
      <c r="C237" s="31">
        <f t="shared" si="26"/>
        <v>236</v>
      </c>
      <c r="D237" s="32" t="str">
        <f>IF(I237='[1]Jour Férié'!F$13,'[1]Jour Férié'!E$13,""&amp;IF(I237='[1]Jour Férié'!F$14,'[1]Jour Férié'!E$14,""&amp;IF(I237='[1]Jour Férié'!F$15,'[1]Jour Férié'!E$15,""&amp;IF(I237='[1]Jour Férié'!B$12,'[1]Jour Férié'!A$12,""&amp;IF(MOD(MATCH(I237,[1]vacances!$A$3:$A$202,1),2)=1,"vacances","")))))</f>
        <v>vacances</v>
      </c>
      <c r="E237" s="12"/>
      <c r="F237" s="11"/>
      <c r="G237" s="11"/>
      <c r="H237" s="33"/>
      <c r="I237" s="34">
        <f t="shared" si="24"/>
        <v>43336</v>
      </c>
    </row>
    <row r="238" spans="1:9" x14ac:dyDescent="0.25">
      <c r="A238" s="30">
        <v>8</v>
      </c>
      <c r="B238" s="31">
        <v>25</v>
      </c>
      <c r="C238" s="31">
        <f t="shared" si="26"/>
        <v>237</v>
      </c>
      <c r="D238" s="32" t="str">
        <f>IF(I238='[1]Jour Férié'!F$13,'[1]Jour Férié'!E$13,""&amp;IF(I238='[1]Jour Férié'!F$14,'[1]Jour Férié'!E$14,""&amp;IF(I238='[1]Jour Férié'!F$15,'[1]Jour Férié'!E$15,""&amp;IF(I238='[1]Jour Férié'!B$12,'[1]Jour Férié'!A$12,""&amp;IF(MOD(MATCH(I238,[1]vacances!$A$3:$A$202,1),2)=1,"vacances","")))))</f>
        <v>vacances</v>
      </c>
      <c r="E238" s="12"/>
      <c r="F238" s="11"/>
      <c r="G238" s="11"/>
      <c r="H238" s="33"/>
      <c r="I238" s="34">
        <f t="shared" si="24"/>
        <v>43337</v>
      </c>
    </row>
    <row r="239" spans="1:9" x14ac:dyDescent="0.25">
      <c r="A239" s="30">
        <v>8</v>
      </c>
      <c r="B239" s="31">
        <v>26</v>
      </c>
      <c r="C239" s="31">
        <f t="shared" si="26"/>
        <v>238</v>
      </c>
      <c r="D239" s="32" t="str">
        <f>IF(I239='[1]Jour Férié'!F$13,'[1]Jour Férié'!E$13,""&amp;IF(I239='[1]Jour Férié'!F$14,'[1]Jour Férié'!E$14,""&amp;IF(I239='[1]Jour Férié'!F$15,'[1]Jour Férié'!E$15,""&amp;IF(I239='[1]Jour Férié'!B$12,'[1]Jour Férié'!A$12,""&amp;IF(MOD(MATCH(I239,[1]vacances!$A$3:$A$202,1),2)=1,"vacances","")))))</f>
        <v>vacances</v>
      </c>
      <c r="E239" s="12"/>
      <c r="F239" s="11"/>
      <c r="G239" s="11"/>
      <c r="H239" s="33"/>
      <c r="I239" s="34">
        <f t="shared" si="24"/>
        <v>43338</v>
      </c>
    </row>
    <row r="240" spans="1:9" x14ac:dyDescent="0.25">
      <c r="A240" s="30">
        <v>8</v>
      </c>
      <c r="B240" s="31">
        <v>27</v>
      </c>
      <c r="C240" s="31">
        <f t="shared" ref="C240:C255" si="27">VLOOKUP(A240,Données,4)+B240-1</f>
        <v>239</v>
      </c>
      <c r="D240" s="32" t="str">
        <f>IF(I240='[1]Jour Férié'!F$13,'[1]Jour Férié'!E$13,""&amp;IF(I240='[1]Jour Férié'!F$14,'[1]Jour Férié'!E$14,""&amp;IF(I240='[1]Jour Férié'!F$15,'[1]Jour Férié'!E$15,""&amp;IF(I240='[1]Jour Férié'!B$12,'[1]Jour Férié'!A$12,""&amp;IF(MOD(MATCH(I240,[1]vacances!$A$3:$A$202,1),2)=1,"vacances","")))))</f>
        <v>vacances</v>
      </c>
      <c r="E240" s="12"/>
      <c r="F240" s="11"/>
      <c r="G240" s="11"/>
      <c r="H240" s="33"/>
      <c r="I240" s="34">
        <f t="shared" si="24"/>
        <v>43339</v>
      </c>
    </row>
    <row r="241" spans="1:9" x14ac:dyDescent="0.25">
      <c r="A241" s="30">
        <v>8</v>
      </c>
      <c r="B241" s="31">
        <v>28</v>
      </c>
      <c r="C241" s="31">
        <f t="shared" si="27"/>
        <v>240</v>
      </c>
      <c r="D241" s="32" t="str">
        <f>IF(I241='[1]Jour Férié'!F$13,'[1]Jour Férié'!E$13,""&amp;IF(I241='[1]Jour Férié'!F$14,'[1]Jour Férié'!E$14,""&amp;IF(I241='[1]Jour Férié'!F$15,'[1]Jour Férié'!E$15,""&amp;IF(I241='[1]Jour Férié'!B$12,'[1]Jour Férié'!A$12,""&amp;IF(MOD(MATCH(I241,[1]vacances!$A$3:$A$202,1),2)=1,"vacances","")))))</f>
        <v>vacances</v>
      </c>
      <c r="E241" s="12"/>
      <c r="F241" s="11"/>
      <c r="G241" s="11"/>
      <c r="H241" s="33"/>
      <c r="I241" s="34">
        <f t="shared" si="24"/>
        <v>43340</v>
      </c>
    </row>
    <row r="242" spans="1:9" x14ac:dyDescent="0.25">
      <c r="A242" s="30">
        <v>8</v>
      </c>
      <c r="B242" s="31">
        <v>29</v>
      </c>
      <c r="C242" s="31">
        <f t="shared" si="27"/>
        <v>241</v>
      </c>
      <c r="D242" s="32" t="str">
        <f>IF(I242='[1]Jour Férié'!F$13,'[1]Jour Férié'!E$13,""&amp;IF(I242='[1]Jour Férié'!F$14,'[1]Jour Férié'!E$14,""&amp;IF(I242='[1]Jour Férié'!F$15,'[1]Jour Férié'!E$15,""&amp;IF(I242='[1]Jour Férié'!B$12,'[1]Jour Férié'!A$12,""&amp;IF(MOD(MATCH(I242,[1]vacances!$A$3:$A$202,1),2)=1,"vacances","")))))</f>
        <v>vacances</v>
      </c>
      <c r="E242" s="12"/>
      <c r="F242" s="11"/>
      <c r="G242" s="11"/>
      <c r="H242" s="33"/>
      <c r="I242" s="34">
        <f t="shared" si="24"/>
        <v>43341</v>
      </c>
    </row>
    <row r="243" spans="1:9" x14ac:dyDescent="0.25">
      <c r="A243" s="30">
        <v>8</v>
      </c>
      <c r="B243" s="31">
        <v>30</v>
      </c>
      <c r="C243" s="31">
        <f t="shared" si="27"/>
        <v>242</v>
      </c>
      <c r="D243" s="32" t="str">
        <f>IF(I243='[1]Jour Férié'!F$13,'[1]Jour Férié'!E$13,""&amp;IF(I243='[1]Jour Férié'!F$14,'[1]Jour Férié'!E$14,""&amp;IF(I243='[1]Jour Férié'!F$15,'[1]Jour Férié'!E$15,""&amp;IF(I243='[1]Jour Férié'!B$12,'[1]Jour Férié'!A$12,""&amp;IF(MOD(MATCH(I243,[1]vacances!$A$3:$A$202,1),2)=1,"vacances","")))))</f>
        <v>vacances</v>
      </c>
      <c r="E243" s="12"/>
      <c r="F243" s="11"/>
      <c r="G243" s="11"/>
      <c r="H243" s="33"/>
      <c r="I243" s="34">
        <f t="shared" si="24"/>
        <v>43342</v>
      </c>
    </row>
    <row r="244" spans="1:9" ht="15.75" thickBot="1" x14ac:dyDescent="0.3">
      <c r="A244" s="35">
        <v>8</v>
      </c>
      <c r="B244" s="36">
        <v>31</v>
      </c>
      <c r="C244" s="36">
        <f t="shared" si="27"/>
        <v>243</v>
      </c>
      <c r="D244" s="37" t="str">
        <f>IF(I244='[1]Jour Férié'!F$13,'[1]Jour Férié'!E$13,""&amp;IF(I244='[1]Jour Férié'!F$14,'[1]Jour Férié'!E$14,""&amp;IF(I244='[1]Jour Férié'!F$15,'[1]Jour Férié'!E$15,""&amp;IF(I244='[1]Jour Férié'!B$12,'[1]Jour Férié'!A$12,""&amp;IF(MOD(MATCH(I244,[1]vacances!$A$3:$A$202,1),2)=1,"vacances","")))))</f>
        <v>vacances</v>
      </c>
      <c r="E244" s="22"/>
      <c r="F244" s="21"/>
      <c r="G244" s="21"/>
      <c r="H244" s="38"/>
      <c r="I244" s="39">
        <f t="shared" si="24"/>
        <v>43343</v>
      </c>
    </row>
    <row r="245" spans="1:9" x14ac:dyDescent="0.25">
      <c r="A245" s="40">
        <v>9</v>
      </c>
      <c r="B245" s="3">
        <v>1</v>
      </c>
      <c r="C245" s="3">
        <f t="shared" si="27"/>
        <v>244</v>
      </c>
      <c r="D245" s="2" t="str">
        <f>IF(I245='[1]Jour Férié'!F$13,'[1]Jour Férié'!E$13,""&amp;IF(I245='[1]Jour Férié'!F$14,'[1]Jour Férié'!E$14,""&amp;IF(I245='[1]Jour Férié'!F$15,'[1]Jour Férié'!E$15,""&amp;IF(I245='[1]Jour Férié'!F$10,'[1]Jour Férié'!E$10,""&amp;IF(MOD(MATCH(I245,[1]vacances!$A$3:$A$202,1),2)=1,"vacances","")))))</f>
        <v>vacances</v>
      </c>
      <c r="E245" s="4"/>
      <c r="F245" s="5"/>
      <c r="G245" s="5"/>
      <c r="H245" s="41" t="s">
        <v>8</v>
      </c>
      <c r="I245" s="7">
        <f>DATE(annee,9,1)</f>
        <v>43344</v>
      </c>
    </row>
    <row r="246" spans="1:9" x14ac:dyDescent="0.25">
      <c r="A246" s="17">
        <v>9</v>
      </c>
      <c r="B246" s="10">
        <v>2</v>
      </c>
      <c r="C246" s="10">
        <f t="shared" si="27"/>
        <v>245</v>
      </c>
      <c r="D246" s="9" t="str">
        <f>IF(I246='[1]Jour Férié'!F$13,'[1]Jour Férié'!E$13,""&amp;IF(I246='[1]Jour Férié'!F$14,'[1]Jour Férié'!E$14,""&amp;IF(I246='[1]Jour Férié'!F$15,'[1]Jour Férié'!E$15,""&amp;IF(I246='[1]Jour Férié'!F$10,'[1]Jour Férié'!E$10,""&amp;IF(MOD(MATCH(I246,[1]vacances!$A$3:$A$202,1),2)=1,"vacances","")))))</f>
        <v/>
      </c>
      <c r="E246" s="11"/>
      <c r="F246" s="12"/>
      <c r="G246" s="12"/>
      <c r="H246" s="42"/>
      <c r="I246" s="14">
        <f t="shared" ref="I246:I274" si="28">DATE(annee,9,1)+B245</f>
        <v>43345</v>
      </c>
    </row>
    <row r="247" spans="1:9" x14ac:dyDescent="0.25">
      <c r="A247" s="17">
        <v>9</v>
      </c>
      <c r="B247" s="10">
        <v>3</v>
      </c>
      <c r="C247" s="10">
        <f t="shared" si="27"/>
        <v>246</v>
      </c>
      <c r="D247" s="9" t="str">
        <f>IF(I247='[1]Jour Férié'!F$13,'[1]Jour Férié'!E$13,""&amp;IF(I247='[1]Jour Férié'!F$14,'[1]Jour Férié'!E$14,""&amp;IF(I247='[1]Jour Férié'!F$15,'[1]Jour Férié'!E$15,""&amp;IF(I247='[1]Jour Férié'!F$10,'[1]Jour Férié'!E$10,""&amp;IF(MOD(MATCH(I247,[1]vacances!$A$3:$A$202,1),2)=1,"vacances","")))))</f>
        <v/>
      </c>
      <c r="E247" s="11"/>
      <c r="F247" s="12"/>
      <c r="G247" s="12"/>
      <c r="H247" s="42"/>
      <c r="I247" s="14">
        <f t="shared" si="28"/>
        <v>43346</v>
      </c>
    </row>
    <row r="248" spans="1:9" x14ac:dyDescent="0.25">
      <c r="A248" s="17">
        <v>9</v>
      </c>
      <c r="B248" s="10">
        <v>4</v>
      </c>
      <c r="C248" s="10">
        <f t="shared" si="27"/>
        <v>247</v>
      </c>
      <c r="D248" s="9" t="str">
        <f>IF(I248='[1]Jour Férié'!F$13,'[1]Jour Férié'!E$13,""&amp;IF(I248='[1]Jour Férié'!F$14,'[1]Jour Férié'!E$14,""&amp;IF(I248='[1]Jour Férié'!F$15,'[1]Jour Férié'!E$15,""&amp;IF(I248='[1]Jour Férié'!F$10,'[1]Jour Férié'!E$10,""&amp;IF(MOD(MATCH(I248,[1]vacances!$A$3:$A$202,1),2)=1,"vacances","")))))</f>
        <v/>
      </c>
      <c r="E248" s="11"/>
      <c r="F248" s="12"/>
      <c r="G248" s="12"/>
      <c r="H248" s="42"/>
      <c r="I248" s="14">
        <f t="shared" si="28"/>
        <v>43347</v>
      </c>
    </row>
    <row r="249" spans="1:9" x14ac:dyDescent="0.25">
      <c r="A249" s="17">
        <v>9</v>
      </c>
      <c r="B249" s="10">
        <v>5</v>
      </c>
      <c r="C249" s="10">
        <f t="shared" si="27"/>
        <v>248</v>
      </c>
      <c r="D249" s="9" t="str">
        <f>IF(I249='[1]Jour Férié'!F$13,'[1]Jour Férié'!E$13,""&amp;IF(I249='[1]Jour Férié'!F$14,'[1]Jour Férié'!E$14,""&amp;IF(I249='[1]Jour Férié'!F$15,'[1]Jour Férié'!E$15,""&amp;IF(I249='[1]Jour Férié'!F$10,'[1]Jour Férié'!E$10,""&amp;IF(MOD(MATCH(I249,[1]vacances!$A$3:$A$202,1),2)=1,"vacances","")))))</f>
        <v/>
      </c>
      <c r="E249" s="11"/>
      <c r="F249" s="12"/>
      <c r="G249" s="12"/>
      <c r="H249" s="42"/>
      <c r="I249" s="14">
        <f t="shared" si="28"/>
        <v>43348</v>
      </c>
    </row>
    <row r="250" spans="1:9" x14ac:dyDescent="0.25">
      <c r="A250" s="8">
        <v>9</v>
      </c>
      <c r="B250" s="9">
        <v>6</v>
      </c>
      <c r="C250" s="10">
        <f>VLOOKUP(A250,Données,4)+B250-1</f>
        <v>249</v>
      </c>
      <c r="D250" s="9" t="str">
        <f>IF(I250='[1]Jour Férié'!F$13,'[1]Jour Férié'!E$13,""&amp;IF(I250='[1]Jour Férié'!F$14,'[1]Jour Férié'!E$14,""&amp;IF(I250='[1]Jour Férié'!F$15,'[1]Jour Férié'!E$15,""&amp;IF(I250='[1]Jour Férié'!F$10,'[1]Jour Férié'!E$10,""&amp;IF(MOD(MATCH(I250,[1]vacances!$A$3:$A$202,1),2)=1,"vacances","")))))</f>
        <v/>
      </c>
      <c r="E250" s="11"/>
      <c r="F250" s="12"/>
      <c r="G250" s="12"/>
      <c r="H250" s="42"/>
      <c r="I250" s="14">
        <f t="shared" si="28"/>
        <v>43349</v>
      </c>
    </row>
    <row r="251" spans="1:9" x14ac:dyDescent="0.25">
      <c r="A251" s="17">
        <v>9</v>
      </c>
      <c r="B251" s="10">
        <v>7</v>
      </c>
      <c r="C251" s="10">
        <f t="shared" si="27"/>
        <v>250</v>
      </c>
      <c r="D251" s="9" t="str">
        <f>IF(I251='[1]Jour Férié'!F$13,'[1]Jour Férié'!E$13,""&amp;IF(I251='[1]Jour Férié'!F$14,'[1]Jour Férié'!E$14,""&amp;IF(I251='[1]Jour Férié'!F$15,'[1]Jour Férié'!E$15,""&amp;IF(I251='[1]Jour Férié'!F$10,'[1]Jour Férié'!E$10,""&amp;IF(MOD(MATCH(I251,[1]vacances!$A$3:$A$202,1),2)=1,"vacances","")))))</f>
        <v/>
      </c>
      <c r="E251" s="11"/>
      <c r="F251" s="12"/>
      <c r="G251" s="12"/>
      <c r="H251" s="42"/>
      <c r="I251" s="14">
        <f t="shared" si="28"/>
        <v>43350</v>
      </c>
    </row>
    <row r="252" spans="1:9" x14ac:dyDescent="0.25">
      <c r="A252" s="17">
        <v>9</v>
      </c>
      <c r="B252" s="10">
        <v>8</v>
      </c>
      <c r="C252" s="10">
        <f t="shared" si="27"/>
        <v>251</v>
      </c>
      <c r="D252" s="9" t="str">
        <f>IF(I252='[1]Jour Férié'!F$13,'[1]Jour Férié'!E$13,""&amp;IF(I252='[1]Jour Férié'!F$14,'[1]Jour Férié'!E$14,""&amp;IF(I252='[1]Jour Férié'!F$15,'[1]Jour Férié'!E$15,""&amp;IF(I252='[1]Jour Férié'!F$10,'[1]Jour Férié'!E$10,""&amp;IF(MOD(MATCH(I252,[1]vacances!$A$3:$A$202,1),2)=1,"vacances","")))))</f>
        <v/>
      </c>
      <c r="E252" s="11"/>
      <c r="F252" s="12"/>
      <c r="G252" s="12"/>
      <c r="H252" s="42"/>
      <c r="I252" s="14">
        <f t="shared" si="28"/>
        <v>43351</v>
      </c>
    </row>
    <row r="253" spans="1:9" x14ac:dyDescent="0.25">
      <c r="A253" s="17">
        <v>9</v>
      </c>
      <c r="B253" s="10">
        <v>9</v>
      </c>
      <c r="C253" s="10">
        <f t="shared" si="27"/>
        <v>252</v>
      </c>
      <c r="D253" s="9" t="str">
        <f>IF(I253='[1]Jour Férié'!F$13,'[1]Jour Férié'!E$13,""&amp;IF(I253='[1]Jour Férié'!F$14,'[1]Jour Férié'!E$14,""&amp;IF(I253='[1]Jour Férié'!F$15,'[1]Jour Férié'!E$15,""&amp;IF(I253='[1]Jour Férié'!F$10,'[1]Jour Férié'!E$10,""&amp;IF(MOD(MATCH(I253,[1]vacances!$A$3:$A$202,1),2)=1,"vacances","")))))</f>
        <v/>
      </c>
      <c r="E253" s="11"/>
      <c r="F253" s="12"/>
      <c r="G253" s="12"/>
      <c r="H253" s="42"/>
      <c r="I253" s="14">
        <f t="shared" si="28"/>
        <v>43352</v>
      </c>
    </row>
    <row r="254" spans="1:9" x14ac:dyDescent="0.25">
      <c r="A254" s="17">
        <v>9</v>
      </c>
      <c r="B254" s="10">
        <v>10</v>
      </c>
      <c r="C254" s="10">
        <f t="shared" si="27"/>
        <v>253</v>
      </c>
      <c r="D254" s="9" t="str">
        <f>IF(I254='[1]Jour Férié'!F$13,'[1]Jour Férié'!E$13,""&amp;IF(I254='[1]Jour Férié'!F$14,'[1]Jour Férié'!E$14,""&amp;IF(I254='[1]Jour Férié'!F$15,'[1]Jour Férié'!E$15,""&amp;IF(I254='[1]Jour Férié'!F$10,'[1]Jour Férié'!E$10,""&amp;IF(MOD(MATCH(I254,[1]vacances!$A$3:$A$202,1),2)=1,"vacances","")))))</f>
        <v/>
      </c>
      <c r="E254" s="11"/>
      <c r="F254" s="12"/>
      <c r="G254" s="12"/>
      <c r="H254" s="42"/>
      <c r="I254" s="14">
        <f t="shared" si="28"/>
        <v>43353</v>
      </c>
    </row>
    <row r="255" spans="1:9" x14ac:dyDescent="0.25">
      <c r="A255" s="17">
        <v>9</v>
      </c>
      <c r="B255" s="10">
        <v>11</v>
      </c>
      <c r="C255" s="10">
        <f t="shared" si="27"/>
        <v>254</v>
      </c>
      <c r="D255" s="9" t="str">
        <f>IF(I255='[1]Jour Férié'!F$13,'[1]Jour Férié'!E$13,""&amp;IF(I255='[1]Jour Férié'!F$14,'[1]Jour Férié'!E$14,""&amp;IF(I255='[1]Jour Férié'!F$15,'[1]Jour Férié'!E$15,""&amp;IF(I255='[1]Jour Férié'!F$10,'[1]Jour Férié'!E$10,""&amp;IF(MOD(MATCH(I255,[1]vacances!$A$3:$A$202,1),2)=1,"vacances","")))))</f>
        <v/>
      </c>
      <c r="E255" s="11"/>
      <c r="F255" s="12"/>
      <c r="G255" s="12"/>
      <c r="H255" s="42"/>
      <c r="I255" s="14">
        <f t="shared" si="28"/>
        <v>43354</v>
      </c>
    </row>
    <row r="256" spans="1:9" x14ac:dyDescent="0.25">
      <c r="A256" s="17">
        <v>9</v>
      </c>
      <c r="B256" s="10">
        <v>12</v>
      </c>
      <c r="C256" s="10">
        <f t="shared" ref="C256:C271" si="29">VLOOKUP(A256,Données,4)+B256-1</f>
        <v>255</v>
      </c>
      <c r="D256" s="9" t="str">
        <f>IF(I256='[1]Jour Férié'!F$13,'[1]Jour Férié'!E$13,""&amp;IF(I256='[1]Jour Férié'!F$14,'[1]Jour Férié'!E$14,""&amp;IF(I256='[1]Jour Férié'!F$15,'[1]Jour Férié'!E$15,""&amp;IF(I256='[1]Jour Férié'!F$10,'[1]Jour Férié'!E$10,""&amp;IF(MOD(MATCH(I256,[1]vacances!$A$3:$A$202,1),2)=1,"vacances","")))))</f>
        <v/>
      </c>
      <c r="E256" s="11"/>
      <c r="F256" s="12"/>
      <c r="G256" s="12"/>
      <c r="H256" s="42"/>
      <c r="I256" s="14">
        <f t="shared" si="28"/>
        <v>43355</v>
      </c>
    </row>
    <row r="257" spans="1:9" x14ac:dyDescent="0.25">
      <c r="A257" s="17">
        <v>9</v>
      </c>
      <c r="B257" s="10">
        <v>13</v>
      </c>
      <c r="C257" s="10">
        <f t="shared" si="29"/>
        <v>256</v>
      </c>
      <c r="D257" s="9" t="str">
        <f>IF(I257='[1]Jour Férié'!F$13,'[1]Jour Férié'!E$13,""&amp;IF(I257='[1]Jour Férié'!F$14,'[1]Jour Férié'!E$14,""&amp;IF(I257='[1]Jour Férié'!F$15,'[1]Jour Férié'!E$15,""&amp;IF(I257='[1]Jour Férié'!F$10,'[1]Jour Férié'!E$10,""&amp;IF(MOD(MATCH(I257,[1]vacances!$A$3:$A$202,1),2)=1,"vacances","")))))</f>
        <v/>
      </c>
      <c r="E257" s="11"/>
      <c r="F257" s="12"/>
      <c r="G257" s="12"/>
      <c r="H257" s="42"/>
      <c r="I257" s="14">
        <f t="shared" si="28"/>
        <v>43356</v>
      </c>
    </row>
    <row r="258" spans="1:9" x14ac:dyDescent="0.25">
      <c r="A258" s="8">
        <v>9</v>
      </c>
      <c r="B258" s="9">
        <v>14</v>
      </c>
      <c r="C258" s="10">
        <f>VLOOKUP(A258,Données,4)+B258-1</f>
        <v>257</v>
      </c>
      <c r="D258" s="9" t="str">
        <f>IF(I258='[1]Jour Férié'!F$13,'[1]Jour Férié'!E$13,""&amp;IF(I258='[1]Jour Férié'!F$14,'[1]Jour Férié'!E$14,""&amp;IF(I258='[1]Jour Férié'!F$15,'[1]Jour Férié'!E$15,""&amp;IF(I258='[1]Jour Férié'!F$10,'[1]Jour Férié'!E$10,""&amp;IF(MOD(MATCH(I258,[1]vacances!$A$3:$A$202,1),2)=1,"vacances","")))))</f>
        <v/>
      </c>
      <c r="E258" s="11"/>
      <c r="F258" s="12"/>
      <c r="G258" s="12"/>
      <c r="H258" s="42"/>
      <c r="I258" s="14">
        <f t="shared" si="28"/>
        <v>43357</v>
      </c>
    </row>
    <row r="259" spans="1:9" x14ac:dyDescent="0.25">
      <c r="A259" s="17">
        <v>9</v>
      </c>
      <c r="B259" s="10">
        <v>15</v>
      </c>
      <c r="C259" s="10">
        <f t="shared" si="29"/>
        <v>258</v>
      </c>
      <c r="D259" s="9" t="str">
        <f>IF(I259='[1]Jour Férié'!F$13,'[1]Jour Férié'!E$13,""&amp;IF(I259='[1]Jour Férié'!F$14,'[1]Jour Férié'!E$14,""&amp;IF(I259='[1]Jour Férié'!F$15,'[1]Jour Férié'!E$15,""&amp;IF(I259='[1]Jour Férié'!F$10,'[1]Jour Férié'!E$10,""&amp;IF(MOD(MATCH(I259,[1]vacances!$A$3:$A$202,1),2)=1,"vacances","")))))</f>
        <v/>
      </c>
      <c r="E259" s="11"/>
      <c r="F259" s="12"/>
      <c r="G259" s="12"/>
      <c r="H259" s="42"/>
      <c r="I259" s="14">
        <f t="shared" si="28"/>
        <v>43358</v>
      </c>
    </row>
    <row r="260" spans="1:9" x14ac:dyDescent="0.25">
      <c r="A260" s="17">
        <v>9</v>
      </c>
      <c r="B260" s="10">
        <v>16</v>
      </c>
      <c r="C260" s="10">
        <f t="shared" si="29"/>
        <v>259</v>
      </c>
      <c r="D260" s="9" t="str">
        <f>IF(I260='[1]Jour Férié'!F$13,'[1]Jour Férié'!E$13,""&amp;IF(I260='[1]Jour Férié'!F$14,'[1]Jour Férié'!E$14,""&amp;IF(I260='[1]Jour Férié'!F$15,'[1]Jour Férié'!E$15,""&amp;IF(I260='[1]Jour Férié'!F$10,'[1]Jour Férié'!E$10,""&amp;IF(MOD(MATCH(I260,[1]vacances!$A$3:$A$202,1),2)=1,"vacances","")))))</f>
        <v/>
      </c>
      <c r="E260" s="11"/>
      <c r="F260" s="12"/>
      <c r="G260" s="12"/>
      <c r="H260" s="42"/>
      <c r="I260" s="14">
        <f t="shared" si="28"/>
        <v>43359</v>
      </c>
    </row>
    <row r="261" spans="1:9" x14ac:dyDescent="0.25">
      <c r="A261" s="17">
        <v>9</v>
      </c>
      <c r="B261" s="10">
        <v>17</v>
      </c>
      <c r="C261" s="10">
        <f t="shared" si="29"/>
        <v>260</v>
      </c>
      <c r="D261" s="9" t="str">
        <f>IF(I261='[1]Jour Férié'!F$13,'[1]Jour Férié'!E$13,""&amp;IF(I261='[1]Jour Férié'!F$14,'[1]Jour Férié'!E$14,""&amp;IF(I261='[1]Jour Férié'!F$15,'[1]Jour Férié'!E$15,""&amp;IF(I261='[1]Jour Férié'!F$10,'[1]Jour Férié'!E$10,""&amp;IF(MOD(MATCH(I261,[1]vacances!$A$3:$A$202,1),2)=1,"vacances","")))))</f>
        <v/>
      </c>
      <c r="E261" s="11"/>
      <c r="F261" s="12"/>
      <c r="G261" s="12"/>
      <c r="H261" s="42"/>
      <c r="I261" s="14">
        <f t="shared" si="28"/>
        <v>43360</v>
      </c>
    </row>
    <row r="262" spans="1:9" x14ac:dyDescent="0.25">
      <c r="A262" s="17">
        <v>9</v>
      </c>
      <c r="B262" s="10">
        <v>18</v>
      </c>
      <c r="C262" s="10">
        <f t="shared" si="29"/>
        <v>261</v>
      </c>
      <c r="D262" s="9" t="str">
        <f>IF(I262='[1]Jour Férié'!F$13,'[1]Jour Férié'!E$13,""&amp;IF(I262='[1]Jour Férié'!F$14,'[1]Jour Férié'!E$14,""&amp;IF(I262='[1]Jour Férié'!F$15,'[1]Jour Férié'!E$15,""&amp;IF(I262='[1]Jour Férié'!F$10,'[1]Jour Férié'!E$10,""&amp;IF(MOD(MATCH(I262,[1]vacances!$A$3:$A$202,1),2)=1,"vacances","")))))</f>
        <v/>
      </c>
      <c r="E262" s="11"/>
      <c r="F262" s="12"/>
      <c r="G262" s="12"/>
      <c r="H262" s="42"/>
      <c r="I262" s="14">
        <f t="shared" si="28"/>
        <v>43361</v>
      </c>
    </row>
    <row r="263" spans="1:9" x14ac:dyDescent="0.25">
      <c r="A263" s="17">
        <v>9</v>
      </c>
      <c r="B263" s="10">
        <v>19</v>
      </c>
      <c r="C263" s="10">
        <f t="shared" si="29"/>
        <v>262</v>
      </c>
      <c r="D263" s="9" t="str">
        <f>IF(I263='[1]Jour Férié'!F$13,'[1]Jour Férié'!E$13,""&amp;IF(I263='[1]Jour Férié'!F$14,'[1]Jour Férié'!E$14,""&amp;IF(I263='[1]Jour Férié'!F$15,'[1]Jour Férié'!E$15,""&amp;IF(I263='[1]Jour Férié'!F$10,'[1]Jour Férié'!E$10,""&amp;IF(MOD(MATCH(I263,[1]vacances!$A$3:$A$202,1),2)=1,"vacances","")))))</f>
        <v/>
      </c>
      <c r="E263" s="11"/>
      <c r="F263" s="12"/>
      <c r="G263" s="12"/>
      <c r="H263" s="42"/>
      <c r="I263" s="14">
        <f t="shared" si="28"/>
        <v>43362</v>
      </c>
    </row>
    <row r="264" spans="1:9" x14ac:dyDescent="0.25">
      <c r="A264" s="17">
        <v>9</v>
      </c>
      <c r="B264" s="10">
        <v>20</v>
      </c>
      <c r="C264" s="10">
        <f t="shared" si="29"/>
        <v>263</v>
      </c>
      <c r="D264" s="9" t="str">
        <f>IF(I264='[1]Jour Férié'!F$13,'[1]Jour Férié'!E$13,""&amp;IF(I264='[1]Jour Férié'!F$14,'[1]Jour Férié'!E$14,""&amp;IF(I264='[1]Jour Férié'!F$15,'[1]Jour Férié'!E$15,""&amp;IF(I264='[1]Jour Férié'!F$10,'[1]Jour Férié'!E$10,""&amp;IF(MOD(MATCH(I264,[1]vacances!$A$3:$A$202,1),2)=1,"vacances","")))))</f>
        <v/>
      </c>
      <c r="E264" s="11"/>
      <c r="F264" s="12"/>
      <c r="G264" s="12"/>
      <c r="H264" s="42"/>
      <c r="I264" s="14">
        <f t="shared" si="28"/>
        <v>43363</v>
      </c>
    </row>
    <row r="265" spans="1:9" x14ac:dyDescent="0.25">
      <c r="A265" s="17">
        <v>9</v>
      </c>
      <c r="B265" s="10">
        <v>21</v>
      </c>
      <c r="C265" s="10">
        <f t="shared" si="29"/>
        <v>264</v>
      </c>
      <c r="D265" s="9" t="str">
        <f>IF(I265='[1]Jour Férié'!F$13,'[1]Jour Férié'!E$13,""&amp;IF(I265='[1]Jour Férié'!F$14,'[1]Jour Férié'!E$14,""&amp;IF(I265='[1]Jour Férié'!F$15,'[1]Jour Férié'!E$15,""&amp;IF(I265='[1]Jour Férié'!F$10,'[1]Jour Férié'!E$10,""&amp;IF(MOD(MATCH(I265,[1]vacances!$A$3:$A$202,1),2)=1,"vacances","")))))</f>
        <v/>
      </c>
      <c r="E265" s="11"/>
      <c r="F265" s="12"/>
      <c r="G265" s="12"/>
      <c r="H265" s="42"/>
      <c r="I265" s="14">
        <f t="shared" si="28"/>
        <v>43364</v>
      </c>
    </row>
    <row r="266" spans="1:9" x14ac:dyDescent="0.25">
      <c r="A266" s="17">
        <v>9</v>
      </c>
      <c r="B266" s="10">
        <v>22</v>
      </c>
      <c r="C266" s="10">
        <f t="shared" si="29"/>
        <v>265</v>
      </c>
      <c r="D266" s="9" t="str">
        <f>IF(I266='[1]Jour Férié'!F$13,'[1]Jour Férié'!E$13,""&amp;IF(I266='[1]Jour Férié'!F$14,'[1]Jour Férié'!E$14,""&amp;IF(I266='[1]Jour Férié'!F$15,'[1]Jour Férié'!E$15,""&amp;IF(I266='[1]Jour Férié'!F$10,'[1]Jour Férié'!E$10,""&amp;IF(MOD(MATCH(I266,[1]vacances!$A$3:$A$202,1),2)=1,"vacances","")))))</f>
        <v/>
      </c>
      <c r="E266" s="11"/>
      <c r="F266" s="12"/>
      <c r="G266" s="12"/>
      <c r="H266" s="42"/>
      <c r="I266" s="14">
        <f t="shared" si="28"/>
        <v>43365</v>
      </c>
    </row>
    <row r="267" spans="1:9" x14ac:dyDescent="0.25">
      <c r="A267" s="8">
        <v>9</v>
      </c>
      <c r="B267" s="9">
        <v>23</v>
      </c>
      <c r="C267" s="10">
        <f>VLOOKUP(A267,Données,4)+B267-1</f>
        <v>266</v>
      </c>
      <c r="D267" s="9" t="str">
        <f>IF(I267='[1]Jour Férié'!F$13,'[1]Jour Férié'!E$13,""&amp;IF(I267='[1]Jour Férié'!F$14,'[1]Jour Férié'!E$14,""&amp;IF(I267='[1]Jour Férié'!F$15,'[1]Jour Férié'!E$15,""&amp;IF(I267='[1]Jour Férié'!F$10,'[1]Jour Férié'!E$10,""&amp;IF(MOD(MATCH(I267,[1]vacances!$A$3:$A$202,1),2)=1,"vacances","")))))</f>
        <v/>
      </c>
      <c r="E267" s="11"/>
      <c r="F267" s="12"/>
      <c r="G267" s="12"/>
      <c r="H267" s="42"/>
      <c r="I267" s="14">
        <f t="shared" si="28"/>
        <v>43366</v>
      </c>
    </row>
    <row r="268" spans="1:9" x14ac:dyDescent="0.25">
      <c r="A268" s="17">
        <v>9</v>
      </c>
      <c r="B268" s="10">
        <v>24</v>
      </c>
      <c r="C268" s="10">
        <f t="shared" si="29"/>
        <v>267</v>
      </c>
      <c r="D268" s="9" t="str">
        <f>IF(I268='[1]Jour Férié'!F$13,'[1]Jour Férié'!E$13,""&amp;IF(I268='[1]Jour Férié'!F$14,'[1]Jour Férié'!E$14,""&amp;IF(I268='[1]Jour Férié'!F$15,'[1]Jour Férié'!E$15,""&amp;IF(I268='[1]Jour Férié'!F$10,'[1]Jour Férié'!E$10,""&amp;IF(MOD(MATCH(I268,[1]vacances!$A$3:$A$202,1),2)=1,"vacances","")))))</f>
        <v/>
      </c>
      <c r="E268" s="11"/>
      <c r="F268" s="12"/>
      <c r="G268" s="12"/>
      <c r="H268" s="42"/>
      <c r="I268" s="14">
        <f t="shared" si="28"/>
        <v>43367</v>
      </c>
    </row>
    <row r="269" spans="1:9" x14ac:dyDescent="0.25">
      <c r="A269" s="17">
        <v>9</v>
      </c>
      <c r="B269" s="10">
        <v>25</v>
      </c>
      <c r="C269" s="10">
        <f t="shared" si="29"/>
        <v>268</v>
      </c>
      <c r="D269" s="9" t="str">
        <f>IF(I269='[1]Jour Férié'!F$13,'[1]Jour Férié'!E$13,""&amp;IF(I269='[1]Jour Férié'!F$14,'[1]Jour Férié'!E$14,""&amp;IF(I269='[1]Jour Férié'!F$15,'[1]Jour Férié'!E$15,""&amp;IF(I269='[1]Jour Férié'!F$10,'[1]Jour Férié'!E$10,""&amp;IF(MOD(MATCH(I269,[1]vacances!$A$3:$A$202,1),2)=1,"vacances","")))))</f>
        <v/>
      </c>
      <c r="E269" s="11"/>
      <c r="F269" s="12"/>
      <c r="G269" s="12"/>
      <c r="H269" s="42"/>
      <c r="I269" s="14">
        <f t="shared" si="28"/>
        <v>43368</v>
      </c>
    </row>
    <row r="270" spans="1:9" x14ac:dyDescent="0.25">
      <c r="A270" s="17">
        <v>9</v>
      </c>
      <c r="B270" s="10">
        <v>26</v>
      </c>
      <c r="C270" s="10">
        <f t="shared" si="29"/>
        <v>269</v>
      </c>
      <c r="D270" s="9" t="str">
        <f>IF(I270='[1]Jour Férié'!F$13,'[1]Jour Férié'!E$13,""&amp;IF(I270='[1]Jour Férié'!F$14,'[1]Jour Férié'!E$14,""&amp;IF(I270='[1]Jour Férié'!F$15,'[1]Jour Férié'!E$15,""&amp;IF(I270='[1]Jour Férié'!F$10,'[1]Jour Férié'!E$10,""&amp;IF(MOD(MATCH(I270,[1]vacances!$A$3:$A$202,1),2)=1,"vacances","")))))</f>
        <v/>
      </c>
      <c r="E270" s="11"/>
      <c r="F270" s="12"/>
      <c r="G270" s="12"/>
      <c r="H270" s="42"/>
      <c r="I270" s="14">
        <f t="shared" si="28"/>
        <v>43369</v>
      </c>
    </row>
    <row r="271" spans="1:9" x14ac:dyDescent="0.25">
      <c r="A271" s="17">
        <v>9</v>
      </c>
      <c r="B271" s="10">
        <v>27</v>
      </c>
      <c r="C271" s="10">
        <f t="shared" si="29"/>
        <v>270</v>
      </c>
      <c r="D271" s="9" t="str">
        <f>IF(I271='[1]Jour Férié'!F$13,'[1]Jour Férié'!E$13,""&amp;IF(I271='[1]Jour Férié'!F$14,'[1]Jour Férié'!E$14,""&amp;IF(I271='[1]Jour Férié'!F$15,'[1]Jour Férié'!E$15,""&amp;IF(I271='[1]Jour Férié'!F$10,'[1]Jour Férié'!E$10,""&amp;IF(MOD(MATCH(I271,[1]vacances!$A$3:$A$202,1),2)=1,"vacances","")))))</f>
        <v>Gérald</v>
      </c>
      <c r="E271" s="11"/>
      <c r="F271" s="12"/>
      <c r="G271" s="12"/>
      <c r="H271" s="42"/>
      <c r="I271" s="14">
        <f t="shared" si="28"/>
        <v>43370</v>
      </c>
    </row>
    <row r="272" spans="1:9" x14ac:dyDescent="0.25">
      <c r="A272" s="17">
        <v>9</v>
      </c>
      <c r="B272" s="10">
        <v>28</v>
      </c>
      <c r="C272" s="10">
        <f t="shared" ref="C272:C287" si="30">VLOOKUP(A272,Données,4)+B272-1</f>
        <v>271</v>
      </c>
      <c r="D272" s="9" t="str">
        <f>IF(I272='[1]Jour Férié'!F$13,'[1]Jour Férié'!E$13,""&amp;IF(I272='[1]Jour Férié'!F$14,'[1]Jour Férié'!E$14,""&amp;IF(I272='[1]Jour Férié'!F$15,'[1]Jour Férié'!E$15,""&amp;IF(I272='[1]Jour Férié'!F$10,'[1]Jour Férié'!E$10,""&amp;IF(MOD(MATCH(I272,[1]vacances!$A$3:$A$202,1),2)=1,"vacances","")))))</f>
        <v/>
      </c>
      <c r="E272" s="11"/>
      <c r="F272" s="12"/>
      <c r="G272" s="12"/>
      <c r="H272" s="42"/>
      <c r="I272" s="14">
        <f t="shared" si="28"/>
        <v>43371</v>
      </c>
    </row>
    <row r="273" spans="1:9" x14ac:dyDescent="0.25">
      <c r="A273" s="17">
        <v>9</v>
      </c>
      <c r="B273" s="10">
        <v>29</v>
      </c>
      <c r="C273" s="10">
        <f t="shared" si="30"/>
        <v>272</v>
      </c>
      <c r="D273" s="9" t="str">
        <f>IF(I273='[1]Jour Férié'!F$13,'[1]Jour Férié'!E$13,""&amp;IF(I273='[1]Jour Férié'!F$14,'[1]Jour Férié'!E$14,""&amp;IF(I273='[1]Jour Férié'!F$15,'[1]Jour Férié'!E$15,""&amp;IF(I273='[1]Jour Férié'!F$10,'[1]Jour Férié'!E$10,""&amp;IF(MOD(MATCH(I273,[1]vacances!$A$3:$A$202,1),2)=1,"vacances","")))))</f>
        <v/>
      </c>
      <c r="E273" s="11"/>
      <c r="F273" s="12"/>
      <c r="G273" s="12"/>
      <c r="H273" s="42"/>
      <c r="I273" s="14">
        <f t="shared" si="28"/>
        <v>43372</v>
      </c>
    </row>
    <row r="274" spans="1:9" ht="15.75" thickBot="1" x14ac:dyDescent="0.3">
      <c r="A274" s="18">
        <v>9</v>
      </c>
      <c r="B274" s="19">
        <v>30</v>
      </c>
      <c r="C274" s="19">
        <f t="shared" si="30"/>
        <v>273</v>
      </c>
      <c r="D274" s="20" t="str">
        <f>IF(I274='[1]Jour Férié'!F$13,'[1]Jour Férié'!E$13,""&amp;IF(I274='[1]Jour Férié'!F$14,'[1]Jour Férié'!E$14,""&amp;IF(I274='[1]Jour Férié'!F$15,'[1]Jour Férié'!E$15,""&amp;IF(I274='[1]Jour Férié'!F$10,'[1]Jour Férié'!E$10,""&amp;IF(MOD(MATCH(I274,[1]vacances!$A$3:$A$202,1),2)=1,"vacances","")))))</f>
        <v/>
      </c>
      <c r="E274" s="21"/>
      <c r="F274" s="22"/>
      <c r="G274" s="22"/>
      <c r="H274" s="43"/>
      <c r="I274" s="24">
        <f t="shared" si="28"/>
        <v>43373</v>
      </c>
    </row>
    <row r="275" spans="1:9" x14ac:dyDescent="0.25">
      <c r="A275" s="25">
        <v>10</v>
      </c>
      <c r="B275" s="26">
        <v>1</v>
      </c>
      <c r="C275" s="26">
        <f t="shared" si="30"/>
        <v>274</v>
      </c>
      <c r="D275" s="27" t="str">
        <f>IF(I275='[1]Jour Férié'!F$11,'[1]Jour Férié'!E$11,""&amp;IF(I275='[1]Jour Férié'!F$12,'[1]Jour Férié'!E$12,""&amp;IF(I275='[1]Jour Férié'!F$13,'[1]Jour Férié'!E$13,""&amp;IF(I275='[1]Jour Férié'!F$14,'[1]Jour Férié'!E$14,""&amp;IF(I275='[1]Jour Férié'!F$15,'[1]Jour Férié'!E$15,""&amp;IF(MOD(MATCH(I275,[1]vacances!$A$3:$A$202,1),2)=1,"vacances",""))))))</f>
        <v/>
      </c>
      <c r="E275" s="5"/>
      <c r="F275" s="4"/>
      <c r="G275" s="4"/>
      <c r="H275" s="28" t="s">
        <v>9</v>
      </c>
      <c r="I275" s="29">
        <f>DATE(annee,10,1)</f>
        <v>43374</v>
      </c>
    </row>
    <row r="276" spans="1:9" x14ac:dyDescent="0.25">
      <c r="A276" s="30">
        <v>10</v>
      </c>
      <c r="B276" s="31">
        <v>2</v>
      </c>
      <c r="C276" s="31">
        <f t="shared" si="30"/>
        <v>275</v>
      </c>
      <c r="D276" s="32" t="str">
        <f>IF(I276='[1]Jour Férié'!F$11,'[1]Jour Férié'!E$11,""&amp;IF(I276='[1]Jour Férié'!F$12,'[1]Jour Férié'!E$12,""&amp;IF(I276='[1]Jour Férié'!F$13,'[1]Jour Férié'!E$13,""&amp;IF(I276='[1]Jour Férié'!F$14,'[1]Jour Férié'!E$14,""&amp;IF(I276='[1]Jour Férié'!F$15,'[1]Jour Férié'!E$15,""&amp;IF(MOD(MATCH(I276,[1]vacances!$A$3:$A$202,1),2)=1,"vacances",""))))))</f>
        <v/>
      </c>
      <c r="E276" s="12"/>
      <c r="F276" s="11"/>
      <c r="G276" s="11"/>
      <c r="H276" s="33"/>
      <c r="I276" s="34">
        <f t="shared" ref="I276:I305" si="31">DATE(annee,10,1)+B275</f>
        <v>43375</v>
      </c>
    </row>
    <row r="277" spans="1:9" x14ac:dyDescent="0.25">
      <c r="A277" s="30">
        <v>10</v>
      </c>
      <c r="B277" s="31">
        <v>3</v>
      </c>
      <c r="C277" s="31">
        <f t="shared" si="30"/>
        <v>276</v>
      </c>
      <c r="D277" s="32" t="str">
        <f>IF(I277='[1]Jour Férié'!F$11,'[1]Jour Férié'!E$11,""&amp;IF(I277='[1]Jour Férié'!F$12,'[1]Jour Férié'!E$12,""&amp;IF(I277='[1]Jour Férié'!F$13,'[1]Jour Férié'!E$13,""&amp;IF(I277='[1]Jour Férié'!F$14,'[1]Jour Férié'!E$14,""&amp;IF(I277='[1]Jour Férié'!F$15,'[1]Jour Férié'!E$15,""&amp;IF(MOD(MATCH(I277,[1]vacances!$A$3:$A$202,1),2)=1,"vacances",""))))))</f>
        <v/>
      </c>
      <c r="E277" s="12"/>
      <c r="F277" s="11"/>
      <c r="G277" s="11"/>
      <c r="H277" s="33"/>
      <c r="I277" s="34">
        <f t="shared" si="31"/>
        <v>43376</v>
      </c>
    </row>
    <row r="278" spans="1:9" x14ac:dyDescent="0.25">
      <c r="A278" s="30">
        <v>10</v>
      </c>
      <c r="B278" s="31">
        <v>4</v>
      </c>
      <c r="C278" s="31">
        <f t="shared" si="30"/>
        <v>277</v>
      </c>
      <c r="D278" s="32" t="str">
        <f>IF(I278='[1]Jour Férié'!F$11,'[1]Jour Férié'!E$11,""&amp;IF(I278='[1]Jour Férié'!F$12,'[1]Jour Férié'!E$12,""&amp;IF(I278='[1]Jour Férié'!F$13,'[1]Jour Férié'!E$13,""&amp;IF(I278='[1]Jour Férié'!F$14,'[1]Jour Férié'!E$14,""&amp;IF(I278='[1]Jour Férié'!F$15,'[1]Jour Férié'!E$15,""&amp;IF(MOD(MATCH(I278,[1]vacances!$A$3:$A$202,1),2)=1,"vacances",""))))))</f>
        <v/>
      </c>
      <c r="E278" s="12"/>
      <c r="F278" s="11"/>
      <c r="G278" s="11"/>
      <c r="H278" s="33"/>
      <c r="I278" s="34">
        <f t="shared" si="31"/>
        <v>43377</v>
      </c>
    </row>
    <row r="279" spans="1:9" x14ac:dyDescent="0.25">
      <c r="A279" s="30">
        <v>10</v>
      </c>
      <c r="B279" s="31">
        <v>5</v>
      </c>
      <c r="C279" s="31">
        <f t="shared" si="30"/>
        <v>278</v>
      </c>
      <c r="D279" s="32" t="str">
        <f>IF(I279='[1]Jour Férié'!F$11,'[1]Jour Férié'!E$11,""&amp;IF(I279='[1]Jour Férié'!F$12,'[1]Jour Férié'!E$12,""&amp;IF(I279='[1]Jour Férié'!F$13,'[1]Jour Férié'!E$13,""&amp;IF(I279='[1]Jour Férié'!F$14,'[1]Jour Férié'!E$14,""&amp;IF(I279='[1]Jour Férié'!F$15,'[1]Jour Férié'!E$15,""&amp;IF(MOD(MATCH(I279,[1]vacances!$A$3:$A$202,1),2)=1,"vacances",""))))))</f>
        <v/>
      </c>
      <c r="E279" s="12"/>
      <c r="F279" s="11"/>
      <c r="G279" s="11"/>
      <c r="H279" s="33"/>
      <c r="I279" s="34">
        <f t="shared" si="31"/>
        <v>43378</v>
      </c>
    </row>
    <row r="280" spans="1:9" x14ac:dyDescent="0.25">
      <c r="A280" s="30">
        <v>10</v>
      </c>
      <c r="B280" s="31">
        <v>6</v>
      </c>
      <c r="C280" s="31">
        <f t="shared" si="30"/>
        <v>279</v>
      </c>
      <c r="D280" s="32" t="str">
        <f>IF(I280='[1]Jour Férié'!F$11,'[1]Jour Férié'!E$11,""&amp;IF(I280='[1]Jour Férié'!F$12,'[1]Jour Férié'!E$12,""&amp;IF(I280='[1]Jour Férié'!F$13,'[1]Jour Férié'!E$13,""&amp;IF(I280='[1]Jour Férié'!F$14,'[1]Jour Férié'!E$14,""&amp;IF(I280='[1]Jour Férié'!F$15,'[1]Jour Férié'!E$15,""&amp;IF(MOD(MATCH(I280,[1]vacances!$A$3:$A$202,1),2)=1,"vacances",""))))))</f>
        <v/>
      </c>
      <c r="E280" s="12"/>
      <c r="F280" s="11"/>
      <c r="G280" s="11"/>
      <c r="H280" s="33"/>
      <c r="I280" s="34">
        <f t="shared" si="31"/>
        <v>43379</v>
      </c>
    </row>
    <row r="281" spans="1:9" x14ac:dyDescent="0.25">
      <c r="A281" s="30">
        <v>10</v>
      </c>
      <c r="B281" s="31">
        <v>7</v>
      </c>
      <c r="C281" s="31">
        <f t="shared" si="30"/>
        <v>280</v>
      </c>
      <c r="D281" s="32" t="str">
        <f>IF(I281='[1]Jour Férié'!F$11,'[1]Jour Férié'!E$11,""&amp;IF(I281='[1]Jour Férié'!F$12,'[1]Jour Férié'!E$12,""&amp;IF(I281='[1]Jour Férié'!F$13,'[1]Jour Férié'!E$13,""&amp;IF(I281='[1]Jour Férié'!F$14,'[1]Jour Férié'!E$14,""&amp;IF(I281='[1]Jour Férié'!F$15,'[1]Jour Férié'!E$15,""&amp;IF(MOD(MATCH(I281,[1]vacances!$A$3:$A$202,1),2)=1,"vacances",""))))))</f>
        <v/>
      </c>
      <c r="E281" s="12"/>
      <c r="F281" s="11"/>
      <c r="G281" s="11"/>
      <c r="H281" s="33"/>
      <c r="I281" s="34">
        <f t="shared" si="31"/>
        <v>43380</v>
      </c>
    </row>
    <row r="282" spans="1:9" x14ac:dyDescent="0.25">
      <c r="A282" s="30">
        <v>10</v>
      </c>
      <c r="B282" s="31">
        <v>8</v>
      </c>
      <c r="C282" s="31">
        <f t="shared" si="30"/>
        <v>281</v>
      </c>
      <c r="D282" s="32" t="str">
        <f>IF(I282='[1]Jour Férié'!F$11,'[1]Jour Férié'!E$11,""&amp;IF(I282='[1]Jour Férié'!F$12,'[1]Jour Férié'!E$12,""&amp;IF(I282='[1]Jour Férié'!F$13,'[1]Jour Férié'!E$13,""&amp;IF(I282='[1]Jour Férié'!F$14,'[1]Jour Férié'!E$14,""&amp;IF(I282='[1]Jour Férié'!F$15,'[1]Jour Férié'!E$15,""&amp;IF(MOD(MATCH(I282,[1]vacances!$A$3:$A$202,1),2)=1,"vacances",""))))))</f>
        <v/>
      </c>
      <c r="E282" s="12"/>
      <c r="F282" s="11"/>
      <c r="G282" s="11"/>
      <c r="H282" s="33"/>
      <c r="I282" s="34">
        <f t="shared" si="31"/>
        <v>43381</v>
      </c>
    </row>
    <row r="283" spans="1:9" x14ac:dyDescent="0.25">
      <c r="A283" s="30">
        <v>10</v>
      </c>
      <c r="B283" s="31">
        <v>9</v>
      </c>
      <c r="C283" s="31">
        <f t="shared" si="30"/>
        <v>282</v>
      </c>
      <c r="D283" s="32" t="str">
        <f>IF(I283='[1]Jour Férié'!F$11,'[1]Jour Férié'!E$11,""&amp;IF(I283='[1]Jour Férié'!F$12,'[1]Jour Férié'!E$12,""&amp;IF(I283='[1]Jour Férié'!F$13,'[1]Jour Férié'!E$13,""&amp;IF(I283='[1]Jour Férié'!F$14,'[1]Jour Férié'!E$14,""&amp;IF(I283='[1]Jour Férié'!F$15,'[1]Jour Férié'!E$15,""&amp;IF(MOD(MATCH(I283,[1]vacances!$A$3:$A$202,1),2)=1,"vacances",""))))))</f>
        <v/>
      </c>
      <c r="E283" s="12"/>
      <c r="F283" s="11"/>
      <c r="G283" s="11"/>
      <c r="H283" s="33"/>
      <c r="I283" s="34">
        <f t="shared" si="31"/>
        <v>43382</v>
      </c>
    </row>
    <row r="284" spans="1:9" x14ac:dyDescent="0.25">
      <c r="A284" s="30">
        <v>10</v>
      </c>
      <c r="B284" s="31">
        <v>10</v>
      </c>
      <c r="C284" s="31">
        <f t="shared" si="30"/>
        <v>283</v>
      </c>
      <c r="D284" s="32" t="str">
        <f>IF(I284='[1]Jour Férié'!F$11,'[1]Jour Férié'!E$11,""&amp;IF(I284='[1]Jour Férié'!F$12,'[1]Jour Férié'!E$12,""&amp;IF(I284='[1]Jour Férié'!F$13,'[1]Jour Férié'!E$13,""&amp;IF(I284='[1]Jour Férié'!F$14,'[1]Jour Férié'!E$14,""&amp;IF(I284='[1]Jour Férié'!F$15,'[1]Jour Férié'!E$15,""&amp;IF(MOD(MATCH(I284,[1]vacances!$A$3:$A$202,1),2)=1,"vacances",""))))))</f>
        <v/>
      </c>
      <c r="E284" s="12"/>
      <c r="F284" s="11"/>
      <c r="G284" s="11"/>
      <c r="H284" s="33"/>
      <c r="I284" s="34">
        <f t="shared" si="31"/>
        <v>43383</v>
      </c>
    </row>
    <row r="285" spans="1:9" x14ac:dyDescent="0.25">
      <c r="A285" s="30">
        <v>10</v>
      </c>
      <c r="B285" s="31">
        <v>11</v>
      </c>
      <c r="C285" s="31">
        <f t="shared" si="30"/>
        <v>284</v>
      </c>
      <c r="D285" s="32" t="str">
        <f>IF(I285='[1]Jour Férié'!F$11,'[1]Jour Férié'!E$11,""&amp;IF(I285='[1]Jour Férié'!F$12,'[1]Jour Férié'!E$12,""&amp;IF(I285='[1]Jour Férié'!F$13,'[1]Jour Férié'!E$13,""&amp;IF(I285='[1]Jour Férié'!F$14,'[1]Jour Férié'!E$14,""&amp;IF(I285='[1]Jour Férié'!F$15,'[1]Jour Férié'!E$15,""&amp;IF(MOD(MATCH(I285,[1]vacances!$A$3:$A$202,1),2)=1,"vacances",""))))))</f>
        <v/>
      </c>
      <c r="E285" s="12"/>
      <c r="F285" s="11"/>
      <c r="G285" s="11"/>
      <c r="H285" s="33"/>
      <c r="I285" s="34">
        <f t="shared" si="31"/>
        <v>43384</v>
      </c>
    </row>
    <row r="286" spans="1:9" x14ac:dyDescent="0.25">
      <c r="A286" s="30">
        <v>10</v>
      </c>
      <c r="B286" s="31">
        <v>12</v>
      </c>
      <c r="C286" s="31">
        <f t="shared" si="30"/>
        <v>285</v>
      </c>
      <c r="D286" s="32" t="str">
        <f>IF(I286='[1]Jour Férié'!F$11,'[1]Jour Férié'!E$11,""&amp;IF(I286='[1]Jour Férié'!F$12,'[1]Jour Férié'!E$12,""&amp;IF(I286='[1]Jour Férié'!F$13,'[1]Jour Férié'!E$13,""&amp;IF(I286='[1]Jour Férié'!F$14,'[1]Jour Férié'!E$14,""&amp;IF(I286='[1]Jour Férié'!F$15,'[1]Jour Férié'!E$15,""&amp;IF(MOD(MATCH(I286,[1]vacances!$A$3:$A$202,1),2)=1,"vacances",""))))))</f>
        <v/>
      </c>
      <c r="E286" s="12"/>
      <c r="F286" s="11"/>
      <c r="G286" s="11"/>
      <c r="H286" s="33"/>
      <c r="I286" s="34">
        <f t="shared" si="31"/>
        <v>43385</v>
      </c>
    </row>
    <row r="287" spans="1:9" x14ac:dyDescent="0.25">
      <c r="A287" s="30">
        <v>10</v>
      </c>
      <c r="B287" s="31">
        <v>13</v>
      </c>
      <c r="C287" s="31">
        <f t="shared" si="30"/>
        <v>286</v>
      </c>
      <c r="D287" s="32" t="str">
        <f>IF(I287='[1]Jour Férié'!F$11,'[1]Jour Férié'!E$11,""&amp;IF(I287='[1]Jour Férié'!F$12,'[1]Jour Férié'!E$12,""&amp;IF(I287='[1]Jour Férié'!F$13,'[1]Jour Férié'!E$13,""&amp;IF(I287='[1]Jour Férié'!F$14,'[1]Jour Férié'!E$14,""&amp;IF(I287='[1]Jour Férié'!F$15,'[1]Jour Férié'!E$15,""&amp;IF(MOD(MATCH(I287,[1]vacances!$A$3:$A$202,1),2)=1,"vacances",""))))))</f>
        <v/>
      </c>
      <c r="E287" s="12"/>
      <c r="F287" s="11"/>
      <c r="G287" s="11"/>
      <c r="H287" s="33"/>
      <c r="I287" s="34">
        <f t="shared" si="31"/>
        <v>43386</v>
      </c>
    </row>
    <row r="288" spans="1:9" x14ac:dyDescent="0.25">
      <c r="A288" s="30">
        <v>10</v>
      </c>
      <c r="B288" s="31">
        <v>14</v>
      </c>
      <c r="C288" s="31">
        <f>VLOOKUP(A288,Données,4)+B288-1</f>
        <v>287</v>
      </c>
      <c r="D288" s="32" t="str">
        <f>IF(I288='[1]Jour Férié'!F$11,'[1]Jour Férié'!E$11,""&amp;IF(I288='[1]Jour Férié'!F$12,'[1]Jour Férié'!E$12,""&amp;IF(I288='[1]Jour Férié'!F$13,'[1]Jour Férié'!E$13,""&amp;IF(I288='[1]Jour Férié'!F$14,'[1]Jour Férié'!E$14,""&amp;IF(I288='[1]Jour Férié'!F$15,'[1]Jour Férié'!E$15,""&amp;IF(MOD(MATCH(I288,[1]vacances!$A$3:$A$202,1),2)=1,"vacances",""))))))</f>
        <v/>
      </c>
      <c r="E288" s="12"/>
      <c r="F288" s="11"/>
      <c r="G288" s="11"/>
      <c r="H288" s="33"/>
      <c r="I288" s="34">
        <f t="shared" si="31"/>
        <v>43387</v>
      </c>
    </row>
    <row r="289" spans="1:9" x14ac:dyDescent="0.25">
      <c r="A289" s="30">
        <v>10</v>
      </c>
      <c r="B289" s="31">
        <v>15</v>
      </c>
      <c r="C289" s="31">
        <f>VLOOKUP(A289,Données,4)+B289-1</f>
        <v>288</v>
      </c>
      <c r="D289" s="32" t="str">
        <f>IF(I289='[1]Jour Férié'!F$11,'[1]Jour Férié'!E$11,""&amp;IF(I289='[1]Jour Férié'!F$12,'[1]Jour Férié'!E$12,""&amp;IF(I289='[1]Jour Férié'!F$13,'[1]Jour Férié'!E$13,""&amp;IF(I289='[1]Jour Férié'!F$14,'[1]Jour Férié'!E$14,""&amp;IF(I289='[1]Jour Férié'!F$15,'[1]Jour Férié'!E$15,""&amp;IF(MOD(MATCH(I289,[1]vacances!$A$3:$A$202,1),2)=1,"vacances",""))))))</f>
        <v/>
      </c>
      <c r="E289" s="12"/>
      <c r="F289" s="11"/>
      <c r="G289" s="11"/>
      <c r="H289" s="33"/>
      <c r="I289" s="34">
        <f t="shared" si="31"/>
        <v>43388</v>
      </c>
    </row>
    <row r="290" spans="1:9" x14ac:dyDescent="0.25">
      <c r="A290" s="59">
        <v>10</v>
      </c>
      <c r="B290" s="32">
        <v>16</v>
      </c>
      <c r="C290" s="31">
        <f>VLOOKUP(A290,Données,4)+B290-1</f>
        <v>289</v>
      </c>
      <c r="D290" s="32" t="str">
        <f>IF(I290='[1]Jour Férié'!F$11,'[1]Jour Férié'!E$11,""&amp;IF(I290='[1]Jour Férié'!F$12,'[1]Jour Férié'!E$12,""&amp;IF(I290='[1]Jour Férié'!F$13,'[1]Jour Férié'!E$13,""&amp;IF(I290='[1]Jour Férié'!F$14,'[1]Jour Férié'!E$14,""&amp;IF(I290='[1]Jour Férié'!F$15,'[1]Jour Férié'!E$15,""&amp;IF(MOD(MATCH(I290,[1]vacances!$A$3:$A$202,1),2)=1,"vacances",""))))))</f>
        <v/>
      </c>
      <c r="E290" s="12"/>
      <c r="F290" s="11"/>
      <c r="G290" s="11"/>
      <c r="H290" s="33"/>
      <c r="I290" s="34">
        <f t="shared" si="31"/>
        <v>43389</v>
      </c>
    </row>
    <row r="291" spans="1:9" x14ac:dyDescent="0.25">
      <c r="A291" s="59">
        <v>10</v>
      </c>
      <c r="B291" s="32">
        <v>17</v>
      </c>
      <c r="C291" s="31">
        <f>VLOOKUP(A291,Données,4)+B291-1</f>
        <v>290</v>
      </c>
      <c r="D291" s="32" t="str">
        <f>IF(I291='[1]Jour Férié'!F$11,'[1]Jour Férié'!E$11,""&amp;IF(I291='[1]Jour Férié'!F$12,'[1]Jour Férié'!E$12,""&amp;IF(I291='[1]Jour Férié'!F$13,'[1]Jour Férié'!E$13,""&amp;IF(I291='[1]Jour Férié'!F$14,'[1]Jour Férié'!E$14,""&amp;IF(I291='[1]Jour Férié'!F$15,'[1]Jour Férié'!E$15,""&amp;IF(MOD(MATCH(I291,[1]vacances!$A$3:$A$202,1),2)=1,"vacances",""))))))</f>
        <v/>
      </c>
      <c r="E291" s="12"/>
      <c r="F291" s="11"/>
      <c r="G291" s="11"/>
      <c r="H291" s="33"/>
      <c r="I291" s="34">
        <f t="shared" si="31"/>
        <v>43390</v>
      </c>
    </row>
    <row r="292" spans="1:9" x14ac:dyDescent="0.25">
      <c r="A292" s="30">
        <v>10</v>
      </c>
      <c r="B292" s="31">
        <v>18</v>
      </c>
      <c r="C292" s="31">
        <f t="shared" ref="C292:C309" si="32">VLOOKUP(A292,Données,4)+B292-1</f>
        <v>291</v>
      </c>
      <c r="D292" s="32" t="str">
        <f>IF(I292='[1]Jour Férié'!F$11,'[1]Jour Férié'!E$11,""&amp;IF(I292='[1]Jour Férié'!F$12,'[1]Jour Férié'!E$12,""&amp;IF(I292='[1]Jour Férié'!F$13,'[1]Jour Férié'!E$13,""&amp;IF(I292='[1]Jour Férié'!F$14,'[1]Jour Férié'!E$14,""&amp;IF(I292='[1]Jour Férié'!F$15,'[1]Jour Férié'!E$15,""&amp;IF(MOD(MATCH(I292,[1]vacances!$A$3:$A$202,1),2)=1,"vacances",""))))))</f>
        <v/>
      </c>
      <c r="E292" s="12"/>
      <c r="F292" s="11"/>
      <c r="G292" s="11"/>
      <c r="H292" s="33"/>
      <c r="I292" s="34">
        <f t="shared" si="31"/>
        <v>43391</v>
      </c>
    </row>
    <row r="293" spans="1:9" x14ac:dyDescent="0.25">
      <c r="A293" s="30">
        <v>10</v>
      </c>
      <c r="B293" s="31">
        <v>19</v>
      </c>
      <c r="C293" s="31">
        <f t="shared" si="32"/>
        <v>292</v>
      </c>
      <c r="D293" s="32" t="str">
        <f>IF(I293='[1]Jour Férié'!F$11,'[1]Jour Férié'!E$11,""&amp;IF(I293='[1]Jour Férié'!F$12,'[1]Jour Férié'!E$12,""&amp;IF(I293='[1]Jour Férié'!F$13,'[1]Jour Férié'!E$13,""&amp;IF(I293='[1]Jour Férié'!F$14,'[1]Jour Férié'!E$14,""&amp;IF(I293='[1]Jour Férié'!F$15,'[1]Jour Férié'!E$15,""&amp;IF(MOD(MATCH(I293,[1]vacances!$A$3:$A$202,1),2)=1,"vacances",""))))))</f>
        <v/>
      </c>
      <c r="E293" s="12"/>
      <c r="F293" s="11"/>
      <c r="G293" s="11"/>
      <c r="H293" s="33"/>
      <c r="I293" s="34">
        <f t="shared" si="31"/>
        <v>43392</v>
      </c>
    </row>
    <row r="294" spans="1:9" x14ac:dyDescent="0.25">
      <c r="A294" s="30">
        <v>10</v>
      </c>
      <c r="B294" s="31">
        <v>20</v>
      </c>
      <c r="C294" s="31">
        <f t="shared" si="32"/>
        <v>293</v>
      </c>
      <c r="D294" s="32" t="str">
        <f>IF(I294='[1]Jour Férié'!F$11,'[1]Jour Férié'!E$11,""&amp;IF(I294='[1]Jour Férié'!F$12,'[1]Jour Férié'!E$12,""&amp;IF(I294='[1]Jour Férié'!F$13,'[1]Jour Férié'!E$13,""&amp;IF(I294='[1]Jour Férié'!F$14,'[1]Jour Férié'!E$14,""&amp;IF(I294='[1]Jour Férié'!F$15,'[1]Jour Férié'!E$15,""&amp;IF(MOD(MATCH(I294,[1]vacances!$A$3:$A$202,1),2)=1,"vacances",""))))))</f>
        <v>vacances</v>
      </c>
      <c r="E294" s="12"/>
      <c r="F294" s="11"/>
      <c r="G294" s="11"/>
      <c r="H294" s="33"/>
      <c r="I294" s="34">
        <f t="shared" si="31"/>
        <v>43393</v>
      </c>
    </row>
    <row r="295" spans="1:9" x14ac:dyDescent="0.25">
      <c r="A295" s="30">
        <v>10</v>
      </c>
      <c r="B295" s="31">
        <v>21</v>
      </c>
      <c r="C295" s="31">
        <f t="shared" si="32"/>
        <v>294</v>
      </c>
      <c r="D295" s="32" t="str">
        <f>IF(I295='[1]Jour Férié'!F$11,'[1]Jour Férié'!E$11,""&amp;IF(I295='[1]Jour Férié'!F$12,'[1]Jour Férié'!E$12,""&amp;IF(I295='[1]Jour Férié'!F$13,'[1]Jour Férié'!E$13,""&amp;IF(I295='[1]Jour Férié'!F$14,'[1]Jour Férié'!E$14,""&amp;IF(I295='[1]Jour Férié'!F$15,'[1]Jour Férié'!E$15,""&amp;IF(MOD(MATCH(I295,[1]vacances!$A$3:$A$202,1),2)=1,"vacances",""))))))</f>
        <v>vacances</v>
      </c>
      <c r="E295" s="12"/>
      <c r="F295" s="11"/>
      <c r="G295" s="11"/>
      <c r="H295" s="33"/>
      <c r="I295" s="34">
        <f t="shared" si="31"/>
        <v>43394</v>
      </c>
    </row>
    <row r="296" spans="1:9" x14ac:dyDescent="0.25">
      <c r="A296" s="30">
        <v>10</v>
      </c>
      <c r="B296" s="31">
        <v>22</v>
      </c>
      <c r="C296" s="31">
        <f t="shared" si="32"/>
        <v>295</v>
      </c>
      <c r="D296" s="32" t="str">
        <f>IF(I296='[1]Jour Férié'!F$11,'[1]Jour Férié'!E$11,""&amp;IF(I296='[1]Jour Férié'!F$12,'[1]Jour Férié'!E$12,""&amp;IF(I296='[1]Jour Férié'!F$13,'[1]Jour Férié'!E$13,""&amp;IF(I296='[1]Jour Férié'!F$14,'[1]Jour Férié'!E$14,""&amp;IF(I296='[1]Jour Férié'!F$15,'[1]Jour Férié'!E$15,""&amp;IF(MOD(MATCH(I296,[1]vacances!$A$3:$A$202,1),2)=1,"vacances",""))))))</f>
        <v>vacances</v>
      </c>
      <c r="E296" s="12"/>
      <c r="F296" s="11"/>
      <c r="G296" s="11"/>
      <c r="H296" s="33"/>
      <c r="I296" s="34">
        <f t="shared" si="31"/>
        <v>43395</v>
      </c>
    </row>
    <row r="297" spans="1:9" x14ac:dyDescent="0.25">
      <c r="A297" s="30">
        <v>10</v>
      </c>
      <c r="B297" s="31">
        <v>23</v>
      </c>
      <c r="C297" s="31">
        <f t="shared" si="32"/>
        <v>296</v>
      </c>
      <c r="D297" s="32" t="str">
        <f>IF(I297='[1]Jour Férié'!F$11,'[1]Jour Férié'!E$11,""&amp;IF(I297='[1]Jour Férié'!F$12,'[1]Jour Férié'!E$12,""&amp;IF(I297='[1]Jour Férié'!F$13,'[1]Jour Férié'!E$13,""&amp;IF(I297='[1]Jour Férié'!F$14,'[1]Jour Férié'!E$14,""&amp;IF(I297='[1]Jour Férié'!F$15,'[1]Jour Férié'!E$15,""&amp;IF(MOD(MATCH(I297,[1]vacances!$A$3:$A$202,1),2)=1,"vacances",""))))))</f>
        <v>vacances</v>
      </c>
      <c r="E297" s="12"/>
      <c r="F297" s="11"/>
      <c r="G297" s="11"/>
      <c r="H297" s="33"/>
      <c r="I297" s="34">
        <f t="shared" si="31"/>
        <v>43396</v>
      </c>
    </row>
    <row r="298" spans="1:9" x14ac:dyDescent="0.25">
      <c r="A298" s="30">
        <v>10</v>
      </c>
      <c r="B298" s="31">
        <v>24</v>
      </c>
      <c r="C298" s="31">
        <f t="shared" si="32"/>
        <v>297</v>
      </c>
      <c r="D298" s="32" t="str">
        <f>IF(I298='[1]Jour Férié'!F$11,'[1]Jour Férié'!E$11,""&amp;IF(I298='[1]Jour Férié'!F$12,'[1]Jour Férié'!E$12,""&amp;IF(I298='[1]Jour Férié'!F$13,'[1]Jour Férié'!E$13,""&amp;IF(I298='[1]Jour Férié'!F$14,'[1]Jour Férié'!E$14,""&amp;IF(I298='[1]Jour Férié'!F$15,'[1]Jour Férié'!E$15,""&amp;IF(MOD(MATCH(I298,[1]vacances!$A$3:$A$202,1),2)=1,"vacances",""))))))</f>
        <v>vacances</v>
      </c>
      <c r="E298" s="12"/>
      <c r="F298" s="11"/>
      <c r="G298" s="11"/>
      <c r="H298" s="33"/>
      <c r="I298" s="34">
        <f t="shared" si="31"/>
        <v>43397</v>
      </c>
    </row>
    <row r="299" spans="1:9" x14ac:dyDescent="0.25">
      <c r="A299" s="30">
        <v>10</v>
      </c>
      <c r="B299" s="31">
        <v>25</v>
      </c>
      <c r="C299" s="31">
        <f t="shared" si="32"/>
        <v>298</v>
      </c>
      <c r="D299" s="32" t="str">
        <f>IF(I299='[1]Jour Férié'!F$11,'[1]Jour Férié'!E$11,""&amp;IF(I299='[1]Jour Férié'!F$12,'[1]Jour Férié'!E$12,""&amp;IF(I299='[1]Jour Férié'!F$13,'[1]Jour Férié'!E$13,""&amp;IF(I299='[1]Jour Férié'!F$14,'[1]Jour Férié'!E$14,""&amp;IF(I299='[1]Jour Férié'!F$15,'[1]Jour Férié'!E$15,""&amp;IF(MOD(MATCH(I299,[1]vacances!$A$3:$A$202,1),2)=1,"vacances",""))))))</f>
        <v>vacances</v>
      </c>
      <c r="E299" s="12"/>
      <c r="F299" s="11"/>
      <c r="G299" s="11"/>
      <c r="H299" s="33"/>
      <c r="I299" s="34">
        <f t="shared" si="31"/>
        <v>43398</v>
      </c>
    </row>
    <row r="300" spans="1:9" x14ac:dyDescent="0.25">
      <c r="A300" s="30">
        <v>10</v>
      </c>
      <c r="B300" s="31">
        <v>26</v>
      </c>
      <c r="C300" s="31">
        <f t="shared" si="32"/>
        <v>299</v>
      </c>
      <c r="D300" s="32" t="str">
        <f>IF(I300='[1]Jour Férié'!F$11,'[1]Jour Férié'!E$11,""&amp;IF(I300='[1]Jour Férié'!F$12,'[1]Jour Férié'!E$12,""&amp;IF(I300='[1]Jour Férié'!F$13,'[1]Jour Férié'!E$13,""&amp;IF(I300='[1]Jour Férié'!F$14,'[1]Jour Férié'!E$14,""&amp;IF(I300='[1]Jour Férié'!F$15,'[1]Jour Férié'!E$15,""&amp;IF(MOD(MATCH(I300,[1]vacances!$A$3:$A$202,1),2)=1,"vacances",""))))))</f>
        <v>vacances</v>
      </c>
      <c r="E300" s="12"/>
      <c r="F300" s="11"/>
      <c r="G300" s="11"/>
      <c r="H300" s="33"/>
      <c r="I300" s="34">
        <f t="shared" si="31"/>
        <v>43399</v>
      </c>
    </row>
    <row r="301" spans="1:9" x14ac:dyDescent="0.25">
      <c r="A301" s="30">
        <v>10</v>
      </c>
      <c r="B301" s="31">
        <v>27</v>
      </c>
      <c r="C301" s="31">
        <f t="shared" si="32"/>
        <v>300</v>
      </c>
      <c r="D301" s="32" t="str">
        <f>IF(I301='[1]Jour Férié'!F$11,'[1]Jour Férié'!E$11,""&amp;IF(I301='[1]Jour Férié'!F$12,'[1]Jour Férié'!E$12,""&amp;IF(I301='[1]Jour Férié'!F$13,'[1]Jour Férié'!E$13,""&amp;IF(I301='[1]Jour Férié'!F$14,'[1]Jour Férié'!E$14,""&amp;IF(I301='[1]Jour Férié'!F$15,'[1]Jour Férié'!E$15,""&amp;IF(MOD(MATCH(I301,[1]vacances!$A$3:$A$202,1),2)=1,"vacances",""))))))</f>
        <v>vacances</v>
      </c>
      <c r="E301" s="12"/>
      <c r="F301" s="11"/>
      <c r="G301" s="11"/>
      <c r="H301" s="33"/>
      <c r="I301" s="34">
        <f t="shared" si="31"/>
        <v>43400</v>
      </c>
    </row>
    <row r="302" spans="1:9" x14ac:dyDescent="0.25">
      <c r="A302" s="30">
        <v>10</v>
      </c>
      <c r="B302" s="31">
        <v>28</v>
      </c>
      <c r="C302" s="31">
        <f t="shared" si="32"/>
        <v>301</v>
      </c>
      <c r="D302" s="32" t="str">
        <f>IF(I302='[1]Jour Férié'!F$11,'[1]Jour Férié'!E$11,""&amp;IF(I302='[1]Jour Férié'!F$12,'[1]Jour Férié'!E$12,""&amp;IF(I302='[1]Jour Férié'!F$13,'[1]Jour Férié'!E$13,""&amp;IF(I302='[1]Jour Férié'!F$14,'[1]Jour Férié'!E$14,""&amp;IF(I302='[1]Jour Férié'!F$15,'[1]Jour Férié'!E$15,""&amp;IF(MOD(MATCH(I302,[1]vacances!$A$3:$A$202,1),2)=1,"vacances",""))))))</f>
        <v>vacances</v>
      </c>
      <c r="E302" s="12"/>
      <c r="F302" s="11"/>
      <c r="G302" s="11"/>
      <c r="H302" s="33"/>
      <c r="I302" s="34">
        <f t="shared" si="31"/>
        <v>43401</v>
      </c>
    </row>
    <row r="303" spans="1:9" x14ac:dyDescent="0.25">
      <c r="A303" s="30">
        <v>10</v>
      </c>
      <c r="B303" s="31">
        <v>29</v>
      </c>
      <c r="C303" s="31">
        <f t="shared" si="32"/>
        <v>302</v>
      </c>
      <c r="D303" s="32" t="str">
        <f>IF(I303='[1]Jour Férié'!F$11,'[1]Jour Férié'!E$11,""&amp;IF(I303='[1]Jour Férié'!F$12,'[1]Jour Férié'!E$12,""&amp;IF(I303='[1]Jour Férié'!F$13,'[1]Jour Férié'!E$13,""&amp;IF(I303='[1]Jour Férié'!F$14,'[1]Jour Férié'!E$14,""&amp;IF(I303='[1]Jour Férié'!F$15,'[1]Jour Férié'!E$15,""&amp;IF(MOD(MATCH(I303,[1]vacances!$A$3:$A$202,1),2)=1,"vacances",""))))))</f>
        <v>vacances</v>
      </c>
      <c r="E303" s="12"/>
      <c r="F303" s="11"/>
      <c r="G303" s="11"/>
      <c r="H303" s="33"/>
      <c r="I303" s="34">
        <f t="shared" si="31"/>
        <v>43402</v>
      </c>
    </row>
    <row r="304" spans="1:9" x14ac:dyDescent="0.25">
      <c r="A304" s="30">
        <v>10</v>
      </c>
      <c r="B304" s="31">
        <v>30</v>
      </c>
      <c r="C304" s="31">
        <f t="shared" si="32"/>
        <v>303</v>
      </c>
      <c r="D304" s="32" t="str">
        <f>IF(I304='[1]Jour Férié'!F$11,'[1]Jour Férié'!E$11,""&amp;IF(I304='[1]Jour Férié'!F$12,'[1]Jour Férié'!E$12,""&amp;IF(I304='[1]Jour Férié'!F$13,'[1]Jour Férié'!E$13,""&amp;IF(I304='[1]Jour Férié'!F$14,'[1]Jour Férié'!E$14,""&amp;IF(I304='[1]Jour Férié'!F$15,'[1]Jour Férié'!E$15,""&amp;IF(MOD(MATCH(I304,[1]vacances!$A$3:$A$202,1),2)=1,"vacances",""))))))</f>
        <v>vacances</v>
      </c>
      <c r="E304" s="12"/>
      <c r="F304" s="11"/>
      <c r="G304" s="11"/>
      <c r="H304" s="33"/>
      <c r="I304" s="34">
        <f t="shared" si="31"/>
        <v>43403</v>
      </c>
    </row>
    <row r="305" spans="1:9" ht="15.75" thickBot="1" x14ac:dyDescent="0.3">
      <c r="A305" s="35">
        <v>10</v>
      </c>
      <c r="B305" s="36">
        <v>31</v>
      </c>
      <c r="C305" s="36">
        <f t="shared" si="32"/>
        <v>304</v>
      </c>
      <c r="D305" s="37" t="str">
        <f>IF(I305='[1]Jour Férié'!F$11,'[1]Jour Férié'!E$11,""&amp;IF(I305='[1]Jour Férié'!F$12,'[1]Jour Férié'!E$12,""&amp;IF(I305='[1]Jour Férié'!F$13,'[1]Jour Férié'!E$13,""&amp;IF(I305='[1]Jour Férié'!F$14,'[1]Jour Férié'!E$14,""&amp;IF(I305='[1]Jour Férié'!F$15,'[1]Jour Férié'!E$15,""&amp;IF(MOD(MATCH(I305,[1]vacances!$A$3:$A$202,1),2)=1,"vacances",""))))))</f>
        <v>vacances</v>
      </c>
      <c r="E305" s="22"/>
      <c r="F305" s="21"/>
      <c r="G305" s="21"/>
      <c r="H305" s="38"/>
      <c r="I305" s="39">
        <f t="shared" si="31"/>
        <v>43404</v>
      </c>
    </row>
    <row r="306" spans="1:9" x14ac:dyDescent="0.25">
      <c r="A306" s="40">
        <v>11</v>
      </c>
      <c r="B306" s="3">
        <v>1</v>
      </c>
      <c r="C306" s="3">
        <f t="shared" si="32"/>
        <v>305</v>
      </c>
      <c r="D306" s="2" t="str">
        <f>IF(I306='[1]Jour Férié'!F$13,'[1]Jour Férié'!E$13,""&amp;IF(I306='[1]Jour Férié'!F$14,'[1]Jour Férié'!E$14,""&amp;IF(I306='[1]Jour Férié'!F$15,'[1]Jour Férié'!E$15,""&amp;IF(I306='[1]Jour Férié'!B$13,'[1]Jour Férié'!A$13,""&amp;IF(I306='[1]Jour Férié'!B$14,'[1]Jour Férié'!A$14,""&amp;IF(MOD(MATCH(I306,[1]vacances!$A$3:$A$202,1),2)=1,"vacances",""))))))</f>
        <v>La Toussaint</v>
      </c>
      <c r="E306" s="4"/>
      <c r="F306" s="5"/>
      <c r="G306" s="5"/>
      <c r="H306" s="41" t="s">
        <v>10</v>
      </c>
      <c r="I306" s="7">
        <f>DATE(annee,11,1)</f>
        <v>43405</v>
      </c>
    </row>
    <row r="307" spans="1:9" x14ac:dyDescent="0.25">
      <c r="A307" s="17">
        <v>11</v>
      </c>
      <c r="B307" s="10">
        <v>2</v>
      </c>
      <c r="C307" s="10">
        <f t="shared" si="32"/>
        <v>306</v>
      </c>
      <c r="D307" s="9" t="str">
        <f>IF(I307='[1]Jour Férié'!F$13,'[1]Jour Férié'!E$13,""&amp;IF(I307='[1]Jour Férié'!F$14,'[1]Jour Férié'!E$14,""&amp;IF(I307='[1]Jour Férié'!F$15,'[1]Jour Férié'!E$15,""&amp;IF(I307='[1]Jour Férié'!B$13,'[1]Jour Férié'!A$13,""&amp;IF(I307='[1]Jour Férié'!B$14,'[1]Jour Férié'!A$14,""&amp;IF(MOD(MATCH(I307,[1]vacances!$A$3:$A$202,1),2)=1,"vacances",""))))))</f>
        <v>vacances</v>
      </c>
      <c r="E307" s="11"/>
      <c r="F307" s="12"/>
      <c r="G307" s="12"/>
      <c r="H307" s="42"/>
      <c r="I307" s="14">
        <f t="shared" ref="I307:I335" si="33">DATE(annee,11,1)+B306</f>
        <v>43406</v>
      </c>
    </row>
    <row r="308" spans="1:9" x14ac:dyDescent="0.25">
      <c r="A308" s="8">
        <v>11</v>
      </c>
      <c r="B308" s="9">
        <v>3</v>
      </c>
      <c r="C308" s="10">
        <f>VLOOKUP(A308,Données,4)+B308-1</f>
        <v>307</v>
      </c>
      <c r="D308" s="9" t="str">
        <f>IF(I308='[1]Jour Férié'!F$13,'[1]Jour Férié'!E$13,""&amp;IF(I308='[1]Jour Férié'!F$14,'[1]Jour Férié'!E$14,""&amp;IF(I308='[1]Jour Férié'!F$15,'[1]Jour Férié'!E$15,""&amp;IF(I308='[1]Jour Férié'!B$13,'[1]Jour Férié'!A$13,""&amp;IF(I308='[1]Jour Férié'!B$14,'[1]Jour Férié'!A$14,""&amp;IF(MOD(MATCH(I308,[1]vacances!$A$3:$A$202,1),2)=1,"vacances",""))))))</f>
        <v>vacances</v>
      </c>
      <c r="E308" s="11"/>
      <c r="F308" s="12"/>
      <c r="G308" s="12"/>
      <c r="H308" s="42"/>
      <c r="I308" s="14">
        <f t="shared" si="33"/>
        <v>43407</v>
      </c>
    </row>
    <row r="309" spans="1:9" x14ac:dyDescent="0.25">
      <c r="A309" s="17">
        <v>11</v>
      </c>
      <c r="B309" s="10">
        <v>4</v>
      </c>
      <c r="C309" s="10">
        <f t="shared" si="32"/>
        <v>308</v>
      </c>
      <c r="D309" s="9" t="str">
        <f>IF(I309='[1]Jour Férié'!F$13,'[1]Jour Férié'!E$13,""&amp;IF(I309='[1]Jour Férié'!F$14,'[1]Jour Férié'!E$14,""&amp;IF(I309='[1]Jour Férié'!F$15,'[1]Jour Férié'!E$15,""&amp;IF(I309='[1]Jour Férié'!B$13,'[1]Jour Férié'!A$13,""&amp;IF(I309='[1]Jour Férié'!B$14,'[1]Jour Férié'!A$14,""&amp;IF(MOD(MATCH(I309,[1]vacances!$A$3:$A$202,1),2)=1,"vacances",""))))))</f>
        <v/>
      </c>
      <c r="E309" s="11"/>
      <c r="F309" s="12"/>
      <c r="G309" s="12"/>
      <c r="H309" s="42"/>
      <c r="I309" s="14">
        <f t="shared" si="33"/>
        <v>43408</v>
      </c>
    </row>
    <row r="310" spans="1:9" x14ac:dyDescent="0.25">
      <c r="A310" s="17">
        <v>11</v>
      </c>
      <c r="B310" s="10">
        <v>5</v>
      </c>
      <c r="C310" s="10">
        <f t="shared" ref="C310:C325" si="34">VLOOKUP(A310,Données,4)+B310-1</f>
        <v>309</v>
      </c>
      <c r="D310" s="9" t="str">
        <f>IF(I310='[1]Jour Férié'!F$13,'[1]Jour Férié'!E$13,""&amp;IF(I310='[1]Jour Férié'!F$14,'[1]Jour Férié'!E$14,""&amp;IF(I310='[1]Jour Férié'!F$15,'[1]Jour Férié'!E$15,""&amp;IF(I310='[1]Jour Férié'!B$13,'[1]Jour Férié'!A$13,""&amp;IF(I310='[1]Jour Férié'!B$14,'[1]Jour Férié'!A$14,""&amp;IF(MOD(MATCH(I310,[1]vacances!$A$3:$A$202,1),2)=1,"vacances",""))))))</f>
        <v/>
      </c>
      <c r="E310" s="11"/>
      <c r="F310" s="12"/>
      <c r="G310" s="12"/>
      <c r="H310" s="42"/>
      <c r="I310" s="14">
        <f t="shared" si="33"/>
        <v>43409</v>
      </c>
    </row>
    <row r="311" spans="1:9" x14ac:dyDescent="0.25">
      <c r="A311" s="17">
        <v>11</v>
      </c>
      <c r="B311" s="10">
        <v>6</v>
      </c>
      <c r="C311" s="10">
        <f t="shared" si="34"/>
        <v>310</v>
      </c>
      <c r="D311" s="9" t="str">
        <f>IF(I311='[1]Jour Férié'!F$13,'[1]Jour Férié'!E$13,""&amp;IF(I311='[1]Jour Férié'!F$14,'[1]Jour Férié'!E$14,""&amp;IF(I311='[1]Jour Férié'!F$15,'[1]Jour Férié'!E$15,""&amp;IF(I311='[1]Jour Férié'!B$13,'[1]Jour Férié'!A$13,""&amp;IF(I311='[1]Jour Férié'!B$14,'[1]Jour Férié'!A$14,""&amp;IF(MOD(MATCH(I311,[1]vacances!$A$3:$A$202,1),2)=1,"vacances",""))))))</f>
        <v/>
      </c>
      <c r="E311" s="11"/>
      <c r="F311" s="12"/>
      <c r="G311" s="12"/>
      <c r="H311" s="42"/>
      <c r="I311" s="14">
        <f t="shared" si="33"/>
        <v>43410</v>
      </c>
    </row>
    <row r="312" spans="1:9" x14ac:dyDescent="0.25">
      <c r="A312" s="17">
        <v>11</v>
      </c>
      <c r="B312" s="10">
        <v>7</v>
      </c>
      <c r="C312" s="10">
        <f t="shared" si="34"/>
        <v>311</v>
      </c>
      <c r="D312" s="9" t="str">
        <f>IF(I312='[1]Jour Férié'!F$13,'[1]Jour Férié'!E$13,""&amp;IF(I312='[1]Jour Férié'!F$14,'[1]Jour Férié'!E$14,""&amp;IF(I312='[1]Jour Férié'!F$15,'[1]Jour Férié'!E$15,""&amp;IF(I312='[1]Jour Férié'!B$13,'[1]Jour Férié'!A$13,""&amp;IF(I312='[1]Jour Férié'!B$14,'[1]Jour Férié'!A$14,""&amp;IF(MOD(MATCH(I312,[1]vacances!$A$3:$A$202,1),2)=1,"vacances",""))))))</f>
        <v/>
      </c>
      <c r="E312" s="11"/>
      <c r="F312" s="12"/>
      <c r="G312" s="12"/>
      <c r="H312" s="42"/>
      <c r="I312" s="14">
        <f t="shared" si="33"/>
        <v>43411</v>
      </c>
    </row>
    <row r="313" spans="1:9" x14ac:dyDescent="0.25">
      <c r="A313" s="17">
        <v>11</v>
      </c>
      <c r="B313" s="10">
        <v>8</v>
      </c>
      <c r="C313" s="10">
        <f t="shared" si="34"/>
        <v>312</v>
      </c>
      <c r="D313" s="9" t="str">
        <f>IF(I313='[1]Jour Férié'!F$13,'[1]Jour Férié'!E$13,""&amp;IF(I313='[1]Jour Férié'!F$14,'[1]Jour Férié'!E$14,""&amp;IF(I313='[1]Jour Férié'!F$15,'[1]Jour Férié'!E$15,""&amp;IF(I313='[1]Jour Férié'!B$13,'[1]Jour Férié'!A$13,""&amp;IF(I313='[1]Jour Férié'!B$14,'[1]Jour Férié'!A$14,""&amp;IF(MOD(MATCH(I313,[1]vacances!$A$3:$A$202,1),2)=1,"vacances",""))))))</f>
        <v/>
      </c>
      <c r="E313" s="11"/>
      <c r="F313" s="12"/>
      <c r="G313" s="12"/>
      <c r="H313" s="42"/>
      <c r="I313" s="14">
        <f t="shared" si="33"/>
        <v>43412</v>
      </c>
    </row>
    <row r="314" spans="1:9" x14ac:dyDescent="0.25">
      <c r="A314" s="17">
        <v>11</v>
      </c>
      <c r="B314" s="10">
        <v>9</v>
      </c>
      <c r="C314" s="10">
        <f t="shared" si="34"/>
        <v>313</v>
      </c>
      <c r="D314" s="9" t="str">
        <f>IF(I314='[1]Jour Férié'!F$13,'[1]Jour Férié'!E$13,""&amp;IF(I314='[1]Jour Férié'!F$14,'[1]Jour Férié'!E$14,""&amp;IF(I314='[1]Jour Férié'!F$15,'[1]Jour Férié'!E$15,""&amp;IF(I314='[1]Jour Férié'!B$13,'[1]Jour Férié'!A$13,""&amp;IF(I314='[1]Jour Férié'!B$14,'[1]Jour Férié'!A$14,""&amp;IF(MOD(MATCH(I314,[1]vacances!$A$3:$A$202,1),2)=1,"vacances",""))))))</f>
        <v/>
      </c>
      <c r="E314" s="11"/>
      <c r="F314" s="12"/>
      <c r="G314" s="12"/>
      <c r="H314" s="42"/>
      <c r="I314" s="14">
        <f t="shared" si="33"/>
        <v>43413</v>
      </c>
    </row>
    <row r="315" spans="1:9" x14ac:dyDescent="0.25">
      <c r="A315" s="17">
        <v>11</v>
      </c>
      <c r="B315" s="10">
        <v>10</v>
      </c>
      <c r="C315" s="10">
        <f t="shared" si="34"/>
        <v>314</v>
      </c>
      <c r="D315" s="9" t="str">
        <f>IF(I315='[1]Jour Férié'!F$13,'[1]Jour Férié'!E$13,""&amp;IF(I315='[1]Jour Férié'!F$14,'[1]Jour Férié'!E$14,""&amp;IF(I315='[1]Jour Férié'!F$15,'[1]Jour Férié'!E$15,""&amp;IF(I315='[1]Jour Férié'!B$13,'[1]Jour Férié'!A$13,""&amp;IF(I315='[1]Jour Férié'!B$14,'[1]Jour Férié'!A$14,""&amp;IF(MOD(MATCH(I315,[1]vacances!$A$3:$A$202,1),2)=1,"vacances",""))))))</f>
        <v/>
      </c>
      <c r="E315" s="11"/>
      <c r="F315" s="12"/>
      <c r="G315" s="12"/>
      <c r="H315" s="42"/>
      <c r="I315" s="14">
        <f t="shared" si="33"/>
        <v>43414</v>
      </c>
    </row>
    <row r="316" spans="1:9" x14ac:dyDescent="0.25">
      <c r="A316" s="17">
        <v>11</v>
      </c>
      <c r="B316" s="10">
        <v>11</v>
      </c>
      <c r="C316" s="10">
        <f t="shared" si="34"/>
        <v>315</v>
      </c>
      <c r="D316" s="9" t="str">
        <f>IF(I316='[1]Jour Férié'!F$13,'[1]Jour Férié'!E$13,""&amp;IF(I316='[1]Jour Férié'!F$14,'[1]Jour Férié'!E$14,""&amp;IF(I316='[1]Jour Férié'!F$15,'[1]Jour Férié'!E$15,""&amp;IF(I316='[1]Jour Férié'!B$13,'[1]Jour Férié'!A$13,""&amp;IF(I316='[1]Jour Férié'!B$14,'[1]Jour Férié'!A$14,""&amp;IF(MOD(MATCH(I316,[1]vacances!$A$3:$A$202,1),2)=1,"vacances",""))))))</f>
        <v>Armistice 1918</v>
      </c>
      <c r="E316" s="11"/>
      <c r="F316" s="12"/>
      <c r="G316" s="12"/>
      <c r="H316" s="42"/>
      <c r="I316" s="14">
        <f t="shared" si="33"/>
        <v>43415</v>
      </c>
    </row>
    <row r="317" spans="1:9" x14ac:dyDescent="0.25">
      <c r="A317" s="17">
        <v>11</v>
      </c>
      <c r="B317" s="10">
        <v>12</v>
      </c>
      <c r="C317" s="10">
        <f t="shared" si="34"/>
        <v>316</v>
      </c>
      <c r="D317" s="9" t="str">
        <f>IF(I317='[1]Jour Férié'!F$13,'[1]Jour Férié'!E$13,""&amp;IF(I317='[1]Jour Férié'!F$14,'[1]Jour Férié'!E$14,""&amp;IF(I317='[1]Jour Férié'!F$15,'[1]Jour Férié'!E$15,""&amp;IF(I317='[1]Jour Férié'!B$13,'[1]Jour Férié'!A$13,""&amp;IF(I317='[1]Jour Férié'!B$14,'[1]Jour Férié'!A$14,""&amp;IF(MOD(MATCH(I317,[1]vacances!$A$3:$A$202,1),2)=1,"vacances",""))))))</f>
        <v/>
      </c>
      <c r="E317" s="11"/>
      <c r="F317" s="12"/>
      <c r="G317" s="12"/>
      <c r="H317" s="42"/>
      <c r="I317" s="14">
        <f t="shared" si="33"/>
        <v>43416</v>
      </c>
    </row>
    <row r="318" spans="1:9" x14ac:dyDescent="0.25">
      <c r="A318" s="17">
        <v>11</v>
      </c>
      <c r="B318" s="10">
        <v>13</v>
      </c>
      <c r="C318" s="10">
        <f t="shared" si="34"/>
        <v>317</v>
      </c>
      <c r="D318" s="9" t="str">
        <f>IF(I318='[1]Jour Férié'!F$13,'[1]Jour Férié'!E$13,""&amp;IF(I318='[1]Jour Férié'!F$14,'[1]Jour Férié'!E$14,""&amp;IF(I318='[1]Jour Férié'!F$15,'[1]Jour Férié'!E$15,""&amp;IF(I318='[1]Jour Férié'!B$13,'[1]Jour Férié'!A$13,""&amp;IF(I318='[1]Jour Férié'!B$14,'[1]Jour Férié'!A$14,""&amp;IF(MOD(MATCH(I318,[1]vacances!$A$3:$A$202,1),2)=1,"vacances",""))))))</f>
        <v/>
      </c>
      <c r="E318" s="11"/>
      <c r="F318" s="12"/>
      <c r="G318" s="12"/>
      <c r="H318" s="42"/>
      <c r="I318" s="14">
        <f t="shared" si="33"/>
        <v>43417</v>
      </c>
    </row>
    <row r="319" spans="1:9" x14ac:dyDescent="0.25">
      <c r="A319" s="17">
        <v>11</v>
      </c>
      <c r="B319" s="10">
        <v>14</v>
      </c>
      <c r="C319" s="10">
        <f t="shared" si="34"/>
        <v>318</v>
      </c>
      <c r="D319" s="9" t="str">
        <f>IF(I319='[1]Jour Férié'!F$13,'[1]Jour Férié'!E$13,""&amp;IF(I319='[1]Jour Férié'!F$14,'[1]Jour Férié'!E$14,""&amp;IF(I319='[1]Jour Férié'!F$15,'[1]Jour Férié'!E$15,""&amp;IF(I319='[1]Jour Férié'!B$13,'[1]Jour Férié'!A$13,""&amp;IF(I319='[1]Jour Férié'!B$14,'[1]Jour Férié'!A$14,""&amp;IF(MOD(MATCH(I319,[1]vacances!$A$3:$A$202,1),2)=1,"vacances",""))))))</f>
        <v/>
      </c>
      <c r="E319" s="11"/>
      <c r="F319" s="12"/>
      <c r="G319" s="12"/>
      <c r="H319" s="42"/>
      <c r="I319" s="14">
        <f t="shared" si="33"/>
        <v>43418</v>
      </c>
    </row>
    <row r="320" spans="1:9" x14ac:dyDescent="0.25">
      <c r="A320" s="17">
        <v>11</v>
      </c>
      <c r="B320" s="10">
        <v>15</v>
      </c>
      <c r="C320" s="10">
        <f t="shared" si="34"/>
        <v>319</v>
      </c>
      <c r="D320" s="9" t="str">
        <f>IF(I320='[1]Jour Férié'!F$13,'[1]Jour Férié'!E$13,""&amp;IF(I320='[1]Jour Férié'!F$14,'[1]Jour Férié'!E$14,""&amp;IF(I320='[1]Jour Férié'!F$15,'[1]Jour Férié'!E$15,""&amp;IF(I320='[1]Jour Férié'!B$13,'[1]Jour Férié'!A$13,""&amp;IF(I320='[1]Jour Férié'!B$14,'[1]Jour Férié'!A$14,""&amp;IF(MOD(MATCH(I320,[1]vacances!$A$3:$A$202,1),2)=1,"vacances",""))))))</f>
        <v/>
      </c>
      <c r="E320" s="11"/>
      <c r="F320" s="12"/>
      <c r="G320" s="12"/>
      <c r="H320" s="42"/>
      <c r="I320" s="14">
        <f t="shared" si="33"/>
        <v>43419</v>
      </c>
    </row>
    <row r="321" spans="1:9" x14ac:dyDescent="0.25">
      <c r="A321" s="17">
        <v>11</v>
      </c>
      <c r="B321" s="10">
        <v>16</v>
      </c>
      <c r="C321" s="10">
        <f t="shared" si="34"/>
        <v>320</v>
      </c>
      <c r="D321" s="9" t="str">
        <f>IF(I321='[1]Jour Férié'!F$13,'[1]Jour Férié'!E$13,""&amp;IF(I321='[1]Jour Férié'!F$14,'[1]Jour Férié'!E$14,""&amp;IF(I321='[1]Jour Férié'!F$15,'[1]Jour Férié'!E$15,""&amp;IF(I321='[1]Jour Férié'!B$13,'[1]Jour Férié'!A$13,""&amp;IF(I321='[1]Jour Férié'!B$14,'[1]Jour Férié'!A$14,""&amp;IF(MOD(MATCH(I321,[1]vacances!$A$3:$A$202,1),2)=1,"vacances",""))))))</f>
        <v/>
      </c>
      <c r="E321" s="11"/>
      <c r="F321" s="12"/>
      <c r="G321" s="12"/>
      <c r="H321" s="42"/>
      <c r="I321" s="14">
        <f t="shared" si="33"/>
        <v>43420</v>
      </c>
    </row>
    <row r="322" spans="1:9" x14ac:dyDescent="0.25">
      <c r="A322" s="17">
        <v>11</v>
      </c>
      <c r="B322" s="10">
        <v>17</v>
      </c>
      <c r="C322" s="10">
        <f t="shared" si="34"/>
        <v>321</v>
      </c>
      <c r="D322" s="9" t="str">
        <f>IF(I322='[1]Jour Férié'!F$13,'[1]Jour Férié'!E$13,""&amp;IF(I322='[1]Jour Férié'!F$14,'[1]Jour Férié'!E$14,""&amp;IF(I322='[1]Jour Férié'!F$15,'[1]Jour Férié'!E$15,""&amp;IF(I322='[1]Jour Férié'!B$13,'[1]Jour Férié'!A$13,""&amp;IF(I322='[1]Jour Férié'!B$14,'[1]Jour Férié'!A$14,""&amp;IF(MOD(MATCH(I322,[1]vacances!$A$3:$A$202,1),2)=1,"vacances",""))))))</f>
        <v/>
      </c>
      <c r="E322" s="11"/>
      <c r="F322" s="12"/>
      <c r="G322" s="12"/>
      <c r="H322" s="42"/>
      <c r="I322" s="14">
        <f t="shared" si="33"/>
        <v>43421</v>
      </c>
    </row>
    <row r="323" spans="1:9" x14ac:dyDescent="0.25">
      <c r="A323" s="17">
        <v>11</v>
      </c>
      <c r="B323" s="10">
        <v>18</v>
      </c>
      <c r="C323" s="10">
        <f t="shared" si="34"/>
        <v>322</v>
      </c>
      <c r="D323" s="9" t="str">
        <f>IF(I323='[1]Jour Férié'!F$13,'[1]Jour Férié'!E$13,""&amp;IF(I323='[1]Jour Férié'!F$14,'[1]Jour Férié'!E$14,""&amp;IF(I323='[1]Jour Férié'!F$15,'[1]Jour Férié'!E$15,""&amp;IF(I323='[1]Jour Férié'!B$13,'[1]Jour Férié'!A$13,""&amp;IF(I323='[1]Jour Férié'!B$14,'[1]Jour Férié'!A$14,""&amp;IF(MOD(MATCH(I323,[1]vacances!$A$3:$A$202,1),2)=1,"vacances",""))))))</f>
        <v/>
      </c>
      <c r="E323" s="11"/>
      <c r="F323" s="12"/>
      <c r="G323" s="12"/>
      <c r="H323" s="42"/>
      <c r="I323" s="14">
        <f t="shared" si="33"/>
        <v>43422</v>
      </c>
    </row>
    <row r="324" spans="1:9" x14ac:dyDescent="0.25">
      <c r="A324" s="17">
        <v>11</v>
      </c>
      <c r="B324" s="10">
        <v>19</v>
      </c>
      <c r="C324" s="10">
        <f t="shared" si="34"/>
        <v>323</v>
      </c>
      <c r="D324" s="9" t="str">
        <f>IF(I324='[1]Jour Férié'!F$13,'[1]Jour Férié'!E$13,""&amp;IF(I324='[1]Jour Férié'!F$14,'[1]Jour Férié'!E$14,""&amp;IF(I324='[1]Jour Férié'!F$15,'[1]Jour Férié'!E$15,""&amp;IF(I324='[1]Jour Férié'!B$13,'[1]Jour Férié'!A$13,""&amp;IF(I324='[1]Jour Férié'!B$14,'[1]Jour Férié'!A$14,""&amp;IF(MOD(MATCH(I324,[1]vacances!$A$3:$A$202,1),2)=1,"vacances",""))))))</f>
        <v/>
      </c>
      <c r="E324" s="11"/>
      <c r="F324" s="12"/>
      <c r="G324" s="12"/>
      <c r="H324" s="42"/>
      <c r="I324" s="14">
        <f t="shared" si="33"/>
        <v>43423</v>
      </c>
    </row>
    <row r="325" spans="1:9" x14ac:dyDescent="0.25">
      <c r="A325" s="17">
        <v>11</v>
      </c>
      <c r="B325" s="10">
        <v>20</v>
      </c>
      <c r="C325" s="10">
        <f t="shared" si="34"/>
        <v>324</v>
      </c>
      <c r="D325" s="9" t="str">
        <f>IF(I325='[1]Jour Férié'!F$13,'[1]Jour Férié'!E$13,""&amp;IF(I325='[1]Jour Férié'!F$14,'[1]Jour Férié'!E$14,""&amp;IF(I325='[1]Jour Férié'!F$15,'[1]Jour Férié'!E$15,""&amp;IF(I325='[1]Jour Férié'!B$13,'[1]Jour Férié'!A$13,""&amp;IF(I325='[1]Jour Férié'!B$14,'[1]Jour Férié'!A$14,""&amp;IF(MOD(MATCH(I325,[1]vacances!$A$3:$A$202,1),2)=1,"vacances",""))))))</f>
        <v/>
      </c>
      <c r="E325" s="11"/>
      <c r="F325" s="12"/>
      <c r="G325" s="12"/>
      <c r="H325" s="42"/>
      <c r="I325" s="14">
        <f t="shared" si="33"/>
        <v>43424</v>
      </c>
    </row>
    <row r="326" spans="1:9" x14ac:dyDescent="0.25">
      <c r="A326" s="17">
        <v>11</v>
      </c>
      <c r="B326" s="10">
        <v>21</v>
      </c>
      <c r="C326" s="10">
        <f t="shared" ref="C326:C336" si="35">VLOOKUP(A326,Données,4)+B326-1</f>
        <v>325</v>
      </c>
      <c r="D326" s="9" t="str">
        <f>IF(I326='[1]Jour Férié'!F$13,'[1]Jour Férié'!E$13,""&amp;IF(I326='[1]Jour Férié'!F$14,'[1]Jour Férié'!E$14,""&amp;IF(I326='[1]Jour Férié'!F$15,'[1]Jour Férié'!E$15,""&amp;IF(I326='[1]Jour Férié'!B$13,'[1]Jour Férié'!A$13,""&amp;IF(I326='[1]Jour Férié'!B$14,'[1]Jour Férié'!A$14,""&amp;IF(MOD(MATCH(I326,[1]vacances!$A$3:$A$202,1),2)=1,"vacances",""))))))</f>
        <v/>
      </c>
      <c r="E326" s="11"/>
      <c r="F326" s="12"/>
      <c r="G326" s="12"/>
      <c r="H326" s="42"/>
      <c r="I326" s="14">
        <f t="shared" si="33"/>
        <v>43425</v>
      </c>
    </row>
    <row r="327" spans="1:9" x14ac:dyDescent="0.25">
      <c r="A327" s="8">
        <v>11</v>
      </c>
      <c r="B327" s="9">
        <v>22</v>
      </c>
      <c r="C327" s="10">
        <f>VLOOKUP(A327,Données,4)+B327-1</f>
        <v>326</v>
      </c>
      <c r="D327" s="9" t="str">
        <f>IF(I327='[1]Jour Férié'!F$13,'[1]Jour Férié'!E$13,""&amp;IF(I327='[1]Jour Férié'!F$14,'[1]Jour Férié'!E$14,""&amp;IF(I327='[1]Jour Férié'!F$15,'[1]Jour Férié'!E$15,""&amp;IF(I327='[1]Jour Férié'!B$13,'[1]Jour Férié'!A$13,""&amp;IF(I327='[1]Jour Férié'!B$14,'[1]Jour Férié'!A$14,""&amp;IF(MOD(MATCH(I327,[1]vacances!$A$3:$A$202,1),2)=1,"vacances",""))))))</f>
        <v/>
      </c>
      <c r="E327" s="11"/>
      <c r="F327" s="12"/>
      <c r="G327" s="12"/>
      <c r="H327" s="42"/>
      <c r="I327" s="14">
        <f t="shared" si="33"/>
        <v>43426</v>
      </c>
    </row>
    <row r="328" spans="1:9" x14ac:dyDescent="0.25">
      <c r="A328" s="17">
        <v>11</v>
      </c>
      <c r="B328" s="10">
        <v>23</v>
      </c>
      <c r="C328" s="10">
        <f t="shared" si="35"/>
        <v>327</v>
      </c>
      <c r="D328" s="9" t="str">
        <f>IF(I328='[1]Jour Férié'!F$13,'[1]Jour Férié'!E$13,""&amp;IF(I328='[1]Jour Férié'!F$14,'[1]Jour Férié'!E$14,""&amp;IF(I328='[1]Jour Férié'!F$15,'[1]Jour Férié'!E$15,""&amp;IF(I328='[1]Jour Férié'!B$13,'[1]Jour Férié'!A$13,""&amp;IF(I328='[1]Jour Férié'!B$14,'[1]Jour Férié'!A$14,""&amp;IF(MOD(MATCH(I328,[1]vacances!$A$3:$A$202,1),2)=1,"vacances",""))))))</f>
        <v/>
      </c>
      <c r="E328" s="11"/>
      <c r="F328" s="12"/>
      <c r="G328" s="12"/>
      <c r="H328" s="42"/>
      <c r="I328" s="14">
        <f t="shared" si="33"/>
        <v>43427</v>
      </c>
    </row>
    <row r="329" spans="1:9" x14ac:dyDescent="0.25">
      <c r="A329" s="17">
        <v>11</v>
      </c>
      <c r="B329" s="10">
        <v>24</v>
      </c>
      <c r="C329" s="10">
        <f t="shared" si="35"/>
        <v>328</v>
      </c>
      <c r="D329" s="9" t="str">
        <f>IF(I329='[1]Jour Férié'!F$13,'[1]Jour Férié'!E$13,""&amp;IF(I329='[1]Jour Férié'!F$14,'[1]Jour Férié'!E$14,""&amp;IF(I329='[1]Jour Férié'!F$15,'[1]Jour Férié'!E$15,""&amp;IF(I329='[1]Jour Férié'!B$13,'[1]Jour Férié'!A$13,""&amp;IF(I329='[1]Jour Férié'!B$14,'[1]Jour Férié'!A$14,""&amp;IF(MOD(MATCH(I329,[1]vacances!$A$3:$A$202,1),2)=1,"vacances",""))))))</f>
        <v/>
      </c>
      <c r="E329" s="11"/>
      <c r="F329" s="12"/>
      <c r="G329" s="12"/>
      <c r="H329" s="42"/>
      <c r="I329" s="14">
        <f t="shared" si="33"/>
        <v>43428</v>
      </c>
    </row>
    <row r="330" spans="1:9" x14ac:dyDescent="0.25">
      <c r="A330" s="17">
        <v>11</v>
      </c>
      <c r="B330" s="10">
        <v>25</v>
      </c>
      <c r="C330" s="10">
        <f t="shared" si="35"/>
        <v>329</v>
      </c>
      <c r="D330" s="9" t="str">
        <f>IF(I330='[1]Jour Férié'!F$13,'[1]Jour Férié'!E$13,""&amp;IF(I330='[1]Jour Férié'!F$14,'[1]Jour Férié'!E$14,""&amp;IF(I330='[1]Jour Férié'!F$15,'[1]Jour Férié'!E$15,""&amp;IF(I330='[1]Jour Férié'!B$13,'[1]Jour Férié'!A$13,""&amp;IF(I330='[1]Jour Férié'!B$14,'[1]Jour Férié'!A$14,""&amp;IF(MOD(MATCH(I330,[1]vacances!$A$3:$A$202,1),2)=1,"vacances",""))))))</f>
        <v/>
      </c>
      <c r="E330" s="11"/>
      <c r="F330" s="12"/>
      <c r="G330" s="12"/>
      <c r="H330" s="42"/>
      <c r="I330" s="14">
        <f t="shared" si="33"/>
        <v>43429</v>
      </c>
    </row>
    <row r="331" spans="1:9" x14ac:dyDescent="0.25">
      <c r="A331" s="17">
        <v>11</v>
      </c>
      <c r="B331" s="10">
        <v>26</v>
      </c>
      <c r="C331" s="10">
        <f t="shared" si="35"/>
        <v>330</v>
      </c>
      <c r="D331" s="9" t="str">
        <f>IF(I331='[1]Jour Férié'!F$13,'[1]Jour Férié'!E$13,""&amp;IF(I331='[1]Jour Férié'!F$14,'[1]Jour Férié'!E$14,""&amp;IF(I331='[1]Jour Férié'!F$15,'[1]Jour Férié'!E$15,""&amp;IF(I331='[1]Jour Férié'!B$13,'[1]Jour Férié'!A$13,""&amp;IF(I331='[1]Jour Férié'!B$14,'[1]Jour Férié'!A$14,""&amp;IF(MOD(MATCH(I331,[1]vacances!$A$3:$A$202,1),2)=1,"vacances",""))))))</f>
        <v/>
      </c>
      <c r="E331" s="11"/>
      <c r="F331" s="12"/>
      <c r="G331" s="12"/>
      <c r="H331" s="42"/>
      <c r="I331" s="14">
        <f t="shared" si="33"/>
        <v>43430</v>
      </c>
    </row>
    <row r="332" spans="1:9" x14ac:dyDescent="0.25">
      <c r="A332" s="17">
        <v>11</v>
      </c>
      <c r="B332" s="10">
        <v>27</v>
      </c>
      <c r="C332" s="10">
        <f t="shared" si="35"/>
        <v>331</v>
      </c>
      <c r="D332" s="9" t="str">
        <f>IF(I332='[1]Jour Férié'!F$13,'[1]Jour Férié'!E$13,""&amp;IF(I332='[1]Jour Férié'!F$14,'[1]Jour Férié'!E$14,""&amp;IF(I332='[1]Jour Férié'!F$15,'[1]Jour Férié'!E$15,""&amp;IF(I332='[1]Jour Férié'!B$13,'[1]Jour Férié'!A$13,""&amp;IF(I332='[1]Jour Férié'!B$14,'[1]Jour Férié'!A$14,""&amp;IF(MOD(MATCH(I332,[1]vacances!$A$3:$A$202,1),2)=1,"vacances",""))))))</f>
        <v/>
      </c>
      <c r="E332" s="11"/>
      <c r="F332" s="12"/>
      <c r="G332" s="12"/>
      <c r="H332" s="42"/>
      <c r="I332" s="14">
        <f t="shared" si="33"/>
        <v>43431</v>
      </c>
    </row>
    <row r="333" spans="1:9" x14ac:dyDescent="0.25">
      <c r="A333" s="17">
        <v>11</v>
      </c>
      <c r="B333" s="10">
        <v>28</v>
      </c>
      <c r="C333" s="10">
        <f t="shared" si="35"/>
        <v>332</v>
      </c>
      <c r="D333" s="9" t="str">
        <f>IF(I333='[1]Jour Férié'!F$13,'[1]Jour Férié'!E$13,""&amp;IF(I333='[1]Jour Férié'!F$14,'[1]Jour Férié'!E$14,""&amp;IF(I333='[1]Jour Férié'!F$15,'[1]Jour Férié'!E$15,""&amp;IF(I333='[1]Jour Férié'!B$13,'[1]Jour Férié'!A$13,""&amp;IF(I333='[1]Jour Férié'!B$14,'[1]Jour Férié'!A$14,""&amp;IF(MOD(MATCH(I333,[1]vacances!$A$3:$A$202,1),2)=1,"vacances",""))))))</f>
        <v/>
      </c>
      <c r="E333" s="11"/>
      <c r="F333" s="12"/>
      <c r="G333" s="12"/>
      <c r="H333" s="42"/>
      <c r="I333" s="14">
        <f t="shared" si="33"/>
        <v>43432</v>
      </c>
    </row>
    <row r="334" spans="1:9" x14ac:dyDescent="0.25">
      <c r="A334" s="17">
        <v>11</v>
      </c>
      <c r="B334" s="10">
        <v>29</v>
      </c>
      <c r="C334" s="10">
        <f t="shared" si="35"/>
        <v>333</v>
      </c>
      <c r="D334" s="9" t="str">
        <f>IF(I334='[1]Jour Férié'!F$13,'[1]Jour Férié'!E$13,""&amp;IF(I334='[1]Jour Férié'!F$14,'[1]Jour Férié'!E$14,""&amp;IF(I334='[1]Jour Férié'!F$15,'[1]Jour Férié'!E$15,""&amp;IF(I334='[1]Jour Férié'!B$13,'[1]Jour Férié'!A$13,""&amp;IF(I334='[1]Jour Férié'!B$14,'[1]Jour Férié'!A$14,""&amp;IF(MOD(MATCH(I334,[1]vacances!$A$3:$A$202,1),2)=1,"vacances",""))))))</f>
        <v/>
      </c>
      <c r="E334" s="11"/>
      <c r="F334" s="12"/>
      <c r="G334" s="12"/>
      <c r="H334" s="42"/>
      <c r="I334" s="14">
        <f t="shared" si="33"/>
        <v>43433</v>
      </c>
    </row>
    <row r="335" spans="1:9" ht="15.75" thickBot="1" x14ac:dyDescent="0.3">
      <c r="A335" s="18">
        <v>11</v>
      </c>
      <c r="B335" s="19">
        <v>30</v>
      </c>
      <c r="C335" s="19">
        <f t="shared" si="35"/>
        <v>334</v>
      </c>
      <c r="D335" s="20" t="str">
        <f>IF(I335='[1]Jour Férié'!F$13,'[1]Jour Férié'!E$13,""&amp;IF(I335='[1]Jour Férié'!F$14,'[1]Jour Férié'!E$14,""&amp;IF(I335='[1]Jour Férié'!F$15,'[1]Jour Férié'!E$15,""&amp;IF(I335='[1]Jour Férié'!B$13,'[1]Jour Férié'!A$13,""&amp;IF(I335='[1]Jour Férié'!B$14,'[1]Jour Férié'!A$14,""&amp;IF(MOD(MATCH(I335,[1]vacances!$A$3:$A$202,1),2)=1,"vacances",""))))))</f>
        <v/>
      </c>
      <c r="E335" s="21"/>
      <c r="F335" s="22"/>
      <c r="G335" s="22"/>
      <c r="H335" s="43"/>
      <c r="I335" s="24">
        <f t="shared" si="33"/>
        <v>43434</v>
      </c>
    </row>
    <row r="336" spans="1:9" x14ac:dyDescent="0.25">
      <c r="A336" s="25">
        <v>12</v>
      </c>
      <c r="B336" s="26">
        <v>1</v>
      </c>
      <c r="C336" s="26">
        <f t="shared" si="35"/>
        <v>335</v>
      </c>
      <c r="D336" s="27" t="str">
        <f>IF(I336='[1]Jour Férié'!F$13,'[1]Jour Férié'!E$13,""&amp;IF(I336='[1]Jour Férié'!F$14,'[1]Jour Férié'!E$14,""&amp;IF(I336='[1]Jour Férié'!F$15,'[1]Jour Férié'!E$15,""&amp;IF(I336='[1]Jour Férié'!B$15,'[1]Jour Férié'!A$15,""&amp;IF(MOD(MATCH(I336,[1]vacances!$A$3:$A$202,1),2)=1,"vacances","")))))</f>
        <v/>
      </c>
      <c r="E336" s="5"/>
      <c r="F336" s="4"/>
      <c r="G336" s="4"/>
      <c r="H336" s="28" t="s">
        <v>11</v>
      </c>
      <c r="I336" s="29">
        <f>DATE(annee,12,1)</f>
        <v>43435</v>
      </c>
    </row>
    <row r="337" spans="1:9" x14ac:dyDescent="0.25">
      <c r="A337" s="59">
        <v>12</v>
      </c>
      <c r="B337" s="32">
        <v>2</v>
      </c>
      <c r="C337" s="31">
        <f>VLOOKUP(A337,Données,4)+B337-1</f>
        <v>336</v>
      </c>
      <c r="D337" s="32" t="str">
        <f>IF(I337='[1]Jour Férié'!F$13,'[1]Jour Férié'!E$13,""&amp;IF(I337='[1]Jour Férié'!F$14,'[1]Jour Férié'!E$14,""&amp;IF(I337='[1]Jour Férié'!F$15,'[1]Jour Férié'!E$15,""&amp;IF(I337='[1]Jour Férié'!B$15,'[1]Jour Férié'!A$15,""&amp;IF(MOD(MATCH(I337,[1]vacances!$A$3:$A$202,1),2)=1,"vacances","")))))</f>
        <v/>
      </c>
      <c r="E337" s="12"/>
      <c r="F337" s="11"/>
      <c r="G337" s="11"/>
      <c r="H337" s="33"/>
      <c r="I337" s="34">
        <f t="shared" ref="I337:I366" si="36">DATE(annee,12,1)+B336</f>
        <v>43436</v>
      </c>
    </row>
    <row r="338" spans="1:9" x14ac:dyDescent="0.25">
      <c r="A338" s="59">
        <v>12</v>
      </c>
      <c r="B338" s="32">
        <v>3</v>
      </c>
      <c r="C338" s="31">
        <f>VLOOKUP(A338,Données,4)+B338-1</f>
        <v>337</v>
      </c>
      <c r="D338" s="32" t="str">
        <f>IF(I338='[1]Jour Férié'!F$13,'[1]Jour Férié'!E$13,""&amp;IF(I338='[1]Jour Férié'!F$14,'[1]Jour Férié'!E$14,""&amp;IF(I338='[1]Jour Férié'!F$15,'[1]Jour Férié'!E$15,""&amp;IF(I338='[1]Jour Férié'!B$15,'[1]Jour Férié'!A$15,""&amp;IF(MOD(MATCH(I338,[1]vacances!$A$3:$A$202,1),2)=1,"vacances","")))))</f>
        <v/>
      </c>
      <c r="E338" s="12"/>
      <c r="F338" s="11"/>
      <c r="G338" s="11"/>
      <c r="H338" s="33"/>
      <c r="I338" s="34">
        <f t="shared" si="36"/>
        <v>43437</v>
      </c>
    </row>
    <row r="339" spans="1:9" x14ac:dyDescent="0.25">
      <c r="A339" s="30">
        <v>12</v>
      </c>
      <c r="B339" s="31">
        <v>4</v>
      </c>
      <c r="C339" s="31">
        <f t="shared" ref="C339:C354" si="37">VLOOKUP(A339,Données,4)+B339-1</f>
        <v>338</v>
      </c>
      <c r="D339" s="32" t="str">
        <f>IF(I339='[1]Jour Férié'!F$13,'[1]Jour Férié'!E$13,""&amp;IF(I339='[1]Jour Férié'!F$14,'[1]Jour Férié'!E$14,""&amp;IF(I339='[1]Jour Férié'!F$15,'[1]Jour Férié'!E$15,""&amp;IF(I339='[1]Jour Férié'!B$15,'[1]Jour Férié'!A$15,""&amp;IF(MOD(MATCH(I339,[1]vacances!$A$3:$A$202,1),2)=1,"vacances","")))))</f>
        <v/>
      </c>
      <c r="E339" s="12"/>
      <c r="F339" s="11"/>
      <c r="G339" s="11"/>
      <c r="H339" s="33"/>
      <c r="I339" s="34">
        <f t="shared" si="36"/>
        <v>43438</v>
      </c>
    </row>
    <row r="340" spans="1:9" x14ac:dyDescent="0.25">
      <c r="A340" s="30">
        <v>12</v>
      </c>
      <c r="B340" s="31">
        <v>5</v>
      </c>
      <c r="C340" s="31">
        <f t="shared" si="37"/>
        <v>339</v>
      </c>
      <c r="D340" s="32" t="str">
        <f>IF(I340='[1]Jour Férié'!F$13,'[1]Jour Férié'!E$13,""&amp;IF(I340='[1]Jour Férié'!F$14,'[1]Jour Férié'!E$14,""&amp;IF(I340='[1]Jour Férié'!F$15,'[1]Jour Férié'!E$15,""&amp;IF(I340='[1]Jour Férié'!B$15,'[1]Jour Férié'!A$15,""&amp;IF(MOD(MATCH(I340,[1]vacances!$A$3:$A$202,1),2)=1,"vacances","")))))</f>
        <v/>
      </c>
      <c r="E340" s="12"/>
      <c r="F340" s="11"/>
      <c r="G340" s="11"/>
      <c r="H340" s="33"/>
      <c r="I340" s="34">
        <f t="shared" si="36"/>
        <v>43439</v>
      </c>
    </row>
    <row r="341" spans="1:9" x14ac:dyDescent="0.25">
      <c r="A341" s="30">
        <v>12</v>
      </c>
      <c r="B341" s="31">
        <v>6</v>
      </c>
      <c r="C341" s="31">
        <f t="shared" si="37"/>
        <v>340</v>
      </c>
      <c r="D341" s="32" t="str">
        <f>IF(I341='[1]Jour Férié'!F$13,'[1]Jour Férié'!E$13,""&amp;IF(I341='[1]Jour Férié'!F$14,'[1]Jour Férié'!E$14,""&amp;IF(I341='[1]Jour Férié'!F$15,'[1]Jour Férié'!E$15,""&amp;IF(I341='[1]Jour Férié'!B$15,'[1]Jour Férié'!A$15,""&amp;IF(MOD(MATCH(I341,[1]vacances!$A$3:$A$202,1),2)=1,"vacances","")))))</f>
        <v/>
      </c>
      <c r="E341" s="12"/>
      <c r="F341" s="11"/>
      <c r="G341" s="11"/>
      <c r="H341" s="33"/>
      <c r="I341" s="34">
        <f t="shared" si="36"/>
        <v>43440</v>
      </c>
    </row>
    <row r="342" spans="1:9" x14ac:dyDescent="0.25">
      <c r="A342" s="30">
        <v>12</v>
      </c>
      <c r="B342" s="31">
        <v>7</v>
      </c>
      <c r="C342" s="31">
        <f t="shared" si="37"/>
        <v>341</v>
      </c>
      <c r="D342" s="32" t="str">
        <f>IF(I342='[1]Jour Férié'!F$13,'[1]Jour Férié'!E$13,""&amp;IF(I342='[1]Jour Férié'!F$14,'[1]Jour Férié'!E$14,""&amp;IF(I342='[1]Jour Férié'!F$15,'[1]Jour Férié'!E$15,""&amp;IF(I342='[1]Jour Férié'!B$15,'[1]Jour Férié'!A$15,""&amp;IF(MOD(MATCH(I342,[1]vacances!$A$3:$A$202,1),2)=1,"vacances","")))))</f>
        <v/>
      </c>
      <c r="E342" s="12"/>
      <c r="F342" s="11"/>
      <c r="G342" s="11"/>
      <c r="H342" s="33"/>
      <c r="I342" s="34">
        <f t="shared" si="36"/>
        <v>43441</v>
      </c>
    </row>
    <row r="343" spans="1:9" x14ac:dyDescent="0.25">
      <c r="A343" s="30">
        <v>12</v>
      </c>
      <c r="B343" s="31">
        <v>8</v>
      </c>
      <c r="C343" s="31">
        <f t="shared" si="37"/>
        <v>342</v>
      </c>
      <c r="D343" s="32" t="str">
        <f>IF(I343='[1]Jour Férié'!F$13,'[1]Jour Férié'!E$13,""&amp;IF(I343='[1]Jour Férié'!F$14,'[1]Jour Férié'!E$14,""&amp;IF(I343='[1]Jour Férié'!F$15,'[1]Jour Férié'!E$15,""&amp;IF(I343='[1]Jour Férié'!B$15,'[1]Jour Férié'!A$15,""&amp;IF(MOD(MATCH(I343,[1]vacances!$A$3:$A$202,1),2)=1,"vacances","")))))</f>
        <v/>
      </c>
      <c r="E343" s="12"/>
      <c r="F343" s="11"/>
      <c r="G343" s="11"/>
      <c r="H343" s="33"/>
      <c r="I343" s="34">
        <f t="shared" si="36"/>
        <v>43442</v>
      </c>
    </row>
    <row r="344" spans="1:9" x14ac:dyDescent="0.25">
      <c r="A344" s="30">
        <v>12</v>
      </c>
      <c r="B344" s="31">
        <v>9</v>
      </c>
      <c r="C344" s="31">
        <f t="shared" si="37"/>
        <v>343</v>
      </c>
      <c r="D344" s="32" t="str">
        <f>IF(I344='[1]Jour Férié'!F$13,'[1]Jour Férié'!E$13,""&amp;IF(I344='[1]Jour Férié'!F$14,'[1]Jour Férié'!E$14,""&amp;IF(I344='[1]Jour Férié'!F$15,'[1]Jour Férié'!E$15,""&amp;IF(I344='[1]Jour Férié'!B$15,'[1]Jour Férié'!A$15,""&amp;IF(MOD(MATCH(I344,[1]vacances!$A$3:$A$202,1),2)=1,"vacances","")))))</f>
        <v/>
      </c>
      <c r="E344" s="12"/>
      <c r="F344" s="11"/>
      <c r="G344" s="11"/>
      <c r="H344" s="33"/>
      <c r="I344" s="34">
        <f t="shared" si="36"/>
        <v>43443</v>
      </c>
    </row>
    <row r="345" spans="1:9" x14ac:dyDescent="0.25">
      <c r="A345" s="30">
        <v>12</v>
      </c>
      <c r="B345" s="31">
        <v>10</v>
      </c>
      <c r="C345" s="31">
        <f t="shared" si="37"/>
        <v>344</v>
      </c>
      <c r="D345" s="32" t="str">
        <f>IF(I345='[1]Jour Férié'!F$13,'[1]Jour Férié'!E$13,""&amp;IF(I345='[1]Jour Férié'!F$14,'[1]Jour Férié'!E$14,""&amp;IF(I345='[1]Jour Férié'!F$15,'[1]Jour Férié'!E$15,""&amp;IF(I345='[1]Jour Férié'!B$15,'[1]Jour Férié'!A$15,""&amp;IF(MOD(MATCH(I345,[1]vacances!$A$3:$A$202,1),2)=1,"vacances","")))))</f>
        <v/>
      </c>
      <c r="E345" s="12"/>
      <c r="F345" s="11"/>
      <c r="G345" s="11"/>
      <c r="H345" s="33"/>
      <c r="I345" s="34">
        <f t="shared" si="36"/>
        <v>43444</v>
      </c>
    </row>
    <row r="346" spans="1:9" x14ac:dyDescent="0.25">
      <c r="A346" s="30">
        <v>12</v>
      </c>
      <c r="B346" s="31">
        <v>11</v>
      </c>
      <c r="C346" s="31">
        <f t="shared" si="37"/>
        <v>345</v>
      </c>
      <c r="D346" s="32" t="str">
        <f>IF(I346='[1]Jour Férié'!F$13,'[1]Jour Férié'!E$13,""&amp;IF(I346='[1]Jour Férié'!F$14,'[1]Jour Férié'!E$14,""&amp;IF(I346='[1]Jour Férié'!F$15,'[1]Jour Férié'!E$15,""&amp;IF(I346='[1]Jour Férié'!B$15,'[1]Jour Férié'!A$15,""&amp;IF(MOD(MATCH(I346,[1]vacances!$A$3:$A$202,1),2)=1,"vacances","")))))</f>
        <v/>
      </c>
      <c r="E346" s="12"/>
      <c r="F346" s="11"/>
      <c r="G346" s="11"/>
      <c r="H346" s="33"/>
      <c r="I346" s="34">
        <f t="shared" si="36"/>
        <v>43445</v>
      </c>
    </row>
    <row r="347" spans="1:9" x14ac:dyDescent="0.25">
      <c r="A347" s="30">
        <v>12</v>
      </c>
      <c r="B347" s="31">
        <v>12</v>
      </c>
      <c r="C347" s="31">
        <f t="shared" si="37"/>
        <v>346</v>
      </c>
      <c r="D347" s="32" t="str">
        <f>IF(I347='[1]Jour Férié'!F$13,'[1]Jour Férié'!E$13,""&amp;IF(I347='[1]Jour Férié'!F$14,'[1]Jour Férié'!E$14,""&amp;IF(I347='[1]Jour Férié'!F$15,'[1]Jour Férié'!E$15,""&amp;IF(I347='[1]Jour Férié'!B$15,'[1]Jour Férié'!A$15,""&amp;IF(MOD(MATCH(I347,[1]vacances!$A$3:$A$202,1),2)=1,"vacances","")))))</f>
        <v/>
      </c>
      <c r="E347" s="12"/>
      <c r="F347" s="11"/>
      <c r="G347" s="11"/>
      <c r="H347" s="33"/>
      <c r="I347" s="34">
        <f t="shared" si="36"/>
        <v>43446</v>
      </c>
    </row>
    <row r="348" spans="1:9" x14ac:dyDescent="0.25">
      <c r="A348" s="30">
        <v>12</v>
      </c>
      <c r="B348" s="31">
        <v>13</v>
      </c>
      <c r="C348" s="31">
        <f t="shared" si="37"/>
        <v>347</v>
      </c>
      <c r="D348" s="32" t="str">
        <f>IF(I348='[1]Jour Férié'!F$13,'[1]Jour Férié'!E$13,""&amp;IF(I348='[1]Jour Férié'!F$14,'[1]Jour Férié'!E$14,""&amp;IF(I348='[1]Jour Férié'!F$15,'[1]Jour Férié'!E$15,""&amp;IF(I348='[1]Jour Férié'!B$15,'[1]Jour Férié'!A$15,""&amp;IF(MOD(MATCH(I348,[1]vacances!$A$3:$A$202,1),2)=1,"vacances","")))))</f>
        <v/>
      </c>
      <c r="E348" s="12"/>
      <c r="F348" s="11"/>
      <c r="G348" s="11"/>
      <c r="H348" s="33"/>
      <c r="I348" s="34">
        <f t="shared" si="36"/>
        <v>43447</v>
      </c>
    </row>
    <row r="349" spans="1:9" x14ac:dyDescent="0.25">
      <c r="A349" s="30">
        <v>12</v>
      </c>
      <c r="B349" s="31">
        <v>14</v>
      </c>
      <c r="C349" s="31">
        <f t="shared" si="37"/>
        <v>348</v>
      </c>
      <c r="D349" s="32" t="str">
        <f>IF(I349='[1]Jour Férié'!F$13,'[1]Jour Férié'!E$13,""&amp;IF(I349='[1]Jour Férié'!F$14,'[1]Jour Férié'!E$14,""&amp;IF(I349='[1]Jour Férié'!F$15,'[1]Jour Férié'!E$15,""&amp;IF(I349='[1]Jour Férié'!B$15,'[1]Jour Férié'!A$15,""&amp;IF(MOD(MATCH(I349,[1]vacances!$A$3:$A$202,1),2)=1,"vacances","")))))</f>
        <v/>
      </c>
      <c r="E349" s="12"/>
      <c r="F349" s="11"/>
      <c r="G349" s="11"/>
      <c r="H349" s="33"/>
      <c r="I349" s="34">
        <f t="shared" si="36"/>
        <v>43448</v>
      </c>
    </row>
    <row r="350" spans="1:9" x14ac:dyDescent="0.25">
      <c r="A350" s="30">
        <v>12</v>
      </c>
      <c r="B350" s="31">
        <v>15</v>
      </c>
      <c r="C350" s="31">
        <f t="shared" si="37"/>
        <v>349</v>
      </c>
      <c r="D350" s="32" t="str">
        <f>IF(I350='[1]Jour Férié'!F$13,'[1]Jour Férié'!E$13,""&amp;IF(I350='[1]Jour Férié'!F$14,'[1]Jour Férié'!E$14,""&amp;IF(I350='[1]Jour Férié'!F$15,'[1]Jour Férié'!E$15,""&amp;IF(I350='[1]Jour Férié'!B$15,'[1]Jour Férié'!A$15,""&amp;IF(MOD(MATCH(I350,[1]vacances!$A$3:$A$202,1),2)=1,"vacances","")))))</f>
        <v/>
      </c>
      <c r="E350" s="12"/>
      <c r="F350" s="11"/>
      <c r="G350" s="11"/>
      <c r="H350" s="33"/>
      <c r="I350" s="34">
        <f t="shared" si="36"/>
        <v>43449</v>
      </c>
    </row>
    <row r="351" spans="1:9" x14ac:dyDescent="0.25">
      <c r="A351" s="30">
        <v>12</v>
      </c>
      <c r="B351" s="31">
        <v>16</v>
      </c>
      <c r="C351" s="31">
        <f t="shared" si="37"/>
        <v>350</v>
      </c>
      <c r="D351" s="32" t="str">
        <f>IF(I351='[1]Jour Férié'!F$13,'[1]Jour Férié'!E$13,""&amp;IF(I351='[1]Jour Férié'!F$14,'[1]Jour Férié'!E$14,""&amp;IF(I351='[1]Jour Férié'!F$15,'[1]Jour Férié'!E$15,""&amp;IF(I351='[1]Jour Férié'!B$15,'[1]Jour Férié'!A$15,""&amp;IF(MOD(MATCH(I351,[1]vacances!$A$3:$A$202,1),2)=1,"vacances","")))))</f>
        <v/>
      </c>
      <c r="E351" s="12"/>
      <c r="F351" s="11"/>
      <c r="G351" s="11"/>
      <c r="H351" s="33"/>
      <c r="I351" s="34">
        <f t="shared" si="36"/>
        <v>43450</v>
      </c>
    </row>
    <row r="352" spans="1:9" x14ac:dyDescent="0.25">
      <c r="A352" s="30">
        <v>12</v>
      </c>
      <c r="B352" s="31">
        <v>17</v>
      </c>
      <c r="C352" s="31">
        <f t="shared" si="37"/>
        <v>351</v>
      </c>
      <c r="D352" s="32" t="str">
        <f>IF(I352='[1]Jour Férié'!F$13,'[1]Jour Férié'!E$13,""&amp;IF(I352='[1]Jour Férié'!F$14,'[1]Jour Férié'!E$14,""&amp;IF(I352='[1]Jour Férié'!F$15,'[1]Jour Férié'!E$15,""&amp;IF(I352='[1]Jour Férié'!B$15,'[1]Jour Férié'!A$15,""&amp;IF(MOD(MATCH(I352,[1]vacances!$A$3:$A$202,1),2)=1,"vacances","")))))</f>
        <v/>
      </c>
      <c r="E352" s="12"/>
      <c r="F352" s="11"/>
      <c r="G352" s="11"/>
      <c r="H352" s="33"/>
      <c r="I352" s="34">
        <f t="shared" si="36"/>
        <v>43451</v>
      </c>
    </row>
    <row r="353" spans="1:9" x14ac:dyDescent="0.25">
      <c r="A353" s="59">
        <v>12</v>
      </c>
      <c r="B353" s="32">
        <v>18</v>
      </c>
      <c r="C353" s="31">
        <f>VLOOKUP(A353,Données,4)+B353-1</f>
        <v>352</v>
      </c>
      <c r="D353" s="32" t="str">
        <f>IF(I353='[1]Jour Férié'!F$13,'[1]Jour Férié'!E$13,""&amp;IF(I353='[1]Jour Férié'!F$14,'[1]Jour Férié'!E$14,""&amp;IF(I353='[1]Jour Férié'!F$15,'[1]Jour Férié'!E$15,""&amp;IF(I353='[1]Jour Férié'!B$15,'[1]Jour Férié'!A$15,""&amp;IF(MOD(MATCH(I353,[1]vacances!$A$3:$A$202,1),2)=1,"vacances","")))))</f>
        <v/>
      </c>
      <c r="E353" s="12"/>
      <c r="F353" s="11"/>
      <c r="G353" s="11"/>
      <c r="H353" s="33"/>
      <c r="I353" s="34">
        <f t="shared" si="36"/>
        <v>43452</v>
      </c>
    </row>
    <row r="354" spans="1:9" x14ac:dyDescent="0.25">
      <c r="A354" s="30">
        <v>12</v>
      </c>
      <c r="B354" s="31">
        <v>19</v>
      </c>
      <c r="C354" s="31">
        <f t="shared" si="37"/>
        <v>353</v>
      </c>
      <c r="D354" s="32" t="str">
        <f>IF(I354='[1]Jour Férié'!F$13,'[1]Jour Férié'!E$13,""&amp;IF(I354='[1]Jour Férié'!F$14,'[1]Jour Férié'!E$14,""&amp;IF(I354='[1]Jour Férié'!F$15,'[1]Jour Férié'!E$15,""&amp;IF(I354='[1]Jour Férié'!B$15,'[1]Jour Férié'!A$15,""&amp;IF(MOD(MATCH(I354,[1]vacances!$A$3:$A$202,1),2)=1,"vacances","")))))</f>
        <v/>
      </c>
      <c r="E354" s="12"/>
      <c r="F354" s="11"/>
      <c r="G354" s="11"/>
      <c r="H354" s="33"/>
      <c r="I354" s="34">
        <f t="shared" si="36"/>
        <v>43453</v>
      </c>
    </row>
    <row r="355" spans="1:9" x14ac:dyDescent="0.25">
      <c r="A355" s="30">
        <v>12</v>
      </c>
      <c r="B355" s="31">
        <v>20</v>
      </c>
      <c r="C355" s="31">
        <f t="shared" ref="C355:C366" si="38">VLOOKUP(A355,Données,4)+B355-1</f>
        <v>354</v>
      </c>
      <c r="D355" s="32" t="str">
        <f>IF(I355='[1]Jour Férié'!F$13,'[1]Jour Férié'!E$13,""&amp;IF(I355='[1]Jour Férié'!F$14,'[1]Jour Férié'!E$14,""&amp;IF(I355='[1]Jour Férié'!F$15,'[1]Jour Férié'!E$15,""&amp;IF(I355='[1]Jour Férié'!B$15,'[1]Jour Férié'!A$15,""&amp;IF(MOD(MATCH(I355,[1]vacances!$A$3:$A$202,1),2)=1,"vacances","")))))</f>
        <v/>
      </c>
      <c r="E355" s="12"/>
      <c r="F355" s="11"/>
      <c r="G355" s="11"/>
      <c r="H355" s="33"/>
      <c r="I355" s="34">
        <f t="shared" si="36"/>
        <v>43454</v>
      </c>
    </row>
    <row r="356" spans="1:9" x14ac:dyDescent="0.25">
      <c r="A356" s="30">
        <v>12</v>
      </c>
      <c r="B356" s="31">
        <v>21</v>
      </c>
      <c r="C356" s="31">
        <f t="shared" si="38"/>
        <v>355</v>
      </c>
      <c r="D356" s="32" t="str">
        <f>IF(I356='[1]Jour Férié'!F$13,'[1]Jour Férié'!E$13,""&amp;IF(I356='[1]Jour Férié'!F$14,'[1]Jour Férié'!E$14,""&amp;IF(I356='[1]Jour Férié'!F$15,'[1]Jour Férié'!E$15,""&amp;IF(I356='[1]Jour Férié'!B$15,'[1]Jour Férié'!A$15,""&amp;IF(MOD(MATCH(I356,[1]vacances!$A$3:$A$202,1),2)=1,"vacances","")))))</f>
        <v/>
      </c>
      <c r="E356" s="12"/>
      <c r="F356" s="11"/>
      <c r="G356" s="11"/>
      <c r="H356" s="33"/>
      <c r="I356" s="34">
        <f t="shared" si="36"/>
        <v>43455</v>
      </c>
    </row>
    <row r="357" spans="1:9" x14ac:dyDescent="0.25">
      <c r="A357" s="30">
        <v>12</v>
      </c>
      <c r="B357" s="31">
        <v>22</v>
      </c>
      <c r="C357" s="31">
        <f t="shared" si="38"/>
        <v>356</v>
      </c>
      <c r="D357" s="32" t="str">
        <f>IF(I357='[1]Jour Férié'!F$13,'[1]Jour Férié'!E$13,""&amp;IF(I357='[1]Jour Férié'!F$14,'[1]Jour Férié'!E$14,""&amp;IF(I357='[1]Jour Férié'!F$15,'[1]Jour Férié'!E$15,""&amp;IF(I357='[1]Jour Férié'!B$15,'[1]Jour Férié'!A$15,""&amp;IF(MOD(MATCH(I357,[1]vacances!$A$3:$A$202,1),2)=1,"vacances","")))))</f>
        <v>vacances</v>
      </c>
      <c r="E357" s="12"/>
      <c r="F357" s="11"/>
      <c r="G357" s="11"/>
      <c r="H357" s="33"/>
      <c r="I357" s="34">
        <f t="shared" si="36"/>
        <v>43456</v>
      </c>
    </row>
    <row r="358" spans="1:9" x14ac:dyDescent="0.25">
      <c r="A358" s="30">
        <v>12</v>
      </c>
      <c r="B358" s="31">
        <v>23</v>
      </c>
      <c r="C358" s="31">
        <f t="shared" si="38"/>
        <v>357</v>
      </c>
      <c r="D358" s="32" t="str">
        <f>IF(I358='[1]Jour Férié'!F$13,'[1]Jour Férié'!E$13,""&amp;IF(I358='[1]Jour Férié'!F$14,'[1]Jour Férié'!E$14,""&amp;IF(I358='[1]Jour Férié'!F$15,'[1]Jour Férié'!E$15,""&amp;IF(I358='[1]Jour Férié'!B$15,'[1]Jour Férié'!A$15,""&amp;IF(MOD(MATCH(I358,[1]vacances!$A$3:$A$202,1),2)=1,"vacances","")))))</f>
        <v>vacances</v>
      </c>
      <c r="E358" s="12"/>
      <c r="F358" s="11"/>
      <c r="G358" s="11"/>
      <c r="H358" s="33"/>
      <c r="I358" s="34">
        <f t="shared" si="36"/>
        <v>43457</v>
      </c>
    </row>
    <row r="359" spans="1:9" x14ac:dyDescent="0.25">
      <c r="A359" s="30">
        <v>12</v>
      </c>
      <c r="B359" s="31">
        <v>24</v>
      </c>
      <c r="C359" s="31">
        <f t="shared" si="38"/>
        <v>358</v>
      </c>
      <c r="D359" s="32" t="str">
        <f>IF(I359='[1]Jour Férié'!F$13,'[1]Jour Férié'!E$13,""&amp;IF(I359='[1]Jour Férié'!F$14,'[1]Jour Férié'!E$14,""&amp;IF(I359='[1]Jour Férié'!F$15,'[1]Jour Férié'!E$15,""&amp;IF(I359='[1]Jour Férié'!B$15,'[1]Jour Férié'!A$15,""&amp;IF(MOD(MATCH(I359,[1]vacances!$A$3:$A$202,1),2)=1,"vacances","")))))</f>
        <v>vacances</v>
      </c>
      <c r="E359" s="12"/>
      <c r="F359" s="11"/>
      <c r="G359" s="11"/>
      <c r="H359" s="33"/>
      <c r="I359" s="34">
        <f t="shared" si="36"/>
        <v>43458</v>
      </c>
    </row>
    <row r="360" spans="1:9" x14ac:dyDescent="0.25">
      <c r="A360" s="30">
        <v>12</v>
      </c>
      <c r="B360" s="31">
        <v>25</v>
      </c>
      <c r="C360" s="31">
        <f t="shared" si="38"/>
        <v>359</v>
      </c>
      <c r="D360" s="32" t="str">
        <f>IF(I360='[1]Jour Férié'!F$13,'[1]Jour Férié'!E$13,""&amp;IF(I360='[1]Jour Férié'!F$14,'[1]Jour Férié'!E$14,""&amp;IF(I360='[1]Jour Férié'!F$15,'[1]Jour Férié'!E$15,""&amp;IF(I360='[1]Jour Férié'!B$15,'[1]Jour Férié'!A$15,""&amp;IF(MOD(MATCH(I360,[1]vacances!$A$3:$A$202,1),2)=1,"vacances","")))))</f>
        <v>Noël</v>
      </c>
      <c r="E360" s="12"/>
      <c r="F360" s="11"/>
      <c r="G360" s="11"/>
      <c r="H360" s="33"/>
      <c r="I360" s="34">
        <f t="shared" si="36"/>
        <v>43459</v>
      </c>
    </row>
    <row r="361" spans="1:9" x14ac:dyDescent="0.25">
      <c r="A361" s="30">
        <v>12</v>
      </c>
      <c r="B361" s="31">
        <v>26</v>
      </c>
      <c r="C361" s="31">
        <f t="shared" si="38"/>
        <v>360</v>
      </c>
      <c r="D361" s="32" t="str">
        <f>IF(I361='[1]Jour Férié'!F$13,'[1]Jour Férié'!E$13,""&amp;IF(I361='[1]Jour Férié'!F$14,'[1]Jour Férié'!E$14,""&amp;IF(I361='[1]Jour Férié'!F$15,'[1]Jour Férié'!E$15,""&amp;IF(I361='[1]Jour Férié'!B$15,'[1]Jour Férié'!A$15,""&amp;IF(MOD(MATCH(I361,[1]vacances!$A$3:$A$202,1),2)=1,"vacances","")))))</f>
        <v>vacances</v>
      </c>
      <c r="E361" s="12"/>
      <c r="F361" s="11"/>
      <c r="G361" s="11"/>
      <c r="H361" s="33"/>
      <c r="I361" s="34">
        <f t="shared" si="36"/>
        <v>43460</v>
      </c>
    </row>
    <row r="362" spans="1:9" x14ac:dyDescent="0.25">
      <c r="A362" s="30">
        <v>12</v>
      </c>
      <c r="B362" s="31">
        <v>27</v>
      </c>
      <c r="C362" s="31">
        <f t="shared" si="38"/>
        <v>361</v>
      </c>
      <c r="D362" s="32" t="str">
        <f>IF(I362='[1]Jour Férié'!F$13,'[1]Jour Férié'!E$13,""&amp;IF(I362='[1]Jour Férié'!F$14,'[1]Jour Férié'!E$14,""&amp;IF(I362='[1]Jour Férié'!F$15,'[1]Jour Férié'!E$15,""&amp;IF(I362='[1]Jour Férié'!B$15,'[1]Jour Férié'!A$15,""&amp;IF(MOD(MATCH(I362,[1]vacances!$A$3:$A$202,1),2)=1,"vacances","")))))</f>
        <v>vacances</v>
      </c>
      <c r="E362" s="12"/>
      <c r="F362" s="11"/>
      <c r="G362" s="11"/>
      <c r="H362" s="33"/>
      <c r="I362" s="34">
        <f t="shared" si="36"/>
        <v>43461</v>
      </c>
    </row>
    <row r="363" spans="1:9" x14ac:dyDescent="0.25">
      <c r="A363" s="30">
        <v>12</v>
      </c>
      <c r="B363" s="31">
        <v>28</v>
      </c>
      <c r="C363" s="31">
        <f t="shared" si="38"/>
        <v>362</v>
      </c>
      <c r="D363" s="32" t="str">
        <f>IF(I363='[1]Jour Férié'!F$13,'[1]Jour Férié'!E$13,""&amp;IF(I363='[1]Jour Férié'!F$14,'[1]Jour Férié'!E$14,""&amp;IF(I363='[1]Jour Férié'!F$15,'[1]Jour Férié'!E$15,""&amp;IF(I363='[1]Jour Férié'!B$15,'[1]Jour Férié'!A$15,""&amp;IF(MOD(MATCH(I363,[1]vacances!$A$3:$A$202,1),2)=1,"vacances","")))))</f>
        <v>vacances</v>
      </c>
      <c r="E363" s="12"/>
      <c r="F363" s="11"/>
      <c r="G363" s="11"/>
      <c r="H363" s="33"/>
      <c r="I363" s="34">
        <f t="shared" si="36"/>
        <v>43462</v>
      </c>
    </row>
    <row r="364" spans="1:9" x14ac:dyDescent="0.25">
      <c r="A364" s="30">
        <v>12</v>
      </c>
      <c r="B364" s="31">
        <v>29</v>
      </c>
      <c r="C364" s="31">
        <f t="shared" si="38"/>
        <v>363</v>
      </c>
      <c r="D364" s="32" t="str">
        <f>IF(I364='[1]Jour Férié'!F$13,'[1]Jour Férié'!E$13,""&amp;IF(I364='[1]Jour Férié'!F$14,'[1]Jour Férié'!E$14,""&amp;IF(I364='[1]Jour Férié'!F$15,'[1]Jour Férié'!E$15,""&amp;IF(I364='[1]Jour Férié'!B$15,'[1]Jour Férié'!A$15,""&amp;IF(MOD(MATCH(I364,[1]vacances!$A$3:$A$202,1),2)=1,"vacances","")))))</f>
        <v>vacances</v>
      </c>
      <c r="E364" s="12"/>
      <c r="F364" s="11"/>
      <c r="G364" s="11"/>
      <c r="H364" s="33"/>
      <c r="I364" s="34">
        <f t="shared" si="36"/>
        <v>43463</v>
      </c>
    </row>
    <row r="365" spans="1:9" x14ac:dyDescent="0.25">
      <c r="A365" s="30">
        <v>12</v>
      </c>
      <c r="B365" s="31">
        <v>30</v>
      </c>
      <c r="C365" s="31">
        <f t="shared" si="38"/>
        <v>364</v>
      </c>
      <c r="D365" s="32" t="str">
        <f>IF(I365='[1]Jour Férié'!F$13,'[1]Jour Férié'!E$13,""&amp;IF(I365='[1]Jour Férié'!F$14,'[1]Jour Férié'!E$14,""&amp;IF(I365='[1]Jour Férié'!F$15,'[1]Jour Férié'!E$15,""&amp;IF(I365='[1]Jour Férié'!B$15,'[1]Jour Férié'!A$15,""&amp;IF(MOD(MATCH(I365,[1]vacances!$A$3:$A$202,1),2)=1,"vacances","")))))</f>
        <v>vacances</v>
      </c>
      <c r="E365" s="12"/>
      <c r="F365" s="11"/>
      <c r="G365" s="11"/>
      <c r="H365" s="33"/>
      <c r="I365" s="34">
        <f t="shared" si="36"/>
        <v>43464</v>
      </c>
    </row>
    <row r="366" spans="1:9" ht="15.75" thickBot="1" x14ac:dyDescent="0.3">
      <c r="A366" s="35">
        <v>12</v>
      </c>
      <c r="B366" s="36">
        <v>31</v>
      </c>
      <c r="C366" s="36">
        <f t="shared" si="38"/>
        <v>365</v>
      </c>
      <c r="D366" s="37" t="str">
        <f>IF(I366='[1]Jour Férié'!F$13,'[1]Jour Férié'!E$13,""&amp;IF(I366='[1]Jour Férié'!F$14,'[1]Jour Férié'!E$14,""&amp;IF(I366='[1]Jour Férié'!F$15,'[1]Jour Férié'!E$15,""&amp;IF(I366='[1]Jour Férié'!B$15,'[1]Jour Férié'!A$15,""&amp;IF(MOD(MATCH(I366,[1]vacances!$A$3:$A$202,1),2)=1,"vacances","")))))</f>
        <v>vacances</v>
      </c>
      <c r="E366" s="22"/>
      <c r="F366" s="21"/>
      <c r="G366" s="21"/>
      <c r="H366" s="38"/>
      <c r="I366" s="39">
        <f t="shared" si="36"/>
        <v>43465</v>
      </c>
    </row>
  </sheetData>
  <mergeCells count="13">
    <mergeCell ref="H336:H366"/>
    <mergeCell ref="H153:H182"/>
    <mergeCell ref="H183:H213"/>
    <mergeCell ref="H214:H244"/>
    <mergeCell ref="H245:H274"/>
    <mergeCell ref="H275:H305"/>
    <mergeCell ref="H306:H335"/>
    <mergeCell ref="H1:H2"/>
    <mergeCell ref="H3:H31"/>
    <mergeCell ref="H32:H60"/>
    <mergeCell ref="H61:H91"/>
    <mergeCell ref="H92:H121"/>
    <mergeCell ref="H122:H152"/>
  </mergeCells>
  <dataValidations count="3">
    <dataValidation type="list" allowBlank="1" showInputMessage="1" showErrorMessage="1" sqref="F1:F366" xr:uid="{14672226-BB6B-40CA-9B8B-0828167D4FE2}">
      <formula1>pompier</formula1>
    </dataValidation>
    <dataValidation type="list" allowBlank="1" showInputMessage="1" showErrorMessage="1" sqref="G1:G366" xr:uid="{0077EB25-1685-40E7-B1A7-109600544FD9}">
      <formula1>astreinte</formula1>
    </dataValidation>
    <dataValidation type="list" allowBlank="1" showInputMessage="1" showErrorMessage="1" sqref="E1:E366" xr:uid="{4400586A-3F21-4E5B-BF11-4478A99F0D77}">
      <formula1>indisponible</formula1>
    </dataValidation>
  </dataValidations>
  <hyperlinks>
    <hyperlink ref="H32:H60" location="Février!C1" display="FEVRIER" xr:uid="{AD953451-DC22-4A0F-A181-AB00B8C5FA54}"/>
    <hyperlink ref="H61:H91" location="Mars!C1" display="MARS" xr:uid="{9581D506-CFB0-4F6F-BF27-F9744E65FA05}"/>
    <hyperlink ref="H92:H121" location="Avril!C1" display="AVRIL" xr:uid="{2FB4126D-DBFD-4637-9CB6-A605DE3CA6AB}"/>
    <hyperlink ref="H122:H152" location="Mai!C1" display="MAI" xr:uid="{06E77793-893C-43A9-A25B-887E051B170B}"/>
    <hyperlink ref="H153:H182" location="Juin!C1" display="JUIN" xr:uid="{80BA59AE-A576-49CB-8412-4E4B369B7C62}"/>
    <hyperlink ref="H183:H213" location="Juillet!C1" display="JULLET" xr:uid="{F852E2E6-B94E-4307-A451-F705AFCFF53E}"/>
    <hyperlink ref="H214:H244" location="Août!C1" display="AOUT" xr:uid="{333C82C7-F6D5-40A2-9C2A-938174CBC762}"/>
    <hyperlink ref="H245:H274" location="Septembre!C1" display="SEPTEMBRE" xr:uid="{E8AFBBAF-B8D6-44A8-BDE2-78BF0C6841DE}"/>
    <hyperlink ref="H275:H305" location="Octobre!C1" display="OCTOBRE" xr:uid="{33ABC1AD-5824-4439-84C1-624DAB987313}"/>
    <hyperlink ref="H306:H335" location="Novembre!C1" display="NOVEMBRE" xr:uid="{79F12A40-923B-4B93-870F-777B4C01419F}"/>
    <hyperlink ref="H336:H366" location="Décembre!C1" display="DECEMBRE" xr:uid="{DAFE76D9-68C7-4C91-A83C-88B18B073DE1}"/>
    <hyperlink ref="H3:H31" location="Janvier!C1" display="JANVIER" xr:uid="{35475D79-7B56-44E8-8561-D4EA0835BEC3}"/>
  </hyperlink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annee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yannick pay</dc:creator>
  <cp:lastModifiedBy>yannick pay</cp:lastModifiedBy>
  <dcterms:created xsi:type="dcterms:W3CDTF">2018-10-22T03:02:49Z</dcterms:created>
  <dcterms:modified xsi:type="dcterms:W3CDTF">2018-10-22T03:11:45Z</dcterms:modified>
</cp:coreProperties>
</file>