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14398834-954F-4F05-8801-556717FB91B9}" xr6:coauthVersionLast="45" xr6:coauthVersionMax="45" xr10:uidLastSave="{00000000-0000-0000-0000-000000000000}"/>
  <bookViews>
    <workbookView xWindow="-120" yWindow="-120" windowWidth="24240" windowHeight="13290" tabRatio="934" activeTab="2" xr2:uid="{44E31485-0035-48DE-8703-F285860440F6}"/>
  </bookViews>
  <sheets>
    <sheet name="Param" sheetId="16" r:id="rId1"/>
    <sheet name="BD" sheetId="20" r:id="rId2"/>
    <sheet name="Fiche" sheetId="1" r:id="rId3"/>
    <sheet name="BILAN" sheetId="19" r:id="rId4"/>
  </sheets>
  <definedNames>
    <definedName name="An">Param!$A$1</definedName>
    <definedName name="Feries">Param!$A$2:$A$13</definedName>
    <definedName name="lAct">OFFSET(Param!$F$1,1,,COUNTA(Param!$F:$F)-1)</definedName>
    <definedName name="lAnn">Param!$R$2:$R$8</definedName>
    <definedName name="lAut">OFFSET(Param!$N$1,1,,COUNTA(Param!$N:$N)-1)</definedName>
    <definedName name="lBat">OFFSET(Param!$J$1,1,,COUNTA(Param!$J:$J)-1)</definedName>
    <definedName name="lEsp">OFFSET(Param!$L$1,1,,COUNTA(Param!$L:$L)-1)</definedName>
    <definedName name="lMois">Param!$P$2:$P$13</definedName>
    <definedName name="lNam">OFFSET(Param!$D$1,1,,COUNTA(Param!$D:$D)-1)</definedName>
    <definedName name="lVoi">OFFSET(Param!$H$1,1,,COUNTA(Param!$H:$H)-1)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3" i="1" s="1"/>
  <c r="AH7" i="1" l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6" i="1"/>
  <c r="D5" i="1" l="1"/>
  <c r="E5" i="1" l="1"/>
  <c r="F5" i="1" l="1"/>
  <c r="G5" i="1" s="1"/>
  <c r="H5" i="1" l="1"/>
  <c r="I5" i="1" l="1"/>
  <c r="J5" i="1" l="1"/>
  <c r="K5" i="1" l="1"/>
  <c r="L5" i="1" l="1"/>
  <c r="M5" i="1" l="1"/>
  <c r="N5" i="1" l="1"/>
  <c r="O5" i="1" l="1"/>
  <c r="P5" i="1" l="1"/>
  <c r="Q5" i="1" l="1"/>
  <c r="R5" i="1" l="1"/>
  <c r="S5" i="1" l="1"/>
  <c r="T5" i="1" l="1"/>
  <c r="U5" i="1" l="1"/>
  <c r="V5" i="1" l="1"/>
  <c r="W5" i="1" l="1"/>
  <c r="X5" i="1" l="1"/>
  <c r="Y5" i="1" s="1"/>
  <c r="Z5" i="1" s="1"/>
  <c r="AA5" i="1" s="1"/>
  <c r="AB5" i="1" s="1"/>
  <c r="AC5" i="1" s="1"/>
  <c r="AD5" i="1" s="1"/>
  <c r="A5" i="16"/>
  <c r="A12" i="16"/>
  <c r="A6" i="16"/>
  <c r="A2" i="16"/>
  <c r="A10" i="16"/>
  <c r="A3" i="16"/>
  <c r="A8" i="16" s="1"/>
  <c r="A13" i="16"/>
  <c r="A11" i="16"/>
  <c r="AF5" i="1" l="1"/>
  <c r="AE5" i="1"/>
  <c r="AG5" i="1" s="1"/>
  <c r="A4" i="16"/>
  <c r="A7" i="16"/>
  <c r="A9" i="16"/>
</calcChain>
</file>

<file path=xl/sharedStrings.xml><?xml version="1.0" encoding="utf-8"?>
<sst xmlns="http://schemas.openxmlformats.org/spreadsheetml/2006/main" count="101" uniqueCount="79">
  <si>
    <t>VOIRIE</t>
  </si>
  <si>
    <t>Propreté</t>
  </si>
  <si>
    <t>Curage des fossés</t>
  </si>
  <si>
    <t>Signalisation horizontale et verticale</t>
  </si>
  <si>
    <t>Fauchage</t>
  </si>
  <si>
    <t>Traitement hivernal</t>
  </si>
  <si>
    <t>Trottoirs MCO</t>
  </si>
  <si>
    <t>Accompagnement des équipes</t>
  </si>
  <si>
    <t>VERNIN Fabrice</t>
  </si>
  <si>
    <t>BATIMENTS</t>
  </si>
  <si>
    <t>Entretien MCO</t>
  </si>
  <si>
    <t>Arrosage</t>
  </si>
  <si>
    <t>Arrosage automatique</t>
  </si>
  <si>
    <t>Plantations</t>
  </si>
  <si>
    <t>Désherbage</t>
  </si>
  <si>
    <t>Activité</t>
  </si>
  <si>
    <t>Type de travaux</t>
  </si>
  <si>
    <t>CONGE</t>
  </si>
  <si>
    <t>ESPACES_VERTS</t>
  </si>
  <si>
    <t>ARRET_MALADIE</t>
  </si>
  <si>
    <t>Tonte</t>
  </si>
  <si>
    <t>Taille massifs, haies, feuilles</t>
  </si>
  <si>
    <t>Nettoyage des grilles, avaloirs</t>
  </si>
  <si>
    <t>Création</t>
  </si>
  <si>
    <t xml:space="preserve">Création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</si>
  <si>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</si>
  <si>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</si>
  <si>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</si>
  <si>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</si>
  <si>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</si>
  <si>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</si>
  <si>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</si>
  <si>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</si>
  <si>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</si>
  <si>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</si>
  <si>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</si>
  <si>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</si>
  <si>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</si>
  <si>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Pâques</t>
  </si>
  <si>
    <t>Lundi de Pâques</t>
  </si>
  <si>
    <t>Ascension</t>
  </si>
  <si>
    <t>Pentecôte</t>
  </si>
  <si>
    <t>Lundi de Pentecôte</t>
  </si>
  <si>
    <t>1er Novembre</t>
  </si>
  <si>
    <t>1er Janvier</t>
  </si>
  <si>
    <t>1er Mai</t>
  </si>
  <si>
    <t>8 Mai</t>
  </si>
  <si>
    <t>14 Juillet</t>
  </si>
  <si>
    <t>11 Novembre</t>
  </si>
  <si>
    <t>25 Décembre</t>
  </si>
  <si>
    <t>Total</t>
  </si>
  <si>
    <t>AUTRES</t>
  </si>
  <si>
    <t>JOUR_ENFANT</t>
  </si>
  <si>
    <t>JOUR_SYNDICAT</t>
  </si>
  <si>
    <t>lien</t>
  </si>
  <si>
    <t>VERNIN</t>
  </si>
  <si>
    <t>DURAND</t>
  </si>
  <si>
    <t>TRANCHANT</t>
  </si>
  <si>
    <t>GOUTORBE</t>
  </si>
  <si>
    <t>VACHERON</t>
  </si>
  <si>
    <t>CELLIER</t>
  </si>
  <si>
    <t>LEGER</t>
  </si>
  <si>
    <t>PROST</t>
  </si>
  <si>
    <t>MORIN</t>
  </si>
  <si>
    <t>UNTEREINER</t>
  </si>
  <si>
    <t>BOUTTE</t>
  </si>
  <si>
    <t>BOLBOA</t>
  </si>
  <si>
    <t>TRIOREAU</t>
  </si>
  <si>
    <t>TISSIER</t>
  </si>
  <si>
    <t>Noms</t>
  </si>
  <si>
    <t>Type T</t>
  </si>
  <si>
    <t>Entretien aires de jeux, Remise en Etat vandalisme</t>
  </si>
  <si>
    <t>Entretien Voies et chemins</t>
  </si>
  <si>
    <t>iD</t>
  </si>
  <si>
    <t>Date</t>
  </si>
  <si>
    <t>Durée</t>
  </si>
  <si>
    <t>Act</t>
  </si>
  <si>
    <t>Mois</t>
  </si>
  <si>
    <t>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</si>
</sst>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ddd\ dd"/>
    <numFmt numFmtId="166" formatCode="\R\00000"/>
    <numFmt numFmtId="167" formatCode="\R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Protection="1"/>
    <xf numFmtId="0" fontId="2" fillId="0" borderId="0" xfId="0" applyFont="1" applyFill="1" applyBorder="1" applyProtection="1"/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Protection="1"/>
    <xf numFmtId="0" fontId="3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3" fontId="4" fillId="0" borderId="0" xfId="0" applyNumberFormat="1" applyFont="1" applyAlignment="1" applyProtection="1">
      <alignment horizontal="center" vertical="center"/>
    </xf>
    <xf numFmtId="3" fontId="4" fillId="0" borderId="0" xfId="0" applyNumberFormat="1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3" fontId="4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0" fontId="5" fillId="0" borderId="0" xfId="0" applyFont="1" applyFill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0" fillId="0" borderId="0" xfId="0" applyFill="1" applyBorder="1"/>
    <xf numFmtId="0" fontId="8" fillId="0" borderId="0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6" fillId="0" borderId="0" xfId="0" applyFont="1" applyProtection="1"/>
    <xf numFmtId="0" fontId="6" fillId="0" borderId="0" xfId="0" applyFont="1" applyAlignment="1" applyProtection="1">
      <alignment horizontal="center" vertical="center"/>
    </xf>
    <xf numFmtId="3" fontId="6" fillId="0" borderId="0" xfId="0" applyNumberFormat="1" applyFont="1" applyProtection="1"/>
    <xf numFmtId="3" fontId="6" fillId="0" borderId="0" xfId="0" applyNumberFormat="1" applyFont="1" applyFill="1" applyProtection="1"/>
    <xf numFmtId="0" fontId="6" fillId="0" borderId="0" xfId="0" applyFont="1" applyBorder="1" applyProtection="1"/>
    <xf numFmtId="0" fontId="6" fillId="0" borderId="0" xfId="0" applyFont="1" applyFill="1" applyBorder="1" applyProtection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3" fillId="0" borderId="2" xfId="0" applyFont="1" applyBorder="1" applyAlignment="1" applyProtection="1">
      <alignment horizontal="left" vertical="center" wrapText="1"/>
    </xf>
    <xf numFmtId="0" fontId="6" fillId="0" borderId="2" xfId="0" applyFont="1" applyBorder="1" applyProtection="1"/>
    <xf numFmtId="0" fontId="6" fillId="0" borderId="2" xfId="0" applyFont="1" applyBorder="1" applyAlignment="1" applyProtection="1">
      <alignment horizontal="center" vertical="center"/>
    </xf>
    <xf numFmtId="3" fontId="3" fillId="0" borderId="2" xfId="0" applyNumberFormat="1" applyFont="1" applyBorder="1" applyAlignment="1" applyProtection="1">
      <alignment horizontal="left" vertical="center" wrapText="1"/>
    </xf>
    <xf numFmtId="3" fontId="6" fillId="0" borderId="2" xfId="0" applyNumberFormat="1" applyFont="1" applyBorder="1" applyProtection="1"/>
    <xf numFmtId="3" fontId="6" fillId="0" borderId="2" xfId="0" applyNumberFormat="1" applyFont="1" applyBorder="1" applyAlignment="1" applyProtection="1">
      <alignment textRotation="45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3" fontId="6" fillId="0" borderId="2" xfId="0" applyNumberFormat="1" applyFont="1" applyFill="1" applyBorder="1" applyProtection="1"/>
    <xf numFmtId="3" fontId="6" fillId="0" borderId="2" xfId="0" applyNumberFormat="1" applyFont="1" applyFill="1" applyBorder="1" applyAlignment="1" applyProtection="1">
      <alignment textRotation="255"/>
    </xf>
    <xf numFmtId="0" fontId="3" fillId="0" borderId="3" xfId="0" applyFont="1" applyBorder="1" applyAlignment="1" applyProtection="1">
      <alignment horizontal="left" vertical="center" wrapText="1"/>
    </xf>
    <xf numFmtId="3" fontId="3" fillId="0" borderId="3" xfId="0" applyNumberFormat="1" applyFont="1" applyBorder="1" applyAlignment="1" applyProtection="1">
      <alignment horizontal="left" vertical="center" wrapText="1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6" fillId="0" borderId="5" xfId="0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6" fillId="0" borderId="7" xfId="0" applyFont="1" applyBorder="1" applyProtection="1"/>
    <xf numFmtId="165" fontId="5" fillId="0" borderId="8" xfId="0" applyNumberFormat="1" applyFont="1" applyFill="1" applyBorder="1" applyAlignment="1" applyProtection="1">
      <alignment horizontal="left" vertical="center" textRotation="90" wrapText="1"/>
    </xf>
    <xf numFmtId="165" fontId="5" fillId="0" borderId="10" xfId="0" applyNumberFormat="1" applyFont="1" applyFill="1" applyBorder="1" applyAlignment="1" applyProtection="1">
      <alignment horizontal="left" vertical="center" textRotation="90" wrapText="1"/>
    </xf>
    <xf numFmtId="0" fontId="1" fillId="0" borderId="11" xfId="0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NumberFormat="1"/>
    <xf numFmtId="0" fontId="0" fillId="0" borderId="0" xfId="0" applyFont="1" applyFill="1" applyBorder="1" applyAlignment="1">
      <alignment horizontal="center" vertical="center" wrapText="1"/>
    </xf>
    <xf numFmtId="0" fontId="6" fillId="0" borderId="15" xfId="0" applyFont="1" applyBorder="1" applyProtection="1"/>
    <xf numFmtId="0" fontId="9" fillId="0" borderId="1" xfId="0" applyFont="1" applyBorder="1" applyAlignment="1" applyProtection="1">
      <alignment textRotation="90"/>
    </xf>
    <xf numFmtId="0" fontId="6" fillId="0" borderId="18" xfId="0" applyFont="1" applyBorder="1" applyProtection="1"/>
    <xf numFmtId="0" fontId="6" fillId="0" borderId="19" xfId="0" applyFont="1" applyBorder="1" applyAlignment="1" applyProtection="1">
      <alignment horizontal="center" vertical="center"/>
    </xf>
    <xf numFmtId="3" fontId="6" fillId="0" borderId="19" xfId="0" applyNumberFormat="1" applyFont="1" applyBorder="1" applyProtection="1"/>
    <xf numFmtId="3" fontId="6" fillId="0" borderId="19" xfId="0" applyNumberFormat="1" applyFont="1" applyFill="1" applyBorder="1" applyProtection="1"/>
    <xf numFmtId="0" fontId="6" fillId="0" borderId="19" xfId="0" applyFont="1" applyBorder="1" applyProtection="1"/>
    <xf numFmtId="0" fontId="6" fillId="0" borderId="20" xfId="0" applyFont="1" applyBorder="1" applyProtection="1"/>
    <xf numFmtId="0" fontId="9" fillId="0" borderId="0" xfId="0" applyFont="1" applyBorder="1" applyAlignment="1">
      <alignment textRotation="90"/>
    </xf>
    <xf numFmtId="14" fontId="0" fillId="0" borderId="0" xfId="0" applyNumberFormat="1" applyFill="1" applyBorder="1"/>
    <xf numFmtId="14" fontId="0" fillId="0" borderId="0" xfId="0" applyNumberFormat="1" applyBorder="1"/>
    <xf numFmtId="0" fontId="10" fillId="0" borderId="0" xfId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21" xfId="0" applyFont="1" applyFill="1" applyBorder="1" applyAlignment="1">
      <alignment horizontal="left"/>
    </xf>
    <xf numFmtId="0" fontId="0" fillId="0" borderId="22" xfId="0" applyFont="1" applyFill="1" applyBorder="1" applyAlignment="1">
      <alignment horizontal="left"/>
    </xf>
    <xf numFmtId="0" fontId="5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Alignment="1"/>
    <xf numFmtId="0" fontId="0" fillId="0" borderId="0" xfId="0" applyBorder="1" applyAlignment="1"/>
    <xf numFmtId="0" fontId="0" fillId="3" borderId="0" xfId="0" applyFill="1"/>
    <xf numFmtId="0" fontId="0" fillId="0" borderId="0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</xf>
    <xf numFmtId="166" fontId="0" fillId="0" borderId="0" xfId="0" applyNumberFormat="1"/>
    <xf numFmtId="0" fontId="0" fillId="0" borderId="0" xfId="0" applyFill="1" applyAlignment="1">
      <alignment horizontal="center"/>
    </xf>
    <xf numFmtId="0" fontId="0" fillId="0" borderId="23" xfId="0" applyFont="1" applyFill="1" applyBorder="1" applyAlignment="1">
      <alignment horizontal="left"/>
    </xf>
    <xf numFmtId="167" fontId="0" fillId="0" borderId="0" xfId="0" applyNumberFormat="1" applyBorder="1"/>
    <xf numFmtId="166" fontId="0" fillId="0" borderId="0" xfId="0" applyNumberFormat="1" applyBorder="1"/>
    <xf numFmtId="0" fontId="2" fillId="4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2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6" formatCode="\R\000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0</xdr:row>
          <xdr:rowOff>390525</xdr:rowOff>
        </xdr:from>
        <xdr:to>
          <xdr:col>16</xdr:col>
          <xdr:colOff>381000</xdr:colOff>
          <xdr:row>11</xdr:row>
          <xdr:rowOff>66675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aram!$H$1:$N$11" spid="_x0000_s20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334125" y="390525"/>
              <a:ext cx="6829425" cy="2095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E4D383-49EC-4FF0-ACD1-3F972274DB73}" name="TDat" displayName="TDat" ref="A1:F5" totalsRowShown="0" headerRowDxfId="11">
  <autoFilter ref="A1:F5" xr:uid="{22673400-343C-4FDC-A8AB-F87BA4A72D3A}"/>
  <tableColumns count="6">
    <tableColumn id="1" xr3:uid="{624450B3-6CEC-4025-A3D6-95053F9E2A2B}" name="iD" dataDxfId="10"/>
    <tableColumn id="2" xr3:uid="{EDD9AC80-3F62-44EE-902E-79E4EFC797CB}" name="Noms" dataDxfId="9"/>
    <tableColumn id="3" xr3:uid="{96D7B7F8-CEDC-416D-8F42-EE2D152A469C}" name="Activité"/>
    <tableColumn id="4" xr3:uid="{FA251462-FB6D-4D40-B17D-C0A54E2A0AE1}" name="Type T" dataDxfId="8"/>
    <tableColumn id="5" xr3:uid="{962620F0-5F3B-448C-901F-0E320F6743D7}" name="Date" dataDxfId="7"/>
    <tableColumn id="6" xr3:uid="{C3A34232-5FDF-4920-8DEC-281CB8CA0E30}" name="Duré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4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FD99B-2FBA-4A2B-A147-2DA8D728D072}">
  <sheetPr codeName="WsP"/>
  <dimension ref="A1:R15"/>
  <sheetViews>
    <sheetView workbookViewId="0">
      <selection activeCell="D18" sqref="D18"/>
    </sheetView>
  </sheetViews>
  <sheetFormatPr baseColWidth="10" defaultRowHeight="15" x14ac:dyDescent="0.25"/>
  <cols>
    <col min="1" max="1" width="12" style="20" customWidth="1"/>
    <col min="2" max="2" width="20.7109375" customWidth="1"/>
    <col min="3" max="3" width="2.7109375" customWidth="1"/>
    <col min="4" max="4" width="11.42578125" style="20"/>
    <col min="5" max="5" width="2.7109375" customWidth="1"/>
    <col min="6" max="6" width="13.42578125" style="84" customWidth="1"/>
    <col min="7" max="7" width="2.7109375" customWidth="1"/>
    <col min="8" max="8" width="23.5703125" style="72" customWidth="1"/>
    <col min="9" max="9" width="2.7109375" style="72" customWidth="1"/>
    <col min="10" max="10" width="23.5703125" style="72" customWidth="1"/>
    <col min="11" max="11" width="2.7109375" style="72" customWidth="1"/>
    <col min="12" max="12" width="23.5703125" style="72" customWidth="1"/>
    <col min="13" max="13" width="2.7109375" style="72" customWidth="1"/>
    <col min="14" max="14" width="23.5703125" style="72" customWidth="1"/>
    <col min="15" max="15" width="2.7109375" customWidth="1"/>
    <col min="17" max="17" width="3" customWidth="1"/>
  </cols>
  <sheetData>
    <row r="1" spans="1:18" s="71" customFormat="1" x14ac:dyDescent="0.25">
      <c r="A1" s="79">
        <v>2020</v>
      </c>
      <c r="C1" s="80"/>
      <c r="D1" s="81" t="s">
        <v>69</v>
      </c>
      <c r="E1" s="80"/>
      <c r="F1" s="84" t="s">
        <v>76</v>
      </c>
      <c r="G1" s="80"/>
      <c r="H1" s="82" t="s">
        <v>0</v>
      </c>
      <c r="I1" s="80"/>
      <c r="J1" s="82" t="s">
        <v>9</v>
      </c>
      <c r="K1" s="80"/>
      <c r="L1" s="82" t="s">
        <v>18</v>
      </c>
      <c r="M1" s="80"/>
      <c r="N1" s="82" t="s">
        <v>51</v>
      </c>
      <c r="O1" s="80"/>
      <c r="P1" s="71" t="s">
        <v>77</v>
      </c>
      <c r="Q1" s="80"/>
      <c r="R1" s="71" t="s">
        <v>78</v>
      </c>
    </row>
    <row r="2" spans="1:18" x14ac:dyDescent="0.25">
      <c r="A2" s="68">
        <f>DATE(An,1,1)</f>
        <v>43831</v>
      </c>
      <c r="B2" t="s">
        <v>44</v>
      </c>
      <c r="C2" s="78"/>
      <c r="D2" s="73" t="s">
        <v>66</v>
      </c>
      <c r="E2" s="78"/>
      <c r="F2" s="75" t="s">
        <v>0</v>
      </c>
      <c r="G2" s="78"/>
      <c r="H2" s="75" t="s">
        <v>1</v>
      </c>
      <c r="I2" s="78"/>
      <c r="J2" s="75" t="s">
        <v>10</v>
      </c>
      <c r="K2" s="78"/>
      <c r="L2" s="75" t="s">
        <v>20</v>
      </c>
      <c r="M2" s="78"/>
      <c r="N2" s="75" t="s">
        <v>17</v>
      </c>
      <c r="O2" s="78"/>
      <c r="P2" s="58" t="s">
        <v>25</v>
      </c>
      <c r="Q2" s="78"/>
      <c r="R2" s="89">
        <v>2020</v>
      </c>
    </row>
    <row r="3" spans="1:18" x14ac:dyDescent="0.25">
      <c r="A3" s="69">
        <f>ROUND(DATE(An,4,MOD(234-11*MOD(An,19),30))/7,)*7-6</f>
        <v>43933</v>
      </c>
      <c r="B3" t="s">
        <v>38</v>
      </c>
      <c r="C3" s="78"/>
      <c r="D3" s="73" t="s">
        <v>65</v>
      </c>
      <c r="E3" s="78"/>
      <c r="F3" s="75" t="s">
        <v>9</v>
      </c>
      <c r="G3" s="78"/>
      <c r="H3" s="75" t="s">
        <v>22</v>
      </c>
      <c r="I3" s="78"/>
      <c r="J3" s="75" t="s">
        <v>71</v>
      </c>
      <c r="K3" s="78"/>
      <c r="L3" s="75" t="s">
        <v>14</v>
      </c>
      <c r="M3" s="78"/>
      <c r="N3" s="75" t="s">
        <v>19</v>
      </c>
      <c r="O3" s="78"/>
      <c r="P3" s="58" t="s">
        <v>26</v>
      </c>
      <c r="Q3" s="78"/>
      <c r="R3" s="89">
        <v>2021</v>
      </c>
    </row>
    <row r="4" spans="1:18" x14ac:dyDescent="0.25">
      <c r="A4" s="69">
        <f>A3+1</f>
        <v>43934</v>
      </c>
      <c r="B4" t="s">
        <v>39</v>
      </c>
      <c r="C4" s="78"/>
      <c r="D4" s="73" t="s">
        <v>60</v>
      </c>
      <c r="E4" s="78"/>
      <c r="F4" s="75" t="s">
        <v>18</v>
      </c>
      <c r="G4" s="78"/>
      <c r="H4" s="75" t="s">
        <v>2</v>
      </c>
      <c r="I4" s="78"/>
      <c r="J4" s="75" t="s">
        <v>23</v>
      </c>
      <c r="K4" s="78"/>
      <c r="L4" s="75" t="s">
        <v>21</v>
      </c>
      <c r="M4" s="78"/>
      <c r="N4" s="75" t="s">
        <v>52</v>
      </c>
      <c r="O4" s="78"/>
      <c r="P4" s="58" t="s">
        <v>27</v>
      </c>
      <c r="Q4" s="78"/>
      <c r="R4" s="89">
        <v>2022</v>
      </c>
    </row>
    <row r="5" spans="1:18" x14ac:dyDescent="0.25">
      <c r="A5" s="69">
        <f>DATE(An,5,1)</f>
        <v>43952</v>
      </c>
      <c r="B5" t="s">
        <v>45</v>
      </c>
      <c r="C5" s="78"/>
      <c r="D5" s="73" t="s">
        <v>56</v>
      </c>
      <c r="E5" s="78"/>
      <c r="F5" s="75" t="s">
        <v>51</v>
      </c>
      <c r="G5" s="78"/>
      <c r="H5" s="75" t="s">
        <v>3</v>
      </c>
      <c r="I5" s="78"/>
      <c r="J5" s="75"/>
      <c r="K5" s="78"/>
      <c r="L5" s="75" t="s">
        <v>11</v>
      </c>
      <c r="M5" s="78"/>
      <c r="N5" s="75" t="s">
        <v>53</v>
      </c>
      <c r="O5" s="78"/>
      <c r="P5" s="58" t="s">
        <v>28</v>
      </c>
      <c r="Q5" s="78"/>
      <c r="R5" s="89">
        <v>2023</v>
      </c>
    </row>
    <row r="6" spans="1:18" x14ac:dyDescent="0.25">
      <c r="A6" s="69">
        <f>DATE(An,5,8)</f>
        <v>43959</v>
      </c>
      <c r="B6" t="s">
        <v>46</v>
      </c>
      <c r="C6" s="78"/>
      <c r="D6" s="73" t="s">
        <v>58</v>
      </c>
      <c r="E6" s="78"/>
      <c r="G6" s="78"/>
      <c r="H6" s="75" t="s">
        <v>4</v>
      </c>
      <c r="I6" s="78"/>
      <c r="J6" s="75"/>
      <c r="K6" s="78"/>
      <c r="L6" s="75" t="s">
        <v>12</v>
      </c>
      <c r="M6" s="78"/>
      <c r="N6" s="75"/>
      <c r="O6" s="78"/>
      <c r="P6" s="58" t="s">
        <v>29</v>
      </c>
      <c r="Q6" s="78"/>
      <c r="R6" s="89">
        <v>2024</v>
      </c>
    </row>
    <row r="7" spans="1:18" x14ac:dyDescent="0.25">
      <c r="A7" s="69">
        <f>A3+39</f>
        <v>43972</v>
      </c>
      <c r="B7" t="s">
        <v>40</v>
      </c>
      <c r="C7" s="78"/>
      <c r="D7" s="73" t="s">
        <v>61</v>
      </c>
      <c r="E7" s="78"/>
      <c r="G7" s="78"/>
      <c r="H7" s="75" t="s">
        <v>5</v>
      </c>
      <c r="I7" s="78"/>
      <c r="J7" s="75"/>
      <c r="K7" s="78"/>
      <c r="L7" s="75" t="s">
        <v>13</v>
      </c>
      <c r="M7" s="78"/>
      <c r="N7" s="75"/>
      <c r="O7" s="78"/>
      <c r="P7" s="58" t="s">
        <v>30</v>
      </c>
      <c r="Q7" s="78"/>
      <c r="R7" s="89">
        <v>2025</v>
      </c>
    </row>
    <row r="8" spans="1:18" x14ac:dyDescent="0.25">
      <c r="A8" s="69">
        <f>A3+49</f>
        <v>43982</v>
      </c>
      <c r="B8" t="s">
        <v>41</v>
      </c>
      <c r="C8" s="78"/>
      <c r="D8" s="73" t="s">
        <v>63</v>
      </c>
      <c r="E8" s="78"/>
      <c r="G8" s="78"/>
      <c r="H8" s="75" t="s">
        <v>6</v>
      </c>
      <c r="I8" s="78"/>
      <c r="J8" s="76"/>
      <c r="K8" s="78"/>
      <c r="L8" s="75" t="s">
        <v>24</v>
      </c>
      <c r="M8" s="78"/>
      <c r="N8" s="75"/>
      <c r="O8" s="78"/>
      <c r="P8" s="58" t="s">
        <v>31</v>
      </c>
      <c r="Q8" s="78"/>
      <c r="R8" s="89">
        <v>2026</v>
      </c>
    </row>
    <row r="9" spans="1:18" x14ac:dyDescent="0.25">
      <c r="A9" s="69">
        <f>A3+50</f>
        <v>43983</v>
      </c>
      <c r="B9" t="s">
        <v>42</v>
      </c>
      <c r="C9" s="78"/>
      <c r="D9" s="73" t="s">
        <v>62</v>
      </c>
      <c r="E9" s="78"/>
      <c r="G9" s="78"/>
      <c r="H9" s="75" t="s">
        <v>72</v>
      </c>
      <c r="I9" s="78"/>
      <c r="J9" s="76"/>
      <c r="K9" s="78"/>
      <c r="L9" s="75"/>
      <c r="M9" s="78"/>
      <c r="N9" s="75"/>
      <c r="O9" s="78"/>
      <c r="P9" s="58" t="s">
        <v>32</v>
      </c>
      <c r="Q9" s="78"/>
      <c r="R9" s="89"/>
    </row>
    <row r="10" spans="1:18" x14ac:dyDescent="0.25">
      <c r="A10" s="69">
        <f>DATE(An,7,14)</f>
        <v>44026</v>
      </c>
      <c r="B10" t="s">
        <v>47</v>
      </c>
      <c r="C10" s="78"/>
      <c r="D10" s="73" t="s">
        <v>68</v>
      </c>
      <c r="E10" s="78"/>
      <c r="G10" s="78"/>
      <c r="H10" s="75" t="s">
        <v>7</v>
      </c>
      <c r="I10" s="78"/>
      <c r="J10" s="76"/>
      <c r="K10" s="78"/>
      <c r="L10" s="77"/>
      <c r="M10" s="78"/>
      <c r="N10" s="75"/>
      <c r="O10" s="78"/>
      <c r="P10" s="58" t="s">
        <v>33</v>
      </c>
      <c r="Q10" s="78"/>
      <c r="R10" s="89"/>
    </row>
    <row r="11" spans="1:18" x14ac:dyDescent="0.25">
      <c r="A11" s="69">
        <f>DATE(An,11,1)</f>
        <v>44136</v>
      </c>
      <c r="B11" t="s">
        <v>43</v>
      </c>
      <c r="C11" s="78"/>
      <c r="D11" s="73" t="s">
        <v>57</v>
      </c>
      <c r="E11" s="78"/>
      <c r="G11" s="78"/>
      <c r="H11" s="75" t="s">
        <v>23</v>
      </c>
      <c r="I11" s="78"/>
      <c r="J11" s="76"/>
      <c r="K11" s="78"/>
      <c r="L11" s="75"/>
      <c r="M11" s="78"/>
      <c r="N11" s="75"/>
      <c r="O11" s="78"/>
      <c r="P11" s="58" t="s">
        <v>34</v>
      </c>
      <c r="Q11" s="78"/>
      <c r="R11" s="89"/>
    </row>
    <row r="12" spans="1:18" x14ac:dyDescent="0.25">
      <c r="A12" s="69">
        <f>DATE(An,11,11)</f>
        <v>44146</v>
      </c>
      <c r="B12" t="s">
        <v>48</v>
      </c>
      <c r="C12" s="78"/>
      <c r="D12" s="73" t="s">
        <v>67</v>
      </c>
      <c r="E12" s="78"/>
      <c r="G12" s="78"/>
      <c r="H12" s="77"/>
      <c r="I12" s="78"/>
      <c r="J12" s="76"/>
      <c r="K12" s="78"/>
      <c r="L12" s="75"/>
      <c r="M12" s="78"/>
      <c r="N12" s="75"/>
      <c r="O12" s="78"/>
      <c r="P12" s="58" t="s">
        <v>35</v>
      </c>
      <c r="Q12" s="78"/>
      <c r="R12" s="89"/>
    </row>
    <row r="13" spans="1:18" x14ac:dyDescent="0.25">
      <c r="A13" s="69">
        <f>DATE(An,12,25)</f>
        <v>44190</v>
      </c>
      <c r="B13" t="s">
        <v>49</v>
      </c>
      <c r="C13" s="78"/>
      <c r="D13" s="73" t="s">
        <v>64</v>
      </c>
      <c r="E13" s="78"/>
      <c r="G13" s="78"/>
      <c r="H13" s="75"/>
      <c r="I13" s="78"/>
      <c r="J13" s="76"/>
      <c r="K13" s="78"/>
      <c r="L13" s="75"/>
      <c r="M13" s="78"/>
      <c r="N13" s="77"/>
      <c r="O13" s="78"/>
      <c r="P13" s="58" t="s">
        <v>36</v>
      </c>
      <c r="Q13" s="78"/>
    </row>
    <row r="14" spans="1:18" x14ac:dyDescent="0.25">
      <c r="A14" s="29"/>
      <c r="C14" s="78"/>
      <c r="D14" s="73" t="s">
        <v>59</v>
      </c>
      <c r="E14" s="78"/>
      <c r="G14" s="78"/>
      <c r="I14" s="78"/>
      <c r="K14" s="78"/>
      <c r="M14" s="78"/>
      <c r="O14" s="78"/>
      <c r="Q14" s="78"/>
    </row>
    <row r="15" spans="1:18" x14ac:dyDescent="0.25">
      <c r="A15" s="58"/>
      <c r="C15" s="78"/>
      <c r="D15" s="74" t="s">
        <v>55</v>
      </c>
      <c r="E15" s="78"/>
      <c r="G15" s="78"/>
      <c r="I15" s="78"/>
      <c r="K15" s="78"/>
      <c r="M15" s="78"/>
      <c r="O15" s="78"/>
      <c r="Q15" s="78"/>
    </row>
  </sheetData>
  <sortState ref="D1:D13">
    <sortCondition ref="D1"/>
  </sortState>
  <conditionalFormatting sqref="H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52533-D8DC-47BA-8767-52574FA18AB0}">
  <sheetPr codeName="WsB"/>
  <dimension ref="A1:F5"/>
  <sheetViews>
    <sheetView workbookViewId="0">
      <selection activeCell="C5" sqref="C5:D5"/>
    </sheetView>
  </sheetViews>
  <sheetFormatPr baseColWidth="10" defaultRowHeight="15" x14ac:dyDescent="0.25"/>
  <cols>
    <col min="1" max="1" width="8.140625" customWidth="1"/>
    <col min="3" max="3" width="17.85546875" customWidth="1"/>
    <col min="4" max="4" width="17.140625" customWidth="1"/>
    <col min="6" max="6" width="11.42578125" style="71"/>
  </cols>
  <sheetData>
    <row r="1" spans="1:6" ht="40.5" customHeight="1" x14ac:dyDescent="0.25">
      <c r="A1" s="88" t="s">
        <v>73</v>
      </c>
      <c r="B1" s="88" t="s">
        <v>69</v>
      </c>
      <c r="C1" s="88" t="s">
        <v>15</v>
      </c>
      <c r="D1" s="88" t="s">
        <v>70</v>
      </c>
      <c r="E1" s="88" t="s">
        <v>74</v>
      </c>
      <c r="F1" s="88" t="s">
        <v>75</v>
      </c>
    </row>
    <row r="2" spans="1:6" x14ac:dyDescent="0.25">
      <c r="A2" s="87">
        <v>4</v>
      </c>
      <c r="B2" s="74" t="s">
        <v>63</v>
      </c>
      <c r="C2" s="29" t="s">
        <v>9</v>
      </c>
      <c r="D2" s="75" t="s">
        <v>71</v>
      </c>
      <c r="E2" s="69">
        <v>43845</v>
      </c>
      <c r="F2" s="89">
        <v>8</v>
      </c>
    </row>
    <row r="3" spans="1:6" x14ac:dyDescent="0.25">
      <c r="A3" s="87">
        <v>3</v>
      </c>
      <c r="B3" s="85" t="s">
        <v>61</v>
      </c>
      <c r="C3" s="29" t="s">
        <v>0</v>
      </c>
      <c r="D3" s="75" t="s">
        <v>6</v>
      </c>
      <c r="E3" s="69">
        <v>43844</v>
      </c>
      <c r="F3" s="89">
        <v>8</v>
      </c>
    </row>
    <row r="4" spans="1:6" x14ac:dyDescent="0.25">
      <c r="A4" s="86">
        <v>2</v>
      </c>
      <c r="B4" s="85" t="s">
        <v>56</v>
      </c>
      <c r="C4" s="29" t="s">
        <v>0</v>
      </c>
      <c r="D4" s="75" t="s">
        <v>22</v>
      </c>
      <c r="E4" s="69">
        <v>43844</v>
      </c>
      <c r="F4" s="71">
        <v>8</v>
      </c>
    </row>
    <row r="5" spans="1:6" x14ac:dyDescent="0.25">
      <c r="A5" s="83">
        <v>1</v>
      </c>
      <c r="B5" s="73" t="s">
        <v>55</v>
      </c>
      <c r="C5" t="s">
        <v>18</v>
      </c>
      <c r="D5" s="75" t="s">
        <v>14</v>
      </c>
      <c r="E5" s="27">
        <v>43843</v>
      </c>
      <c r="F5" s="71">
        <v>8</v>
      </c>
    </row>
  </sheetData>
  <sortState ref="A2:F5">
    <sortCondition descending="1" ref="A2"/>
  </sortState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1E3D-E621-493E-B0A1-340999ED6EC9}">
  <sheetPr codeName="WsF"/>
  <dimension ref="A1:AK74"/>
  <sheetViews>
    <sheetView tabSelected="1" workbookViewId="0">
      <pane xSplit="2" topLeftCell="C1" activePane="topRight" state="frozen"/>
      <selection pane="topRight" activeCell="AN11" sqref="AN11"/>
    </sheetView>
  </sheetViews>
  <sheetFormatPr baseColWidth="10" defaultRowHeight="15" x14ac:dyDescent="0.25"/>
  <cols>
    <col min="1" max="1" width="16.42578125" customWidth="1"/>
    <col min="2" max="2" width="21.42578125" customWidth="1"/>
    <col min="3" max="34" width="3.5703125" customWidth="1"/>
    <col min="35" max="37" width="4.7109375" customWidth="1"/>
  </cols>
  <sheetData>
    <row r="1" spans="1:37" ht="15.75" x14ac:dyDescent="0.25">
      <c r="A1" s="95">
        <v>2020</v>
      </c>
      <c r="B1" s="95"/>
    </row>
    <row r="2" spans="1:37" s="18" customFormat="1" ht="18.75" customHeight="1" x14ac:dyDescent="0.25">
      <c r="A2" s="96" t="s">
        <v>25</v>
      </c>
      <c r="B2" s="96"/>
      <c r="AA2" s="18" t="s">
        <v>37</v>
      </c>
      <c r="AH2" s="15"/>
      <c r="AI2" s="15"/>
      <c r="AJ2" s="15"/>
      <c r="AK2" s="19"/>
    </row>
    <row r="3" spans="1:37" ht="18.75" customHeight="1" x14ac:dyDescent="0.25">
      <c r="A3" s="90" t="s">
        <v>8</v>
      </c>
      <c r="B3" s="91"/>
      <c r="C3" s="92" t="str">
        <f>"Période du "&amp;TEXT(C5,"jj mmmm aaaa")&amp;" au "&amp;TEXT(DATE(A1,MATCH(A2,lMois,)+1,1)-1,"jj mmmm aaaa")</f>
        <v>Période du 01 janvier 2020 au 31 janvier 2020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4"/>
      <c r="AH3" s="16"/>
      <c r="AI3" s="16"/>
      <c r="AJ3" s="16"/>
      <c r="AK3" s="17"/>
    </row>
    <row r="4" spans="1:37" x14ac:dyDescent="0.25">
      <c r="A4" s="29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AI4" s="16"/>
      <c r="AJ4" s="16"/>
      <c r="AK4" s="17"/>
    </row>
    <row r="5" spans="1:37" ht="35.25" x14ac:dyDescent="0.25">
      <c r="A5" s="28" t="s">
        <v>15</v>
      </c>
      <c r="B5" s="50" t="s">
        <v>16</v>
      </c>
      <c r="C5" s="48">
        <f>DATE(A1,MATCH(A2,lMois,),1)</f>
        <v>43831</v>
      </c>
      <c r="D5" s="49">
        <f>C5+1</f>
        <v>43832</v>
      </c>
      <c r="E5" s="49">
        <f>D5+1</f>
        <v>43833</v>
      </c>
      <c r="F5" s="49">
        <f t="shared" ref="F5:AD5" si="0">E5+1</f>
        <v>43834</v>
      </c>
      <c r="G5" s="49">
        <f t="shared" si="0"/>
        <v>43835</v>
      </c>
      <c r="H5" s="49">
        <f t="shared" si="0"/>
        <v>43836</v>
      </c>
      <c r="I5" s="49">
        <f t="shared" si="0"/>
        <v>43837</v>
      </c>
      <c r="J5" s="49">
        <f t="shared" si="0"/>
        <v>43838</v>
      </c>
      <c r="K5" s="49">
        <f t="shared" si="0"/>
        <v>43839</v>
      </c>
      <c r="L5" s="49">
        <f t="shared" si="0"/>
        <v>43840</v>
      </c>
      <c r="M5" s="49">
        <f t="shared" si="0"/>
        <v>43841</v>
      </c>
      <c r="N5" s="49">
        <f t="shared" si="0"/>
        <v>43842</v>
      </c>
      <c r="O5" s="49">
        <f t="shared" si="0"/>
        <v>43843</v>
      </c>
      <c r="P5" s="49">
        <f t="shared" si="0"/>
        <v>43844</v>
      </c>
      <c r="Q5" s="49">
        <f t="shared" si="0"/>
        <v>43845</v>
      </c>
      <c r="R5" s="49">
        <f t="shared" si="0"/>
        <v>43846</v>
      </c>
      <c r="S5" s="49">
        <f t="shared" si="0"/>
        <v>43847</v>
      </c>
      <c r="T5" s="49">
        <f t="shared" si="0"/>
        <v>43848</v>
      </c>
      <c r="U5" s="49">
        <f t="shared" si="0"/>
        <v>43849</v>
      </c>
      <c r="V5" s="49">
        <f t="shared" si="0"/>
        <v>43850</v>
      </c>
      <c r="W5" s="49">
        <f t="shared" si="0"/>
        <v>43851</v>
      </c>
      <c r="X5" s="49">
        <f t="shared" si="0"/>
        <v>43852</v>
      </c>
      <c r="Y5" s="49">
        <f t="shared" si="0"/>
        <v>43853</v>
      </c>
      <c r="Z5" s="49">
        <f t="shared" si="0"/>
        <v>43854</v>
      </c>
      <c r="AA5" s="49">
        <f t="shared" si="0"/>
        <v>43855</v>
      </c>
      <c r="AB5" s="49">
        <f t="shared" si="0"/>
        <v>43856</v>
      </c>
      <c r="AC5" s="49">
        <f t="shared" si="0"/>
        <v>43857</v>
      </c>
      <c r="AD5" s="49">
        <f t="shared" si="0"/>
        <v>43858</v>
      </c>
      <c r="AE5" s="49">
        <f>IF(MONTH(AD5+1)=MONTH(AD5),AD5+1,"")</f>
        <v>43859</v>
      </c>
      <c r="AF5" s="49">
        <f>IF(MONTH(AD5+2)=MONTH(AD5),AD5+2,"")</f>
        <v>43860</v>
      </c>
      <c r="AG5" s="49">
        <f>IF(MONTH(AD5+3)=MONTH(AE5),AD5+3,"")</f>
        <v>43861</v>
      </c>
      <c r="AH5" s="60" t="s">
        <v>50</v>
      </c>
      <c r="AI5" s="1"/>
      <c r="AJ5" s="1"/>
      <c r="AK5" s="7"/>
    </row>
    <row r="6" spans="1:37" ht="15.75" x14ac:dyDescent="0.25">
      <c r="A6" s="54" t="s">
        <v>18</v>
      </c>
      <c r="B6" s="51" t="s">
        <v>14</v>
      </c>
      <c r="C6" s="45"/>
      <c r="D6" s="46"/>
      <c r="E6" s="47"/>
      <c r="F6" s="47"/>
      <c r="G6" s="47"/>
      <c r="H6" s="47"/>
      <c r="I6" s="47"/>
      <c r="J6" s="47"/>
      <c r="K6" s="47"/>
      <c r="L6" s="47"/>
      <c r="M6" s="47"/>
      <c r="N6" s="47"/>
      <c r="O6" s="47">
        <v>8</v>
      </c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61"/>
      <c r="AH6" s="59">
        <f>SUM(C6:AG6)</f>
        <v>8</v>
      </c>
      <c r="AI6" s="21"/>
      <c r="AJ6" s="8"/>
    </row>
    <row r="7" spans="1:37" ht="15.75" x14ac:dyDescent="0.25">
      <c r="A7" s="55"/>
      <c r="B7" s="52"/>
      <c r="C7" s="39"/>
      <c r="D7" s="30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62"/>
      <c r="AH7" s="59">
        <f t="shared" ref="AH7:AH41" si="1">SUM(C7:AG7)</f>
        <v>0</v>
      </c>
      <c r="AI7" s="22"/>
      <c r="AJ7" s="7"/>
    </row>
    <row r="8" spans="1:37" ht="15.75" x14ac:dyDescent="0.25">
      <c r="A8" s="55"/>
      <c r="B8" s="52"/>
      <c r="C8" s="40"/>
      <c r="D8" s="33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63"/>
      <c r="AH8" s="59">
        <f t="shared" si="1"/>
        <v>0</v>
      </c>
      <c r="AI8" s="23"/>
      <c r="AJ8" s="9"/>
    </row>
    <row r="9" spans="1:37" ht="15.75" x14ac:dyDescent="0.25">
      <c r="A9" s="55"/>
      <c r="B9" s="52"/>
      <c r="C9" s="40"/>
      <c r="D9" s="33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63"/>
      <c r="AH9" s="59">
        <f t="shared" si="1"/>
        <v>0</v>
      </c>
      <c r="AI9" s="23"/>
      <c r="AJ9" s="9"/>
    </row>
    <row r="10" spans="1:37" ht="15.75" x14ac:dyDescent="0.25">
      <c r="A10" s="55"/>
      <c r="B10" s="52"/>
      <c r="C10" s="40"/>
      <c r="D10" s="33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63"/>
      <c r="AH10" s="59">
        <f t="shared" si="1"/>
        <v>0</v>
      </c>
      <c r="AI10" s="23"/>
      <c r="AJ10" s="9"/>
    </row>
    <row r="11" spans="1:37" ht="15.75" x14ac:dyDescent="0.25">
      <c r="A11" s="55"/>
      <c r="B11" s="52"/>
      <c r="C11" s="40"/>
      <c r="D11" s="33"/>
      <c r="E11" s="34"/>
      <c r="F11" s="35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63"/>
      <c r="AH11" s="59">
        <f t="shared" si="1"/>
        <v>0</v>
      </c>
      <c r="AI11" s="23"/>
      <c r="AJ11" s="9"/>
    </row>
    <row r="12" spans="1:37" ht="15.75" x14ac:dyDescent="0.25">
      <c r="A12" s="55"/>
      <c r="B12" s="52"/>
      <c r="C12" s="40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63"/>
      <c r="AH12" s="59">
        <f t="shared" si="1"/>
        <v>0</v>
      </c>
      <c r="AI12" s="23"/>
      <c r="AJ12" s="9"/>
    </row>
    <row r="13" spans="1:37" ht="15.75" x14ac:dyDescent="0.25">
      <c r="A13" s="55"/>
      <c r="B13" s="52"/>
      <c r="C13" s="41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64"/>
      <c r="AH13" s="59">
        <f t="shared" si="1"/>
        <v>0</v>
      </c>
      <c r="AI13" s="24"/>
      <c r="AJ13" s="10"/>
    </row>
    <row r="14" spans="1:37" ht="15.75" x14ac:dyDescent="0.25">
      <c r="A14" s="55"/>
      <c r="B14" s="52"/>
      <c r="C14" s="40"/>
      <c r="D14" s="33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63"/>
      <c r="AH14" s="59">
        <f t="shared" si="1"/>
        <v>0</v>
      </c>
      <c r="AI14" s="23"/>
      <c r="AJ14" s="9"/>
    </row>
    <row r="15" spans="1:37" ht="15.75" x14ac:dyDescent="0.25">
      <c r="A15" s="55"/>
      <c r="B15" s="52"/>
      <c r="C15" s="41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64"/>
      <c r="AH15" s="59">
        <f t="shared" si="1"/>
        <v>0</v>
      </c>
      <c r="AI15" s="24"/>
      <c r="AJ15" s="10"/>
    </row>
    <row r="16" spans="1:37" ht="15.75" x14ac:dyDescent="0.25">
      <c r="A16" s="55"/>
      <c r="B16" s="52"/>
      <c r="C16" s="41"/>
      <c r="D16" s="36"/>
      <c r="E16" s="37"/>
      <c r="F16" s="37"/>
      <c r="G16" s="37"/>
      <c r="H16" s="37"/>
      <c r="I16" s="37"/>
      <c r="J16" s="37"/>
      <c r="K16" s="38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64"/>
      <c r="AH16" s="59">
        <f t="shared" si="1"/>
        <v>0</v>
      </c>
      <c r="AI16" s="24"/>
      <c r="AJ16" s="10"/>
    </row>
    <row r="17" spans="1:36" ht="15.75" x14ac:dyDescent="0.25">
      <c r="A17" s="55"/>
      <c r="B17" s="52"/>
      <c r="C17" s="41"/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64"/>
      <c r="AH17" s="59">
        <f t="shared" si="1"/>
        <v>0</v>
      </c>
      <c r="AI17" s="24"/>
      <c r="AJ17" s="10"/>
    </row>
    <row r="18" spans="1:36" ht="15.75" x14ac:dyDescent="0.25">
      <c r="A18" s="55"/>
      <c r="B18" s="52"/>
      <c r="C18" s="41"/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64"/>
      <c r="AH18" s="59">
        <f t="shared" si="1"/>
        <v>0</v>
      </c>
      <c r="AI18" s="24"/>
      <c r="AJ18" s="10"/>
    </row>
    <row r="19" spans="1:36" ht="15.75" x14ac:dyDescent="0.25">
      <c r="A19" s="55"/>
      <c r="B19" s="52"/>
      <c r="C19" s="40"/>
      <c r="D19" s="33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63"/>
      <c r="AH19" s="59">
        <f t="shared" si="1"/>
        <v>0</v>
      </c>
      <c r="AI19" s="23"/>
      <c r="AJ19" s="9"/>
    </row>
    <row r="20" spans="1:36" ht="15.75" x14ac:dyDescent="0.25">
      <c r="A20" s="55"/>
      <c r="B20" s="52"/>
      <c r="C20" s="40"/>
      <c r="D20" s="33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63"/>
      <c r="AH20" s="59">
        <f t="shared" si="1"/>
        <v>0</v>
      </c>
      <c r="AI20" s="23"/>
      <c r="AJ20" s="9"/>
    </row>
    <row r="21" spans="1:36" ht="15.75" x14ac:dyDescent="0.25">
      <c r="A21" s="55"/>
      <c r="B21" s="52"/>
      <c r="C21" s="40"/>
      <c r="D21" s="33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63"/>
      <c r="AH21" s="59">
        <f t="shared" si="1"/>
        <v>0</v>
      </c>
      <c r="AI21" s="23"/>
      <c r="AJ21" s="9"/>
    </row>
    <row r="22" spans="1:36" ht="15.75" x14ac:dyDescent="0.25">
      <c r="A22" s="55"/>
      <c r="B22" s="52"/>
      <c r="C22" s="40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63"/>
      <c r="AH22" s="59">
        <f t="shared" si="1"/>
        <v>0</v>
      </c>
      <c r="AI22" s="23"/>
      <c r="AJ22" s="9"/>
    </row>
    <row r="23" spans="1:36" ht="15.75" x14ac:dyDescent="0.25">
      <c r="A23" s="55"/>
      <c r="B23" s="52"/>
      <c r="C23" s="40"/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63"/>
      <c r="AH23" s="59">
        <f t="shared" si="1"/>
        <v>0</v>
      </c>
      <c r="AI23" s="23"/>
      <c r="AJ23" s="9"/>
    </row>
    <row r="24" spans="1:36" ht="15.75" x14ac:dyDescent="0.25">
      <c r="A24" s="55"/>
      <c r="B24" s="52"/>
      <c r="C24" s="39"/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65"/>
      <c r="AH24" s="59">
        <f t="shared" si="1"/>
        <v>0</v>
      </c>
      <c r="AI24" s="21"/>
      <c r="AJ24" s="11"/>
    </row>
    <row r="25" spans="1:36" ht="15.75" x14ac:dyDescent="0.25">
      <c r="A25" s="55"/>
      <c r="B25" s="52"/>
      <c r="C25" s="39"/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65"/>
      <c r="AH25" s="59">
        <f t="shared" si="1"/>
        <v>0</v>
      </c>
      <c r="AI25" s="21"/>
      <c r="AJ25" s="11"/>
    </row>
    <row r="26" spans="1:36" ht="15.75" x14ac:dyDescent="0.25">
      <c r="A26" s="55"/>
      <c r="B26" s="52"/>
      <c r="C26" s="39"/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65"/>
      <c r="AH26" s="59">
        <f t="shared" si="1"/>
        <v>0</v>
      </c>
      <c r="AI26" s="21"/>
      <c r="AJ26" s="11"/>
    </row>
    <row r="27" spans="1:36" ht="15.75" x14ac:dyDescent="0.25">
      <c r="A27" s="55"/>
      <c r="B27" s="52"/>
      <c r="C27" s="39"/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65"/>
      <c r="AH27" s="59">
        <f t="shared" si="1"/>
        <v>0</v>
      </c>
      <c r="AI27" s="21"/>
      <c r="AJ27" s="11"/>
    </row>
    <row r="28" spans="1:36" ht="15.75" x14ac:dyDescent="0.25">
      <c r="A28" s="55"/>
      <c r="B28" s="52"/>
      <c r="C28" s="39"/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65"/>
      <c r="AH28" s="59">
        <f t="shared" si="1"/>
        <v>0</v>
      </c>
      <c r="AI28" s="21"/>
      <c r="AJ28" s="11"/>
    </row>
    <row r="29" spans="1:36" ht="15.75" x14ac:dyDescent="0.25">
      <c r="A29" s="55"/>
      <c r="B29" s="52"/>
      <c r="C29" s="39"/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65"/>
      <c r="AH29" s="59">
        <f t="shared" si="1"/>
        <v>0</v>
      </c>
      <c r="AI29" s="21"/>
      <c r="AJ29" s="11"/>
    </row>
    <row r="30" spans="1:36" ht="15.75" x14ac:dyDescent="0.25">
      <c r="A30" s="55"/>
      <c r="B30" s="52"/>
      <c r="C30" s="39"/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65"/>
      <c r="AH30" s="59">
        <f t="shared" si="1"/>
        <v>0</v>
      </c>
      <c r="AI30" s="21"/>
      <c r="AJ30" s="11"/>
    </row>
    <row r="31" spans="1:36" ht="15.75" x14ac:dyDescent="0.25">
      <c r="A31" s="55"/>
      <c r="B31" s="52"/>
      <c r="C31" s="39"/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65"/>
      <c r="AH31" s="59">
        <f t="shared" si="1"/>
        <v>0</v>
      </c>
      <c r="AI31" s="21"/>
      <c r="AJ31" s="11"/>
    </row>
    <row r="32" spans="1:36" ht="15.75" x14ac:dyDescent="0.25">
      <c r="A32" s="55"/>
      <c r="B32" s="52"/>
      <c r="C32" s="39"/>
      <c r="D32" s="30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65"/>
      <c r="AH32" s="59">
        <f t="shared" si="1"/>
        <v>0</v>
      </c>
      <c r="AI32" s="21"/>
      <c r="AJ32" s="11"/>
    </row>
    <row r="33" spans="1:37" ht="15.75" x14ac:dyDescent="0.25">
      <c r="A33" s="55"/>
      <c r="B33" s="52"/>
      <c r="C33" s="39"/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65"/>
      <c r="AH33" s="59">
        <f t="shared" si="1"/>
        <v>0</v>
      </c>
      <c r="AI33" s="21"/>
      <c r="AJ33" s="11"/>
    </row>
    <row r="34" spans="1:37" ht="15.75" x14ac:dyDescent="0.25">
      <c r="A34" s="55"/>
      <c r="B34" s="52"/>
      <c r="C34" s="39"/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65"/>
      <c r="AH34" s="59">
        <f t="shared" si="1"/>
        <v>0</v>
      </c>
      <c r="AI34" s="21"/>
      <c r="AJ34" s="11"/>
    </row>
    <row r="35" spans="1:37" ht="15.75" x14ac:dyDescent="0.25">
      <c r="A35" s="55"/>
      <c r="B35" s="52"/>
      <c r="C35" s="39"/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65"/>
      <c r="AH35" s="59">
        <f t="shared" si="1"/>
        <v>0</v>
      </c>
      <c r="AI35" s="21"/>
      <c r="AJ35" s="11"/>
    </row>
    <row r="36" spans="1:37" ht="15.75" x14ac:dyDescent="0.25">
      <c r="A36" s="55"/>
      <c r="B36" s="52"/>
      <c r="C36" s="39"/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65"/>
      <c r="AH36" s="59">
        <f t="shared" si="1"/>
        <v>0</v>
      </c>
      <c r="AI36" s="21"/>
      <c r="AJ36" s="11"/>
    </row>
    <row r="37" spans="1:37" ht="15.75" x14ac:dyDescent="0.25">
      <c r="A37" s="55"/>
      <c r="B37" s="52"/>
      <c r="C37" s="39"/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65"/>
      <c r="AH37" s="59">
        <f t="shared" si="1"/>
        <v>0</v>
      </c>
      <c r="AI37" s="21"/>
      <c r="AJ37" s="11"/>
    </row>
    <row r="38" spans="1:37" ht="15.75" x14ac:dyDescent="0.25">
      <c r="A38" s="55"/>
      <c r="B38" s="52"/>
      <c r="C38" s="39"/>
      <c r="D38" s="30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65"/>
      <c r="AH38" s="59">
        <f t="shared" si="1"/>
        <v>0</v>
      </c>
      <c r="AI38" s="21"/>
      <c r="AJ38" s="11"/>
    </row>
    <row r="39" spans="1:37" ht="15.75" x14ac:dyDescent="0.25">
      <c r="A39" s="55"/>
      <c r="B39" s="52"/>
      <c r="C39" s="39"/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65"/>
      <c r="AH39" s="59">
        <f t="shared" si="1"/>
        <v>0</v>
      </c>
      <c r="AI39" s="21"/>
      <c r="AJ39" s="11"/>
    </row>
    <row r="40" spans="1:37" ht="15.75" x14ac:dyDescent="0.25">
      <c r="A40" s="55"/>
      <c r="B40" s="52"/>
      <c r="C40" s="39"/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65"/>
      <c r="AH40" s="59">
        <f t="shared" si="1"/>
        <v>0</v>
      </c>
      <c r="AI40" s="21"/>
      <c r="AJ40" s="11"/>
    </row>
    <row r="41" spans="1:37" ht="15.75" x14ac:dyDescent="0.25">
      <c r="A41" s="56"/>
      <c r="B41" s="53"/>
      <c r="C41" s="42"/>
      <c r="D41" s="43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66"/>
      <c r="AH41" s="59">
        <f t="shared" si="1"/>
        <v>0</v>
      </c>
      <c r="AI41" s="21"/>
      <c r="AJ41" s="11"/>
    </row>
    <row r="42" spans="1:37" ht="15.75" x14ac:dyDescent="0.25">
      <c r="C42" s="4"/>
      <c r="D42" s="6"/>
      <c r="E42" s="6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5"/>
      <c r="AJ42" s="5"/>
      <c r="AK42" s="11"/>
    </row>
    <row r="43" spans="1:37" ht="15.75" x14ac:dyDescent="0.25">
      <c r="C43" s="4"/>
      <c r="D43" s="6"/>
      <c r="E43" s="6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5"/>
      <c r="AJ43" s="5"/>
      <c r="AK43" s="11"/>
    </row>
    <row r="44" spans="1:37" ht="15.75" x14ac:dyDescent="0.25">
      <c r="C44" s="3"/>
      <c r="D44" s="3"/>
      <c r="E44" s="3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"/>
      <c r="AK44" s="11"/>
    </row>
    <row r="45" spans="1:37" ht="15.75" x14ac:dyDescent="0.25">
      <c r="C45" s="3"/>
      <c r="D45" s="3"/>
      <c r="E45" s="3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"/>
      <c r="AK45" s="11"/>
    </row>
    <row r="46" spans="1:37" ht="15.75" x14ac:dyDescent="0.25">
      <c r="C46" s="3"/>
      <c r="D46" s="3"/>
      <c r="E46" s="3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"/>
      <c r="AK46" s="11"/>
    </row>
    <row r="47" spans="1:37" ht="15.75" x14ac:dyDescent="0.25">
      <c r="C47" s="3"/>
      <c r="D47" s="3"/>
      <c r="E47" s="3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"/>
      <c r="AK47" s="11"/>
    </row>
    <row r="48" spans="1:37" ht="15.75" x14ac:dyDescent="0.25">
      <c r="C48" s="3"/>
      <c r="D48" s="3"/>
      <c r="E48" s="1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11"/>
    </row>
    <row r="49" spans="3:37" ht="15.75" x14ac:dyDescent="0.25">
      <c r="C49" s="3"/>
      <c r="D49" s="3"/>
      <c r="E49" s="1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11"/>
    </row>
    <row r="50" spans="3:37" ht="15.75" x14ac:dyDescent="0.25">
      <c r="C50" s="3"/>
      <c r="D50" s="3"/>
      <c r="E50" s="1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11"/>
    </row>
    <row r="51" spans="3:37" ht="15.75" x14ac:dyDescent="0.25">
      <c r="C51" s="3"/>
      <c r="D51" s="3"/>
      <c r="E51" s="1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11"/>
    </row>
    <row r="52" spans="3:37" ht="15.75" x14ac:dyDescent="0.25">
      <c r="C52" s="3"/>
      <c r="D52" s="3"/>
      <c r="E52" s="1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11"/>
    </row>
    <row r="53" spans="3:37" ht="15.75" x14ac:dyDescent="0.25">
      <c r="C53" s="3"/>
      <c r="D53" s="3"/>
      <c r="E53" s="1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11"/>
    </row>
    <row r="54" spans="3:37" ht="15.75" x14ac:dyDescent="0.25">
      <c r="C54" s="3"/>
      <c r="D54" s="3"/>
      <c r="E54" s="1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11"/>
    </row>
    <row r="55" spans="3:37" ht="15.75" x14ac:dyDescent="0.25">
      <c r="C55" s="3"/>
      <c r="D55" s="3"/>
      <c r="E55" s="1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11"/>
    </row>
    <row r="56" spans="3:37" ht="15.75" x14ac:dyDescent="0.25">
      <c r="C56" s="3"/>
      <c r="D56" s="3"/>
      <c r="E56" s="1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11"/>
    </row>
    <row r="57" spans="3:37" ht="15.75" x14ac:dyDescent="0.25">
      <c r="C57" s="3"/>
      <c r="D57" s="3"/>
      <c r="E57" s="1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11"/>
    </row>
    <row r="58" spans="3:37" ht="15.75" x14ac:dyDescent="0.25">
      <c r="C58" s="3"/>
      <c r="D58" s="3"/>
      <c r="E58" s="1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11"/>
    </row>
    <row r="59" spans="3:37" ht="15.75" x14ac:dyDescent="0.25">
      <c r="C59" s="3"/>
      <c r="D59" s="3"/>
      <c r="E59" s="1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11"/>
    </row>
    <row r="60" spans="3:37" ht="15.75" x14ac:dyDescent="0.25">
      <c r="C60" s="3"/>
      <c r="D60" s="3"/>
      <c r="E60" s="1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11"/>
    </row>
    <row r="61" spans="3:37" ht="15.75" x14ac:dyDescent="0.25">
      <c r="C61" s="3"/>
      <c r="D61" s="3"/>
      <c r="E61" s="1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11"/>
    </row>
    <row r="62" spans="3:37" ht="15.75" x14ac:dyDescent="0.25">
      <c r="C62" s="3"/>
      <c r="D62" s="3"/>
      <c r="E62" s="1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11"/>
    </row>
    <row r="63" spans="3:37" ht="15.75" x14ac:dyDescent="0.25">
      <c r="C63" s="3"/>
      <c r="D63" s="3"/>
      <c r="E63" s="1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11"/>
    </row>
    <row r="64" spans="3:37" ht="15.75" x14ac:dyDescent="0.25">
      <c r="C64" s="3"/>
      <c r="D64" s="3"/>
      <c r="E64" s="13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14"/>
    </row>
    <row r="65" spans="3:37" ht="15.75" x14ac:dyDescent="0.25">
      <c r="C65" s="3"/>
      <c r="D65" s="3"/>
      <c r="E65" s="1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14"/>
    </row>
    <row r="66" spans="3:37" ht="15.75" x14ac:dyDescent="0.25">
      <c r="C66" s="3"/>
      <c r="D66" s="3"/>
      <c r="E66" s="1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14"/>
    </row>
    <row r="67" spans="3:37" ht="15.75" x14ac:dyDescent="0.25">
      <c r="C67" s="3"/>
      <c r="D67" s="3"/>
      <c r="E67" s="1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14"/>
    </row>
    <row r="68" spans="3:37" ht="15.75" x14ac:dyDescent="0.25">
      <c r="C68" s="3"/>
      <c r="D68" s="3"/>
      <c r="E68" s="1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14"/>
    </row>
    <row r="69" spans="3:37" ht="15.75" x14ac:dyDescent="0.25">
      <c r="C69" s="3"/>
      <c r="D69" s="3"/>
      <c r="E69" s="1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14"/>
    </row>
    <row r="70" spans="3:37" ht="15.75" x14ac:dyDescent="0.25">
      <c r="C70" s="3"/>
      <c r="D70" s="3"/>
      <c r="E70" s="1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14"/>
    </row>
    <row r="71" spans="3:37" ht="15.75" x14ac:dyDescent="0.25">
      <c r="C71" s="3"/>
      <c r="D71" s="3"/>
      <c r="E71" s="1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14"/>
    </row>
    <row r="72" spans="3:37" ht="15.75" x14ac:dyDescent="0.25">
      <c r="C72" s="3"/>
      <c r="D72" s="3"/>
      <c r="E72" s="1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14"/>
    </row>
    <row r="73" spans="3:37" ht="15.75" x14ac:dyDescent="0.25">
      <c r="C73" s="3"/>
      <c r="D73" s="3"/>
      <c r="E73" s="1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14"/>
    </row>
    <row r="74" spans="3:37" ht="15.75" x14ac:dyDescent="0.25">
      <c r="C74" s="3"/>
      <c r="D74" s="3"/>
      <c r="E74" s="1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14"/>
    </row>
  </sheetData>
  <sortState ref="A6:AH10">
    <sortCondition descending="1" ref="AH5"/>
  </sortState>
  <dataConsolidate link="1"/>
  <mergeCells count="4">
    <mergeCell ref="A3:B3"/>
    <mergeCell ref="C3:AG3"/>
    <mergeCell ref="A1:B1"/>
    <mergeCell ref="A2:B2"/>
  </mergeCells>
  <conditionalFormatting sqref="A6:A41">
    <cfRule type="containsText" dxfId="5" priority="9" operator="containsText" text="ESPACES_VERTS">
      <formula>NOT(ISERROR(SEARCH("ESPACES_VERTS",A6)))</formula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41">
    <cfRule type="containsText" dxfId="4" priority="12" operator="containsText" text="ESPACES VERTS">
      <formula>NOT(ISERROR(SEARCH("ESPACES VERTS",A6)))</formula>
    </cfRule>
  </conditionalFormatting>
  <conditionalFormatting sqref="A3:A1048576">
    <cfRule type="containsText" dxfId="3" priority="10" operator="containsText" text="BATIMENTS">
      <formula>NOT(ISERROR(SEARCH("BATIMENTS",A3)))</formula>
    </cfRule>
    <cfRule type="containsText" dxfId="2" priority="11" operator="containsText" text="VOIRIE">
      <formula>NOT(ISERROR(SEARCH("VOIRIE",A3)))</formula>
    </cfRule>
  </conditionalFormatting>
  <conditionalFormatting sqref="C5:AG41">
    <cfRule type="expression" dxfId="1" priority="6">
      <formula>WEEKDAY(C$5,2)&gt;5</formula>
    </cfRule>
  </conditionalFormatting>
  <dataValidations count="5">
    <dataValidation type="list" allowBlank="1" showInputMessage="1" showErrorMessage="1" sqref="A6:A41" xr:uid="{16631046-7BA4-4199-9C0A-9DAB285FBF43}">
      <formula1>Activité</formula1>
    </dataValidation>
    <dataValidation type="list" allowBlank="1" showInputMessage="1" showErrorMessage="1" sqref="B6:B41" xr:uid="{C0810F07-BE6E-4CE7-B199-07CED7BBE8DE}">
      <formula1>INDIRECT(A6)</formula1>
    </dataValidation>
    <dataValidation type="list" allowBlank="1" showInputMessage="1" showErrorMessage="1" sqref="A3:B3" xr:uid="{30FE06C9-B5CF-4322-A344-667A9DFD08CF}">
      <formula1>lNam</formula1>
    </dataValidation>
    <dataValidation type="list" allowBlank="1" showInputMessage="1" showErrorMessage="1" sqref="A1" xr:uid="{5679F113-9B10-4264-AD60-4AF569847A48}">
      <formula1>lAnn</formula1>
    </dataValidation>
    <dataValidation type="list" allowBlank="1" showInputMessage="1" showErrorMessage="1" sqref="A2:B2" xr:uid="{5A5C7102-F2E2-4D23-A6AC-2F38C2925770}">
      <formula1>lMois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stopIfTrue="1" id="{7E6892DF-77EE-44A9-84AD-5B54BE830FC7}">
            <xm:f>VLOOKUP(C$5,Param!$A$2:$A$13,1,0)</xm:f>
            <x14:dxf>
              <fill>
                <patternFill>
                  <bgColor rgb="FFFF0000"/>
                </patternFill>
              </fill>
            </x14:dxf>
          </x14:cfRule>
          <xm:sqref>C5:AG41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27F46-8460-41C0-BF23-5507B6E24F03}">
  <sheetPr codeName="WsR"/>
  <dimension ref="A1:AH42"/>
  <sheetViews>
    <sheetView workbookViewId="0">
      <selection activeCell="G13" sqref="G13"/>
    </sheetView>
  </sheetViews>
  <sheetFormatPr baseColWidth="10" defaultRowHeight="15" x14ac:dyDescent="0.25"/>
  <cols>
    <col min="2" max="2" width="23.7109375" customWidth="1"/>
  </cols>
  <sheetData>
    <row r="1" spans="1:34" x14ac:dyDescent="0.25">
      <c r="A1" s="70" t="s">
        <v>54</v>
      </c>
    </row>
    <row r="5" spans="1:34" x14ac:dyDescent="0.25">
      <c r="AH5" s="67"/>
    </row>
    <row r="6" spans="1:34" x14ac:dyDescent="0.25">
      <c r="AH6" s="29"/>
    </row>
    <row r="7" spans="1:34" x14ac:dyDescent="0.25">
      <c r="AH7" s="29"/>
    </row>
    <row r="8" spans="1:34" x14ac:dyDescent="0.25">
      <c r="AH8" s="29"/>
    </row>
    <row r="9" spans="1:34" x14ac:dyDescent="0.25">
      <c r="AH9" s="29"/>
    </row>
    <row r="10" spans="1:34" x14ac:dyDescent="0.25">
      <c r="AH10" s="29"/>
    </row>
    <row r="11" spans="1:34" x14ac:dyDescent="0.25">
      <c r="AH11" s="29"/>
    </row>
    <row r="12" spans="1:34" x14ac:dyDescent="0.25">
      <c r="AH12" s="29"/>
    </row>
    <row r="13" spans="1:34" x14ac:dyDescent="0.25">
      <c r="AH13" s="29"/>
    </row>
    <row r="14" spans="1:34" x14ac:dyDescent="0.25">
      <c r="AH14" s="29"/>
    </row>
    <row r="15" spans="1:34" x14ac:dyDescent="0.25">
      <c r="AH15" s="29"/>
    </row>
    <row r="16" spans="1:34" x14ac:dyDescent="0.25">
      <c r="AH16" s="29"/>
    </row>
    <row r="17" spans="34:34" x14ac:dyDescent="0.25">
      <c r="AH17" s="29"/>
    </row>
    <row r="18" spans="34:34" x14ac:dyDescent="0.25">
      <c r="AH18" s="29"/>
    </row>
    <row r="19" spans="34:34" x14ac:dyDescent="0.25">
      <c r="AH19" s="29"/>
    </row>
    <row r="20" spans="34:34" x14ac:dyDescent="0.25">
      <c r="AH20" s="29"/>
    </row>
    <row r="21" spans="34:34" x14ac:dyDescent="0.25">
      <c r="AH21" s="29"/>
    </row>
    <row r="22" spans="34:34" x14ac:dyDescent="0.25">
      <c r="AH22" s="29"/>
    </row>
    <row r="23" spans="34:34" x14ac:dyDescent="0.25">
      <c r="AH23" s="29"/>
    </row>
    <row r="24" spans="34:34" x14ac:dyDescent="0.25">
      <c r="AH24" s="29"/>
    </row>
    <row r="25" spans="34:34" x14ac:dyDescent="0.25">
      <c r="AH25" s="29"/>
    </row>
    <row r="26" spans="34:34" x14ac:dyDescent="0.25">
      <c r="AH26" s="29"/>
    </row>
    <row r="27" spans="34:34" x14ac:dyDescent="0.25">
      <c r="AH27" s="29"/>
    </row>
    <row r="28" spans="34:34" x14ac:dyDescent="0.25">
      <c r="AH28" s="29"/>
    </row>
    <row r="29" spans="34:34" x14ac:dyDescent="0.25">
      <c r="AH29" s="29"/>
    </row>
    <row r="30" spans="34:34" x14ac:dyDescent="0.25">
      <c r="AH30" s="29"/>
    </row>
    <row r="31" spans="34:34" x14ac:dyDescent="0.25">
      <c r="AH31" s="29"/>
    </row>
    <row r="32" spans="34:34" x14ac:dyDescent="0.25">
      <c r="AH32" s="29"/>
    </row>
    <row r="33" spans="34:34" x14ac:dyDescent="0.25">
      <c r="AH33" s="29"/>
    </row>
    <row r="34" spans="34:34" x14ac:dyDescent="0.25">
      <c r="AH34" s="29"/>
    </row>
    <row r="35" spans="34:34" x14ac:dyDescent="0.25">
      <c r="AH35" s="29"/>
    </row>
    <row r="36" spans="34:34" x14ac:dyDescent="0.25">
      <c r="AH36" s="29"/>
    </row>
    <row r="37" spans="34:34" x14ac:dyDescent="0.25">
      <c r="AH37" s="29"/>
    </row>
    <row r="38" spans="34:34" x14ac:dyDescent="0.25">
      <c r="AH38" s="29"/>
    </row>
    <row r="39" spans="34:34" x14ac:dyDescent="0.25">
      <c r="AH39" s="29"/>
    </row>
    <row r="40" spans="34:34" x14ac:dyDescent="0.25">
      <c r="AH40" s="29"/>
    </row>
    <row r="41" spans="34:34" x14ac:dyDescent="0.25">
      <c r="AH41" s="29"/>
    </row>
    <row r="42" spans="34:34" x14ac:dyDescent="0.25">
      <c r="AH42" s="29"/>
    </row>
  </sheetData>
  <hyperlinks>
    <hyperlink ref="A1" r:id="rId1" xr:uid="{D99A7742-13E4-4ACB-9FE9-318A2F1031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Param</vt:lpstr>
      <vt:lpstr>BD</vt:lpstr>
      <vt:lpstr>Fiche</vt:lpstr>
      <vt:lpstr>BILAN</vt:lpstr>
      <vt:lpstr>An</vt:lpstr>
      <vt:lpstr>Feries</vt:lpstr>
      <vt:lpstr>lAnn</vt:lpstr>
      <vt:lpstr>lMois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Pierre-Louis PACCARD</dc:creator>
  <cp:lastModifiedBy>Roger</cp:lastModifiedBy>
  <dcterms:created xsi:type="dcterms:W3CDTF">2019-12-17T09:19:47Z</dcterms:created>
  <dcterms:modified xsi:type="dcterms:W3CDTF">2020-01-15T06:21:17Z</dcterms:modified>
</cp:coreProperties>
</file>