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4000" windowHeight="11970" activeTab="2"/>
  </bookViews>
  <sheets>
    <sheet name="Classement " sheetId="17" r:id="rId1"/>
    <sheet name="Terrains DES" sheetId="27" r:id="rId2"/>
    <sheet name="Prévisions" sheetId="40" r:id="rId3"/>
    <sheet name="Liste deroulante" sheetId="30" state="hidden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3" i="17" l="1"/>
  <c r="N133" i="17"/>
  <c r="F133" i="17"/>
  <c r="G133" i="17"/>
  <c r="C133" i="17"/>
  <c r="B133" i="17"/>
  <c r="A133" i="17"/>
  <c r="J133" i="17"/>
  <c r="K133" i="17"/>
  <c r="I133" i="17"/>
  <c r="E63" i="27"/>
  <c r="L63" i="27"/>
  <c r="D63" i="27"/>
  <c r="N134" i="17" l="1"/>
  <c r="O134" i="17"/>
  <c r="X45" i="27"/>
  <c r="X24" i="27"/>
  <c r="W8" i="27"/>
  <c r="W13" i="27"/>
  <c r="W22" i="27"/>
  <c r="W42" i="27"/>
  <c r="W56" i="27"/>
  <c r="W26" i="27"/>
  <c r="V23" i="27"/>
  <c r="V62" i="27"/>
  <c r="V43" i="27"/>
  <c r="V50" i="27"/>
  <c r="V11" i="27"/>
  <c r="K52" i="27"/>
  <c r="J51" i="27"/>
  <c r="K9" i="27"/>
  <c r="I9" i="27"/>
  <c r="I31" i="27"/>
  <c r="H31" i="27"/>
  <c r="U41" i="27"/>
  <c r="U5" i="27"/>
  <c r="U25" i="27"/>
  <c r="T40" i="27"/>
  <c r="T7" i="27"/>
  <c r="S3" i="27"/>
  <c r="S12" i="27"/>
  <c r="S39" i="27"/>
  <c r="S61" i="27"/>
  <c r="S18" i="27"/>
  <c r="R38" i="27"/>
  <c r="R63" i="27" s="1"/>
  <c r="Q35" i="27"/>
  <c r="Q48" i="27"/>
  <c r="Q4" i="27"/>
  <c r="O15" i="27"/>
  <c r="O17" i="27"/>
  <c r="O21" i="27"/>
  <c r="O6" i="27"/>
  <c r="O32" i="27"/>
  <c r="O16" i="27"/>
  <c r="P29" i="27"/>
  <c r="P33" i="27"/>
  <c r="P28" i="27"/>
  <c r="H54" i="27"/>
  <c r="G20" i="27"/>
  <c r="G36" i="27"/>
  <c r="N30" i="27"/>
  <c r="N63" i="27" s="1"/>
  <c r="M49" i="27"/>
  <c r="M14" i="27"/>
  <c r="M19" i="27"/>
  <c r="M27" i="27"/>
  <c r="M47" i="27"/>
  <c r="M10" i="27"/>
  <c r="J46" i="27"/>
  <c r="F46" i="27"/>
  <c r="F2" i="27"/>
  <c r="P63" i="27" l="1"/>
  <c r="X63" i="27"/>
  <c r="J63" i="27"/>
  <c r="O63" i="27"/>
  <c r="Q63" i="27"/>
  <c r="U63" i="27"/>
  <c r="I63" i="27"/>
  <c r="V63" i="27"/>
  <c r="S63" i="27"/>
  <c r="G63" i="27"/>
  <c r="T63" i="27"/>
  <c r="K63" i="27"/>
  <c r="M63" i="27"/>
  <c r="F63" i="27"/>
  <c r="H63" i="27"/>
  <c r="W63" i="27"/>
  <c r="H13" i="17"/>
  <c r="H20" i="17"/>
  <c r="H21" i="17"/>
  <c r="H25" i="17"/>
  <c r="H66" i="17"/>
  <c r="H67" i="17"/>
  <c r="H36" i="17"/>
  <c r="H64" i="17"/>
  <c r="H79" i="17"/>
  <c r="H3" i="17"/>
  <c r="H5" i="17"/>
  <c r="H7" i="17"/>
  <c r="H11" i="17"/>
  <c r="H12" i="17"/>
  <c r="H14" i="17"/>
  <c r="H16" i="17"/>
  <c r="H19" i="17"/>
  <c r="H30" i="17"/>
  <c r="H38" i="17"/>
  <c r="H42" i="17"/>
  <c r="H44" i="17"/>
  <c r="H45" i="17"/>
  <c r="H46" i="17"/>
  <c r="H47" i="17"/>
  <c r="H49" i="17"/>
  <c r="H52" i="17"/>
  <c r="H54" i="17"/>
  <c r="H57" i="17"/>
  <c r="H59" i="17"/>
  <c r="H61" i="17"/>
  <c r="H75" i="17"/>
  <c r="H77" i="17"/>
  <c r="H81" i="17"/>
  <c r="H97" i="17"/>
  <c r="H100" i="17"/>
  <c r="H102" i="17"/>
  <c r="H114" i="17"/>
  <c r="H117" i="17"/>
  <c r="H74" i="17"/>
  <c r="H105" i="17"/>
  <c r="H6" i="17"/>
  <c r="H22" i="17"/>
  <c r="H27" i="17"/>
  <c r="H32" i="17"/>
  <c r="H34" i="17"/>
  <c r="H41" i="17"/>
  <c r="H43" i="17"/>
  <c r="H53" i="17"/>
  <c r="H55" i="17"/>
  <c r="H58" i="17"/>
  <c r="H60" i="17"/>
  <c r="H76" i="17"/>
  <c r="H78" i="17"/>
  <c r="H83" i="17"/>
  <c r="H85" i="17"/>
  <c r="H87" i="17"/>
  <c r="H91" i="17"/>
  <c r="H95" i="17"/>
  <c r="H98" i="17"/>
  <c r="H99" i="17"/>
  <c r="H103" i="17"/>
  <c r="H106" i="17"/>
  <c r="H115" i="17"/>
  <c r="H118" i="17"/>
  <c r="H120" i="17"/>
  <c r="H123" i="17"/>
  <c r="H125" i="17"/>
  <c r="H129" i="17"/>
  <c r="H130" i="17"/>
  <c r="H28" i="17"/>
  <c r="H8" i="17"/>
  <c r="H15" i="17"/>
  <c r="H18" i="17"/>
  <c r="H29" i="17"/>
  <c r="H39" i="17"/>
  <c r="H50" i="17"/>
  <c r="H51" i="17"/>
  <c r="H56" i="17"/>
  <c r="H63" i="17"/>
  <c r="H69" i="17"/>
  <c r="H70" i="17"/>
  <c r="H73" i="17"/>
  <c r="H80" i="17"/>
  <c r="H88" i="17"/>
  <c r="H96" i="17"/>
  <c r="H104" i="17"/>
  <c r="H107" i="17"/>
  <c r="H108" i="17"/>
  <c r="H109" i="17"/>
  <c r="H110" i="17"/>
  <c r="H112" i="17"/>
  <c r="H119" i="17"/>
  <c r="H121" i="17"/>
  <c r="H122" i="17"/>
  <c r="H124" i="17"/>
  <c r="H126" i="17"/>
  <c r="H127" i="17"/>
  <c r="H128" i="17"/>
  <c r="H132" i="17"/>
  <c r="H2" i="17"/>
  <c r="H9" i="17"/>
  <c r="H10" i="17"/>
  <c r="H17" i="17"/>
  <c r="H23" i="17"/>
  <c r="H24" i="17"/>
  <c r="H26" i="17"/>
  <c r="H31" i="17"/>
  <c r="H33" i="17"/>
  <c r="H35" i="17"/>
  <c r="H37" i="17"/>
  <c r="H40" i="17"/>
  <c r="H48" i="17"/>
  <c r="H62" i="17"/>
  <c r="H65" i="17"/>
  <c r="H68" i="17"/>
  <c r="H71" i="17"/>
  <c r="H72" i="17"/>
  <c r="H82" i="17"/>
  <c r="H84" i="17"/>
  <c r="H86" i="17"/>
  <c r="H89" i="17"/>
  <c r="H90" i="17"/>
  <c r="H92" i="17"/>
  <c r="H93" i="17"/>
  <c r="H94" i="17"/>
  <c r="H101" i="17"/>
  <c r="H111" i="17"/>
  <c r="H113" i="17"/>
  <c r="H116" i="17"/>
  <c r="H131" i="17"/>
  <c r="H4" i="17"/>
  <c r="H133" i="17" l="1"/>
  <c r="Y63" i="27"/>
</calcChain>
</file>

<file path=xl/sharedStrings.xml><?xml version="1.0" encoding="utf-8"?>
<sst xmlns="http://schemas.openxmlformats.org/spreadsheetml/2006/main" count="1143" uniqueCount="357">
  <si>
    <t>Remarque</t>
  </si>
  <si>
    <t>Année ECN</t>
  </si>
  <si>
    <t>Rang ECN</t>
  </si>
  <si>
    <t>DES</t>
  </si>
  <si>
    <t>DESC/option</t>
  </si>
  <si>
    <t>Vœux 1</t>
  </si>
  <si>
    <t xml:space="preserve">Vœux 2 </t>
  </si>
  <si>
    <t>Vœux 3</t>
  </si>
  <si>
    <t xml:space="preserve">Remarque </t>
  </si>
  <si>
    <t>Mail</t>
  </si>
  <si>
    <t>Nom et prénom</t>
  </si>
  <si>
    <t>Radiodiagnostic et imagerie médicale</t>
  </si>
  <si>
    <t>Néphrologie</t>
  </si>
  <si>
    <t>Neurologie</t>
  </si>
  <si>
    <t>Médecine nucléaire</t>
  </si>
  <si>
    <t>Hépato-Gastro</t>
  </si>
  <si>
    <t>MPR</t>
  </si>
  <si>
    <t>Onco med</t>
  </si>
  <si>
    <t>Oncologie</t>
  </si>
  <si>
    <t>Semestre actuel</t>
  </si>
  <si>
    <t>Durée du DES/DESC</t>
  </si>
  <si>
    <t>Semestre restants</t>
  </si>
  <si>
    <t>Médecine interne</t>
  </si>
  <si>
    <t>Anapath</t>
  </si>
  <si>
    <t>Rhumatologie</t>
  </si>
  <si>
    <t>Pneumologie</t>
  </si>
  <si>
    <t>Radiothérpie</t>
  </si>
  <si>
    <t>Cardiologie et maladies vasculaires</t>
  </si>
  <si>
    <t>Endocrinologie, diabète,</t>
  </si>
  <si>
    <t>Dermatologie et vénérologie</t>
  </si>
  <si>
    <t>Hématologie</t>
  </si>
  <si>
    <t>Génétique médicale</t>
  </si>
  <si>
    <t>Hémato</t>
  </si>
  <si>
    <t>RM Chir Gé</t>
  </si>
  <si>
    <t>Endocrinologie, diabète</t>
  </si>
  <si>
    <t>remord chir gé</t>
  </si>
  <si>
    <t>CESP</t>
  </si>
  <si>
    <t>Médecine Nucléaire</t>
  </si>
  <si>
    <t>CESP/ Onco med</t>
  </si>
  <si>
    <t>Responsable</t>
  </si>
  <si>
    <t>Terrain</t>
  </si>
  <si>
    <t>Nombre de postes Mai 2017</t>
  </si>
  <si>
    <t>Cabinet libéral Anatomie Pathologique BRIVE - 19</t>
  </si>
  <si>
    <t>CHU LIMOGES - Sce Anatomie Pathologique</t>
  </si>
  <si>
    <t>Dr     CARRIER</t>
  </si>
  <si>
    <t>Pr     LABROUSSE</t>
  </si>
  <si>
    <t>CH BRIVE 19 - Sce Cardiologie</t>
  </si>
  <si>
    <t>CH GUERET 23 - Sce Cardiologie</t>
  </si>
  <si>
    <t>CH TULLE 19  - CH Cardiologie</t>
  </si>
  <si>
    <t>CH USSEL 19 - Sce Cardiologie et Maladies Vascul.</t>
  </si>
  <si>
    <t>CHU LIMOGES - Sce Cardiologie</t>
  </si>
  <si>
    <t>CHU LIMOGES - Sce CTCV et angiologie</t>
  </si>
  <si>
    <t>Dr    FLEURANT</t>
  </si>
  <si>
    <t>Dr    MANSOUR Larbi</t>
  </si>
  <si>
    <t>Dr    GOBURDHUN</t>
  </si>
  <si>
    <t>Dr    BERENFELD</t>
  </si>
  <si>
    <t>Pr     ABOYANS</t>
  </si>
  <si>
    <t>Pr     LACROIX</t>
  </si>
  <si>
    <t>CHU LIMOGES  - Sce Dermatologie</t>
  </si>
  <si>
    <t>Pr     BEDANE</t>
  </si>
  <si>
    <t>CHU LIMOGES - Médecine Interne, Endocrinologie</t>
  </si>
  <si>
    <t>CH TULLE 19 - Diabétologie-Endocrinologie</t>
  </si>
  <si>
    <t>CH</t>
  </si>
  <si>
    <t>Cabinet libéral BRIVE</t>
  </si>
  <si>
    <t>CHU</t>
  </si>
  <si>
    <t>CH BRIVE 19</t>
  </si>
  <si>
    <t>CH GUERET 23</t>
  </si>
  <si>
    <t xml:space="preserve">CH TULLE 19 </t>
  </si>
  <si>
    <t>CH TULLE 19</t>
  </si>
  <si>
    <t>CH USSEL 19</t>
  </si>
  <si>
    <t>Pr     ARCHAMBEAUD</t>
  </si>
  <si>
    <t>Dr    HAULOT Jean-Pierre</t>
  </si>
  <si>
    <t>CHU HME LIMOGES - Histologie Cytologie Biologie</t>
  </si>
  <si>
    <t>CHU HME LIMOGES - Pédiatrie Médicale</t>
  </si>
  <si>
    <t>CHU LIMOGES - Labo Biochimie et Génétique Moléculaire</t>
  </si>
  <si>
    <t>CHU HME</t>
  </si>
  <si>
    <t>Pr     YARDIN</t>
  </si>
  <si>
    <t>Pr     LIENHARDT</t>
  </si>
  <si>
    <t>Pr     STURTZ</t>
  </si>
  <si>
    <t>Pr     JACCARD Arnaud (Remplact Pr Bordessoule)</t>
  </si>
  <si>
    <t>CHU LIMOGES - Hématologie Clinique et Thérapie Cellulaire</t>
  </si>
  <si>
    <t>CHU LIMOGES - SSR Polyvalent et Onco Hématologique</t>
  </si>
  <si>
    <t>Dr    VENOT</t>
  </si>
  <si>
    <t>Pr     SAUTEREAU</t>
  </si>
  <si>
    <t>Dr    BOUBADDI</t>
  </si>
  <si>
    <t>Dr    LESOUPLE</t>
  </si>
  <si>
    <t>Dr     VALGUEBLASSE</t>
  </si>
  <si>
    <t>Dr    GAMEIRO Manuel Luis</t>
  </si>
  <si>
    <t>CH ST JUNIEN 87 - Médecine interne</t>
  </si>
  <si>
    <t>CHU LIMOGES - Hépato-gastro-entérologie</t>
  </si>
  <si>
    <t>CH BRIVE 19 - Hépato Gastro Entérologie</t>
  </si>
  <si>
    <t>CH GUERET 23 - Sce Gastroentérologie et Hépatologie</t>
  </si>
  <si>
    <t>CH ST JUNIEN 87 - Sce Endoscopie</t>
  </si>
  <si>
    <t>CH TULLE 19 - Gastroentérologie</t>
  </si>
  <si>
    <t>CH ST JUNIEN 87</t>
  </si>
  <si>
    <t>Dr    ABRAHAM</t>
  </si>
  <si>
    <t>Pr     FAUCHAIS</t>
  </si>
  <si>
    <t>Pr     DANTOINE</t>
  </si>
  <si>
    <t>CHU LIMOGES - Médecine Interne A  Polyclinique Médic</t>
  </si>
  <si>
    <t>CHU LIMOGES - Médecine Nucléaire</t>
  </si>
  <si>
    <t>Pr     MONTEIL</t>
  </si>
  <si>
    <t>Dr     BOIVIN Maria</t>
  </si>
  <si>
    <t>Dr    FOUCHER-BARRES</t>
  </si>
  <si>
    <t>Dr    CARRIERE PIQUARD HELENE</t>
  </si>
  <si>
    <t>Pr     SALLE</t>
  </si>
  <si>
    <t>Dr    VIMONT Yves André</t>
  </si>
  <si>
    <t>Ch TULLE  19  - Sce Médecine Physique et Réadapt.</t>
  </si>
  <si>
    <t>CH BRIVE 19  - Médecine Physique et Réadaptation</t>
  </si>
  <si>
    <t>CH ESQUIROL 87 - Pôle des Blessés Encéphale Adrien Dany</t>
  </si>
  <si>
    <t>CHU LIMOGES - Médecine Physique et de Réadaptation</t>
  </si>
  <si>
    <t>CRRF André Lalande  23 NOTH - Médecine Physique Rééducation</t>
  </si>
  <si>
    <t>CH ESQUIROL 87</t>
  </si>
  <si>
    <t>CRRF NOTH 23</t>
  </si>
  <si>
    <t>Dr    BOUDET Rémi</t>
  </si>
  <si>
    <t>Pr     ESSIG</t>
  </si>
  <si>
    <t>CH BRIVE 19 - Néphrologie-Hémodialyse</t>
  </si>
  <si>
    <t>CHU LIMOGES - Néphrologie, Dialyse, Transplantation</t>
  </si>
  <si>
    <t>CH TULLE 19 - Service Neurologie</t>
  </si>
  <si>
    <t>CHU LIMOGES - Neurologie</t>
  </si>
  <si>
    <t>CH BRIVE 19  - Neurologie</t>
  </si>
  <si>
    <t>Dr     ANTAL</t>
  </si>
  <si>
    <t>Pr     COURATIER</t>
  </si>
  <si>
    <t>Dr    BOUKRIS Sami (Remplact Dr Lubeau)</t>
  </si>
  <si>
    <t>Dr    VAYRE</t>
  </si>
  <si>
    <t>CH BRIVE 19 - Sce Cancérologie Radiothérapie,Hématologie</t>
  </si>
  <si>
    <t>Pr     VERGNENEGRE (Remplact Pr Des Guetz)</t>
  </si>
  <si>
    <t>CHU LIMOGES - Sce Oncologie Médicale</t>
  </si>
  <si>
    <t>CHU LIMOGES - Sce Radiothérapie</t>
  </si>
  <si>
    <t>Pr     CLAVERE</t>
  </si>
  <si>
    <t>Dr     HOTEA (changt chefferie en remplact Dr Caporal)</t>
  </si>
  <si>
    <t>Dr     BOUYER</t>
  </si>
  <si>
    <t>Dr    JEANDEAU</t>
  </si>
  <si>
    <t>Pr     MELLONI</t>
  </si>
  <si>
    <t>Pr     VINCENT</t>
  </si>
  <si>
    <t>CH BRIVE 19 - Sce Pneumologie</t>
  </si>
  <si>
    <t>CH TULLE 19 - Sce Cardio et path respir</t>
  </si>
  <si>
    <t>MGEN  STE FEYRE 23 - Pneumologie</t>
  </si>
  <si>
    <t>CHU LIMOGES - Pneumologie</t>
  </si>
  <si>
    <t>CHU LIMOGES - Sce Explorations fonction, Physiologiques</t>
  </si>
  <si>
    <t>MGEN  STE FEYRE 23</t>
  </si>
  <si>
    <t>Dr    RABENANDRASANA</t>
  </si>
  <si>
    <t>Dr    Dr LOUSTAU</t>
  </si>
  <si>
    <t>Dr    MENZLI</t>
  </si>
  <si>
    <t>Dr    CHEBIG Alexis</t>
  </si>
  <si>
    <t>Pr     MOUNAYER</t>
  </si>
  <si>
    <t>CH USSEL 19 - Pôle d'Imagerie Médicale</t>
  </si>
  <si>
    <t>CH BRIVE 19 - Radiologie et Imagerie Médicale</t>
  </si>
  <si>
    <t>CH GUERET 23 - Imagerie médicale</t>
  </si>
  <si>
    <t>CH TULLE 19 - Imagerie médicale</t>
  </si>
  <si>
    <t>CHU LIMOGES - Neuroradiologie</t>
  </si>
  <si>
    <t>CHU LIMOGES Radiologie et Imagerie Médicale</t>
  </si>
  <si>
    <t>Dr     KABTA</t>
  </si>
  <si>
    <t>Pr     BERTIN</t>
  </si>
  <si>
    <t>CH TULLE 19 - Sce Rhumato</t>
  </si>
  <si>
    <t>CHU LIMOGES - Rhumato et Centre Multidisc Douleur Chronique</t>
  </si>
  <si>
    <t>Oncologie Hémato</t>
  </si>
  <si>
    <t>Oncologie Med</t>
  </si>
  <si>
    <t>Oncologie Radio</t>
  </si>
  <si>
    <t xml:space="preserve">CH BRIVE 19  - MIRMIT </t>
  </si>
  <si>
    <t>* + 1 en DESC Onco</t>
  </si>
  <si>
    <t>* = MIB ?</t>
  </si>
  <si>
    <t>* = NRI ?</t>
  </si>
  <si>
    <t>CHU LIMOGES - Sce Court séjour gériatrique</t>
  </si>
  <si>
    <t>CHU LIMOGES - Medecine interne Cardio</t>
  </si>
  <si>
    <t>CHU LIMOGES - Medecine interne Gastro</t>
  </si>
  <si>
    <t>CHU LIMOGES - Médecine Interne</t>
  </si>
  <si>
    <t>CHU LIMOGES - Endoscopie</t>
  </si>
  <si>
    <t>Je suis interne de pneumologie de 3e semestre. J ai été inscrit en desc d'oncologie et j aimerai passer en oncologie au prochain semestre. Nous sommes 2 en pneumologie à devoir passer en oncologie pour notre desc, avant le 5e semestre. Il faudrait donc essayer d ouvrir un 6e poste pour les desc en oncologie.</t>
  </si>
  <si>
    <t>Oncologie med</t>
  </si>
  <si>
    <t>DESC</t>
  </si>
  <si>
    <t>Onco</t>
  </si>
  <si>
    <t>Réa</t>
  </si>
  <si>
    <t>Infectio</t>
  </si>
  <si>
    <t>Palliatif</t>
  </si>
  <si>
    <t>Légale</t>
  </si>
  <si>
    <t>Nombre de postes Nov 2016</t>
  </si>
  <si>
    <t xml:space="preserve">Anapath </t>
  </si>
  <si>
    <t>TOTAL</t>
  </si>
  <si>
    <t>Etranger</t>
  </si>
  <si>
    <t>InterCHU</t>
  </si>
  <si>
    <t>Gyneco HME</t>
  </si>
  <si>
    <t>Inscrit stagium</t>
  </si>
  <si>
    <t>éval</t>
  </si>
  <si>
    <t>non</t>
  </si>
  <si>
    <t>oui</t>
  </si>
  <si>
    <t>Doit faire un hors filière pour ne pas bloquer la maquette des neo internes. Souhaite radio</t>
  </si>
  <si>
    <t>Pr LOUSTAUD RATTI CL/CIR</t>
  </si>
  <si>
    <t>Pr WEINBRECK CL</t>
  </si>
  <si>
    <t>CHU LIMOGES - Médecine légale</t>
  </si>
  <si>
    <t>CHU LIMOGES - Réanimation</t>
  </si>
  <si>
    <t>CHU LIMOGES - Soins Palliatifs</t>
  </si>
  <si>
    <t>Pr     VIGNON - CL</t>
  </si>
  <si>
    <t>Pr     PARAF CL</t>
  </si>
  <si>
    <t>BORDESSOULE Co resp - CL</t>
  </si>
  <si>
    <t>Pr     VERGNE SALLE et</t>
  </si>
  <si>
    <t>CHU LIMOGES - Maladies Infectieuses</t>
  </si>
  <si>
    <t>CHU ST JUNIEN 87 - Endoscopie</t>
  </si>
  <si>
    <t>CHU ST JUNIEN 87 - Medecine interne Cardio</t>
  </si>
  <si>
    <t>Med G</t>
  </si>
  <si>
    <t>CHU ST JUNIEN 87 - Medecine interne Gastro</t>
  </si>
  <si>
    <t>CHU ST JUNIEN 87 - Médecine Interne</t>
  </si>
  <si>
    <t>Dr     JEBAI</t>
  </si>
  <si>
    <t xml:space="preserve">Pr     FAUCHAIS - </t>
  </si>
  <si>
    <t>Fin de cursus</t>
  </si>
  <si>
    <t>CHU LIMOGES - Bactériologie</t>
  </si>
  <si>
    <t>DESC Mal inf</t>
  </si>
  <si>
    <t>Procuration</t>
  </si>
  <si>
    <t>Année recherche</t>
  </si>
  <si>
    <t>Disponibilité</t>
  </si>
  <si>
    <t>Surnombre non validant</t>
  </si>
  <si>
    <t>CHU LIMOGES - Nutrition</t>
  </si>
  <si>
    <t>CHU LIMOGES - Laboratoire hématologie</t>
  </si>
  <si>
    <t>CHU LIMOGES - UOTC</t>
  </si>
  <si>
    <t>Blocage maquette</t>
  </si>
  <si>
    <t>Onco St FEYRE</t>
  </si>
  <si>
    <t>Infectiologie</t>
  </si>
  <si>
    <t>Chef de service veut 4 anapath (anticipe le changement de maquette à 5 ans + 1 poste non anapath)</t>
  </si>
  <si>
    <t>abandonne l'idée de stage réa pour ce semestre (peu de place, pas d'accord et déjà un interne de cardio au dessus de lui qui le veut)</t>
  </si>
  <si>
    <t>CH BRIVE 19 - Réa</t>
  </si>
  <si>
    <t>Procuration/ demande en cours</t>
  </si>
  <si>
    <t>Demande en cours</t>
  </si>
  <si>
    <t>St FEYRE onco</t>
  </si>
  <si>
    <t>Si pas radio aura fait 2 stages libres!</t>
  </si>
  <si>
    <t>Pr VERGNENEGRE</t>
  </si>
  <si>
    <t>Nom</t>
  </si>
  <si>
    <t>Affectation</t>
  </si>
  <si>
    <t>CLAVIER YOANN</t>
  </si>
  <si>
    <t>FELLAGUE MAXIME</t>
  </si>
  <si>
    <t>HUMBERT SEBASTIEN</t>
  </si>
  <si>
    <t>LEBOUCHER LOIC</t>
  </si>
  <si>
    <t>BOURGEOIS SEBASTIEN</t>
  </si>
  <si>
    <t>RIBEIRO DIDIER</t>
  </si>
  <si>
    <t>BABAD VALENTIN</t>
  </si>
  <si>
    <t>KIPSANG SÉBASTIEN</t>
  </si>
  <si>
    <t>MINGOZZI VINCENT</t>
  </si>
  <si>
    <t>RIBEIRO SAMUEL</t>
  </si>
  <si>
    <t>PONSIN ANTONIN</t>
  </si>
  <si>
    <t>AUBOUIN GWENAËL</t>
  </si>
  <si>
    <t>MIGNON NICOLAS</t>
  </si>
  <si>
    <t>PONTIER LAURA</t>
  </si>
  <si>
    <t>DUCHATEAU LUDOVIC</t>
  </si>
  <si>
    <t>SEIGNEURET JEAN EUDES</t>
  </si>
  <si>
    <t>CHANEL PIERRE</t>
  </si>
  <si>
    <t>MASBOUS HERVE</t>
  </si>
  <si>
    <t>RIMET NICOLAS</t>
  </si>
  <si>
    <t>LARUE JORDAN</t>
  </si>
  <si>
    <t>GIRARD VINCENT</t>
  </si>
  <si>
    <t>LEDEZ AMAURY</t>
  </si>
  <si>
    <t>ROUCHON LOÏC</t>
  </si>
  <si>
    <t>PALMIERI FLORENCE</t>
  </si>
  <si>
    <t>CAILLET GUILLAUME</t>
  </si>
  <si>
    <t>BREDY FABIEN</t>
  </si>
  <si>
    <t>MORICHAUD JOSÉ</t>
  </si>
  <si>
    <t>BOURCEY HERVÉ</t>
  </si>
  <si>
    <t>MICLO JEAN-PHILIPPE</t>
  </si>
  <si>
    <t>PILLON YVON</t>
  </si>
  <si>
    <t>DEMARET WAHBY</t>
  </si>
  <si>
    <t>CHAVALLARD BASTIEN</t>
  </si>
  <si>
    <t>FILLOD BENJAMIN</t>
  </si>
  <si>
    <t>CHABOUD PASCAL</t>
  </si>
  <si>
    <t>ANDRÉ STÉPHANIE</t>
  </si>
  <si>
    <t>BAILLY LUCIEN</t>
  </si>
  <si>
    <t>THEARD RAMAZAN</t>
  </si>
  <si>
    <t>FRANCOIS MOHAMED</t>
  </si>
  <si>
    <t>REIGNIER ELLIOT</t>
  </si>
  <si>
    <t>CHASSOT LAURENT</t>
  </si>
  <si>
    <t>GRANGER BRUNO</t>
  </si>
  <si>
    <t>RIBEIRO JEAN-LAURENT</t>
  </si>
  <si>
    <t>BOUCHE TONY</t>
  </si>
  <si>
    <t>MOME STIJNTJE</t>
  </si>
  <si>
    <t>VOLATIER CLÉMENT</t>
  </si>
  <si>
    <t>LANGEL ALAIN</t>
  </si>
  <si>
    <t>MATEO THIBAUD</t>
  </si>
  <si>
    <t>RIBEIRO SOPHIE</t>
  </si>
  <si>
    <t>COTTANCIN SÉBASTIEN</t>
  </si>
  <si>
    <t>REYMOND LIONEL</t>
  </si>
  <si>
    <t>PINTO STÉPHANE</t>
  </si>
  <si>
    <t>KURNAZ QUENTIN</t>
  </si>
  <si>
    <t>ZEDEK FABRICE</t>
  </si>
  <si>
    <t>MEREAUD XAVIER</t>
  </si>
  <si>
    <t>PERNEZ FABRICE</t>
  </si>
  <si>
    <t>LAVISSE MANUEL</t>
  </si>
  <si>
    <t>BOSCO EMMANUEL</t>
  </si>
  <si>
    <t>BEGON SYLVAIN</t>
  </si>
  <si>
    <t>REULEN ANTHONY</t>
  </si>
  <si>
    <t>GRANDY CHRISTOPHE</t>
  </si>
  <si>
    <t>PERROT GUILLAUME</t>
  </si>
  <si>
    <t>ROCHET TONY</t>
  </si>
  <si>
    <t>LE BEHEREC RÉGIS</t>
  </si>
  <si>
    <t>RIVIERE SIHAM LEINA</t>
  </si>
  <si>
    <t>PICARD LAURENT</t>
  </si>
  <si>
    <t>MERINO SÉBASTIEN</t>
  </si>
  <si>
    <t>BARTHOD NICOLAS</t>
  </si>
  <si>
    <t>MARIONNEAU PHILIPPE</t>
  </si>
  <si>
    <t>POCHON ANTOINE</t>
  </si>
  <si>
    <t>MATEO FRANCIS</t>
  </si>
  <si>
    <t>SANTOS MEDDY</t>
  </si>
  <si>
    <t>DELACHENAL FRÉDÉRIC</t>
  </si>
  <si>
    <t>BEAUDET FABIEN</t>
  </si>
  <si>
    <t>FERRIER DIDIER</t>
  </si>
  <si>
    <t>NOGUE LEA</t>
  </si>
  <si>
    <t>RECORBET EMMANUEL</t>
  </si>
  <si>
    <t>WAKIM CÉDRIC</t>
  </si>
  <si>
    <t>ROUCHON JEAN FRANÇOIS</t>
  </si>
  <si>
    <t>HOSNI GUILLAUME</t>
  </si>
  <si>
    <t>BERGERON ALAIN</t>
  </si>
  <si>
    <t>RABUEL YANNICK</t>
  </si>
  <si>
    <t>CHABLAIS CYRIL</t>
  </si>
  <si>
    <t>BOUVARD CYRIL</t>
  </si>
  <si>
    <t>SOUDY LAURENT</t>
  </si>
  <si>
    <t>RICKLIN FRANCK</t>
  </si>
  <si>
    <t>RIBEIRO ANNA</t>
  </si>
  <si>
    <t>CHABAUD JOAO</t>
  </si>
  <si>
    <t>CLERC CLEMENT</t>
  </si>
  <si>
    <t>DAUJAT YOANN</t>
  </si>
  <si>
    <t>SALAH ALEXANDRE</t>
  </si>
  <si>
    <t>GUYET NICOLAS</t>
  </si>
  <si>
    <t>RICHARD JEAN CLAUDE</t>
  </si>
  <si>
    <t>TEIXIDO DAVID</t>
  </si>
  <si>
    <t>LEBOURG SÉBASTIEN</t>
  </si>
  <si>
    <t>CUZENARD ARNAUD</t>
  </si>
  <si>
    <t>BARBAT YASSINE</t>
  </si>
  <si>
    <t>CATEAU SÉBASTIEN</t>
  </si>
  <si>
    <t>NICOD BADIR</t>
  </si>
  <si>
    <t>LEMAITRE LUDOVIC</t>
  </si>
  <si>
    <t>PETRUCCI ANTOINE</t>
  </si>
  <si>
    <t>JANDIN ERICK</t>
  </si>
  <si>
    <t>FERREIRA OLIVIER</t>
  </si>
  <si>
    <t>FLOTAT JULIEN</t>
  </si>
  <si>
    <t>QUIRICO FREDERIC</t>
  </si>
  <si>
    <t>MARTIN ERIC</t>
  </si>
  <si>
    <t>MOREL MICKAEL</t>
  </si>
  <si>
    <t>BRAYARD PASCAL</t>
  </si>
  <si>
    <t>LOUIS OLIVIER</t>
  </si>
  <si>
    <t>GOJON PAUL</t>
  </si>
  <si>
    <t>DUBOIS JEAN-GAËL</t>
  </si>
  <si>
    <t>DAKOUANE ARNAUD</t>
  </si>
  <si>
    <t>THOLAS VINCENT</t>
  </si>
  <si>
    <t>HAMIDI VINCENT</t>
  </si>
  <si>
    <t>GRANDCLEMENT ARTHUR</t>
  </si>
  <si>
    <t>PONCET JEAN FRANCOIS</t>
  </si>
  <si>
    <t>CLAIRON MATTHIEU</t>
  </si>
  <si>
    <t>DIXMERIAS FRANÇOIS</t>
  </si>
  <si>
    <t>COLAS LOUIS</t>
  </si>
  <si>
    <t>BOUSSER SIMON</t>
  </si>
  <si>
    <t>GUIRAUT GÉRALD</t>
  </si>
  <si>
    <t>MICHAUD LUDOVIC</t>
  </si>
  <si>
    <t>ROUFFIE CAMILLE</t>
  </si>
  <si>
    <t>ASPILLAGA MEHDI</t>
  </si>
  <si>
    <t>STEMPEL FREDERIC</t>
  </si>
  <si>
    <t>DROUARD DESIREE</t>
  </si>
  <si>
    <t>MARGUIER FLORENT</t>
  </si>
  <si>
    <t>GOIFFON ROMAIN</t>
  </si>
  <si>
    <t>GREITER PHILIPPE</t>
  </si>
  <si>
    <t>JALLAS DOMINIQUE</t>
  </si>
  <si>
    <t>FAVE ARNAUD</t>
  </si>
  <si>
    <t>BOZONNET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</si>
</sst>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top" wrapText="1"/>
    </xf>
    <xf numFmtId="0" fontId="0" fillId="0" borderId="2" xfId="0" applyBorder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textRotation="90" wrapText="1"/>
    </xf>
    <xf numFmtId="0" fontId="0" fillId="3" borderId="3" xfId="0" applyFont="1" applyFill="1" applyBorder="1"/>
    <xf numFmtId="0" fontId="0" fillId="0" borderId="3" xfId="0" applyFont="1" applyBorder="1"/>
    <xf numFmtId="0" fontId="1" fillId="0" borderId="0" xfId="0" applyFont="1" applyAlignment="1" applyProtection="1">
      <alignment horizontal="center" vertical="center" textRotation="90" wrapText="1"/>
      <protection locked="0"/>
    </xf>
    <xf numFmtId="0" fontId="3" fillId="0" borderId="0" xfId="0" applyFont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2" fillId="0" borderId="0" xfId="1" applyBorder="1"/>
    <xf numFmtId="0" fontId="0" fillId="2" borderId="0" xfId="0" applyFill="1" applyBorder="1"/>
    <xf numFmtId="49" fontId="0" fillId="0" borderId="0" xfId="0" applyNumberFormat="1"/>
    <xf numFmtId="0" fontId="4" fillId="0" borderId="0" xfId="0" applyFont="1" applyAlignment="1">
      <alignment horizontal="center" vertical="top" wrapText="1"/>
    </xf>
    <xf numFmtId="2" fontId="0" fillId="0" borderId="0" xfId="0" applyNumberFormat="1"/>
    <xf numFmtId="2" fontId="0" fillId="0" borderId="2" xfId="0" applyNumberFormat="1" applyBorder="1"/>
    <xf numFmtId="2" fontId="0" fillId="0" borderId="0" xfId="0" applyNumberFormat="1" applyBorder="1"/>
    <xf numFmtId="0" fontId="0" fillId="2" borderId="0" xfId="0" applyFill="1" applyBorder="1" applyAlignment="1">
      <alignment wrapText="1"/>
    </xf>
    <xf numFmtId="0" fontId="0" fillId="5" borderId="0" xfId="0" applyFill="1" applyBorder="1"/>
    <xf numFmtId="0" fontId="0" fillId="0" borderId="0" xfId="0" applyBorder="1" applyAlignment="1">
      <alignment horizontal="left" vertical="top" wrapText="1"/>
    </xf>
    <xf numFmtId="0" fontId="1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49" fontId="0" fillId="0" borderId="0" xfId="0" applyNumberFormat="1" applyBorder="1" applyAlignment="1">
      <alignment horizontal="left" vertical="top" wrapText="1"/>
    </xf>
    <xf numFmtId="49" fontId="0" fillId="4" borderId="0" xfId="0" applyNumberFormat="1" applyFill="1" applyBorder="1" applyAlignment="1">
      <alignment horizontal="left" vertical="top" wrapText="1"/>
    </xf>
    <xf numFmtId="49" fontId="0" fillId="0" borderId="0" xfId="0" applyNumberFormat="1" applyFill="1" applyBorder="1" applyAlignment="1">
      <alignment horizontal="left" vertical="top" wrapText="1"/>
    </xf>
    <xf numFmtId="2" fontId="0" fillId="0" borderId="0" xfId="0" applyNumberFormat="1" applyBorder="1" applyAlignment="1">
      <alignment horizontal="left" vertical="top" wrapText="1"/>
    </xf>
    <xf numFmtId="49" fontId="1" fillId="0" borderId="0" xfId="0" applyNumberFormat="1" applyFont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50"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numFmt numFmtId="2" formatCode="0.00"/>
    </dxf>
    <dxf>
      <numFmt numFmtId="2" formatCode="0.00"/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left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/>
        <right/>
        <top/>
        <bottom/>
      </border>
    </dxf>
    <dxf>
      <numFmt numFmtId="2" formatCode="0.00"/>
      <border diagonalUp="0" diagonalDown="0" outline="0">
        <left style="thin">
          <color indexed="64"/>
        </left>
        <right/>
        <top/>
        <bottom/>
      </border>
    </dxf>
    <dxf>
      <numFmt numFmtId="2" formatCode="0.0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numFmt numFmtId="0" formatCode="General"/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30" formatCode="@"/>
    </dxf>
    <dxf>
      <numFmt numFmtId="30" formatCode="@"/>
    </dxf>
    <dxf>
      <border outline="0">
        <left style="thick">
          <color indexed="64"/>
        </left>
      </border>
    </dxf>
    <dxf>
      <numFmt numFmtId="30" formatCode="@"/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border outline="0">
        <right style="thick">
          <color indexed="64"/>
        </right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85165</xdr:colOff>
      <xdr:row>7</xdr:row>
      <xdr:rowOff>145675</xdr:rowOff>
    </xdr:from>
    <xdr:to>
      <xdr:col>16</xdr:col>
      <xdr:colOff>296956</xdr:colOff>
      <xdr:row>19</xdr:row>
      <xdr:rowOff>117661</xdr:rowOff>
    </xdr:to>
    <xdr:sp macro="" textlink="">
      <xdr:nvSpPr>
        <xdr:cNvPr id="2" name="ZoneTexte 1"/>
        <xdr:cNvSpPr txBox="1"/>
      </xdr:nvSpPr>
      <xdr:spPr>
        <a:xfrm>
          <a:off x="9666194" y="2162734"/>
          <a:ext cx="3192556" cy="22579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dans la colonne nombre de postes Nov 2016 que ce</a:t>
          </a:r>
          <a:r>
            <a:rPr lang="fr-FR" sz="1100" baseline="0"/>
            <a:t> trouvent les nombres de postes disponnibles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</xdr:row>
          <xdr:rowOff>9525</xdr:rowOff>
        </xdr:from>
        <xdr:to>
          <xdr:col>9</xdr:col>
          <xdr:colOff>428625</xdr:colOff>
          <xdr:row>5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A1:O133" totalsRowCount="1" headerRowDxfId="49" totalsRowDxfId="48">
  <autoFilter ref="A1:O132"/>
  <sortState ref="A2:O132">
    <sortCondition ref="C2:C132"/>
  </sortState>
  <tableColumns count="15">
    <tableColumn id="1" name="Année ECN" totalsRowFunction="custom" totalsRowDxfId="16">
      <totalsRowFormula xml:space="preserve"> AVERAGE(Tableau5[Année ECN])</totalsRowFormula>
    </tableColumn>
    <tableColumn id="2" name="Nom et prénom" totalsRowFunction="custom" dataDxfId="47" totalsRowDxfId="15">
      <totalsRowFormula>COUNTA(Tableau5[Nom et prénom])</totalsRowFormula>
    </tableColumn>
    <tableColumn id="3" name="Rang ECN" totalsRowFunction="custom" totalsRowDxfId="14">
      <totalsRowFormula>AVERAGE(Tableau5[Rang ECN])</totalsRowFormula>
    </tableColumn>
    <tableColumn id="4" name="DES" totalsRowDxfId="13"/>
    <tableColumn id="5" name="DESC/option" totalsRowDxfId="12"/>
    <tableColumn id="6" name="Semestre actuel" totalsRowFunction="average" totalsRowDxfId="11"/>
    <tableColumn id="7" name="Durée du DES/DESC" totalsRowFunction="average" totalsRowDxfId="10"/>
    <tableColumn id="8" name="Semestre restants" totalsRowFunction="average" dataDxfId="46" totalsRowDxfId="9">
      <calculatedColumnFormula>G2-F2</calculatedColumnFormula>
    </tableColumn>
    <tableColumn id="9" name="Vœux 1" totalsRowFunction="custom" dataDxfId="45" totalsRowDxfId="8">
      <totalsRowFormula>COUNTA(Tableau5[Vœux 1])</totalsRowFormula>
    </tableColumn>
    <tableColumn id="10" name="Vœux 2 " totalsRowFunction="custom" dataDxfId="44" totalsRowDxfId="7">
      <totalsRowFormula>COUNTA(Tableau5[[Vœux 2 ]])</totalsRowFormula>
    </tableColumn>
    <tableColumn id="11" name="Vœux 3" totalsRowFunction="custom" dataDxfId="43" totalsRowDxfId="6">
      <totalsRowFormula>COUNTA(Tableau5[Vœux 3])</totalsRowFormula>
    </tableColumn>
    <tableColumn id="12" name="Remarque " dataDxfId="42" totalsRowDxfId="5"/>
    <tableColumn id="13" name="Mail" totalsRowDxfId="4"/>
    <tableColumn id="14" name="Inscrit stagium" totalsRowFunction="custom" dataDxfId="41" totalsRowDxfId="3">
      <totalsRowFormula>COUNTIF(Tableau5[Inscrit stagium],"oui")</totalsRowFormula>
    </tableColumn>
    <tableColumn id="15" name="éval" totalsRowFunction="custom" dataDxfId="40" totalsRowDxfId="2">
      <totalsRowFormula>COUNTIF(Tableau5[éval],"oui")</totalsRow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Z1048576" totalsRowShown="0" headerRowDxfId="39">
  <autoFilter ref="A1:Z1048576"/>
  <sortState ref="A2:Z63">
    <sortCondition ref="A1:A1048576"/>
  </sortState>
  <tableColumns count="26">
    <tableColumn id="1" name="Terrain" dataDxfId="38"/>
    <tableColumn id="2" name="CH"/>
    <tableColumn id="3" name="Responsable"/>
    <tableColumn id="4" name="Nombre de postes Nov 2016"/>
    <tableColumn id="5" name="Nombre de postes Mai 2017"/>
    <tableColumn id="9" name="Anapath " dataDxfId="37"/>
    <tableColumn id="10" name="Endocrinologie, diabète," dataDxfId="36"/>
    <tableColumn id="11" name="Hématologie" dataDxfId="35"/>
    <tableColumn id="12" name="Oncologie Hémato" dataDxfId="34"/>
    <tableColumn id="13" name="Oncologie Med" dataDxfId="33"/>
    <tableColumn id="14" name="Oncologie Radio" dataDxfId="32"/>
    <tableColumn id="15" name="Oncologie" dataDxfId="31"/>
    <tableColumn id="16" name="Cardiologie et maladies vasculaires" dataDxfId="30"/>
    <tableColumn id="17" name="Dermatologie et vénérologie" dataDxfId="29"/>
    <tableColumn id="18" name="Hépato-Gastro" dataDxfId="28"/>
    <tableColumn id="19" name="Génétique médicale" dataDxfId="27"/>
    <tableColumn id="20" name="Médecine interne" dataDxfId="26"/>
    <tableColumn id="21" name="Médecine Nucléaire" dataDxfId="25"/>
    <tableColumn id="22" name="MPR" dataDxfId="24"/>
    <tableColumn id="23" name="Néphrologie" dataDxfId="23"/>
    <tableColumn id="24" name="Neurologie" dataDxfId="22"/>
    <tableColumn id="25" name="Pneumologie" dataDxfId="21"/>
    <tableColumn id="26" name="Radiodiagnostic et imagerie médicale" dataDxfId="20"/>
    <tableColumn id="27" name="Rhumatologie" dataDxfId="19"/>
    <tableColumn id="28" name="DESC" dataDxfId="18"/>
    <tableColumn id="31" name="Remarque" dataDxfId="17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4"/>
  <sheetViews>
    <sheetView topLeftCell="A106" zoomScale="85" zoomScaleNormal="85" workbookViewId="0">
      <pane xSplit="4" topLeftCell="E1" activePane="topRight" state="frozen"/>
      <selection pane="topRight" activeCell="O134" sqref="O134"/>
    </sheetView>
  </sheetViews>
  <sheetFormatPr baseColWidth="10" defaultRowHeight="15" x14ac:dyDescent="0.25"/>
  <cols>
    <col min="1" max="1" width="11.5703125" customWidth="1"/>
    <col min="2" max="2" width="26.5703125" style="3" customWidth="1"/>
    <col min="3" max="3" width="8.85546875" style="4" customWidth="1"/>
    <col min="4" max="4" width="30.7109375" style="4" customWidth="1"/>
    <col min="5" max="5" width="8.7109375" style="4" customWidth="1"/>
    <col min="6" max="6" width="7.5703125" style="4" customWidth="1"/>
    <col min="7" max="7" width="6.5703125" style="4" customWidth="1"/>
    <col min="8" max="8" width="6.42578125" style="4" customWidth="1"/>
    <col min="9" max="11" width="28.28515625" style="24" customWidth="1"/>
    <col min="12" max="12" width="13.85546875" style="4" customWidth="1"/>
    <col min="13" max="13" width="31" style="4" customWidth="1"/>
  </cols>
  <sheetData>
    <row r="1" spans="1:15" s="12" customFormat="1" ht="44.25" customHeight="1" x14ac:dyDescent="0.25">
      <c r="A1" s="12" t="s">
        <v>1</v>
      </c>
      <c r="B1" s="13" t="s">
        <v>10</v>
      </c>
      <c r="C1" s="14" t="s">
        <v>2</v>
      </c>
      <c r="D1" s="14" t="s">
        <v>3</v>
      </c>
      <c r="E1" s="14" t="s">
        <v>4</v>
      </c>
      <c r="F1" s="14" t="s">
        <v>19</v>
      </c>
      <c r="G1" s="14" t="s">
        <v>20</v>
      </c>
      <c r="H1" s="14" t="s">
        <v>21</v>
      </c>
      <c r="I1" s="26" t="s">
        <v>5</v>
      </c>
      <c r="J1" s="26" t="s">
        <v>6</v>
      </c>
      <c r="K1" s="26" t="s">
        <v>7</v>
      </c>
      <c r="L1" s="14" t="s">
        <v>8</v>
      </c>
      <c r="M1" s="14" t="s">
        <v>9</v>
      </c>
      <c r="N1" s="18" t="s">
        <v>181</v>
      </c>
      <c r="O1" s="18" t="s">
        <v>182</v>
      </c>
    </row>
    <row r="2" spans="1:15" ht="16.350000000000001" customHeight="1" x14ac:dyDescent="0.25">
      <c r="A2">
        <v>2016</v>
      </c>
      <c r="B2" t="s">
        <v>226</v>
      </c>
      <c r="C2" s="4">
        <v>395</v>
      </c>
      <c r="D2" s="4" t="s">
        <v>14</v>
      </c>
      <c r="F2" s="4">
        <v>1</v>
      </c>
      <c r="G2" s="4">
        <v>8</v>
      </c>
      <c r="H2" s="4">
        <f>G2-F2</f>
        <v>7</v>
      </c>
      <c r="I2" s="27" t="s">
        <v>150</v>
      </c>
      <c r="J2" s="27" t="s">
        <v>146</v>
      </c>
      <c r="K2" s="27" t="s">
        <v>99</v>
      </c>
      <c r="N2" s="17" t="s">
        <v>183</v>
      </c>
      <c r="O2" s="17" t="s">
        <v>183</v>
      </c>
    </row>
    <row r="3" spans="1:15" ht="16.350000000000001" customHeight="1" x14ac:dyDescent="0.25">
      <c r="A3">
        <v>2012</v>
      </c>
      <c r="B3" t="s">
        <v>227</v>
      </c>
      <c r="C3" s="4">
        <v>932</v>
      </c>
      <c r="D3" s="4" t="s">
        <v>15</v>
      </c>
      <c r="F3" s="4">
        <v>7</v>
      </c>
      <c r="G3" s="4">
        <v>8</v>
      </c>
      <c r="H3" s="4">
        <f>G3-F3</f>
        <v>1</v>
      </c>
      <c r="I3" s="27" t="s">
        <v>89</v>
      </c>
      <c r="J3" s="27"/>
      <c r="K3" s="27"/>
      <c r="N3" s="17" t="s">
        <v>183</v>
      </c>
      <c r="O3" s="17" t="s">
        <v>183</v>
      </c>
    </row>
    <row r="4" spans="1:15" ht="16.350000000000001" customHeight="1" x14ac:dyDescent="0.25">
      <c r="A4">
        <v>2012</v>
      </c>
      <c r="B4" t="s">
        <v>228</v>
      </c>
      <c r="C4" s="4">
        <v>958</v>
      </c>
      <c r="D4" s="4" t="s">
        <v>22</v>
      </c>
      <c r="F4" s="4">
        <v>9</v>
      </c>
      <c r="G4" s="4">
        <v>10</v>
      </c>
      <c r="H4" s="4">
        <f>G4-F4</f>
        <v>1</v>
      </c>
      <c r="I4" s="27" t="s">
        <v>204</v>
      </c>
      <c r="J4" s="27"/>
      <c r="K4" s="27"/>
      <c r="L4" s="4" t="s">
        <v>205</v>
      </c>
      <c r="N4" s="17" t="s">
        <v>183</v>
      </c>
      <c r="O4" s="17" t="s">
        <v>183</v>
      </c>
    </row>
    <row r="5" spans="1:15" ht="16.350000000000001" customHeight="1" x14ac:dyDescent="0.25">
      <c r="A5">
        <v>2012</v>
      </c>
      <c r="B5" t="s">
        <v>229</v>
      </c>
      <c r="C5" s="4">
        <v>989</v>
      </c>
      <c r="D5" s="4" t="s">
        <v>22</v>
      </c>
      <c r="F5" s="4">
        <v>7</v>
      </c>
      <c r="G5" s="4">
        <v>10</v>
      </c>
      <c r="H5" s="4">
        <f>G5-F5</f>
        <v>3</v>
      </c>
      <c r="I5" s="27" t="s">
        <v>154</v>
      </c>
      <c r="J5" s="27" t="s">
        <v>162</v>
      </c>
      <c r="K5" s="27" t="s">
        <v>158</v>
      </c>
      <c r="N5" s="17" t="s">
        <v>183</v>
      </c>
      <c r="O5" s="17" t="s">
        <v>183</v>
      </c>
    </row>
    <row r="6" spans="1:15" ht="16.350000000000001" customHeight="1" x14ac:dyDescent="0.25">
      <c r="A6">
        <v>2014</v>
      </c>
      <c r="B6" t="s">
        <v>230</v>
      </c>
      <c r="C6" s="4">
        <v>1045</v>
      </c>
      <c r="D6" s="4" t="s">
        <v>29</v>
      </c>
      <c r="F6" s="4">
        <v>5</v>
      </c>
      <c r="G6" s="4">
        <v>8</v>
      </c>
      <c r="H6" s="4">
        <f>G6-F6</f>
        <v>3</v>
      </c>
      <c r="I6" s="27" t="s">
        <v>98</v>
      </c>
      <c r="J6" s="27" t="s">
        <v>195</v>
      </c>
      <c r="K6" s="27" t="s">
        <v>58</v>
      </c>
      <c r="N6" s="17" t="s">
        <v>183</v>
      </c>
      <c r="O6" s="17" t="s">
        <v>183</v>
      </c>
    </row>
    <row r="7" spans="1:15" ht="16.350000000000001" customHeight="1" x14ac:dyDescent="0.25">
      <c r="A7">
        <v>2012</v>
      </c>
      <c r="B7" t="s">
        <v>231</v>
      </c>
      <c r="C7" s="4">
        <v>1112</v>
      </c>
      <c r="D7" s="4" t="s">
        <v>24</v>
      </c>
      <c r="F7" s="4">
        <v>7</v>
      </c>
      <c r="G7" s="4">
        <v>8</v>
      </c>
      <c r="H7" s="4">
        <f>G7-F7</f>
        <v>1</v>
      </c>
      <c r="I7" s="27" t="s">
        <v>154</v>
      </c>
      <c r="J7" s="27"/>
      <c r="K7" s="27"/>
      <c r="N7" s="17" t="s">
        <v>183</v>
      </c>
      <c r="O7" s="17" t="s">
        <v>183</v>
      </c>
    </row>
    <row r="8" spans="1:15" ht="16.350000000000001" customHeight="1" x14ac:dyDescent="0.25">
      <c r="A8">
        <v>2015</v>
      </c>
      <c r="B8" t="s">
        <v>232</v>
      </c>
      <c r="C8" s="4">
        <v>1318</v>
      </c>
      <c r="D8" s="4" t="s">
        <v>24</v>
      </c>
      <c r="F8" s="4">
        <v>3</v>
      </c>
      <c r="G8" s="4">
        <v>8</v>
      </c>
      <c r="H8" s="4">
        <f>G8-F8</f>
        <v>5</v>
      </c>
      <c r="I8" s="27" t="s">
        <v>109</v>
      </c>
      <c r="J8" s="27" t="s">
        <v>49</v>
      </c>
      <c r="K8" s="27" t="s">
        <v>135</v>
      </c>
      <c r="N8" s="17" t="s">
        <v>184</v>
      </c>
      <c r="O8" s="17" t="s">
        <v>183</v>
      </c>
    </row>
    <row r="9" spans="1:15" ht="16.350000000000001" customHeight="1" x14ac:dyDescent="0.25">
      <c r="A9">
        <v>2016</v>
      </c>
      <c r="B9" t="s">
        <v>233</v>
      </c>
      <c r="C9" s="4">
        <v>1402</v>
      </c>
      <c r="D9" s="4" t="s">
        <v>18</v>
      </c>
      <c r="F9" s="4">
        <v>1</v>
      </c>
      <c r="G9" s="4">
        <v>10</v>
      </c>
      <c r="H9" s="4">
        <f>G9-F9</f>
        <v>9</v>
      </c>
      <c r="I9" s="27" t="s">
        <v>126</v>
      </c>
      <c r="J9" s="27" t="s">
        <v>124</v>
      </c>
      <c r="K9" s="27" t="s">
        <v>127</v>
      </c>
      <c r="N9" s="17" t="s">
        <v>183</v>
      </c>
      <c r="O9" s="17" t="s">
        <v>183</v>
      </c>
    </row>
    <row r="10" spans="1:15" ht="16.350000000000001" customHeight="1" x14ac:dyDescent="0.25">
      <c r="A10">
        <v>2016</v>
      </c>
      <c r="B10" t="s">
        <v>234</v>
      </c>
      <c r="C10" s="4">
        <v>1540</v>
      </c>
      <c r="D10" s="4" t="s">
        <v>27</v>
      </c>
      <c r="F10" s="4">
        <v>1</v>
      </c>
      <c r="G10" s="4">
        <v>8</v>
      </c>
      <c r="H10" s="4">
        <f>G10-F10</f>
        <v>7</v>
      </c>
      <c r="I10" s="27" t="s">
        <v>50</v>
      </c>
      <c r="J10" s="27" t="s">
        <v>46</v>
      </c>
      <c r="K10" s="27" t="s">
        <v>47</v>
      </c>
      <c r="N10" s="17" t="s">
        <v>183</v>
      </c>
      <c r="O10" s="17" t="s">
        <v>183</v>
      </c>
    </row>
    <row r="11" spans="1:15" ht="16.350000000000001" customHeight="1" x14ac:dyDescent="0.25">
      <c r="A11">
        <v>2013</v>
      </c>
      <c r="B11" t="s">
        <v>235</v>
      </c>
      <c r="C11" s="4">
        <v>1690</v>
      </c>
      <c r="D11" s="4" t="s">
        <v>27</v>
      </c>
      <c r="F11" s="4">
        <v>7</v>
      </c>
      <c r="G11" s="4">
        <v>8</v>
      </c>
      <c r="H11" s="4">
        <f>G11-F11</f>
        <v>1</v>
      </c>
      <c r="I11" s="27" t="s">
        <v>189</v>
      </c>
      <c r="J11" s="27"/>
      <c r="K11" s="27"/>
      <c r="N11" s="17" t="s">
        <v>183</v>
      </c>
      <c r="O11" s="17" t="s">
        <v>183</v>
      </c>
    </row>
    <row r="12" spans="1:15" ht="16.350000000000001" customHeight="1" x14ac:dyDescent="0.25">
      <c r="A12">
        <v>2013</v>
      </c>
      <c r="B12" t="s">
        <v>236</v>
      </c>
      <c r="C12" s="4">
        <v>1854</v>
      </c>
      <c r="D12" s="4" t="s">
        <v>34</v>
      </c>
      <c r="F12" s="4">
        <v>7</v>
      </c>
      <c r="G12" s="4">
        <v>8</v>
      </c>
      <c r="H12" s="4">
        <f>G12-F12</f>
        <v>1</v>
      </c>
      <c r="I12" s="27" t="s">
        <v>179</v>
      </c>
      <c r="J12" s="27"/>
      <c r="K12" s="27"/>
      <c r="N12" s="17" t="s">
        <v>183</v>
      </c>
      <c r="O12" s="17" t="s">
        <v>183</v>
      </c>
    </row>
    <row r="13" spans="1:15" ht="16.350000000000001" customHeight="1" x14ac:dyDescent="0.25">
      <c r="A13">
        <v>2012</v>
      </c>
      <c r="B13" t="s">
        <v>237</v>
      </c>
      <c r="C13" s="4">
        <v>1905</v>
      </c>
      <c r="D13" s="4" t="s">
        <v>11</v>
      </c>
      <c r="F13" s="4">
        <v>9</v>
      </c>
      <c r="G13" s="4">
        <v>10</v>
      </c>
      <c r="H13" s="4">
        <f>G13-F13</f>
        <v>1</v>
      </c>
      <c r="I13" s="27" t="s">
        <v>150</v>
      </c>
      <c r="J13" s="27"/>
      <c r="K13" s="27"/>
      <c r="N13" s="17" t="s">
        <v>184</v>
      </c>
      <c r="O13" s="17" t="s">
        <v>183</v>
      </c>
    </row>
    <row r="14" spans="1:15" ht="16.350000000000001" customHeight="1" x14ac:dyDescent="0.25">
      <c r="A14">
        <v>2013</v>
      </c>
      <c r="B14" t="s">
        <v>238</v>
      </c>
      <c r="C14" s="4">
        <v>1917</v>
      </c>
      <c r="D14" s="4" t="s">
        <v>27</v>
      </c>
      <c r="F14" s="4">
        <v>7</v>
      </c>
      <c r="G14" s="4">
        <v>8</v>
      </c>
      <c r="H14" s="4">
        <f>G14-F14</f>
        <v>1</v>
      </c>
      <c r="I14" s="27" t="s">
        <v>135</v>
      </c>
      <c r="J14" s="27" t="s">
        <v>50</v>
      </c>
      <c r="K14" s="27" t="s">
        <v>46</v>
      </c>
      <c r="N14" s="17" t="s">
        <v>183</v>
      </c>
      <c r="O14" s="17" t="s">
        <v>183</v>
      </c>
    </row>
    <row r="15" spans="1:15" ht="16.350000000000001" customHeight="1" x14ac:dyDescent="0.25">
      <c r="A15">
        <v>2015</v>
      </c>
      <c r="B15" t="s">
        <v>239</v>
      </c>
      <c r="C15" s="4">
        <v>2274</v>
      </c>
      <c r="D15" s="4" t="s">
        <v>29</v>
      </c>
      <c r="F15" s="4">
        <v>3</v>
      </c>
      <c r="G15" s="4">
        <v>8</v>
      </c>
      <c r="H15" s="4">
        <f>G15-F15</f>
        <v>5</v>
      </c>
      <c r="I15" s="27" t="s">
        <v>58</v>
      </c>
      <c r="J15" s="27" t="s">
        <v>124</v>
      </c>
      <c r="K15" s="27"/>
      <c r="N15" s="17" t="s">
        <v>183</v>
      </c>
      <c r="O15" s="17" t="s">
        <v>183</v>
      </c>
    </row>
    <row r="16" spans="1:15" ht="16.350000000000001" customHeight="1" x14ac:dyDescent="0.25">
      <c r="A16">
        <v>2013</v>
      </c>
      <c r="B16" t="s">
        <v>240</v>
      </c>
      <c r="C16" s="4">
        <v>2277</v>
      </c>
      <c r="D16" s="4" t="s">
        <v>11</v>
      </c>
      <c r="F16" s="4">
        <v>7</v>
      </c>
      <c r="G16" s="4">
        <v>10</v>
      </c>
      <c r="H16" s="4">
        <f>G16-F16</f>
        <v>3</v>
      </c>
      <c r="I16" s="27" t="s">
        <v>99</v>
      </c>
      <c r="J16" s="27" t="s">
        <v>150</v>
      </c>
      <c r="K16" s="27"/>
      <c r="L16" s="4" t="s">
        <v>206</v>
      </c>
      <c r="N16" s="17" t="s">
        <v>183</v>
      </c>
      <c r="O16" s="17" t="s">
        <v>183</v>
      </c>
    </row>
    <row r="17" spans="1:15" ht="16.350000000000001" customHeight="1" x14ac:dyDescent="0.25">
      <c r="A17">
        <v>2016</v>
      </c>
      <c r="B17" t="s">
        <v>241</v>
      </c>
      <c r="C17" s="4">
        <v>2280</v>
      </c>
      <c r="D17" s="4" t="s">
        <v>29</v>
      </c>
      <c r="F17" s="4">
        <v>1</v>
      </c>
      <c r="G17" s="4">
        <v>8</v>
      </c>
      <c r="H17" s="4">
        <f>G17-F17</f>
        <v>7</v>
      </c>
      <c r="I17" s="27" t="s">
        <v>58</v>
      </c>
      <c r="J17" s="27" t="s">
        <v>43</v>
      </c>
      <c r="K17" s="27" t="s">
        <v>154</v>
      </c>
      <c r="M17" s="15"/>
      <c r="N17" s="17" t="s">
        <v>184</v>
      </c>
      <c r="O17" s="17" t="s">
        <v>183</v>
      </c>
    </row>
    <row r="18" spans="1:15" ht="16.350000000000001" customHeight="1" x14ac:dyDescent="0.25">
      <c r="A18">
        <v>2015</v>
      </c>
      <c r="B18" t="s">
        <v>242</v>
      </c>
      <c r="C18" s="4">
        <v>2310</v>
      </c>
      <c r="D18" s="4" t="s">
        <v>11</v>
      </c>
      <c r="F18" s="4">
        <v>3</v>
      </c>
      <c r="G18" s="4">
        <v>10</v>
      </c>
      <c r="H18" s="4">
        <f>G18-F18</f>
        <v>7</v>
      </c>
      <c r="I18" s="27" t="s">
        <v>150</v>
      </c>
      <c r="J18" s="27" t="s">
        <v>146</v>
      </c>
      <c r="K18" s="27" t="s">
        <v>147</v>
      </c>
      <c r="N18" s="17" t="s">
        <v>183</v>
      </c>
      <c r="O18" s="17" t="s">
        <v>183</v>
      </c>
    </row>
    <row r="19" spans="1:15" ht="16.350000000000001" customHeight="1" x14ac:dyDescent="0.25">
      <c r="A19">
        <v>2013</v>
      </c>
      <c r="B19" t="s">
        <v>243</v>
      </c>
      <c r="C19" s="4">
        <v>2319</v>
      </c>
      <c r="D19" s="4" t="s">
        <v>11</v>
      </c>
      <c r="F19" s="4">
        <v>7</v>
      </c>
      <c r="G19" s="4">
        <v>10</v>
      </c>
      <c r="H19" s="4">
        <f>G19-F19</f>
        <v>3</v>
      </c>
      <c r="I19" s="27" t="s">
        <v>147</v>
      </c>
      <c r="J19" s="27" t="s">
        <v>146</v>
      </c>
      <c r="K19" s="27" t="s">
        <v>150</v>
      </c>
      <c r="L19" s="4" t="s">
        <v>206</v>
      </c>
      <c r="N19" s="17" t="s">
        <v>183</v>
      </c>
      <c r="O19" s="17" t="s">
        <v>183</v>
      </c>
    </row>
    <row r="20" spans="1:15" ht="16.350000000000001" customHeight="1" x14ac:dyDescent="0.25">
      <c r="A20">
        <v>2012</v>
      </c>
      <c r="B20" t="s">
        <v>244</v>
      </c>
      <c r="C20" s="4">
        <v>2332</v>
      </c>
      <c r="D20" s="4" t="s">
        <v>11</v>
      </c>
      <c r="F20" s="4">
        <v>9</v>
      </c>
      <c r="G20" s="4">
        <v>10</v>
      </c>
      <c r="H20" s="4">
        <f>G20-F20</f>
        <v>1</v>
      </c>
      <c r="I20" s="27" t="s">
        <v>150</v>
      </c>
      <c r="J20" s="27" t="s">
        <v>146</v>
      </c>
      <c r="K20" s="27"/>
      <c r="N20" s="17" t="s">
        <v>183</v>
      </c>
      <c r="O20" s="17" t="s">
        <v>183</v>
      </c>
    </row>
    <row r="21" spans="1:15" ht="16.350000000000001" customHeight="1" x14ac:dyDescent="0.25">
      <c r="A21">
        <v>2012</v>
      </c>
      <c r="B21" t="s">
        <v>245</v>
      </c>
      <c r="C21" s="4">
        <v>2336</v>
      </c>
      <c r="D21" s="4" t="s">
        <v>11</v>
      </c>
      <c r="F21" s="4">
        <v>9</v>
      </c>
      <c r="G21" s="4">
        <v>10</v>
      </c>
      <c r="H21" s="4">
        <f>G21-F21</f>
        <v>1</v>
      </c>
      <c r="I21" s="27" t="s">
        <v>149</v>
      </c>
      <c r="J21" s="27" t="s">
        <v>146</v>
      </c>
      <c r="K21" s="27" t="s">
        <v>150</v>
      </c>
      <c r="L21" s="4" t="s">
        <v>206</v>
      </c>
      <c r="N21" s="17" t="s">
        <v>183</v>
      </c>
      <c r="O21" s="17" t="s">
        <v>183</v>
      </c>
    </row>
    <row r="22" spans="1:15" ht="16.350000000000001" customHeight="1" x14ac:dyDescent="0.25">
      <c r="A22">
        <v>2014</v>
      </c>
      <c r="B22" t="s">
        <v>246</v>
      </c>
      <c r="C22" s="4">
        <v>2350</v>
      </c>
      <c r="D22" s="4" t="s">
        <v>11</v>
      </c>
      <c r="F22" s="4">
        <v>5</v>
      </c>
      <c r="G22" s="4">
        <v>10</v>
      </c>
      <c r="H22" s="4">
        <f>G22-F22</f>
        <v>5</v>
      </c>
      <c r="I22" s="27" t="s">
        <v>150</v>
      </c>
      <c r="J22" s="27" t="s">
        <v>146</v>
      </c>
      <c r="K22" s="27" t="s">
        <v>147</v>
      </c>
      <c r="N22" s="17" t="s">
        <v>183</v>
      </c>
      <c r="O22" s="17" t="s">
        <v>183</v>
      </c>
    </row>
    <row r="23" spans="1:15" ht="16.350000000000001" customHeight="1" x14ac:dyDescent="0.25">
      <c r="A23">
        <v>2016</v>
      </c>
      <c r="B23" t="s">
        <v>247</v>
      </c>
      <c r="C23" s="4">
        <v>2391</v>
      </c>
      <c r="D23" s="4" t="s">
        <v>27</v>
      </c>
      <c r="F23" s="4">
        <v>1</v>
      </c>
      <c r="G23" s="4">
        <v>8</v>
      </c>
      <c r="H23" s="4">
        <f>G23-F23</f>
        <v>7</v>
      </c>
      <c r="I23" s="27" t="s">
        <v>50</v>
      </c>
      <c r="J23" s="27" t="s">
        <v>49</v>
      </c>
      <c r="K23" s="27" t="s">
        <v>47</v>
      </c>
      <c r="N23" s="17" t="s">
        <v>183</v>
      </c>
      <c r="O23" s="17" t="s">
        <v>183</v>
      </c>
    </row>
    <row r="24" spans="1:15" ht="16.350000000000001" customHeight="1" x14ac:dyDescent="0.25">
      <c r="A24">
        <v>2016</v>
      </c>
      <c r="B24" t="s">
        <v>248</v>
      </c>
      <c r="C24" s="4">
        <v>2504</v>
      </c>
      <c r="D24" s="4" t="s">
        <v>29</v>
      </c>
      <c r="F24" s="4">
        <v>1</v>
      </c>
      <c r="G24" s="4">
        <v>8</v>
      </c>
      <c r="H24" s="4">
        <f>G24-F24</f>
        <v>7</v>
      </c>
      <c r="I24" s="27" t="s">
        <v>58</v>
      </c>
      <c r="J24" s="27" t="s">
        <v>212</v>
      </c>
      <c r="K24" s="27" t="s">
        <v>158</v>
      </c>
      <c r="N24" s="17" t="s">
        <v>183</v>
      </c>
      <c r="O24" s="17" t="s">
        <v>183</v>
      </c>
    </row>
    <row r="25" spans="1:15" ht="16.350000000000001" customHeight="1" x14ac:dyDescent="0.25">
      <c r="A25">
        <v>2012</v>
      </c>
      <c r="B25" t="s">
        <v>249</v>
      </c>
      <c r="C25" s="4">
        <v>2538</v>
      </c>
      <c r="D25" s="4" t="s">
        <v>23</v>
      </c>
      <c r="F25" s="4">
        <v>9</v>
      </c>
      <c r="G25" s="4">
        <v>10</v>
      </c>
      <c r="H25" s="4">
        <f>G25-F25</f>
        <v>1</v>
      </c>
      <c r="I25" s="27" t="s">
        <v>178</v>
      </c>
      <c r="J25" s="27" t="s">
        <v>42</v>
      </c>
      <c r="K25" s="27"/>
      <c r="M25" s="15"/>
      <c r="N25" s="17" t="s">
        <v>184</v>
      </c>
      <c r="O25" s="17" t="s">
        <v>183</v>
      </c>
    </row>
    <row r="26" spans="1:15" ht="16.350000000000001" customHeight="1" x14ac:dyDescent="0.25">
      <c r="A26">
        <v>2016</v>
      </c>
      <c r="B26" t="s">
        <v>250</v>
      </c>
      <c r="C26" s="4">
        <v>2549</v>
      </c>
      <c r="D26" s="4" t="s">
        <v>11</v>
      </c>
      <c r="F26" s="4">
        <v>1</v>
      </c>
      <c r="G26" s="4">
        <v>10</v>
      </c>
      <c r="H26" s="4">
        <f>G26-F26</f>
        <v>9</v>
      </c>
      <c r="I26" s="27" t="s">
        <v>146</v>
      </c>
      <c r="J26" s="27" t="s">
        <v>147</v>
      </c>
      <c r="K26" s="27" t="s">
        <v>119</v>
      </c>
      <c r="N26" s="17" t="s">
        <v>183</v>
      </c>
      <c r="O26" s="17" t="s">
        <v>183</v>
      </c>
    </row>
    <row r="27" spans="1:15" ht="16.350000000000001" customHeight="1" x14ac:dyDescent="0.25">
      <c r="A27">
        <v>2014</v>
      </c>
      <c r="B27" t="s">
        <v>251</v>
      </c>
      <c r="C27" s="4">
        <v>2621</v>
      </c>
      <c r="D27" s="4" t="s">
        <v>29</v>
      </c>
      <c r="F27" s="4">
        <v>5</v>
      </c>
      <c r="G27" s="4">
        <v>8</v>
      </c>
      <c r="H27" s="4">
        <f>G27-F27</f>
        <v>3</v>
      </c>
      <c r="I27" s="27" t="s">
        <v>58</v>
      </c>
      <c r="J27" s="27" t="s">
        <v>43</v>
      </c>
      <c r="K27" s="27" t="s">
        <v>195</v>
      </c>
      <c r="N27" s="17" t="s">
        <v>183</v>
      </c>
      <c r="O27" s="17" t="s">
        <v>183</v>
      </c>
    </row>
    <row r="28" spans="1:15" ht="16.350000000000001" customHeight="1" x14ac:dyDescent="0.25">
      <c r="A28">
        <v>2015</v>
      </c>
      <c r="B28" t="s">
        <v>252</v>
      </c>
      <c r="C28" s="4">
        <v>2621</v>
      </c>
      <c r="D28" s="4" t="s">
        <v>27</v>
      </c>
      <c r="F28" s="4">
        <v>4</v>
      </c>
      <c r="G28" s="4">
        <v>8</v>
      </c>
      <c r="H28" s="4">
        <f>G28-F28</f>
        <v>4</v>
      </c>
      <c r="I28" s="27" t="s">
        <v>50</v>
      </c>
      <c r="J28" s="27"/>
      <c r="K28" s="27"/>
      <c r="N28" s="17" t="s">
        <v>183</v>
      </c>
      <c r="O28" s="17" t="s">
        <v>183</v>
      </c>
    </row>
    <row r="29" spans="1:15" ht="16.350000000000001" customHeight="1" x14ac:dyDescent="0.25">
      <c r="A29">
        <v>2015</v>
      </c>
      <c r="B29" t="s">
        <v>253</v>
      </c>
      <c r="C29" s="4">
        <v>2648</v>
      </c>
      <c r="D29" s="4" t="s">
        <v>22</v>
      </c>
      <c r="F29" s="4">
        <v>3</v>
      </c>
      <c r="G29" s="4">
        <v>10</v>
      </c>
      <c r="H29" s="4">
        <f>G29-F29</f>
        <v>7</v>
      </c>
      <c r="I29" s="27" t="s">
        <v>98</v>
      </c>
      <c r="J29" s="27"/>
      <c r="K29" s="27"/>
      <c r="L29" s="23" t="s">
        <v>213</v>
      </c>
      <c r="N29" s="17" t="s">
        <v>183</v>
      </c>
      <c r="O29" s="17" t="s">
        <v>183</v>
      </c>
    </row>
    <row r="30" spans="1:15" ht="16.350000000000001" customHeight="1" x14ac:dyDescent="0.25">
      <c r="A30">
        <v>2013</v>
      </c>
      <c r="B30" t="s">
        <v>254</v>
      </c>
      <c r="C30" s="4">
        <v>2654</v>
      </c>
      <c r="D30" s="4" t="s">
        <v>11</v>
      </c>
      <c r="F30" s="4">
        <v>7</v>
      </c>
      <c r="G30" s="4">
        <v>10</v>
      </c>
      <c r="H30" s="4">
        <f>G30-F30</f>
        <v>3</v>
      </c>
      <c r="I30" s="27" t="s">
        <v>150</v>
      </c>
      <c r="J30" s="27"/>
      <c r="K30" s="27"/>
      <c r="N30" s="17" t="s">
        <v>183</v>
      </c>
      <c r="O30" s="17" t="s">
        <v>183</v>
      </c>
    </row>
    <row r="31" spans="1:15" ht="16.350000000000001" customHeight="1" x14ac:dyDescent="0.25">
      <c r="A31">
        <v>2016</v>
      </c>
      <c r="B31" t="s">
        <v>255</v>
      </c>
      <c r="C31" s="4">
        <v>2712</v>
      </c>
      <c r="D31" s="4" t="s">
        <v>11</v>
      </c>
      <c r="F31" s="4">
        <v>1</v>
      </c>
      <c r="G31" s="4">
        <v>10</v>
      </c>
      <c r="H31" s="4">
        <f>G31-F31</f>
        <v>9</v>
      </c>
      <c r="I31" s="27" t="s">
        <v>148</v>
      </c>
      <c r="J31" s="27" t="s">
        <v>150</v>
      </c>
      <c r="K31" s="27" t="s">
        <v>145</v>
      </c>
      <c r="N31" s="17" t="s">
        <v>183</v>
      </c>
      <c r="O31" s="17" t="s">
        <v>183</v>
      </c>
    </row>
    <row r="32" spans="1:15" ht="16.350000000000001" customHeight="1" x14ac:dyDescent="0.25">
      <c r="A32">
        <v>2014</v>
      </c>
      <c r="B32" t="s">
        <v>256</v>
      </c>
      <c r="C32" s="4">
        <v>2729</v>
      </c>
      <c r="D32" s="4" t="s">
        <v>11</v>
      </c>
      <c r="F32" s="4">
        <v>5</v>
      </c>
      <c r="G32" s="4">
        <v>10</v>
      </c>
      <c r="H32" s="4">
        <f>G32-F32</f>
        <v>5</v>
      </c>
      <c r="I32" s="27" t="s">
        <v>150</v>
      </c>
      <c r="J32" s="27" t="s">
        <v>147</v>
      </c>
      <c r="K32" s="27" t="s">
        <v>146</v>
      </c>
      <c r="N32" s="17" t="s">
        <v>183</v>
      </c>
      <c r="O32" s="17" t="s">
        <v>183</v>
      </c>
    </row>
    <row r="33" spans="1:15" ht="16.350000000000001" customHeight="1" x14ac:dyDescent="0.25">
      <c r="A33">
        <v>2016</v>
      </c>
      <c r="B33" t="s">
        <v>257</v>
      </c>
      <c r="C33" s="4">
        <v>2731</v>
      </c>
      <c r="D33" s="4" t="s">
        <v>11</v>
      </c>
      <c r="F33" s="4">
        <v>1</v>
      </c>
      <c r="G33" s="4">
        <v>10</v>
      </c>
      <c r="H33" s="4">
        <f>G33-F33</f>
        <v>9</v>
      </c>
      <c r="I33" s="27" t="s">
        <v>127</v>
      </c>
      <c r="J33" s="27" t="s">
        <v>146</v>
      </c>
      <c r="K33" s="27" t="s">
        <v>147</v>
      </c>
      <c r="N33" s="17" t="s">
        <v>183</v>
      </c>
      <c r="O33" s="17" t="s">
        <v>183</v>
      </c>
    </row>
    <row r="34" spans="1:15" ht="16.350000000000001" customHeight="1" x14ac:dyDescent="0.25">
      <c r="A34">
        <v>2014</v>
      </c>
      <c r="B34" t="s">
        <v>258</v>
      </c>
      <c r="C34" s="4">
        <v>2751</v>
      </c>
      <c r="D34" s="4" t="s">
        <v>27</v>
      </c>
      <c r="F34" s="4">
        <v>5</v>
      </c>
      <c r="G34" s="4">
        <v>8</v>
      </c>
      <c r="H34" s="4">
        <f>G34-F34</f>
        <v>3</v>
      </c>
      <c r="I34" s="27" t="s">
        <v>218</v>
      </c>
      <c r="J34" s="27"/>
      <c r="K34" s="27"/>
      <c r="L34" s="4" t="s">
        <v>219</v>
      </c>
      <c r="N34" s="17" t="s">
        <v>183</v>
      </c>
      <c r="O34" s="17" t="s">
        <v>183</v>
      </c>
    </row>
    <row r="35" spans="1:15" ht="16.350000000000001" customHeight="1" x14ac:dyDescent="0.25">
      <c r="A35">
        <v>2016</v>
      </c>
      <c r="B35" t="s">
        <v>259</v>
      </c>
      <c r="C35" s="4">
        <v>2781</v>
      </c>
      <c r="D35" s="4" t="s">
        <v>11</v>
      </c>
      <c r="F35" s="4">
        <v>1</v>
      </c>
      <c r="G35" s="4">
        <v>10</v>
      </c>
      <c r="H35" s="4">
        <f>G35-F35</f>
        <v>9</v>
      </c>
      <c r="I35" s="27" t="s">
        <v>147</v>
      </c>
      <c r="J35" s="27" t="s">
        <v>99</v>
      </c>
      <c r="K35" s="27" t="s">
        <v>148</v>
      </c>
      <c r="L35" s="23" t="s">
        <v>222</v>
      </c>
      <c r="N35" s="17" t="s">
        <v>183</v>
      </c>
      <c r="O35" s="17" t="s">
        <v>183</v>
      </c>
    </row>
    <row r="36" spans="1:15" ht="16.350000000000001" customHeight="1" x14ac:dyDescent="0.25">
      <c r="A36">
        <v>2012</v>
      </c>
      <c r="B36" t="s">
        <v>260</v>
      </c>
      <c r="C36" s="4">
        <v>2825</v>
      </c>
      <c r="D36" s="4" t="s">
        <v>24</v>
      </c>
      <c r="F36" s="4">
        <v>8</v>
      </c>
      <c r="G36" s="4">
        <v>8</v>
      </c>
      <c r="H36" s="4">
        <f>G36-F36</f>
        <v>0</v>
      </c>
      <c r="I36" s="27" t="s">
        <v>203</v>
      </c>
      <c r="J36" s="27"/>
      <c r="K36" s="27"/>
      <c r="N36" s="17" t="s">
        <v>183</v>
      </c>
      <c r="O36" s="17" t="s">
        <v>183</v>
      </c>
    </row>
    <row r="37" spans="1:15" ht="16.350000000000001" customHeight="1" x14ac:dyDescent="0.25">
      <c r="A37">
        <v>2016</v>
      </c>
      <c r="B37" t="s">
        <v>261</v>
      </c>
      <c r="C37" s="4">
        <v>2857</v>
      </c>
      <c r="D37" s="4" t="s">
        <v>27</v>
      </c>
      <c r="F37" s="4">
        <v>1</v>
      </c>
      <c r="G37" s="4">
        <v>8</v>
      </c>
      <c r="H37" s="4">
        <f>G37-F37</f>
        <v>7</v>
      </c>
      <c r="I37" s="27" t="s">
        <v>50</v>
      </c>
      <c r="J37" s="27" t="s">
        <v>47</v>
      </c>
      <c r="K37" s="27" t="s">
        <v>49</v>
      </c>
      <c r="N37" s="17" t="s">
        <v>183</v>
      </c>
      <c r="O37" s="17" t="s">
        <v>183</v>
      </c>
    </row>
    <row r="38" spans="1:15" ht="16.350000000000001" customHeight="1" x14ac:dyDescent="0.25">
      <c r="A38">
        <v>2013</v>
      </c>
      <c r="B38" t="s">
        <v>262</v>
      </c>
      <c r="C38" s="4">
        <v>2866</v>
      </c>
      <c r="D38" s="4" t="s">
        <v>15</v>
      </c>
      <c r="F38" s="4">
        <v>7</v>
      </c>
      <c r="G38" s="4">
        <v>8</v>
      </c>
      <c r="H38" s="4">
        <f>G38-F38</f>
        <v>1</v>
      </c>
      <c r="I38" s="27" t="s">
        <v>92</v>
      </c>
      <c r="J38" s="27" t="s">
        <v>90</v>
      </c>
      <c r="K38" s="27" t="s">
        <v>89</v>
      </c>
      <c r="N38" s="17" t="s">
        <v>183</v>
      </c>
      <c r="O38" s="17" t="s">
        <v>183</v>
      </c>
    </row>
    <row r="39" spans="1:15" ht="16.350000000000001" customHeight="1" x14ac:dyDescent="0.25">
      <c r="A39">
        <v>2015</v>
      </c>
      <c r="B39" t="s">
        <v>263</v>
      </c>
      <c r="C39" s="4">
        <v>2874</v>
      </c>
      <c r="D39" s="4" t="s">
        <v>11</v>
      </c>
      <c r="F39" s="4">
        <v>3</v>
      </c>
      <c r="G39" s="4">
        <v>10</v>
      </c>
      <c r="H39" s="4">
        <f>G39-F39</f>
        <v>7</v>
      </c>
      <c r="I39" s="27" t="s">
        <v>150</v>
      </c>
      <c r="J39" s="27" t="s">
        <v>146</v>
      </c>
      <c r="K39" s="27" t="s">
        <v>149</v>
      </c>
      <c r="N39" s="17" t="s">
        <v>184</v>
      </c>
      <c r="O39" s="17" t="s">
        <v>183</v>
      </c>
    </row>
    <row r="40" spans="1:15" ht="16.350000000000001" customHeight="1" x14ac:dyDescent="0.25">
      <c r="A40">
        <v>2016</v>
      </c>
      <c r="B40" t="s">
        <v>264</v>
      </c>
      <c r="C40" s="4">
        <v>2877</v>
      </c>
      <c r="D40" s="4" t="s">
        <v>13</v>
      </c>
      <c r="F40" s="4">
        <v>1</v>
      </c>
      <c r="G40" s="4">
        <v>8</v>
      </c>
      <c r="H40" s="4">
        <f>G40-F40</f>
        <v>7</v>
      </c>
      <c r="I40" s="27" t="s">
        <v>118</v>
      </c>
      <c r="J40" s="27" t="s">
        <v>119</v>
      </c>
      <c r="K40" s="27" t="s">
        <v>158</v>
      </c>
      <c r="N40" s="17" t="s">
        <v>183</v>
      </c>
      <c r="O40" s="17" t="s">
        <v>183</v>
      </c>
    </row>
    <row r="41" spans="1:15" ht="16.350000000000001" customHeight="1" x14ac:dyDescent="0.25">
      <c r="A41">
        <v>2014</v>
      </c>
      <c r="B41" t="s">
        <v>265</v>
      </c>
      <c r="C41" s="4">
        <v>2879</v>
      </c>
      <c r="D41" s="4" t="s">
        <v>27</v>
      </c>
      <c r="F41" s="4">
        <v>5</v>
      </c>
      <c r="G41" s="4">
        <v>8</v>
      </c>
      <c r="H41" s="4">
        <f>G41-F41</f>
        <v>3</v>
      </c>
      <c r="I41" s="27" t="s">
        <v>50</v>
      </c>
      <c r="J41" s="27" t="s">
        <v>218</v>
      </c>
      <c r="K41" s="27" t="s">
        <v>46</v>
      </c>
      <c r="N41" s="17" t="s">
        <v>183</v>
      </c>
      <c r="O41" s="17" t="s">
        <v>183</v>
      </c>
    </row>
    <row r="42" spans="1:15" ht="16.350000000000001" customHeight="1" x14ac:dyDescent="0.25">
      <c r="A42">
        <v>2013</v>
      </c>
      <c r="B42" t="s">
        <v>266</v>
      </c>
      <c r="C42" s="4">
        <v>2893</v>
      </c>
      <c r="D42" s="4" t="s">
        <v>29</v>
      </c>
      <c r="F42" s="4">
        <v>7</v>
      </c>
      <c r="G42" s="4">
        <v>8</v>
      </c>
      <c r="H42" s="4">
        <f>G42-F42</f>
        <v>1</v>
      </c>
      <c r="I42" s="27" t="s">
        <v>58</v>
      </c>
      <c r="J42" s="27" t="s">
        <v>43</v>
      </c>
      <c r="K42" s="27" t="s">
        <v>98</v>
      </c>
      <c r="L42" s="4" t="s">
        <v>206</v>
      </c>
      <c r="N42" s="17" t="s">
        <v>184</v>
      </c>
      <c r="O42" s="17" t="s">
        <v>183</v>
      </c>
    </row>
    <row r="43" spans="1:15" ht="16.350000000000001" customHeight="1" x14ac:dyDescent="0.25">
      <c r="A43">
        <v>2014</v>
      </c>
      <c r="B43" t="s">
        <v>267</v>
      </c>
      <c r="C43" s="4">
        <v>2895</v>
      </c>
      <c r="D43" s="4" t="s">
        <v>27</v>
      </c>
      <c r="F43" s="4">
        <v>5</v>
      </c>
      <c r="G43" s="4">
        <v>8</v>
      </c>
      <c r="H43" s="4">
        <f>G43-F43</f>
        <v>3</v>
      </c>
      <c r="I43" s="27" t="s">
        <v>50</v>
      </c>
      <c r="J43" s="27"/>
      <c r="K43" s="27"/>
      <c r="N43" s="17" t="s">
        <v>183</v>
      </c>
      <c r="O43" s="17" t="s">
        <v>183</v>
      </c>
    </row>
    <row r="44" spans="1:15" ht="16.350000000000001" customHeight="1" x14ac:dyDescent="0.25">
      <c r="A44">
        <v>2013</v>
      </c>
      <c r="B44" t="s">
        <v>268</v>
      </c>
      <c r="C44" s="4">
        <v>2977</v>
      </c>
      <c r="D44" s="4" t="s">
        <v>157</v>
      </c>
      <c r="E44" s="4" t="s">
        <v>26</v>
      </c>
      <c r="F44" s="4">
        <v>7</v>
      </c>
      <c r="G44" s="4">
        <v>10</v>
      </c>
      <c r="H44" s="4">
        <f>G44-F44</f>
        <v>3</v>
      </c>
      <c r="I44" s="27" t="s">
        <v>207</v>
      </c>
      <c r="J44" s="27"/>
      <c r="K44" s="27"/>
      <c r="N44" s="17" t="s">
        <v>183</v>
      </c>
      <c r="O44" s="17" t="s">
        <v>183</v>
      </c>
    </row>
    <row r="45" spans="1:15" ht="16.350000000000001" customHeight="1" x14ac:dyDescent="0.25">
      <c r="A45">
        <v>2013</v>
      </c>
      <c r="B45" t="s">
        <v>269</v>
      </c>
      <c r="C45" s="4">
        <v>3040</v>
      </c>
      <c r="D45" s="4" t="s">
        <v>27</v>
      </c>
      <c r="F45" s="4">
        <v>7</v>
      </c>
      <c r="G45" s="4">
        <v>8</v>
      </c>
      <c r="H45" s="4">
        <f>G45-F45</f>
        <v>1</v>
      </c>
      <c r="I45" s="27" t="s">
        <v>51</v>
      </c>
      <c r="J45" s="27" t="s">
        <v>49</v>
      </c>
      <c r="K45" s="27"/>
      <c r="N45" s="17" t="s">
        <v>183</v>
      </c>
      <c r="O45" s="17" t="s">
        <v>183</v>
      </c>
    </row>
    <row r="46" spans="1:15" ht="16.350000000000001" customHeight="1" x14ac:dyDescent="0.25">
      <c r="A46">
        <v>2012</v>
      </c>
      <c r="B46" t="s">
        <v>270</v>
      </c>
      <c r="C46" s="4">
        <v>3048</v>
      </c>
      <c r="D46" s="4" t="s">
        <v>27</v>
      </c>
      <c r="F46" s="4">
        <v>7</v>
      </c>
      <c r="G46" s="4">
        <v>8</v>
      </c>
      <c r="H46" s="4">
        <f>G46-F46</f>
        <v>1</v>
      </c>
      <c r="I46" s="27" t="s">
        <v>189</v>
      </c>
      <c r="J46" s="27"/>
      <c r="K46" s="27"/>
      <c r="N46" s="17" t="s">
        <v>183</v>
      </c>
      <c r="O46" s="17" t="s">
        <v>183</v>
      </c>
    </row>
    <row r="47" spans="1:15" ht="16.350000000000001" customHeight="1" x14ac:dyDescent="0.25">
      <c r="A47">
        <v>2013</v>
      </c>
      <c r="B47" t="s">
        <v>271</v>
      </c>
      <c r="C47" s="4">
        <v>3063</v>
      </c>
      <c r="D47" s="4" t="s">
        <v>24</v>
      </c>
      <c r="F47" s="4">
        <v>7</v>
      </c>
      <c r="G47" s="4">
        <v>8</v>
      </c>
      <c r="H47" s="4">
        <f>G47-F47</f>
        <v>1</v>
      </c>
      <c r="I47" s="27" t="s">
        <v>154</v>
      </c>
      <c r="J47" s="27"/>
      <c r="K47" s="27"/>
      <c r="N47" s="17" t="s">
        <v>183</v>
      </c>
      <c r="O47" s="17" t="s">
        <v>183</v>
      </c>
    </row>
    <row r="48" spans="1:15" ht="16.350000000000001" customHeight="1" x14ac:dyDescent="0.25">
      <c r="A48">
        <v>2016</v>
      </c>
      <c r="B48" t="s">
        <v>272</v>
      </c>
      <c r="C48" s="4">
        <v>3072</v>
      </c>
      <c r="D48" s="4" t="s">
        <v>15</v>
      </c>
      <c r="F48" s="4">
        <v>1</v>
      </c>
      <c r="G48" s="4">
        <v>8</v>
      </c>
      <c r="H48" s="4">
        <f>G48-F48</f>
        <v>7</v>
      </c>
      <c r="I48" s="27" t="s">
        <v>90</v>
      </c>
      <c r="J48" s="27" t="s">
        <v>93</v>
      </c>
      <c r="K48" s="27" t="s">
        <v>124</v>
      </c>
      <c r="N48" s="17" t="s">
        <v>183</v>
      </c>
      <c r="O48" s="17" t="s">
        <v>183</v>
      </c>
    </row>
    <row r="49" spans="1:15" ht="16.350000000000001" customHeight="1" x14ac:dyDescent="0.25">
      <c r="A49">
        <v>2013</v>
      </c>
      <c r="B49" t="s">
        <v>273</v>
      </c>
      <c r="C49" s="4">
        <v>3152</v>
      </c>
      <c r="D49" s="4" t="s">
        <v>15</v>
      </c>
      <c r="F49" s="4">
        <v>7</v>
      </c>
      <c r="G49" s="4">
        <v>8</v>
      </c>
      <c r="H49" s="4">
        <f>G49-F49</f>
        <v>1</v>
      </c>
      <c r="I49" s="27" t="s">
        <v>89</v>
      </c>
      <c r="J49" s="27"/>
      <c r="K49" s="27"/>
      <c r="N49" s="17" t="s">
        <v>183</v>
      </c>
      <c r="O49" s="17" t="s">
        <v>183</v>
      </c>
    </row>
    <row r="50" spans="1:15" ht="16.350000000000001" customHeight="1" x14ac:dyDescent="0.25">
      <c r="A50">
        <v>2015</v>
      </c>
      <c r="B50" t="s">
        <v>274</v>
      </c>
      <c r="C50" s="4">
        <v>3156</v>
      </c>
      <c r="D50" s="4" t="s">
        <v>11</v>
      </c>
      <c r="F50" s="4">
        <v>3</v>
      </c>
      <c r="G50" s="4">
        <v>10</v>
      </c>
      <c r="H50" s="4">
        <f>G50-F50</f>
        <v>7</v>
      </c>
      <c r="I50" s="27" t="s">
        <v>150</v>
      </c>
      <c r="J50" s="27" t="s">
        <v>146</v>
      </c>
      <c r="K50" s="27" t="s">
        <v>147</v>
      </c>
      <c r="L50" s="4" t="s">
        <v>206</v>
      </c>
      <c r="N50" s="17" t="s">
        <v>183</v>
      </c>
      <c r="O50" s="17" t="s">
        <v>183</v>
      </c>
    </row>
    <row r="51" spans="1:15" ht="16.350000000000001" customHeight="1" x14ac:dyDescent="0.25">
      <c r="A51">
        <v>2015</v>
      </c>
      <c r="B51" t="s">
        <v>275</v>
      </c>
      <c r="C51" s="4">
        <v>3158</v>
      </c>
      <c r="D51" s="4" t="s">
        <v>30</v>
      </c>
      <c r="F51" s="4">
        <v>3</v>
      </c>
      <c r="G51" s="4">
        <v>10</v>
      </c>
      <c r="H51" s="4">
        <f>G51-F51</f>
        <v>7</v>
      </c>
      <c r="I51" s="27" t="s">
        <v>80</v>
      </c>
      <c r="J51" s="27" t="s">
        <v>195</v>
      </c>
      <c r="K51" s="27" t="s">
        <v>98</v>
      </c>
      <c r="N51" s="17" t="s">
        <v>183</v>
      </c>
      <c r="O51" s="17" t="s">
        <v>183</v>
      </c>
    </row>
    <row r="52" spans="1:15" ht="16.350000000000001" customHeight="1" x14ac:dyDescent="0.25">
      <c r="A52">
        <v>2013</v>
      </c>
      <c r="B52" t="s">
        <v>276</v>
      </c>
      <c r="C52" s="4">
        <v>3165</v>
      </c>
      <c r="D52" s="4" t="s">
        <v>14</v>
      </c>
      <c r="F52" s="4">
        <v>7</v>
      </c>
      <c r="G52" s="4">
        <v>8</v>
      </c>
      <c r="H52" s="4">
        <f>G52-F52</f>
        <v>1</v>
      </c>
      <c r="I52" s="27" t="s">
        <v>99</v>
      </c>
      <c r="J52" s="27"/>
      <c r="K52" s="27"/>
      <c r="L52" s="4" t="s">
        <v>206</v>
      </c>
      <c r="N52" s="17" t="s">
        <v>183</v>
      </c>
      <c r="O52" s="17" t="s">
        <v>183</v>
      </c>
    </row>
    <row r="53" spans="1:15" ht="16.350000000000001" customHeight="1" x14ac:dyDescent="0.25">
      <c r="A53">
        <v>2014</v>
      </c>
      <c r="B53" t="s">
        <v>277</v>
      </c>
      <c r="C53" s="4">
        <v>3200</v>
      </c>
      <c r="D53" s="4" t="s">
        <v>15</v>
      </c>
      <c r="F53" s="4">
        <v>5</v>
      </c>
      <c r="G53" s="4">
        <v>8</v>
      </c>
      <c r="H53" s="4">
        <f>G53-F53</f>
        <v>3</v>
      </c>
      <c r="I53" s="27" t="s">
        <v>146</v>
      </c>
      <c r="J53" s="27" t="s">
        <v>195</v>
      </c>
      <c r="K53" s="27" t="s">
        <v>98</v>
      </c>
      <c r="L53" s="23" t="s">
        <v>185</v>
      </c>
      <c r="N53" s="17" t="s">
        <v>183</v>
      </c>
      <c r="O53" s="17" t="s">
        <v>183</v>
      </c>
    </row>
    <row r="54" spans="1:15" ht="16.350000000000001" customHeight="1" x14ac:dyDescent="0.25">
      <c r="A54">
        <v>2013</v>
      </c>
      <c r="B54" t="s">
        <v>278</v>
      </c>
      <c r="C54" s="4">
        <v>3256</v>
      </c>
      <c r="D54" s="4" t="s">
        <v>12</v>
      </c>
      <c r="F54" s="4">
        <v>7</v>
      </c>
      <c r="G54" s="4">
        <v>8</v>
      </c>
      <c r="H54" s="4">
        <f>G54-F54</f>
        <v>1</v>
      </c>
      <c r="I54" s="27" t="s">
        <v>207</v>
      </c>
      <c r="J54" s="27"/>
      <c r="K54" s="27"/>
      <c r="N54" s="17" t="s">
        <v>183</v>
      </c>
      <c r="O54" s="17" t="s">
        <v>183</v>
      </c>
    </row>
    <row r="55" spans="1:15" ht="16.350000000000001" customHeight="1" x14ac:dyDescent="0.25">
      <c r="A55">
        <v>2014</v>
      </c>
      <c r="B55" t="s">
        <v>279</v>
      </c>
      <c r="C55" s="4">
        <v>3258</v>
      </c>
      <c r="D55" s="4" t="s">
        <v>157</v>
      </c>
      <c r="E55" s="4" t="s">
        <v>26</v>
      </c>
      <c r="F55" s="4">
        <v>5</v>
      </c>
      <c r="G55" s="4">
        <v>10</v>
      </c>
      <c r="H55" s="4">
        <f>G55-F55</f>
        <v>5</v>
      </c>
      <c r="I55" s="27" t="s">
        <v>124</v>
      </c>
      <c r="J55" s="27" t="s">
        <v>127</v>
      </c>
      <c r="K55" s="27" t="s">
        <v>126</v>
      </c>
      <c r="L55" s="4" t="s">
        <v>206</v>
      </c>
      <c r="N55" s="17" t="s">
        <v>183</v>
      </c>
      <c r="O55" s="17" t="s">
        <v>183</v>
      </c>
    </row>
    <row r="56" spans="1:15" ht="16.350000000000001" customHeight="1" x14ac:dyDescent="0.25">
      <c r="A56">
        <v>2015</v>
      </c>
      <c r="B56" t="s">
        <v>280</v>
      </c>
      <c r="C56" s="4">
        <v>3285</v>
      </c>
      <c r="D56" s="4" t="s">
        <v>37</v>
      </c>
      <c r="F56" s="4">
        <v>3</v>
      </c>
      <c r="G56" s="4">
        <v>8</v>
      </c>
      <c r="H56" s="4">
        <f>G56-F56</f>
        <v>5</v>
      </c>
      <c r="I56" s="27" t="s">
        <v>99</v>
      </c>
      <c r="J56" s="27" t="s">
        <v>148</v>
      </c>
      <c r="K56" s="27" t="s">
        <v>146</v>
      </c>
      <c r="N56" s="17" t="s">
        <v>184</v>
      </c>
      <c r="O56" s="17" t="s">
        <v>183</v>
      </c>
    </row>
    <row r="57" spans="1:15" ht="16.350000000000001" customHeight="1" x14ac:dyDescent="0.25">
      <c r="A57">
        <v>2013</v>
      </c>
      <c r="B57" t="s">
        <v>281</v>
      </c>
      <c r="C57" s="4">
        <v>3289</v>
      </c>
      <c r="D57" s="4" t="s">
        <v>13</v>
      </c>
      <c r="F57" s="4">
        <v>7</v>
      </c>
      <c r="G57" s="4">
        <v>8</v>
      </c>
      <c r="H57" s="4">
        <f>G57-F57</f>
        <v>1</v>
      </c>
      <c r="I57" s="27" t="s">
        <v>118</v>
      </c>
      <c r="J57" s="27"/>
      <c r="K57" s="27"/>
      <c r="L57" s="4" t="s">
        <v>206</v>
      </c>
      <c r="N57" s="17" t="s">
        <v>184</v>
      </c>
      <c r="O57" s="17" t="s">
        <v>183</v>
      </c>
    </row>
    <row r="58" spans="1:15" ht="16.350000000000001" customHeight="1" x14ac:dyDescent="0.25">
      <c r="A58">
        <v>2014</v>
      </c>
      <c r="B58" t="s">
        <v>282</v>
      </c>
      <c r="C58" s="4">
        <v>3290</v>
      </c>
      <c r="D58" s="4" t="s">
        <v>13</v>
      </c>
      <c r="F58" s="4">
        <v>5</v>
      </c>
      <c r="G58" s="4">
        <v>8</v>
      </c>
      <c r="H58" s="4">
        <f>G58-F58</f>
        <v>3</v>
      </c>
      <c r="I58" s="27" t="s">
        <v>109</v>
      </c>
      <c r="J58" s="27"/>
      <c r="K58" s="27"/>
      <c r="N58" s="17" t="s">
        <v>184</v>
      </c>
      <c r="O58" s="17" t="s">
        <v>183</v>
      </c>
    </row>
    <row r="59" spans="1:15" ht="16.350000000000001" customHeight="1" x14ac:dyDescent="0.25">
      <c r="A59">
        <v>2013</v>
      </c>
      <c r="B59" t="s">
        <v>283</v>
      </c>
      <c r="C59" s="4">
        <v>3322</v>
      </c>
      <c r="D59" s="4" t="s">
        <v>13</v>
      </c>
      <c r="F59" s="4">
        <v>7</v>
      </c>
      <c r="G59" s="4">
        <v>8</v>
      </c>
      <c r="H59" s="4">
        <f>G59-F59</f>
        <v>1</v>
      </c>
      <c r="I59" s="27" t="s">
        <v>179</v>
      </c>
      <c r="J59" s="27"/>
      <c r="K59" s="27"/>
      <c r="N59" s="17" t="s">
        <v>183</v>
      </c>
      <c r="O59" s="17" t="s">
        <v>183</v>
      </c>
    </row>
    <row r="60" spans="1:15" ht="16.350000000000001" customHeight="1" x14ac:dyDescent="0.25">
      <c r="A60">
        <v>2014</v>
      </c>
      <c r="B60" t="s">
        <v>284</v>
      </c>
      <c r="C60" s="4">
        <v>3329</v>
      </c>
      <c r="D60" s="4" t="s">
        <v>15</v>
      </c>
      <c r="F60" s="4">
        <v>5</v>
      </c>
      <c r="G60" s="4">
        <v>8</v>
      </c>
      <c r="H60" s="4">
        <f>G60-F60</f>
        <v>3</v>
      </c>
      <c r="I60" s="27" t="s">
        <v>89</v>
      </c>
      <c r="J60" s="27"/>
      <c r="K60" s="27"/>
      <c r="N60" s="17" t="s">
        <v>183</v>
      </c>
      <c r="O60" s="17" t="s">
        <v>183</v>
      </c>
    </row>
    <row r="61" spans="1:15" ht="16.350000000000001" customHeight="1" x14ac:dyDescent="0.25">
      <c r="A61">
        <v>2013</v>
      </c>
      <c r="B61" t="s">
        <v>285</v>
      </c>
      <c r="C61" s="4">
        <v>3359</v>
      </c>
      <c r="D61" s="4" t="s">
        <v>23</v>
      </c>
      <c r="F61" s="4">
        <v>7</v>
      </c>
      <c r="G61" s="4">
        <v>10</v>
      </c>
      <c r="H61" s="4">
        <f>G61-F61</f>
        <v>3</v>
      </c>
      <c r="I61" s="27" t="s">
        <v>43</v>
      </c>
      <c r="J61" s="27"/>
      <c r="K61" s="27"/>
      <c r="N61" s="17" t="s">
        <v>184</v>
      </c>
      <c r="O61" s="17" t="s">
        <v>183</v>
      </c>
    </row>
    <row r="62" spans="1:15" ht="16.350000000000001" customHeight="1" x14ac:dyDescent="0.25">
      <c r="A62">
        <v>2016</v>
      </c>
      <c r="B62" t="s">
        <v>286</v>
      </c>
      <c r="C62" s="4">
        <v>3367</v>
      </c>
      <c r="D62" s="4" t="s">
        <v>25</v>
      </c>
      <c r="F62" s="4">
        <v>1</v>
      </c>
      <c r="G62" s="4">
        <v>8</v>
      </c>
      <c r="H62" s="4">
        <f>G62-F62</f>
        <v>7</v>
      </c>
      <c r="I62" s="27" t="s">
        <v>137</v>
      </c>
      <c r="J62" s="27" t="s">
        <v>212</v>
      </c>
      <c r="K62" s="27" t="s">
        <v>135</v>
      </c>
      <c r="N62" s="17" t="s">
        <v>183</v>
      </c>
      <c r="O62" s="17" t="s">
        <v>183</v>
      </c>
    </row>
    <row r="63" spans="1:15" ht="16.350000000000001" customHeight="1" x14ac:dyDescent="0.25">
      <c r="A63">
        <v>2015</v>
      </c>
      <c r="B63" t="s">
        <v>287</v>
      </c>
      <c r="C63" s="4">
        <v>3384</v>
      </c>
      <c r="D63" s="4" t="s">
        <v>15</v>
      </c>
      <c r="F63" s="4">
        <v>3</v>
      </c>
      <c r="G63" s="4">
        <v>8</v>
      </c>
      <c r="H63" s="4">
        <f>G63-F63</f>
        <v>5</v>
      </c>
      <c r="I63" s="27" t="s">
        <v>89</v>
      </c>
      <c r="J63" s="27" t="s">
        <v>195</v>
      </c>
      <c r="K63" s="27" t="s">
        <v>158</v>
      </c>
      <c r="N63" s="17" t="s">
        <v>183</v>
      </c>
      <c r="O63" s="17" t="s">
        <v>183</v>
      </c>
    </row>
    <row r="64" spans="1:15" ht="16.350000000000001" customHeight="1" x14ac:dyDescent="0.25">
      <c r="A64">
        <v>2012</v>
      </c>
      <c r="B64" t="s">
        <v>288</v>
      </c>
      <c r="C64" s="4">
        <v>3416</v>
      </c>
      <c r="D64" s="4" t="s">
        <v>157</v>
      </c>
      <c r="E64" s="4" t="s">
        <v>26</v>
      </c>
      <c r="F64" s="4">
        <v>8</v>
      </c>
      <c r="G64" s="4">
        <v>10</v>
      </c>
      <c r="H64" s="4">
        <f>G64-F64</f>
        <v>2</v>
      </c>
      <c r="I64" s="27" t="s">
        <v>99</v>
      </c>
      <c r="J64" s="27" t="s">
        <v>127</v>
      </c>
      <c r="K64" s="27"/>
      <c r="N64" s="17" t="s">
        <v>183</v>
      </c>
      <c r="O64" s="17" t="s">
        <v>183</v>
      </c>
    </row>
    <row r="65" spans="1:15" ht="16.350000000000001" customHeight="1" x14ac:dyDescent="0.25">
      <c r="A65">
        <v>2016</v>
      </c>
      <c r="B65" t="s">
        <v>289</v>
      </c>
      <c r="C65" s="4">
        <v>3421</v>
      </c>
      <c r="D65" s="4" t="s">
        <v>22</v>
      </c>
      <c r="E65" s="4" t="s">
        <v>36</v>
      </c>
      <c r="F65" s="4">
        <v>1</v>
      </c>
      <c r="G65" s="4">
        <v>10</v>
      </c>
      <c r="H65" s="4">
        <f>G65-F65</f>
        <v>9</v>
      </c>
      <c r="I65" s="27" t="s">
        <v>116</v>
      </c>
      <c r="J65" s="27" t="s">
        <v>149</v>
      </c>
      <c r="K65" s="27" t="s">
        <v>80</v>
      </c>
      <c r="N65" s="17" t="s">
        <v>183</v>
      </c>
      <c r="O65" s="17" t="s">
        <v>183</v>
      </c>
    </row>
    <row r="66" spans="1:15" ht="16.350000000000001" customHeight="1" x14ac:dyDescent="0.25">
      <c r="A66">
        <v>2011</v>
      </c>
      <c r="B66" t="s">
        <v>290</v>
      </c>
      <c r="C66" s="4">
        <v>3433</v>
      </c>
      <c r="D66" s="4" t="s">
        <v>168</v>
      </c>
      <c r="E66" s="4" t="s">
        <v>17</v>
      </c>
      <c r="F66" s="4">
        <v>9</v>
      </c>
      <c r="G66" s="4">
        <v>10</v>
      </c>
      <c r="H66" s="4">
        <f>G66-F66</f>
        <v>1</v>
      </c>
      <c r="I66" s="27" t="s">
        <v>126</v>
      </c>
      <c r="J66" s="27"/>
      <c r="K66" s="27"/>
      <c r="N66" s="17" t="s">
        <v>183</v>
      </c>
      <c r="O66" s="17" t="s">
        <v>183</v>
      </c>
    </row>
    <row r="67" spans="1:15" ht="16.350000000000001" customHeight="1" x14ac:dyDescent="0.25">
      <c r="A67">
        <v>2012</v>
      </c>
      <c r="B67" t="s">
        <v>291</v>
      </c>
      <c r="C67" s="4">
        <v>3449</v>
      </c>
      <c r="D67" s="4" t="s">
        <v>168</v>
      </c>
      <c r="E67" s="4" t="s">
        <v>17</v>
      </c>
      <c r="F67" s="4">
        <v>9</v>
      </c>
      <c r="G67" s="4">
        <v>10</v>
      </c>
      <c r="H67" s="4">
        <f>G67-F67</f>
        <v>1</v>
      </c>
      <c r="I67" s="27" t="s">
        <v>126</v>
      </c>
      <c r="J67" s="27" t="s">
        <v>43</v>
      </c>
      <c r="K67" s="27"/>
      <c r="N67" s="17" t="s">
        <v>183</v>
      </c>
      <c r="O67" s="17" t="s">
        <v>183</v>
      </c>
    </row>
    <row r="68" spans="1:15" ht="16.350000000000001" customHeight="1" x14ac:dyDescent="0.25">
      <c r="A68">
        <v>2016</v>
      </c>
      <c r="B68" t="s">
        <v>292</v>
      </c>
      <c r="C68" s="4">
        <v>3470</v>
      </c>
      <c r="D68" s="4" t="s">
        <v>25</v>
      </c>
      <c r="F68" s="4">
        <v>1</v>
      </c>
      <c r="G68" s="4">
        <v>8</v>
      </c>
      <c r="H68" s="4">
        <f>G68-F68</f>
        <v>7</v>
      </c>
      <c r="I68" s="27" t="s">
        <v>138</v>
      </c>
      <c r="J68" s="27" t="s">
        <v>212</v>
      </c>
      <c r="K68" s="27" t="s">
        <v>135</v>
      </c>
      <c r="N68" s="17" t="s">
        <v>183</v>
      </c>
      <c r="O68" s="17" t="s">
        <v>183</v>
      </c>
    </row>
    <row r="69" spans="1:15" ht="16.350000000000001" customHeight="1" x14ac:dyDescent="0.25">
      <c r="A69">
        <v>2015</v>
      </c>
      <c r="B69" t="s">
        <v>293</v>
      </c>
      <c r="C69" s="4">
        <v>3472</v>
      </c>
      <c r="D69" s="4" t="s">
        <v>27</v>
      </c>
      <c r="F69" s="4">
        <v>3</v>
      </c>
      <c r="G69" s="4">
        <v>8</v>
      </c>
      <c r="H69" s="4">
        <f>G69-F69</f>
        <v>5</v>
      </c>
      <c r="I69" s="27" t="s">
        <v>50</v>
      </c>
      <c r="J69" s="27" t="s">
        <v>49</v>
      </c>
      <c r="K69" s="27"/>
      <c r="N69" s="17" t="s">
        <v>183</v>
      </c>
      <c r="O69" s="17" t="s">
        <v>183</v>
      </c>
    </row>
    <row r="70" spans="1:15" ht="16.350000000000001" customHeight="1" x14ac:dyDescent="0.25">
      <c r="A70">
        <v>2015</v>
      </c>
      <c r="B70" t="s">
        <v>294</v>
      </c>
      <c r="C70" s="4">
        <v>3474</v>
      </c>
      <c r="D70" s="4" t="s">
        <v>27</v>
      </c>
      <c r="F70" s="4">
        <v>3</v>
      </c>
      <c r="G70" s="4">
        <v>8</v>
      </c>
      <c r="H70" s="4">
        <f>G70-F70</f>
        <v>5</v>
      </c>
      <c r="I70" s="27" t="s">
        <v>46</v>
      </c>
      <c r="J70" s="27" t="s">
        <v>51</v>
      </c>
      <c r="K70" s="27"/>
      <c r="N70" s="17" t="s">
        <v>183</v>
      </c>
      <c r="O70" s="17" t="s">
        <v>183</v>
      </c>
    </row>
    <row r="71" spans="1:15" ht="16.350000000000001" customHeight="1" x14ac:dyDescent="0.25">
      <c r="A71">
        <v>2016</v>
      </c>
      <c r="B71" t="s">
        <v>295</v>
      </c>
      <c r="C71" s="4">
        <v>3485</v>
      </c>
      <c r="D71" s="4" t="s">
        <v>15</v>
      </c>
      <c r="F71" s="4">
        <v>1</v>
      </c>
      <c r="G71" s="4">
        <v>8</v>
      </c>
      <c r="H71" s="4">
        <f>G71-F71</f>
        <v>7</v>
      </c>
      <c r="I71" s="27" t="s">
        <v>90</v>
      </c>
      <c r="J71" s="27" t="s">
        <v>93</v>
      </c>
      <c r="K71" s="27" t="s">
        <v>89</v>
      </c>
      <c r="N71" s="17" t="s">
        <v>183</v>
      </c>
      <c r="O71" s="17" t="s">
        <v>183</v>
      </c>
    </row>
    <row r="72" spans="1:15" ht="16.350000000000001" customHeight="1" x14ac:dyDescent="0.25">
      <c r="A72">
        <v>2016</v>
      </c>
      <c r="B72" t="s">
        <v>296</v>
      </c>
      <c r="C72" s="4">
        <v>3514</v>
      </c>
      <c r="D72" s="4" t="s">
        <v>12</v>
      </c>
      <c r="F72" s="4">
        <v>1</v>
      </c>
      <c r="G72" s="4">
        <v>8</v>
      </c>
      <c r="H72" s="4">
        <f>G72-F72</f>
        <v>7</v>
      </c>
      <c r="I72" s="27"/>
      <c r="J72" s="27"/>
      <c r="K72" s="27"/>
      <c r="M72" s="1"/>
      <c r="N72" s="17" t="s">
        <v>183</v>
      </c>
      <c r="O72" s="17" t="s">
        <v>183</v>
      </c>
    </row>
    <row r="73" spans="1:15" ht="16.350000000000001" customHeight="1" x14ac:dyDescent="0.25">
      <c r="A73">
        <v>2015</v>
      </c>
      <c r="B73" t="s">
        <v>297</v>
      </c>
      <c r="C73" s="4">
        <v>3525</v>
      </c>
      <c r="D73" s="4" t="s">
        <v>27</v>
      </c>
      <c r="F73" s="4">
        <v>3</v>
      </c>
      <c r="G73" s="4">
        <v>8</v>
      </c>
      <c r="H73" s="4">
        <f>G73-F73</f>
        <v>5</v>
      </c>
      <c r="I73" s="27" t="s">
        <v>50</v>
      </c>
      <c r="J73" s="27"/>
      <c r="K73" s="27"/>
      <c r="N73" s="17" t="s">
        <v>183</v>
      </c>
      <c r="O73" s="17" t="s">
        <v>183</v>
      </c>
    </row>
    <row r="74" spans="1:15" ht="16.350000000000001" customHeight="1" x14ac:dyDescent="0.25">
      <c r="A74">
        <v>2014</v>
      </c>
      <c r="B74" t="s">
        <v>298</v>
      </c>
      <c r="C74" s="4">
        <v>3526</v>
      </c>
      <c r="D74" s="4" t="s">
        <v>157</v>
      </c>
      <c r="E74" s="4" t="s">
        <v>26</v>
      </c>
      <c r="F74" s="4">
        <v>6</v>
      </c>
      <c r="G74" s="4">
        <v>10</v>
      </c>
      <c r="H74" s="4">
        <f>G74-F74</f>
        <v>4</v>
      </c>
      <c r="I74" s="27" t="s">
        <v>127</v>
      </c>
      <c r="J74" s="27" t="s">
        <v>124</v>
      </c>
      <c r="K74" s="27"/>
      <c r="L74" s="4" t="s">
        <v>206</v>
      </c>
      <c r="N74" s="17" t="s">
        <v>183</v>
      </c>
      <c r="O74" s="17" t="s">
        <v>183</v>
      </c>
    </row>
    <row r="75" spans="1:15" ht="16.350000000000001" customHeight="1" x14ac:dyDescent="0.25">
      <c r="A75">
        <v>2013</v>
      </c>
      <c r="B75" t="s">
        <v>299</v>
      </c>
      <c r="C75" s="4">
        <v>3531</v>
      </c>
      <c r="D75" s="4" t="s">
        <v>22</v>
      </c>
      <c r="F75" s="4">
        <v>7</v>
      </c>
      <c r="G75" s="4">
        <v>10</v>
      </c>
      <c r="H75" s="4">
        <f>G75-F75</f>
        <v>3</v>
      </c>
      <c r="I75" s="27" t="s">
        <v>189</v>
      </c>
      <c r="J75" s="27" t="s">
        <v>98</v>
      </c>
      <c r="K75" s="27"/>
      <c r="N75" s="17" t="s">
        <v>183</v>
      </c>
      <c r="O75" s="17" t="s">
        <v>183</v>
      </c>
    </row>
    <row r="76" spans="1:15" ht="16.350000000000001" customHeight="1" x14ac:dyDescent="0.25">
      <c r="A76">
        <v>2013</v>
      </c>
      <c r="B76" t="s">
        <v>300</v>
      </c>
      <c r="C76" s="4">
        <v>3602</v>
      </c>
      <c r="D76" s="4" t="s">
        <v>22</v>
      </c>
      <c r="E76" s="4" t="s">
        <v>35</v>
      </c>
      <c r="F76" s="4">
        <v>5</v>
      </c>
      <c r="G76" s="4">
        <v>10</v>
      </c>
      <c r="H76" s="4">
        <f>G76-F76</f>
        <v>5</v>
      </c>
      <c r="I76" s="27" t="s">
        <v>162</v>
      </c>
      <c r="J76" s="27" t="s">
        <v>80</v>
      </c>
      <c r="K76" s="27"/>
      <c r="N76" s="17" t="s">
        <v>183</v>
      </c>
      <c r="O76" s="17" t="s">
        <v>183</v>
      </c>
    </row>
    <row r="77" spans="1:15" ht="16.350000000000001" customHeight="1" x14ac:dyDescent="0.25">
      <c r="A77">
        <v>2013</v>
      </c>
      <c r="B77" t="s">
        <v>301</v>
      </c>
      <c r="C77" s="4">
        <v>3606</v>
      </c>
      <c r="D77" s="4" t="s">
        <v>30</v>
      </c>
      <c r="F77" s="4">
        <v>7</v>
      </c>
      <c r="G77" s="4">
        <v>10</v>
      </c>
      <c r="H77" s="4">
        <f>G77-F77</f>
        <v>3</v>
      </c>
      <c r="I77" s="27" t="s">
        <v>189</v>
      </c>
      <c r="J77" s="27" t="s">
        <v>80</v>
      </c>
      <c r="K77" s="27" t="s">
        <v>116</v>
      </c>
      <c r="N77" s="17" t="s">
        <v>183</v>
      </c>
      <c r="O77" s="17" t="s">
        <v>183</v>
      </c>
    </row>
    <row r="78" spans="1:15" ht="16.350000000000001" customHeight="1" x14ac:dyDescent="0.25">
      <c r="A78">
        <v>2014</v>
      </c>
      <c r="B78" t="s">
        <v>302</v>
      </c>
      <c r="C78" s="4">
        <v>3613</v>
      </c>
      <c r="D78" s="4" t="s">
        <v>25</v>
      </c>
      <c r="F78" s="4">
        <v>5</v>
      </c>
      <c r="G78" s="4">
        <v>8</v>
      </c>
      <c r="H78" s="4">
        <f>G78-F78</f>
        <v>3</v>
      </c>
      <c r="I78" s="27" t="s">
        <v>138</v>
      </c>
      <c r="J78" s="27" t="s">
        <v>137</v>
      </c>
      <c r="K78" s="27" t="s">
        <v>189</v>
      </c>
      <c r="N78" s="17" t="s">
        <v>183</v>
      </c>
      <c r="O78" s="17" t="s">
        <v>183</v>
      </c>
    </row>
    <row r="79" spans="1:15" ht="16.350000000000001" customHeight="1" x14ac:dyDescent="0.25">
      <c r="A79">
        <v>2012</v>
      </c>
      <c r="B79" t="s">
        <v>303</v>
      </c>
      <c r="C79" s="4">
        <v>3618</v>
      </c>
      <c r="D79" s="4" t="s">
        <v>25</v>
      </c>
      <c r="F79" s="4">
        <v>8</v>
      </c>
      <c r="G79" s="4">
        <v>8</v>
      </c>
      <c r="H79" s="4">
        <f>G79-F79</f>
        <v>0</v>
      </c>
      <c r="I79" s="27" t="s">
        <v>203</v>
      </c>
      <c r="J79" s="27"/>
      <c r="K79" s="27"/>
      <c r="N79" s="17" t="s">
        <v>183</v>
      </c>
      <c r="O79" s="17" t="s">
        <v>183</v>
      </c>
    </row>
    <row r="80" spans="1:15" ht="16.350000000000001" customHeight="1" x14ac:dyDescent="0.25">
      <c r="A80">
        <v>2015</v>
      </c>
      <c r="B80" t="s">
        <v>304</v>
      </c>
      <c r="C80" s="4">
        <v>3627</v>
      </c>
      <c r="D80" s="4" t="s">
        <v>12</v>
      </c>
      <c r="F80" s="4">
        <v>3</v>
      </c>
      <c r="G80" s="4">
        <v>8</v>
      </c>
      <c r="H80" s="4">
        <f>G80-F80</f>
        <v>5</v>
      </c>
      <c r="I80" s="27" t="s">
        <v>80</v>
      </c>
      <c r="J80" s="27" t="s">
        <v>98</v>
      </c>
      <c r="K80" s="27" t="s">
        <v>189</v>
      </c>
      <c r="N80" s="17" t="s">
        <v>183</v>
      </c>
      <c r="O80" s="17" t="s">
        <v>183</v>
      </c>
    </row>
    <row r="81" spans="1:15" ht="16.350000000000001" customHeight="1" x14ac:dyDescent="0.25">
      <c r="A81">
        <v>2013</v>
      </c>
      <c r="B81" t="s">
        <v>305</v>
      </c>
      <c r="C81" s="4">
        <v>3633</v>
      </c>
      <c r="D81" s="4" t="s">
        <v>155</v>
      </c>
      <c r="E81" s="4" t="s">
        <v>32</v>
      </c>
      <c r="F81" s="4">
        <v>7</v>
      </c>
      <c r="G81" s="4">
        <v>10</v>
      </c>
      <c r="H81" s="4">
        <f>G81-F81</f>
        <v>3</v>
      </c>
      <c r="I81" s="27" t="s">
        <v>98</v>
      </c>
      <c r="J81" s="27" t="s">
        <v>126</v>
      </c>
      <c r="K81" s="27" t="s">
        <v>124</v>
      </c>
      <c r="N81" s="17" t="s">
        <v>183</v>
      </c>
      <c r="O81" s="17" t="s">
        <v>183</v>
      </c>
    </row>
    <row r="82" spans="1:15" ht="16.350000000000001" customHeight="1" x14ac:dyDescent="0.25">
      <c r="A82">
        <v>2016</v>
      </c>
      <c r="B82" t="s">
        <v>306</v>
      </c>
      <c r="C82" s="4">
        <v>3635</v>
      </c>
      <c r="D82" s="4" t="s">
        <v>22</v>
      </c>
      <c r="F82" s="4">
        <v>1</v>
      </c>
      <c r="G82" s="4">
        <v>10</v>
      </c>
      <c r="H82" s="4">
        <f>G82-F82</f>
        <v>9</v>
      </c>
      <c r="I82" s="27" t="s">
        <v>162</v>
      </c>
      <c r="J82" s="27" t="s">
        <v>158</v>
      </c>
      <c r="K82" s="27" t="s">
        <v>80</v>
      </c>
      <c r="N82" s="17" t="s">
        <v>183</v>
      </c>
      <c r="O82" s="17" t="s">
        <v>183</v>
      </c>
    </row>
    <row r="83" spans="1:15" ht="16.350000000000001" customHeight="1" x14ac:dyDescent="0.25">
      <c r="A83">
        <v>2014</v>
      </c>
      <c r="B83" t="s">
        <v>307</v>
      </c>
      <c r="C83" s="4">
        <v>3637</v>
      </c>
      <c r="D83" s="4" t="s">
        <v>15</v>
      </c>
      <c r="F83" s="4">
        <v>5</v>
      </c>
      <c r="G83" s="4">
        <v>8</v>
      </c>
      <c r="H83" s="4">
        <f>G83-F83</f>
        <v>3</v>
      </c>
      <c r="I83" s="27" t="s">
        <v>89</v>
      </c>
      <c r="J83" s="27"/>
      <c r="K83" s="27"/>
      <c r="N83" s="17" t="s">
        <v>183</v>
      </c>
      <c r="O83" s="17" t="s">
        <v>183</v>
      </c>
    </row>
    <row r="84" spans="1:15" ht="16.350000000000001" customHeight="1" x14ac:dyDescent="0.25">
      <c r="A84">
        <v>2016</v>
      </c>
      <c r="B84" t="s">
        <v>308</v>
      </c>
      <c r="C84" s="4">
        <v>3657</v>
      </c>
      <c r="D84" s="4" t="s">
        <v>22</v>
      </c>
      <c r="F84" s="4">
        <v>1</v>
      </c>
      <c r="G84" s="4">
        <v>10</v>
      </c>
      <c r="H84" s="4">
        <f>G84-F84</f>
        <v>9</v>
      </c>
      <c r="I84" s="27" t="s">
        <v>158</v>
      </c>
      <c r="J84" s="27" t="s">
        <v>119</v>
      </c>
      <c r="K84" s="27" t="s">
        <v>162</v>
      </c>
      <c r="N84" s="17" t="s">
        <v>183</v>
      </c>
      <c r="O84" s="17" t="s">
        <v>183</v>
      </c>
    </row>
    <row r="85" spans="1:15" ht="16.350000000000001" customHeight="1" x14ac:dyDescent="0.25">
      <c r="A85">
        <v>2014</v>
      </c>
      <c r="B85" t="s">
        <v>309</v>
      </c>
      <c r="C85" s="4">
        <v>3679</v>
      </c>
      <c r="D85" s="4" t="s">
        <v>23</v>
      </c>
      <c r="F85" s="4">
        <v>5</v>
      </c>
      <c r="G85" s="4">
        <v>10</v>
      </c>
      <c r="H85" s="4">
        <f>G85-F85</f>
        <v>5</v>
      </c>
      <c r="I85" s="27" t="s">
        <v>43</v>
      </c>
      <c r="J85" s="27"/>
      <c r="K85" s="27"/>
      <c r="N85" s="17" t="s">
        <v>183</v>
      </c>
      <c r="O85" s="17" t="s">
        <v>183</v>
      </c>
    </row>
    <row r="86" spans="1:15" ht="16.350000000000001" customHeight="1" x14ac:dyDescent="0.25">
      <c r="A86">
        <v>2016</v>
      </c>
      <c r="B86" t="s">
        <v>310</v>
      </c>
      <c r="C86" s="4">
        <v>3688</v>
      </c>
      <c r="D86" s="4" t="s">
        <v>24</v>
      </c>
      <c r="F86" s="4">
        <v>1</v>
      </c>
      <c r="G86" s="4">
        <v>8</v>
      </c>
      <c r="H86" s="4">
        <f>G86-F86</f>
        <v>7</v>
      </c>
      <c r="I86" s="27" t="s">
        <v>158</v>
      </c>
      <c r="J86" s="27" t="s">
        <v>154</v>
      </c>
      <c r="K86" s="27" t="s">
        <v>119</v>
      </c>
      <c r="N86" s="17" t="s">
        <v>183</v>
      </c>
      <c r="O86" s="17" t="s">
        <v>183</v>
      </c>
    </row>
    <row r="87" spans="1:15" ht="16.350000000000001" customHeight="1" x14ac:dyDescent="0.25">
      <c r="A87">
        <v>2014</v>
      </c>
      <c r="B87" t="s">
        <v>311</v>
      </c>
      <c r="C87" s="4">
        <v>3733</v>
      </c>
      <c r="D87" s="4" t="s">
        <v>168</v>
      </c>
      <c r="E87" s="4" t="s">
        <v>17</v>
      </c>
      <c r="F87" s="4">
        <v>5</v>
      </c>
      <c r="G87" s="4">
        <v>10</v>
      </c>
      <c r="H87" s="4">
        <f>G87-F87</f>
        <v>5</v>
      </c>
      <c r="I87" s="27" t="s">
        <v>126</v>
      </c>
      <c r="J87" s="27" t="s">
        <v>127</v>
      </c>
      <c r="K87" s="27" t="s">
        <v>195</v>
      </c>
      <c r="N87" s="17" t="s">
        <v>183</v>
      </c>
      <c r="O87" s="17" t="s">
        <v>183</v>
      </c>
    </row>
    <row r="88" spans="1:15" ht="16.350000000000001" customHeight="1" x14ac:dyDescent="0.25">
      <c r="A88">
        <v>2015</v>
      </c>
      <c r="B88" t="s">
        <v>312</v>
      </c>
      <c r="C88" s="4">
        <v>3744</v>
      </c>
      <c r="D88" s="4" t="s">
        <v>157</v>
      </c>
      <c r="E88" s="4" t="s">
        <v>26</v>
      </c>
      <c r="F88" s="4">
        <v>3</v>
      </c>
      <c r="G88" s="4">
        <v>10</v>
      </c>
      <c r="H88" s="4">
        <f>G88-F88</f>
        <v>7</v>
      </c>
      <c r="I88" s="27" t="s">
        <v>127</v>
      </c>
      <c r="J88" s="27" t="s">
        <v>124</v>
      </c>
      <c r="K88" s="27"/>
      <c r="N88" s="17" t="s">
        <v>183</v>
      </c>
      <c r="O88" s="17" t="s">
        <v>183</v>
      </c>
    </row>
    <row r="89" spans="1:15" ht="16.350000000000001" customHeight="1" x14ac:dyDescent="0.25">
      <c r="A89">
        <v>2016</v>
      </c>
      <c r="B89" t="s">
        <v>313</v>
      </c>
      <c r="C89" s="4">
        <v>3747</v>
      </c>
      <c r="D89" s="4" t="s">
        <v>24</v>
      </c>
      <c r="F89" s="4">
        <v>1</v>
      </c>
      <c r="G89" s="4">
        <v>8</v>
      </c>
      <c r="H89" s="4">
        <f>G89-F89</f>
        <v>7</v>
      </c>
      <c r="I89" s="27" t="s">
        <v>158</v>
      </c>
      <c r="J89" s="27" t="s">
        <v>154</v>
      </c>
      <c r="K89" s="27" t="s">
        <v>119</v>
      </c>
      <c r="N89" s="17" t="s">
        <v>184</v>
      </c>
      <c r="O89" s="17" t="s">
        <v>184</v>
      </c>
    </row>
    <row r="90" spans="1:15" ht="16.350000000000001" customHeight="1" x14ac:dyDescent="0.25">
      <c r="A90">
        <v>2016</v>
      </c>
      <c r="B90" t="s">
        <v>314</v>
      </c>
      <c r="C90" s="4">
        <v>3759</v>
      </c>
      <c r="D90" s="4" t="s">
        <v>15</v>
      </c>
      <c r="F90" s="4">
        <v>1</v>
      </c>
      <c r="G90" s="4">
        <v>8</v>
      </c>
      <c r="H90" s="4">
        <f>G90-F90</f>
        <v>7</v>
      </c>
      <c r="I90" s="27" t="s">
        <v>90</v>
      </c>
      <c r="J90" s="27" t="s">
        <v>89</v>
      </c>
      <c r="K90" s="27" t="s">
        <v>93</v>
      </c>
      <c r="N90" s="17" t="s">
        <v>183</v>
      </c>
      <c r="O90" s="17" t="s">
        <v>183</v>
      </c>
    </row>
    <row r="91" spans="1:15" ht="16.350000000000001" customHeight="1" x14ac:dyDescent="0.25">
      <c r="A91">
        <v>2014</v>
      </c>
      <c r="B91" t="s">
        <v>315</v>
      </c>
      <c r="C91" s="4">
        <v>3808</v>
      </c>
      <c r="D91" s="4" t="s">
        <v>25</v>
      </c>
      <c r="F91" s="4">
        <v>5</v>
      </c>
      <c r="G91" s="4">
        <v>8</v>
      </c>
      <c r="H91" s="4">
        <f>G91-F91</f>
        <v>3</v>
      </c>
      <c r="I91" s="27" t="s">
        <v>137</v>
      </c>
      <c r="J91" s="27"/>
      <c r="K91" s="27"/>
      <c r="L91" s="23" t="s">
        <v>209</v>
      </c>
      <c r="N91" s="17" t="s">
        <v>183</v>
      </c>
      <c r="O91" s="17" t="s">
        <v>183</v>
      </c>
    </row>
    <row r="92" spans="1:15" ht="16.350000000000001" customHeight="1" x14ac:dyDescent="0.25">
      <c r="A92">
        <v>2016</v>
      </c>
      <c r="B92" t="s">
        <v>316</v>
      </c>
      <c r="C92" s="4">
        <v>3810</v>
      </c>
      <c r="D92" s="4" t="s">
        <v>12</v>
      </c>
      <c r="F92" s="4">
        <v>1</v>
      </c>
      <c r="G92" s="4">
        <v>8</v>
      </c>
      <c r="H92" s="4">
        <f>G92-F92</f>
        <v>7</v>
      </c>
      <c r="I92" s="27" t="s">
        <v>98</v>
      </c>
      <c r="J92" s="27" t="s">
        <v>154</v>
      </c>
      <c r="K92" s="27" t="s">
        <v>218</v>
      </c>
      <c r="N92" s="17" t="s">
        <v>183</v>
      </c>
      <c r="O92" s="17" t="s">
        <v>183</v>
      </c>
    </row>
    <row r="93" spans="1:15" ht="16.350000000000001" customHeight="1" x14ac:dyDescent="0.25">
      <c r="A93">
        <v>2016</v>
      </c>
      <c r="B93" t="s">
        <v>317</v>
      </c>
      <c r="C93" s="4">
        <v>3850</v>
      </c>
      <c r="D93" s="4" t="s">
        <v>24</v>
      </c>
      <c r="F93" s="4">
        <v>1</v>
      </c>
      <c r="G93" s="4">
        <v>8</v>
      </c>
      <c r="H93" s="4">
        <f>G93-F93</f>
        <v>7</v>
      </c>
      <c r="I93" s="27" t="s">
        <v>154</v>
      </c>
      <c r="J93" s="27" t="s">
        <v>158</v>
      </c>
      <c r="K93" s="27" t="s">
        <v>119</v>
      </c>
      <c r="N93" s="17" t="s">
        <v>184</v>
      </c>
      <c r="O93" s="17" t="s">
        <v>183</v>
      </c>
    </row>
    <row r="94" spans="1:15" ht="16.350000000000001" customHeight="1" x14ac:dyDescent="0.25">
      <c r="A94">
        <v>2016</v>
      </c>
      <c r="B94" t="s">
        <v>318</v>
      </c>
      <c r="C94" s="4">
        <v>3856</v>
      </c>
      <c r="D94" s="4" t="s">
        <v>18</v>
      </c>
      <c r="F94" s="4">
        <v>1</v>
      </c>
      <c r="G94" s="4">
        <v>10</v>
      </c>
      <c r="H94" s="4">
        <f>G94-F94</f>
        <v>9</v>
      </c>
      <c r="I94" s="27" t="s">
        <v>146</v>
      </c>
      <c r="J94" s="27" t="s">
        <v>150</v>
      </c>
      <c r="K94" s="27" t="s">
        <v>115</v>
      </c>
      <c r="N94" s="17" t="s">
        <v>183</v>
      </c>
      <c r="O94" s="17" t="s">
        <v>183</v>
      </c>
    </row>
    <row r="95" spans="1:15" ht="16.350000000000001" customHeight="1" x14ac:dyDescent="0.25">
      <c r="A95">
        <v>2014</v>
      </c>
      <c r="B95" t="s">
        <v>319</v>
      </c>
      <c r="C95" s="4">
        <v>3857</v>
      </c>
      <c r="D95" s="4" t="s">
        <v>14</v>
      </c>
      <c r="F95" s="4">
        <v>5</v>
      </c>
      <c r="G95" s="4">
        <v>8</v>
      </c>
      <c r="H95" s="4">
        <f>G95-F95</f>
        <v>3</v>
      </c>
      <c r="I95" s="27" t="s">
        <v>124</v>
      </c>
      <c r="J95" s="27" t="s">
        <v>147</v>
      </c>
      <c r="K95" s="27"/>
      <c r="N95" s="17" t="s">
        <v>183</v>
      </c>
      <c r="O95" s="17" t="s">
        <v>183</v>
      </c>
    </row>
    <row r="96" spans="1:15" ht="16.350000000000001" customHeight="1" x14ac:dyDescent="0.25">
      <c r="A96">
        <v>2015</v>
      </c>
      <c r="B96" t="s">
        <v>320</v>
      </c>
      <c r="C96" s="4">
        <v>3857</v>
      </c>
      <c r="D96" s="4" t="s">
        <v>15</v>
      </c>
      <c r="F96" s="4">
        <v>3</v>
      </c>
      <c r="G96" s="4">
        <v>8</v>
      </c>
      <c r="H96" s="4">
        <f>G96-F96</f>
        <v>5</v>
      </c>
      <c r="I96" s="27" t="s">
        <v>210</v>
      </c>
      <c r="J96" s="27"/>
      <c r="K96" s="27"/>
      <c r="L96" s="4" t="s">
        <v>220</v>
      </c>
      <c r="N96" s="17" t="s">
        <v>183</v>
      </c>
      <c r="O96" s="17" t="s">
        <v>183</v>
      </c>
    </row>
    <row r="97" spans="1:15" ht="16.350000000000001" customHeight="1" x14ac:dyDescent="0.25">
      <c r="A97">
        <v>2013</v>
      </c>
      <c r="B97" t="s">
        <v>321</v>
      </c>
      <c r="C97" s="4">
        <v>3873</v>
      </c>
      <c r="D97" s="4" t="s">
        <v>168</v>
      </c>
      <c r="E97" s="4" t="s">
        <v>17</v>
      </c>
      <c r="F97" s="4">
        <v>7</v>
      </c>
      <c r="G97" s="4">
        <v>10</v>
      </c>
      <c r="H97" s="4">
        <f>G97-F97</f>
        <v>3</v>
      </c>
      <c r="I97" s="27" t="s">
        <v>179</v>
      </c>
      <c r="J97" s="27"/>
      <c r="K97" s="27"/>
      <c r="N97" s="17" t="s">
        <v>183</v>
      </c>
      <c r="O97" s="17" t="s">
        <v>183</v>
      </c>
    </row>
    <row r="98" spans="1:15" ht="16.350000000000001" customHeight="1" x14ac:dyDescent="0.25">
      <c r="A98">
        <v>2014</v>
      </c>
      <c r="B98" t="s">
        <v>322</v>
      </c>
      <c r="C98" s="4">
        <v>3904</v>
      </c>
      <c r="D98" s="4" t="s">
        <v>22</v>
      </c>
      <c r="F98" s="4">
        <v>5</v>
      </c>
      <c r="G98" s="4">
        <v>10</v>
      </c>
      <c r="H98" s="4">
        <f>G98-F98</f>
        <v>5</v>
      </c>
      <c r="I98" s="27" t="s">
        <v>195</v>
      </c>
      <c r="J98" s="27"/>
      <c r="K98" s="27"/>
      <c r="L98" s="4" t="s">
        <v>205</v>
      </c>
      <c r="N98" s="17" t="s">
        <v>183</v>
      </c>
      <c r="O98" s="17" t="s">
        <v>183</v>
      </c>
    </row>
    <row r="99" spans="1:15" ht="16.350000000000001" customHeight="1" x14ac:dyDescent="0.25">
      <c r="A99">
        <v>2014</v>
      </c>
      <c r="B99" t="s">
        <v>323</v>
      </c>
      <c r="C99" s="4">
        <v>3972</v>
      </c>
      <c r="D99" s="4" t="s">
        <v>168</v>
      </c>
      <c r="E99" s="4" t="s">
        <v>17</v>
      </c>
      <c r="F99" s="4">
        <v>5</v>
      </c>
      <c r="G99" s="4">
        <v>10</v>
      </c>
      <c r="H99" s="4">
        <f>G99-F99</f>
        <v>5</v>
      </c>
      <c r="I99" s="27" t="s">
        <v>127</v>
      </c>
      <c r="J99" s="27" t="s">
        <v>126</v>
      </c>
      <c r="K99" s="27" t="s">
        <v>210</v>
      </c>
      <c r="N99" s="17" t="s">
        <v>183</v>
      </c>
      <c r="O99" s="17" t="s">
        <v>183</v>
      </c>
    </row>
    <row r="100" spans="1:15" ht="16.350000000000001" customHeight="1" x14ac:dyDescent="0.25">
      <c r="A100">
        <v>2013</v>
      </c>
      <c r="B100" t="s">
        <v>324</v>
      </c>
      <c r="C100" s="4">
        <v>3990</v>
      </c>
      <c r="D100" s="4" t="s">
        <v>22</v>
      </c>
      <c r="F100" s="4">
        <v>7</v>
      </c>
      <c r="G100" s="4">
        <v>10</v>
      </c>
      <c r="H100" s="4">
        <f>G100-F100</f>
        <v>3</v>
      </c>
      <c r="I100" s="27" t="s">
        <v>179</v>
      </c>
      <c r="J100" s="27"/>
      <c r="K100" s="27"/>
      <c r="N100" s="17" t="s">
        <v>183</v>
      </c>
      <c r="O100" s="17" t="s">
        <v>183</v>
      </c>
    </row>
    <row r="101" spans="1:15" ht="16.350000000000001" customHeight="1" x14ac:dyDescent="0.25">
      <c r="A101">
        <v>2016</v>
      </c>
      <c r="B101" t="s">
        <v>325</v>
      </c>
      <c r="C101" s="4">
        <v>4001</v>
      </c>
      <c r="D101" s="4" t="s">
        <v>30</v>
      </c>
      <c r="F101" s="4">
        <v>1</v>
      </c>
      <c r="G101" s="4">
        <v>8</v>
      </c>
      <c r="H101" s="4">
        <f>G101-F101</f>
        <v>7</v>
      </c>
      <c r="I101" s="27" t="s">
        <v>80</v>
      </c>
      <c r="J101" s="27" t="s">
        <v>126</v>
      </c>
      <c r="K101" s="27" t="s">
        <v>158</v>
      </c>
      <c r="N101" s="17" t="s">
        <v>183</v>
      </c>
      <c r="O101" s="17" t="s">
        <v>183</v>
      </c>
    </row>
    <row r="102" spans="1:15" ht="16.350000000000001" customHeight="1" x14ac:dyDescent="0.25">
      <c r="A102">
        <v>2013</v>
      </c>
      <c r="B102" t="s">
        <v>326</v>
      </c>
      <c r="C102" s="4">
        <v>4028</v>
      </c>
      <c r="D102" s="4" t="s">
        <v>25</v>
      </c>
      <c r="F102" s="4">
        <v>7</v>
      </c>
      <c r="G102" s="4">
        <v>8</v>
      </c>
      <c r="H102" s="4">
        <f>G102-F102</f>
        <v>1</v>
      </c>
      <c r="I102" s="27" t="s">
        <v>179</v>
      </c>
      <c r="J102" s="27"/>
      <c r="K102" s="27"/>
      <c r="N102" s="17" t="s">
        <v>184</v>
      </c>
      <c r="O102" s="17" t="s">
        <v>184</v>
      </c>
    </row>
    <row r="103" spans="1:15" ht="16.350000000000001" customHeight="1" x14ac:dyDescent="0.25">
      <c r="A103">
        <v>2014</v>
      </c>
      <c r="B103" t="s">
        <v>327</v>
      </c>
      <c r="C103" s="4">
        <v>4045</v>
      </c>
      <c r="D103" s="4" t="s">
        <v>24</v>
      </c>
      <c r="F103" s="4">
        <v>5</v>
      </c>
      <c r="G103" s="4">
        <v>8</v>
      </c>
      <c r="H103" s="4">
        <f>G103-F103</f>
        <v>3</v>
      </c>
      <c r="I103" s="27" t="s">
        <v>154</v>
      </c>
      <c r="J103" s="27" t="s">
        <v>158</v>
      </c>
      <c r="K103" s="27" t="s">
        <v>58</v>
      </c>
      <c r="N103" s="17" t="s">
        <v>183</v>
      </c>
      <c r="O103" s="17" t="s">
        <v>183</v>
      </c>
    </row>
    <row r="104" spans="1:15" ht="16.350000000000001" customHeight="1" x14ac:dyDescent="0.25">
      <c r="A104">
        <v>2015</v>
      </c>
      <c r="B104" t="s">
        <v>328</v>
      </c>
      <c r="C104" s="4">
        <v>4092</v>
      </c>
      <c r="D104" s="4" t="s">
        <v>15</v>
      </c>
      <c r="F104" s="4">
        <v>3</v>
      </c>
      <c r="G104" s="4">
        <v>8</v>
      </c>
      <c r="H104" s="4">
        <f>G104-F104</f>
        <v>5</v>
      </c>
      <c r="I104" s="27" t="s">
        <v>195</v>
      </c>
      <c r="J104" s="27" t="s">
        <v>116</v>
      </c>
      <c r="K104" s="27" t="s">
        <v>90</v>
      </c>
      <c r="N104" s="17" t="s">
        <v>183</v>
      </c>
      <c r="O104" s="17" t="s">
        <v>183</v>
      </c>
    </row>
    <row r="105" spans="1:15" ht="16.350000000000001" customHeight="1" x14ac:dyDescent="0.25">
      <c r="A105">
        <v>2013</v>
      </c>
      <c r="B105" t="s">
        <v>329</v>
      </c>
      <c r="C105" s="4">
        <v>4154</v>
      </c>
      <c r="D105" s="4" t="s">
        <v>16</v>
      </c>
      <c r="E105" s="4" t="s">
        <v>33</v>
      </c>
      <c r="F105" s="4">
        <v>6</v>
      </c>
      <c r="G105" s="4">
        <v>8</v>
      </c>
      <c r="H105" s="4">
        <f>G105-F105</f>
        <v>2</v>
      </c>
      <c r="I105" s="27" t="s">
        <v>179</v>
      </c>
      <c r="J105" s="27"/>
      <c r="K105" s="27"/>
      <c r="N105" s="17" t="s">
        <v>183</v>
      </c>
      <c r="O105" s="17" t="s">
        <v>183</v>
      </c>
    </row>
    <row r="106" spans="1:15" ht="16.350000000000001" customHeight="1" x14ac:dyDescent="0.25">
      <c r="A106">
        <v>2014</v>
      </c>
      <c r="B106" t="s">
        <v>330</v>
      </c>
      <c r="C106" s="4">
        <v>4166</v>
      </c>
      <c r="D106" s="4" t="s">
        <v>24</v>
      </c>
      <c r="F106" s="4">
        <v>5</v>
      </c>
      <c r="G106" s="4">
        <v>8</v>
      </c>
      <c r="H106" s="4">
        <f>G106-F106</f>
        <v>3</v>
      </c>
      <c r="I106" s="27" t="s">
        <v>158</v>
      </c>
      <c r="J106" s="27" t="s">
        <v>154</v>
      </c>
      <c r="K106" s="27" t="s">
        <v>98</v>
      </c>
      <c r="N106" s="17" t="s">
        <v>183</v>
      </c>
      <c r="O106" s="17" t="s">
        <v>183</v>
      </c>
    </row>
    <row r="107" spans="1:15" ht="16.350000000000001" customHeight="1" x14ac:dyDescent="0.25">
      <c r="A107">
        <v>2015</v>
      </c>
      <c r="B107" t="s">
        <v>331</v>
      </c>
      <c r="C107" s="4">
        <v>4167</v>
      </c>
      <c r="D107" s="4" t="s">
        <v>25</v>
      </c>
      <c r="F107" s="4">
        <v>3</v>
      </c>
      <c r="G107" s="4">
        <v>8</v>
      </c>
      <c r="H107" s="4">
        <f>G107-F107</f>
        <v>5</v>
      </c>
      <c r="I107" s="29" t="s">
        <v>137</v>
      </c>
      <c r="J107" s="27" t="s">
        <v>138</v>
      </c>
      <c r="K107" s="27" t="s">
        <v>134</v>
      </c>
      <c r="L107" s="22" t="s">
        <v>217</v>
      </c>
      <c r="N107" s="17" t="s">
        <v>184</v>
      </c>
      <c r="O107" s="17" t="s">
        <v>183</v>
      </c>
    </row>
    <row r="108" spans="1:15" ht="16.350000000000001" customHeight="1" x14ac:dyDescent="0.25">
      <c r="A108">
        <v>2015</v>
      </c>
      <c r="B108" t="s">
        <v>332</v>
      </c>
      <c r="C108" s="4">
        <v>4184</v>
      </c>
      <c r="D108" s="4" t="s">
        <v>13</v>
      </c>
      <c r="F108" s="4">
        <v>3</v>
      </c>
      <c r="G108" s="4">
        <v>8</v>
      </c>
      <c r="H108" s="4">
        <f>G108-F108</f>
        <v>5</v>
      </c>
      <c r="I108" s="27" t="s">
        <v>118</v>
      </c>
      <c r="J108" s="27"/>
      <c r="K108" s="27"/>
      <c r="N108" s="17" t="s">
        <v>183</v>
      </c>
      <c r="O108" s="17" t="s">
        <v>183</v>
      </c>
    </row>
    <row r="109" spans="1:15" ht="16.350000000000001" customHeight="1" x14ac:dyDescent="0.25">
      <c r="A109">
        <v>2015</v>
      </c>
      <c r="B109" t="s">
        <v>333</v>
      </c>
      <c r="C109" s="4">
        <v>4232</v>
      </c>
      <c r="D109" s="4" t="s">
        <v>168</v>
      </c>
      <c r="E109" s="4" t="s">
        <v>17</v>
      </c>
      <c r="F109" s="4">
        <v>3</v>
      </c>
      <c r="G109" s="4">
        <v>10</v>
      </c>
      <c r="H109" s="4">
        <f>G109-F109</f>
        <v>7</v>
      </c>
      <c r="I109" s="27" t="s">
        <v>126</v>
      </c>
      <c r="J109" s="27"/>
      <c r="K109" s="27"/>
      <c r="N109" s="17" t="s">
        <v>183</v>
      </c>
      <c r="O109" s="17" t="s">
        <v>183</v>
      </c>
    </row>
    <row r="110" spans="1:15" ht="16.350000000000001" customHeight="1" x14ac:dyDescent="0.25">
      <c r="A110">
        <v>2015</v>
      </c>
      <c r="B110" t="s">
        <v>334</v>
      </c>
      <c r="C110" s="4">
        <v>4249</v>
      </c>
      <c r="D110" s="4" t="s">
        <v>168</v>
      </c>
      <c r="E110" s="4" t="s">
        <v>17</v>
      </c>
      <c r="F110" s="4">
        <v>3</v>
      </c>
      <c r="G110" s="4">
        <v>10</v>
      </c>
      <c r="H110" s="4">
        <f>G110-F110</f>
        <v>7</v>
      </c>
      <c r="I110" s="27" t="s">
        <v>126</v>
      </c>
      <c r="J110" s="27" t="s">
        <v>136</v>
      </c>
      <c r="K110" s="27" t="s">
        <v>124</v>
      </c>
      <c r="L110" s="4" t="s">
        <v>221</v>
      </c>
      <c r="N110" s="17" t="s">
        <v>183</v>
      </c>
      <c r="O110" s="17" t="s">
        <v>183</v>
      </c>
    </row>
    <row r="111" spans="1:15" ht="16.350000000000001" customHeight="1" x14ac:dyDescent="0.25">
      <c r="A111">
        <v>2016</v>
      </c>
      <c r="B111" t="s">
        <v>335</v>
      </c>
      <c r="C111" s="4">
        <v>4249</v>
      </c>
      <c r="D111" s="4" t="s">
        <v>34</v>
      </c>
      <c r="F111" s="4">
        <v>1</v>
      </c>
      <c r="G111" s="4">
        <v>8</v>
      </c>
      <c r="H111" s="4">
        <f>G111-F111</f>
        <v>7</v>
      </c>
      <c r="I111" s="27" t="s">
        <v>61</v>
      </c>
      <c r="J111" s="27" t="s">
        <v>60</v>
      </c>
      <c r="K111" s="27" t="s">
        <v>51</v>
      </c>
      <c r="N111" s="17" t="s">
        <v>183</v>
      </c>
      <c r="O111" s="17" t="s">
        <v>183</v>
      </c>
    </row>
    <row r="112" spans="1:15" ht="16.350000000000001" customHeight="1" x14ac:dyDescent="0.25">
      <c r="A112">
        <v>2015</v>
      </c>
      <c r="B112" t="s">
        <v>336</v>
      </c>
      <c r="C112" s="4">
        <v>4266</v>
      </c>
      <c r="D112" s="4" t="s">
        <v>13</v>
      </c>
      <c r="F112" s="4">
        <v>3</v>
      </c>
      <c r="G112" s="4">
        <v>8</v>
      </c>
      <c r="H112" s="4">
        <f>G112-F112</f>
        <v>5</v>
      </c>
      <c r="I112" s="27" t="s">
        <v>118</v>
      </c>
      <c r="J112" s="27"/>
      <c r="K112" s="27"/>
      <c r="N112" s="17" t="s">
        <v>183</v>
      </c>
      <c r="O112" s="17" t="s">
        <v>183</v>
      </c>
    </row>
    <row r="113" spans="1:15" ht="16.350000000000001" customHeight="1" x14ac:dyDescent="0.25">
      <c r="A113">
        <v>2016</v>
      </c>
      <c r="B113" t="s">
        <v>337</v>
      </c>
      <c r="C113" s="4">
        <v>4289</v>
      </c>
      <c r="D113" s="4" t="s">
        <v>23</v>
      </c>
      <c r="F113" s="4">
        <v>1</v>
      </c>
      <c r="G113" s="4">
        <v>10</v>
      </c>
      <c r="H113" s="4">
        <f>G113-F113</f>
        <v>9</v>
      </c>
      <c r="I113" s="27" t="s">
        <v>43</v>
      </c>
      <c r="J113" s="27" t="s">
        <v>115</v>
      </c>
      <c r="K113" s="27" t="s">
        <v>146</v>
      </c>
      <c r="N113" s="17" t="s">
        <v>184</v>
      </c>
      <c r="O113" s="17" t="s">
        <v>183</v>
      </c>
    </row>
    <row r="114" spans="1:15" ht="16.350000000000001" customHeight="1" x14ac:dyDescent="0.25">
      <c r="A114">
        <v>2013</v>
      </c>
      <c r="B114" t="s">
        <v>338</v>
      </c>
      <c r="C114" s="4">
        <v>4295</v>
      </c>
      <c r="D114" s="4" t="s">
        <v>16</v>
      </c>
      <c r="F114" s="4">
        <v>7</v>
      </c>
      <c r="G114" s="4">
        <v>8</v>
      </c>
      <c r="H114" s="4">
        <f>G114-F114</f>
        <v>1</v>
      </c>
      <c r="I114" s="27" t="s">
        <v>207</v>
      </c>
      <c r="J114" s="27"/>
      <c r="K114" s="27"/>
      <c r="N114" s="17" t="s">
        <v>183</v>
      </c>
      <c r="O114" s="17" t="s">
        <v>183</v>
      </c>
    </row>
    <row r="115" spans="1:15" ht="16.350000000000001" customHeight="1" x14ac:dyDescent="0.25">
      <c r="A115">
        <v>2014</v>
      </c>
      <c r="B115" t="s">
        <v>339</v>
      </c>
      <c r="C115" s="4">
        <v>4351</v>
      </c>
      <c r="D115" s="4" t="s">
        <v>22</v>
      </c>
      <c r="F115" s="4">
        <v>5</v>
      </c>
      <c r="G115" s="4">
        <v>10</v>
      </c>
      <c r="H115" s="4">
        <f>G115-F115</f>
        <v>5</v>
      </c>
      <c r="I115" s="27" t="s">
        <v>60</v>
      </c>
      <c r="J115" s="27" t="s">
        <v>195</v>
      </c>
      <c r="K115" s="27"/>
      <c r="N115" s="17" t="s">
        <v>183</v>
      </c>
      <c r="O115" s="17" t="s">
        <v>183</v>
      </c>
    </row>
    <row r="116" spans="1:15" ht="16.350000000000001" customHeight="1" x14ac:dyDescent="0.25">
      <c r="A116">
        <v>2016</v>
      </c>
      <c r="B116" t="s">
        <v>340</v>
      </c>
      <c r="C116" s="4">
        <v>4366</v>
      </c>
      <c r="D116" s="4" t="s">
        <v>16</v>
      </c>
      <c r="F116" s="4">
        <v>1</v>
      </c>
      <c r="G116" s="4">
        <v>8</v>
      </c>
      <c r="H116" s="4">
        <f>G116-F116</f>
        <v>7</v>
      </c>
      <c r="I116" s="27" t="s">
        <v>109</v>
      </c>
      <c r="J116" s="27" t="s">
        <v>107</v>
      </c>
      <c r="K116" s="27" t="s">
        <v>119</v>
      </c>
      <c r="N116" s="17" t="s">
        <v>183</v>
      </c>
      <c r="O116" s="17" t="s">
        <v>183</v>
      </c>
    </row>
    <row r="117" spans="1:15" ht="16.350000000000001" customHeight="1" x14ac:dyDescent="0.25">
      <c r="A117">
        <v>2013</v>
      </c>
      <c r="B117" t="s">
        <v>341</v>
      </c>
      <c r="C117" s="4">
        <v>4385</v>
      </c>
      <c r="D117" s="4" t="s">
        <v>31</v>
      </c>
      <c r="F117" s="4">
        <v>7</v>
      </c>
      <c r="G117" s="4">
        <v>8</v>
      </c>
      <c r="H117" s="4">
        <f>G117-F117</f>
        <v>1</v>
      </c>
      <c r="I117" s="27" t="s">
        <v>208</v>
      </c>
      <c r="J117" s="27"/>
      <c r="K117" s="27"/>
      <c r="N117" s="17" t="s">
        <v>184</v>
      </c>
      <c r="O117" s="17" t="s">
        <v>183</v>
      </c>
    </row>
    <row r="118" spans="1:15" ht="16.350000000000001" customHeight="1" x14ac:dyDescent="0.25">
      <c r="A118">
        <v>2014</v>
      </c>
      <c r="B118" t="s">
        <v>342</v>
      </c>
      <c r="C118" s="4">
        <v>4457</v>
      </c>
      <c r="D118" s="4" t="s">
        <v>22</v>
      </c>
      <c r="F118" s="4">
        <v>5</v>
      </c>
      <c r="G118" s="4">
        <v>10</v>
      </c>
      <c r="H118" s="4">
        <f>G118-F118</f>
        <v>5</v>
      </c>
      <c r="I118" s="27" t="s">
        <v>179</v>
      </c>
      <c r="J118" s="27"/>
      <c r="K118" s="27"/>
      <c r="N118" s="17" t="s">
        <v>184</v>
      </c>
      <c r="O118" s="17" t="s">
        <v>183</v>
      </c>
    </row>
    <row r="119" spans="1:15" ht="16.350000000000001" customHeight="1" x14ac:dyDescent="0.25">
      <c r="A119">
        <v>2015</v>
      </c>
      <c r="B119" t="s">
        <v>343</v>
      </c>
      <c r="C119" s="4">
        <v>4473</v>
      </c>
      <c r="D119" s="4" t="s">
        <v>25</v>
      </c>
      <c r="F119" s="4">
        <v>3</v>
      </c>
      <c r="G119" s="4">
        <v>8</v>
      </c>
      <c r="H119" s="4">
        <f>G119-F119</f>
        <v>5</v>
      </c>
      <c r="I119" s="27" t="s">
        <v>212</v>
      </c>
      <c r="J119" s="27" t="s">
        <v>137</v>
      </c>
      <c r="K119" s="27" t="s">
        <v>134</v>
      </c>
      <c r="N119" s="17" t="s">
        <v>183</v>
      </c>
      <c r="O119" s="17" t="s">
        <v>183</v>
      </c>
    </row>
    <row r="120" spans="1:15" ht="16.350000000000001" customHeight="1" x14ac:dyDescent="0.25">
      <c r="A120">
        <v>2014</v>
      </c>
      <c r="B120" t="s">
        <v>344</v>
      </c>
      <c r="C120" s="4">
        <v>4506</v>
      </c>
      <c r="D120" s="4" t="s">
        <v>34</v>
      </c>
      <c r="F120" s="4">
        <v>5</v>
      </c>
      <c r="G120" s="4">
        <v>8</v>
      </c>
      <c r="H120" s="4">
        <f>G120-F120</f>
        <v>3</v>
      </c>
      <c r="I120" s="28" t="s">
        <v>180</v>
      </c>
      <c r="J120" s="27" t="s">
        <v>60</v>
      </c>
      <c r="K120" s="27"/>
      <c r="N120" s="17" t="s">
        <v>183</v>
      </c>
      <c r="O120" s="17" t="s">
        <v>183</v>
      </c>
    </row>
    <row r="121" spans="1:15" ht="16.350000000000001" customHeight="1" x14ac:dyDescent="0.25">
      <c r="A121">
        <v>2015</v>
      </c>
      <c r="B121" t="s">
        <v>345</v>
      </c>
      <c r="C121" s="4">
        <v>4588</v>
      </c>
      <c r="D121" s="4" t="s">
        <v>23</v>
      </c>
      <c r="F121" s="4">
        <v>3</v>
      </c>
      <c r="G121" s="4">
        <v>8</v>
      </c>
      <c r="H121" s="4">
        <f>G121-F121</f>
        <v>5</v>
      </c>
      <c r="I121" s="27" t="s">
        <v>43</v>
      </c>
      <c r="J121" s="27" t="s">
        <v>42</v>
      </c>
      <c r="K121" s="27"/>
      <c r="M121" s="15"/>
      <c r="N121" s="17" t="s">
        <v>183</v>
      </c>
      <c r="O121" s="17" t="s">
        <v>183</v>
      </c>
    </row>
    <row r="122" spans="1:15" ht="16.350000000000001" customHeight="1" x14ac:dyDescent="0.25">
      <c r="A122">
        <v>2015</v>
      </c>
      <c r="B122" t="s">
        <v>346</v>
      </c>
      <c r="C122" s="4">
        <v>4606</v>
      </c>
      <c r="D122" s="4" t="s">
        <v>25</v>
      </c>
      <c r="F122" s="4">
        <v>3</v>
      </c>
      <c r="G122" s="4">
        <v>8</v>
      </c>
      <c r="H122" s="4">
        <f>G122-F122</f>
        <v>5</v>
      </c>
      <c r="I122" s="27" t="s">
        <v>126</v>
      </c>
      <c r="J122" s="27" t="s">
        <v>137</v>
      </c>
      <c r="K122" s="27" t="s">
        <v>212</v>
      </c>
      <c r="L122" s="16" t="s">
        <v>167</v>
      </c>
      <c r="N122" s="17" t="s">
        <v>183</v>
      </c>
      <c r="O122" s="17" t="s">
        <v>183</v>
      </c>
    </row>
    <row r="123" spans="1:15" ht="16.350000000000001" customHeight="1" x14ac:dyDescent="0.25">
      <c r="A123">
        <v>2014</v>
      </c>
      <c r="B123" t="s">
        <v>347</v>
      </c>
      <c r="C123" s="4">
        <v>4660</v>
      </c>
      <c r="D123" s="4" t="s">
        <v>30</v>
      </c>
      <c r="F123" s="4">
        <v>5</v>
      </c>
      <c r="G123" s="4">
        <v>10</v>
      </c>
      <c r="H123" s="4">
        <f>G123-F123</f>
        <v>5</v>
      </c>
      <c r="I123" s="27" t="s">
        <v>211</v>
      </c>
      <c r="J123" s="27"/>
      <c r="K123" s="27"/>
      <c r="N123" s="17" t="s">
        <v>183</v>
      </c>
      <c r="O123" s="17" t="s">
        <v>183</v>
      </c>
    </row>
    <row r="124" spans="1:15" ht="16.350000000000001" customHeight="1" x14ac:dyDescent="0.25">
      <c r="A124">
        <v>2015</v>
      </c>
      <c r="B124" t="s">
        <v>348</v>
      </c>
      <c r="C124" s="4">
        <v>4772</v>
      </c>
      <c r="D124" s="4" t="s">
        <v>22</v>
      </c>
      <c r="F124" s="4">
        <v>3</v>
      </c>
      <c r="G124" s="4">
        <v>10</v>
      </c>
      <c r="H124" s="4">
        <f>G124-F124</f>
        <v>7</v>
      </c>
      <c r="I124" s="27" t="s">
        <v>98</v>
      </c>
      <c r="J124" s="27"/>
      <c r="K124" s="27"/>
      <c r="L124" s="23" t="s">
        <v>213</v>
      </c>
      <c r="N124" s="17" t="s">
        <v>183</v>
      </c>
      <c r="O124" s="17" t="s">
        <v>183</v>
      </c>
    </row>
    <row r="125" spans="1:15" ht="16.350000000000001" customHeight="1" x14ac:dyDescent="0.25">
      <c r="A125">
        <v>2014</v>
      </c>
      <c r="B125" t="s">
        <v>349</v>
      </c>
      <c r="C125" s="4">
        <v>4899</v>
      </c>
      <c r="D125" s="4" t="s">
        <v>16</v>
      </c>
      <c r="F125" s="4">
        <v>5</v>
      </c>
      <c r="G125" s="4">
        <v>8</v>
      </c>
      <c r="H125" s="4">
        <f>G125-F125</f>
        <v>3</v>
      </c>
      <c r="I125" s="27" t="s">
        <v>158</v>
      </c>
      <c r="J125" s="27" t="s">
        <v>154</v>
      </c>
      <c r="K125" s="27" t="s">
        <v>109</v>
      </c>
      <c r="N125" s="17" t="s">
        <v>183</v>
      </c>
      <c r="O125" s="17" t="s">
        <v>183</v>
      </c>
    </row>
    <row r="126" spans="1:15" ht="16.350000000000001" customHeight="1" x14ac:dyDescent="0.25">
      <c r="A126">
        <v>2015</v>
      </c>
      <c r="B126" t="s">
        <v>350</v>
      </c>
      <c r="C126" s="4">
        <v>4999</v>
      </c>
      <c r="D126" s="4" t="s">
        <v>34</v>
      </c>
      <c r="F126" s="4">
        <v>3</v>
      </c>
      <c r="G126" s="4">
        <v>8</v>
      </c>
      <c r="H126" s="4">
        <f>G126-F126</f>
        <v>5</v>
      </c>
      <c r="I126" s="27" t="s">
        <v>60</v>
      </c>
      <c r="J126" s="27"/>
      <c r="K126" s="27"/>
      <c r="N126" s="17" t="s">
        <v>183</v>
      </c>
      <c r="O126" s="17" t="s">
        <v>183</v>
      </c>
    </row>
    <row r="127" spans="1:15" ht="16.350000000000001" customHeight="1" x14ac:dyDescent="0.25">
      <c r="A127">
        <v>2015</v>
      </c>
      <c r="B127" t="s">
        <v>351</v>
      </c>
      <c r="C127" s="4">
        <v>5324</v>
      </c>
      <c r="D127" s="4" t="s">
        <v>16</v>
      </c>
      <c r="F127" s="4">
        <v>3</v>
      </c>
      <c r="G127" s="4">
        <v>8</v>
      </c>
      <c r="H127" s="4">
        <f>G127-F127</f>
        <v>5</v>
      </c>
      <c r="I127" s="27" t="s">
        <v>118</v>
      </c>
      <c r="J127" s="27" t="s">
        <v>109</v>
      </c>
      <c r="K127" s="27" t="s">
        <v>154</v>
      </c>
      <c r="N127" s="17" t="s">
        <v>183</v>
      </c>
      <c r="O127" s="17" t="s">
        <v>183</v>
      </c>
    </row>
    <row r="128" spans="1:15" ht="16.350000000000001" customHeight="1" x14ac:dyDescent="0.25">
      <c r="A128">
        <v>2015</v>
      </c>
      <c r="B128" t="s">
        <v>352</v>
      </c>
      <c r="C128" s="4">
        <v>5827</v>
      </c>
      <c r="D128" s="4" t="s">
        <v>34</v>
      </c>
      <c r="F128" s="4">
        <v>3</v>
      </c>
      <c r="G128" s="4">
        <v>8</v>
      </c>
      <c r="H128" s="4">
        <f>G128-F128</f>
        <v>5</v>
      </c>
      <c r="I128" s="27" t="s">
        <v>60</v>
      </c>
      <c r="J128" s="27"/>
      <c r="K128" s="27"/>
      <c r="L128" s="23" t="s">
        <v>213</v>
      </c>
      <c r="N128" s="17" t="s">
        <v>183</v>
      </c>
      <c r="O128" s="17" t="s">
        <v>183</v>
      </c>
    </row>
    <row r="129" spans="1:15" ht="16.350000000000001" customHeight="1" x14ac:dyDescent="0.25">
      <c r="A129">
        <v>2014</v>
      </c>
      <c r="B129" t="s">
        <v>353</v>
      </c>
      <c r="C129" s="4">
        <v>5888</v>
      </c>
      <c r="D129" s="4" t="s">
        <v>31</v>
      </c>
      <c r="F129" s="4">
        <v>5</v>
      </c>
      <c r="G129" s="4">
        <v>8</v>
      </c>
      <c r="H129" s="4">
        <f>G129-F129</f>
        <v>3</v>
      </c>
      <c r="I129" s="27" t="s">
        <v>179</v>
      </c>
      <c r="J129" s="27"/>
      <c r="K129" s="27"/>
      <c r="N129" s="17" t="s">
        <v>184</v>
      </c>
      <c r="O129" s="17" t="s">
        <v>183</v>
      </c>
    </row>
    <row r="130" spans="1:15" ht="16.350000000000001" customHeight="1" x14ac:dyDescent="0.25">
      <c r="A130">
        <v>2014</v>
      </c>
      <c r="B130" t="s">
        <v>354</v>
      </c>
      <c r="C130" s="4">
        <v>6947</v>
      </c>
      <c r="D130" s="4" t="s">
        <v>11</v>
      </c>
      <c r="E130" s="4" t="s">
        <v>36</v>
      </c>
      <c r="F130" s="4">
        <v>5</v>
      </c>
      <c r="G130" s="4">
        <v>10</v>
      </c>
      <c r="H130" s="4">
        <f>G130-F130</f>
        <v>5</v>
      </c>
      <c r="I130" s="27" t="s">
        <v>150</v>
      </c>
      <c r="J130" s="27"/>
      <c r="K130" s="27"/>
      <c r="L130" s="4" t="s">
        <v>206</v>
      </c>
      <c r="N130" s="17" t="s">
        <v>183</v>
      </c>
      <c r="O130" s="17" t="s">
        <v>183</v>
      </c>
    </row>
    <row r="131" spans="1:15" ht="16.350000000000001" customHeight="1" x14ac:dyDescent="0.25">
      <c r="A131">
        <v>2016</v>
      </c>
      <c r="B131" t="s">
        <v>355</v>
      </c>
      <c r="C131" s="4">
        <v>6961</v>
      </c>
      <c r="D131" s="4" t="s">
        <v>168</v>
      </c>
      <c r="E131" s="4" t="s">
        <v>38</v>
      </c>
      <c r="F131" s="4">
        <v>1</v>
      </c>
      <c r="G131" s="4">
        <v>10</v>
      </c>
      <c r="H131" s="4">
        <f>G131-F131</f>
        <v>9</v>
      </c>
      <c r="I131" s="27" t="s">
        <v>126</v>
      </c>
      <c r="J131" s="27" t="s">
        <v>124</v>
      </c>
      <c r="K131" s="27" t="s">
        <v>136</v>
      </c>
      <c r="L131" s="4" t="s">
        <v>214</v>
      </c>
      <c r="N131" s="17" t="s">
        <v>183</v>
      </c>
      <c r="O131" s="17" t="s">
        <v>183</v>
      </c>
    </row>
    <row r="132" spans="1:15" ht="16.350000000000001" customHeight="1" x14ac:dyDescent="0.25">
      <c r="A132">
        <v>2015</v>
      </c>
      <c r="B132" t="s">
        <v>356</v>
      </c>
      <c r="C132" s="4">
        <v>7697</v>
      </c>
      <c r="D132" s="4" t="s">
        <v>29</v>
      </c>
      <c r="E132" s="4" t="s">
        <v>36</v>
      </c>
      <c r="F132" s="4">
        <v>3</v>
      </c>
      <c r="G132" s="4">
        <v>8</v>
      </c>
      <c r="H132" s="4">
        <f>G132-F132</f>
        <v>5</v>
      </c>
      <c r="I132" s="27" t="s">
        <v>58</v>
      </c>
      <c r="J132" s="27"/>
      <c r="K132" s="27"/>
      <c r="L132" s="23" t="s">
        <v>213</v>
      </c>
      <c r="N132" s="17" t="s">
        <v>183</v>
      </c>
      <c r="O132" s="17" t="s">
        <v>183</v>
      </c>
    </row>
    <row r="133" spans="1:15" x14ac:dyDescent="0.25">
      <c r="A133" s="19">
        <f xml:space="preserve"> AVERAGE(Tableau5[Année ECN])</f>
        <v>2014.2748091603053</v>
      </c>
      <c r="B133" s="20">
        <f>COUNTA(Tableau5[Nom et prénom])</f>
        <v>131</v>
      </c>
      <c r="C133" s="21">
        <f>AVERAGE(Tableau5[Rang ECN])</f>
        <v>3393.0916030534349</v>
      </c>
      <c r="D133" s="21"/>
      <c r="E133" s="21"/>
      <c r="F133" s="21">
        <f>SUBTOTAL(101,Tableau5[Semestre actuel])</f>
        <v>4.343511450381679</v>
      </c>
      <c r="G133" s="21">
        <f>SUBTOTAL(101,Tableau5[Durée du DES/DESC])</f>
        <v>8.7938931297709928</v>
      </c>
      <c r="H133" s="21">
        <f>SUBTOTAL(101,Tableau5[Semestre restants])</f>
        <v>4.4503816793893129</v>
      </c>
      <c r="I133" s="30">
        <f>COUNTA(Tableau5[Vœux 1])</f>
        <v>130</v>
      </c>
      <c r="J133" s="30">
        <f>COUNTA(Tableau5[[Vœux 2 ]])</f>
        <v>82</v>
      </c>
      <c r="K133" s="30">
        <f>COUNTA(Tableau5[Vœux 3])</f>
        <v>65</v>
      </c>
      <c r="L133" s="21"/>
      <c r="M133" s="21"/>
      <c r="N133" s="19">
        <f>COUNTIF(Tableau5[Inscrit stagium],"oui")</f>
        <v>18</v>
      </c>
      <c r="O133" s="19">
        <f>COUNTIF(Tableau5[éval],"oui")</f>
        <v>2</v>
      </c>
    </row>
    <row r="134" spans="1:15" x14ac:dyDescent="0.25">
      <c r="N134" s="19">
        <f>Tableau5[[#Totals],[Inscrit stagium]]/Tableau5[[#Totals],[Nom et prénom]] *100</f>
        <v>13.740458015267176</v>
      </c>
      <c r="O134" s="19">
        <f>Tableau5[[#Totals],[éval]]/Tableau5[[#Totals],[Nom et prénom]]*100</f>
        <v>1.5267175572519083</v>
      </c>
    </row>
  </sheetData>
  <conditionalFormatting sqref="N2:N132">
    <cfRule type="containsText" dxfId="1" priority="2" operator="containsText" text="oui">
      <formula>NOT(ISERROR(SEARCH("oui",N2)))</formula>
    </cfRule>
  </conditionalFormatting>
  <conditionalFormatting sqref="O2:O132">
    <cfRule type="containsText" dxfId="0" priority="1" operator="containsText" text="oui">
      <formula>NOT(ISERROR(SEARCH("oui",O2)))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="Pas listé">
          <x14:formula1>
            <xm:f>'Liste deroulante'!$1:$1</xm:f>
          </x14:formula1>
          <xm:sqref>I2:K132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63"/>
  <sheetViews>
    <sheetView topLeftCell="A25" zoomScale="85" zoomScaleNormal="85" workbookViewId="0">
      <pane xSplit="1" topLeftCell="C1" activePane="topRight" state="frozen"/>
      <selection pane="topRight" activeCell="D56" sqref="D56"/>
    </sheetView>
  </sheetViews>
  <sheetFormatPr baseColWidth="10" defaultRowHeight="15" x14ac:dyDescent="0.25"/>
  <cols>
    <col min="1" max="1" width="54.42578125" style="17" customWidth="1"/>
    <col min="2" max="2" width="23.5703125" customWidth="1"/>
    <col min="3" max="3" width="14.85546875" customWidth="1"/>
    <col min="4" max="4" width="11.5703125" customWidth="1"/>
    <col min="5" max="5" width="13.7109375" customWidth="1"/>
    <col min="6" max="26" width="6.42578125" style="6" customWidth="1"/>
  </cols>
  <sheetData>
    <row r="1" spans="1:26" s="2" customFormat="1" ht="69" customHeight="1" x14ac:dyDescent="0.25">
      <c r="A1" s="31" t="s">
        <v>40</v>
      </c>
      <c r="B1" s="2" t="s">
        <v>62</v>
      </c>
      <c r="C1" s="2" t="s">
        <v>39</v>
      </c>
      <c r="D1" s="2" t="s">
        <v>175</v>
      </c>
      <c r="E1" s="2" t="s">
        <v>41</v>
      </c>
      <c r="F1" s="8" t="s">
        <v>176</v>
      </c>
      <c r="G1" s="8" t="s">
        <v>28</v>
      </c>
      <c r="H1" s="11" t="s">
        <v>30</v>
      </c>
      <c r="I1" s="8" t="s">
        <v>155</v>
      </c>
      <c r="J1" s="8" t="s">
        <v>156</v>
      </c>
      <c r="K1" s="8" t="s">
        <v>157</v>
      </c>
      <c r="L1" s="8" t="s">
        <v>18</v>
      </c>
      <c r="M1" s="8" t="s">
        <v>27</v>
      </c>
      <c r="N1" s="8" t="s">
        <v>29</v>
      </c>
      <c r="O1" s="8" t="s">
        <v>15</v>
      </c>
      <c r="P1" s="8" t="s">
        <v>31</v>
      </c>
      <c r="Q1" s="8" t="s">
        <v>22</v>
      </c>
      <c r="R1" s="8" t="s">
        <v>37</v>
      </c>
      <c r="S1" s="8" t="s">
        <v>16</v>
      </c>
      <c r="T1" s="8" t="s">
        <v>12</v>
      </c>
      <c r="U1" s="8" t="s">
        <v>13</v>
      </c>
      <c r="V1" s="8" t="s">
        <v>25</v>
      </c>
      <c r="W1" s="8" t="s">
        <v>11</v>
      </c>
      <c r="X1" s="8" t="s">
        <v>24</v>
      </c>
      <c r="Y1" s="8" t="s">
        <v>169</v>
      </c>
      <c r="Z1" s="8" t="s">
        <v>0</v>
      </c>
    </row>
    <row r="2" spans="1:26" x14ac:dyDescent="0.25">
      <c r="A2" s="17" t="s">
        <v>42</v>
      </c>
      <c r="B2" t="s">
        <v>63</v>
      </c>
      <c r="C2" t="s">
        <v>44</v>
      </c>
      <c r="D2">
        <v>0</v>
      </c>
      <c r="F2" s="6">
        <f>Tableau4[[#This Row],[Nombre de postes Nov 2016]]</f>
        <v>0</v>
      </c>
      <c r="G2" s="7"/>
      <c r="H2" s="7"/>
      <c r="I2" s="7"/>
    </row>
    <row r="3" spans="1:26" x14ac:dyDescent="0.25">
      <c r="A3" s="17" t="s">
        <v>107</v>
      </c>
      <c r="B3" t="s">
        <v>65</v>
      </c>
      <c r="C3" t="s">
        <v>102</v>
      </c>
      <c r="D3">
        <v>1</v>
      </c>
      <c r="S3" s="6">
        <f>Tableau4[[#This Row],[Nombre de postes Nov 2016]]</f>
        <v>1</v>
      </c>
    </row>
    <row r="4" spans="1:26" x14ac:dyDescent="0.25">
      <c r="A4" s="17" t="s">
        <v>158</v>
      </c>
      <c r="B4" t="s">
        <v>65</v>
      </c>
      <c r="C4" t="s">
        <v>95</v>
      </c>
      <c r="D4">
        <v>3</v>
      </c>
      <c r="Q4" s="6">
        <f>Tableau4[[#This Row],[Nombre de postes Nov 2016]]</f>
        <v>3</v>
      </c>
      <c r="X4" s="6">
        <v>3</v>
      </c>
      <c r="Y4" s="6" t="s">
        <v>215</v>
      </c>
    </row>
    <row r="5" spans="1:26" x14ac:dyDescent="0.25">
      <c r="A5" s="17" t="s">
        <v>119</v>
      </c>
      <c r="B5" t="s">
        <v>65</v>
      </c>
      <c r="C5" t="s">
        <v>122</v>
      </c>
      <c r="D5">
        <v>1</v>
      </c>
      <c r="U5" s="6">
        <f>Tableau4[[#This Row],[Nombre de postes Nov 2016]]</f>
        <v>1</v>
      </c>
    </row>
    <row r="6" spans="1:26" x14ac:dyDescent="0.25">
      <c r="A6" s="17" t="s">
        <v>90</v>
      </c>
      <c r="B6" t="s">
        <v>65</v>
      </c>
      <c r="C6" t="s">
        <v>84</v>
      </c>
      <c r="D6">
        <v>1</v>
      </c>
      <c r="O6" s="6">
        <f>Tableau4[[#This Row],[Nombre de postes Nov 2016]]</f>
        <v>1</v>
      </c>
    </row>
    <row r="7" spans="1:26" x14ac:dyDescent="0.25">
      <c r="A7" s="17" t="s">
        <v>115</v>
      </c>
      <c r="B7" t="s">
        <v>65</v>
      </c>
      <c r="C7" t="s">
        <v>113</v>
      </c>
      <c r="D7">
        <v>2</v>
      </c>
      <c r="T7" s="6">
        <f>Tableau4[[#This Row],[Nombre de postes Nov 2016]]</f>
        <v>2</v>
      </c>
    </row>
    <row r="8" spans="1:26" x14ac:dyDescent="0.25">
      <c r="A8" s="17" t="s">
        <v>146</v>
      </c>
      <c r="B8" t="s">
        <v>65</v>
      </c>
      <c r="C8" t="s">
        <v>141</v>
      </c>
      <c r="D8">
        <v>2</v>
      </c>
      <c r="W8" s="6">
        <f>Tableau4[[#This Row],[Nombre de postes Nov 2016]]</f>
        <v>2</v>
      </c>
    </row>
    <row r="9" spans="1:26" x14ac:dyDescent="0.25">
      <c r="A9" s="17" t="s">
        <v>124</v>
      </c>
      <c r="B9" t="s">
        <v>65</v>
      </c>
      <c r="C9" t="s">
        <v>123</v>
      </c>
      <c r="D9">
        <v>5</v>
      </c>
      <c r="I9" s="6">
        <f>Tableau4[[#This Row],[Nombre de postes Nov 2016]]</f>
        <v>5</v>
      </c>
      <c r="K9" s="6">
        <f>Tableau4[[#This Row],[Nombre de postes Nov 2016]]</f>
        <v>5</v>
      </c>
    </row>
    <row r="10" spans="1:26" x14ac:dyDescent="0.25">
      <c r="A10" s="17" t="s">
        <v>46</v>
      </c>
      <c r="B10" t="s">
        <v>65</v>
      </c>
      <c r="C10" t="s">
        <v>52</v>
      </c>
      <c r="D10">
        <v>1</v>
      </c>
      <c r="G10" s="7"/>
      <c r="H10" s="7"/>
      <c r="I10" s="7"/>
      <c r="M10" s="6">
        <f>Tableau4[[#This Row],[Nombre de postes Nov 2016]]</f>
        <v>1</v>
      </c>
    </row>
    <row r="11" spans="1:26" x14ac:dyDescent="0.25">
      <c r="A11" s="17" t="s">
        <v>134</v>
      </c>
      <c r="B11" t="s">
        <v>65</v>
      </c>
      <c r="C11" t="s">
        <v>129</v>
      </c>
      <c r="D11">
        <v>2</v>
      </c>
      <c r="V11" s="6">
        <f>Tableau4[[#This Row],[Nombre de postes Nov 2016]]</f>
        <v>2</v>
      </c>
    </row>
    <row r="12" spans="1:26" x14ac:dyDescent="0.25">
      <c r="A12" s="17" t="s">
        <v>108</v>
      </c>
      <c r="B12" t="s">
        <v>111</v>
      </c>
      <c r="C12" t="s">
        <v>103</v>
      </c>
      <c r="D12">
        <v>1</v>
      </c>
      <c r="S12" s="6">
        <f>Tableau4[[#This Row],[Nombre de postes Nov 2016]]</f>
        <v>1</v>
      </c>
    </row>
    <row r="13" spans="1:26" x14ac:dyDescent="0.25">
      <c r="A13" s="17" t="s">
        <v>147</v>
      </c>
      <c r="B13" t="s">
        <v>66</v>
      </c>
      <c r="C13" t="s">
        <v>142</v>
      </c>
      <c r="D13">
        <v>2</v>
      </c>
      <c r="W13" s="6">
        <f>Tableau4[[#This Row],[Nombre de postes Nov 2016]]</f>
        <v>2</v>
      </c>
    </row>
    <row r="14" spans="1:26" x14ac:dyDescent="0.25">
      <c r="A14" s="17" t="s">
        <v>47</v>
      </c>
      <c r="B14" t="s">
        <v>66</v>
      </c>
      <c r="C14" t="s">
        <v>53</v>
      </c>
      <c r="D14">
        <v>1</v>
      </c>
      <c r="G14" s="7"/>
      <c r="H14" s="7"/>
      <c r="I14" s="7"/>
      <c r="M14" s="6">
        <f>Tableau4[[#This Row],[Nombre de postes Nov 2016]]</f>
        <v>1</v>
      </c>
    </row>
    <row r="15" spans="1:26" x14ac:dyDescent="0.25">
      <c r="A15" s="17" t="s">
        <v>91</v>
      </c>
      <c r="B15" t="s">
        <v>66</v>
      </c>
      <c r="C15" t="s">
        <v>85</v>
      </c>
      <c r="D15">
        <v>1</v>
      </c>
      <c r="O15" s="6">
        <f>Tableau4[[#This Row],[Nombre de postes Nov 2016]]</f>
        <v>1</v>
      </c>
    </row>
    <row r="16" spans="1:26" x14ac:dyDescent="0.25">
      <c r="A16" s="17" t="s">
        <v>88</v>
      </c>
      <c r="B16" t="s">
        <v>94</v>
      </c>
      <c r="C16" t="s">
        <v>82</v>
      </c>
      <c r="D16">
        <v>0</v>
      </c>
      <c r="O16" s="6">
        <f>Tableau4[[#This Row],[Nombre de postes Nov 2016]]</f>
        <v>0</v>
      </c>
    </row>
    <row r="17" spans="1:24" x14ac:dyDescent="0.25">
      <c r="A17" s="17" t="s">
        <v>92</v>
      </c>
      <c r="B17" t="s">
        <v>94</v>
      </c>
      <c r="C17" t="s">
        <v>86</v>
      </c>
      <c r="D17">
        <v>0</v>
      </c>
      <c r="O17" s="6">
        <f>Tableau4[[#This Row],[Nombre de postes Nov 2016]]</f>
        <v>0</v>
      </c>
    </row>
    <row r="18" spans="1:24" x14ac:dyDescent="0.25">
      <c r="A18" s="17" t="s">
        <v>106</v>
      </c>
      <c r="B18" t="s">
        <v>67</v>
      </c>
      <c r="C18" t="s">
        <v>101</v>
      </c>
      <c r="D18">
        <v>0</v>
      </c>
      <c r="S18" s="6">
        <f>Tableau4[[#This Row],[Nombre de postes Nov 2016]]</f>
        <v>0</v>
      </c>
    </row>
    <row r="19" spans="1:24" x14ac:dyDescent="0.25">
      <c r="A19" s="17" t="s">
        <v>48</v>
      </c>
      <c r="B19" t="s">
        <v>67</v>
      </c>
      <c r="C19" t="s">
        <v>54</v>
      </c>
      <c r="D19">
        <v>1</v>
      </c>
      <c r="G19" s="7"/>
      <c r="H19" s="7"/>
      <c r="I19" s="7"/>
      <c r="M19" s="6">
        <f>Tableau4[[#This Row],[Nombre de postes Nov 2016]]</f>
        <v>1</v>
      </c>
    </row>
    <row r="20" spans="1:24" x14ac:dyDescent="0.25">
      <c r="A20" s="17" t="s">
        <v>61</v>
      </c>
      <c r="B20" t="s">
        <v>67</v>
      </c>
      <c r="C20" t="s">
        <v>71</v>
      </c>
      <c r="D20">
        <v>1</v>
      </c>
      <c r="F20" s="5"/>
      <c r="G20" s="7">
        <f>Tableau4[[#This Row],[Nombre de postes Nov 2016]]</f>
        <v>1</v>
      </c>
    </row>
    <row r="21" spans="1:24" x14ac:dyDescent="0.25">
      <c r="A21" s="17" t="s">
        <v>93</v>
      </c>
      <c r="B21" t="s">
        <v>67</v>
      </c>
      <c r="C21" t="s">
        <v>87</v>
      </c>
      <c r="D21">
        <v>1</v>
      </c>
      <c r="O21" s="6">
        <f>Tableau4[[#This Row],[Nombre de postes Nov 2016]]</f>
        <v>1</v>
      </c>
    </row>
    <row r="22" spans="1:24" x14ac:dyDescent="0.25">
      <c r="A22" s="17" t="s">
        <v>148</v>
      </c>
      <c r="B22" t="s">
        <v>68</v>
      </c>
      <c r="C22" t="s">
        <v>143</v>
      </c>
      <c r="D22">
        <v>0</v>
      </c>
      <c r="W22" s="6">
        <f>Tableau4[[#This Row],[Nombre de postes Nov 2016]]</f>
        <v>0</v>
      </c>
    </row>
    <row r="23" spans="1:24" x14ac:dyDescent="0.25">
      <c r="A23" s="17" t="s">
        <v>135</v>
      </c>
      <c r="B23" t="s">
        <v>68</v>
      </c>
      <c r="C23" t="s">
        <v>130</v>
      </c>
      <c r="D23">
        <v>0</v>
      </c>
      <c r="V23" s="6">
        <f>Tableau4[[#This Row],[Nombre de postes Nov 2016]]</f>
        <v>0</v>
      </c>
    </row>
    <row r="24" spans="1:24" x14ac:dyDescent="0.25">
      <c r="A24" s="17" t="s">
        <v>153</v>
      </c>
      <c r="B24" t="s">
        <v>68</v>
      </c>
      <c r="C24" t="s">
        <v>151</v>
      </c>
      <c r="D24">
        <v>0</v>
      </c>
      <c r="X24" s="6">
        <f>Tableau4[[#This Row],[Nombre de postes Nov 2016]]</f>
        <v>0</v>
      </c>
    </row>
    <row r="25" spans="1:24" x14ac:dyDescent="0.25">
      <c r="A25" s="17" t="s">
        <v>117</v>
      </c>
      <c r="B25" t="s">
        <v>67</v>
      </c>
      <c r="C25" t="s">
        <v>120</v>
      </c>
      <c r="D25">
        <v>0</v>
      </c>
      <c r="U25" s="6">
        <f>Tableau4[[#This Row],[Nombre de postes Nov 2016]]</f>
        <v>0</v>
      </c>
    </row>
    <row r="26" spans="1:24" x14ac:dyDescent="0.25">
      <c r="A26" s="17" t="s">
        <v>145</v>
      </c>
      <c r="B26" t="s">
        <v>69</v>
      </c>
      <c r="C26" t="s">
        <v>140</v>
      </c>
      <c r="D26">
        <v>0</v>
      </c>
      <c r="W26" s="6">
        <f>Tableau4[[#This Row],[Nombre de postes Nov 2016]]</f>
        <v>0</v>
      </c>
    </row>
    <row r="27" spans="1:24" x14ac:dyDescent="0.25">
      <c r="A27" s="17" t="s">
        <v>49</v>
      </c>
      <c r="B27" t="s">
        <v>69</v>
      </c>
      <c r="C27" t="s">
        <v>55</v>
      </c>
      <c r="D27">
        <v>1</v>
      </c>
      <c r="G27" s="7"/>
      <c r="H27" s="7"/>
      <c r="I27" s="7"/>
      <c r="M27" s="6">
        <f>Tableau4[[#This Row],[Nombre de postes Nov 2016]]</f>
        <v>1</v>
      </c>
    </row>
    <row r="28" spans="1:24" x14ac:dyDescent="0.25">
      <c r="A28" s="17" t="s">
        <v>72</v>
      </c>
      <c r="B28" t="s">
        <v>75</v>
      </c>
      <c r="C28" t="s">
        <v>76</v>
      </c>
      <c r="D28">
        <v>0</v>
      </c>
      <c r="P28" s="6">
        <f>Tableau4[[#This Row],[Nombre de postes Nov 2016]]</f>
        <v>0</v>
      </c>
    </row>
    <row r="29" spans="1:24" x14ac:dyDescent="0.25">
      <c r="A29" s="17" t="s">
        <v>73</v>
      </c>
      <c r="B29" t="s">
        <v>75</v>
      </c>
      <c r="C29" t="s">
        <v>77</v>
      </c>
      <c r="D29">
        <v>0</v>
      </c>
      <c r="P29" s="6">
        <f>Tableau4[[#This Row],[Nombre de postes Nov 2016]]</f>
        <v>0</v>
      </c>
    </row>
    <row r="30" spans="1:24" x14ac:dyDescent="0.25">
      <c r="A30" s="17" t="s">
        <v>58</v>
      </c>
      <c r="B30" t="s">
        <v>64</v>
      </c>
      <c r="C30" t="s">
        <v>59</v>
      </c>
      <c r="D30">
        <v>3</v>
      </c>
      <c r="G30" s="7"/>
      <c r="H30" s="7"/>
      <c r="I30" s="7"/>
      <c r="N30" s="6">
        <f>Tableau4[[#This Row],[Nombre de postes Nov 2016]]</f>
        <v>3</v>
      </c>
    </row>
    <row r="31" spans="1:24" x14ac:dyDescent="0.25">
      <c r="A31" s="17" t="s">
        <v>80</v>
      </c>
      <c r="B31" t="s">
        <v>64</v>
      </c>
      <c r="C31" t="s">
        <v>79</v>
      </c>
      <c r="D31">
        <v>0</v>
      </c>
      <c r="H31" s="6">
        <f>Tableau4[[#This Row],[Nombre de postes Nov 2016]]</f>
        <v>0</v>
      </c>
      <c r="I31" s="6">
        <f>Tableau4[[#This Row],[Nombre de postes Nov 2016]]</f>
        <v>0</v>
      </c>
    </row>
    <row r="32" spans="1:24" x14ac:dyDescent="0.25">
      <c r="A32" s="17" t="s">
        <v>89</v>
      </c>
      <c r="B32" t="s">
        <v>64</v>
      </c>
      <c r="C32" t="s">
        <v>83</v>
      </c>
      <c r="D32">
        <v>5</v>
      </c>
      <c r="O32" s="6">
        <f>Tableau4[[#This Row],[Nombre de postes Nov 2016]]</f>
        <v>5</v>
      </c>
    </row>
    <row r="33" spans="1:26" x14ac:dyDescent="0.25">
      <c r="A33" s="17" t="s">
        <v>74</v>
      </c>
      <c r="B33" t="s">
        <v>64</v>
      </c>
      <c r="C33" t="s">
        <v>78</v>
      </c>
      <c r="D33">
        <v>1</v>
      </c>
      <c r="P33" s="6">
        <f>Tableau4[[#This Row],[Nombre de postes Nov 2016]]</f>
        <v>1</v>
      </c>
    </row>
    <row r="34" spans="1:26" x14ac:dyDescent="0.25">
      <c r="A34" s="17" t="s">
        <v>195</v>
      </c>
      <c r="B34" t="s">
        <v>64</v>
      </c>
      <c r="C34" t="s">
        <v>187</v>
      </c>
      <c r="D34">
        <v>2</v>
      </c>
      <c r="Y34" s="6" t="s">
        <v>172</v>
      </c>
    </row>
    <row r="35" spans="1:26" x14ac:dyDescent="0.25">
      <c r="A35" s="17" t="s">
        <v>98</v>
      </c>
      <c r="B35" t="s">
        <v>64</v>
      </c>
      <c r="C35" t="s">
        <v>96</v>
      </c>
      <c r="D35">
        <v>4</v>
      </c>
      <c r="Q35" s="6">
        <f>Tableau4[[#This Row],[Nombre de postes Nov 2016]]</f>
        <v>4</v>
      </c>
    </row>
    <row r="36" spans="1:26" x14ac:dyDescent="0.25">
      <c r="A36" s="17" t="s">
        <v>60</v>
      </c>
      <c r="B36" t="s">
        <v>64</v>
      </c>
      <c r="C36" t="s">
        <v>70</v>
      </c>
      <c r="D36">
        <v>4</v>
      </c>
      <c r="G36" s="7">
        <f>Tableau4[[#This Row],[Nombre de postes Nov 2016]]</f>
        <v>4</v>
      </c>
      <c r="H36" s="7"/>
      <c r="I36" s="7"/>
      <c r="Q36" s="6">
        <v>4</v>
      </c>
      <c r="Z36" s="6" t="s">
        <v>160</v>
      </c>
    </row>
    <row r="37" spans="1:26" x14ac:dyDescent="0.25">
      <c r="A37" s="17" t="s">
        <v>188</v>
      </c>
      <c r="B37" t="s">
        <v>64</v>
      </c>
      <c r="C37" t="s">
        <v>192</v>
      </c>
      <c r="D37">
        <v>1</v>
      </c>
      <c r="Y37" s="6" t="s">
        <v>174</v>
      </c>
    </row>
    <row r="38" spans="1:26" x14ac:dyDescent="0.25">
      <c r="A38" s="17" t="s">
        <v>99</v>
      </c>
      <c r="B38" t="s">
        <v>64</v>
      </c>
      <c r="C38" t="s">
        <v>100</v>
      </c>
      <c r="D38">
        <v>3</v>
      </c>
      <c r="R38" s="6">
        <f>Tableau4[[#This Row],[Nombre de postes Nov 2016]]</f>
        <v>3</v>
      </c>
    </row>
    <row r="39" spans="1:26" x14ac:dyDescent="0.25">
      <c r="A39" s="17" t="s">
        <v>109</v>
      </c>
      <c r="B39" t="s">
        <v>64</v>
      </c>
      <c r="C39" t="s">
        <v>104</v>
      </c>
      <c r="D39">
        <v>3</v>
      </c>
      <c r="S39" s="6">
        <f>Tableau4[[#This Row],[Nombre de postes Nov 2016]]</f>
        <v>3</v>
      </c>
    </row>
    <row r="40" spans="1:26" x14ac:dyDescent="0.25">
      <c r="A40" s="17" t="s">
        <v>116</v>
      </c>
      <c r="B40" t="s">
        <v>64</v>
      </c>
      <c r="C40" t="s">
        <v>114</v>
      </c>
      <c r="D40">
        <v>3</v>
      </c>
      <c r="T40" s="6">
        <f>Tableau4[[#This Row],[Nombre de postes Nov 2016]]</f>
        <v>3</v>
      </c>
    </row>
    <row r="41" spans="1:26" x14ac:dyDescent="0.25">
      <c r="A41" s="17" t="s">
        <v>118</v>
      </c>
      <c r="B41" t="s">
        <v>64</v>
      </c>
      <c r="C41" t="s">
        <v>121</v>
      </c>
      <c r="D41">
        <v>5</v>
      </c>
      <c r="U41" s="6">
        <f>Tableau4[[#This Row],[Nombre de postes Nov 2016]]</f>
        <v>5</v>
      </c>
    </row>
    <row r="42" spans="1:26" x14ac:dyDescent="0.25">
      <c r="A42" s="17" t="s">
        <v>149</v>
      </c>
      <c r="B42" t="s">
        <v>64</v>
      </c>
      <c r="C42" t="s">
        <v>144</v>
      </c>
      <c r="D42">
        <v>1</v>
      </c>
      <c r="W42" s="6">
        <f>Tableau4[[#This Row],[Nombre de postes Nov 2016]]</f>
        <v>1</v>
      </c>
      <c r="Z42" s="6" t="s">
        <v>161</v>
      </c>
    </row>
    <row r="43" spans="1:26" x14ac:dyDescent="0.25">
      <c r="A43" s="17" t="s">
        <v>137</v>
      </c>
      <c r="B43" t="s">
        <v>64</v>
      </c>
      <c r="C43" t="s">
        <v>132</v>
      </c>
      <c r="D43">
        <v>2</v>
      </c>
      <c r="V43" s="6">
        <f>Tableau4[[#This Row],[Nombre de postes Nov 2016]]</f>
        <v>2</v>
      </c>
    </row>
    <row r="44" spans="1:26" x14ac:dyDescent="0.25">
      <c r="A44" s="17" t="s">
        <v>189</v>
      </c>
      <c r="B44" t="s">
        <v>64</v>
      </c>
      <c r="C44" t="s">
        <v>191</v>
      </c>
      <c r="D44">
        <v>2</v>
      </c>
      <c r="Y44" s="6" t="s">
        <v>171</v>
      </c>
    </row>
    <row r="45" spans="1:26" x14ac:dyDescent="0.25">
      <c r="A45" s="17" t="s">
        <v>154</v>
      </c>
      <c r="B45" t="s">
        <v>64</v>
      </c>
      <c r="C45" t="s">
        <v>152</v>
      </c>
      <c r="D45">
        <v>4</v>
      </c>
      <c r="X45" s="6">
        <f>Tableau4[[#This Row],[Nombre de postes Nov 2016]]</f>
        <v>4</v>
      </c>
    </row>
    <row r="46" spans="1:26" x14ac:dyDescent="0.25">
      <c r="A46" s="17" t="s">
        <v>43</v>
      </c>
      <c r="B46" t="s">
        <v>64</v>
      </c>
      <c r="C46" t="s">
        <v>45</v>
      </c>
      <c r="D46">
        <v>4</v>
      </c>
      <c r="F46" s="6">
        <f>Tableau4[[#This Row],[Nombre de postes Nov 2016]]</f>
        <v>4</v>
      </c>
      <c r="G46" s="7"/>
      <c r="H46" s="7"/>
      <c r="I46" s="7"/>
      <c r="J46" s="6">
        <f>Tableau4[[#This Row],[Nombre de postes Nov 2016]]</f>
        <v>4</v>
      </c>
      <c r="Z46" s="6" t="s">
        <v>216</v>
      </c>
    </row>
    <row r="47" spans="1:26" x14ac:dyDescent="0.25">
      <c r="A47" s="17" t="s">
        <v>50</v>
      </c>
      <c r="B47" t="s">
        <v>64</v>
      </c>
      <c r="C47" t="s">
        <v>56</v>
      </c>
      <c r="D47">
        <v>6</v>
      </c>
      <c r="G47" s="7"/>
      <c r="H47" s="7"/>
      <c r="I47" s="7"/>
      <c r="M47" s="6">
        <f>Tableau4[[#This Row],[Nombre de postes Nov 2016]]</f>
        <v>6</v>
      </c>
    </row>
    <row r="48" spans="1:26" x14ac:dyDescent="0.25">
      <c r="A48" s="17" t="s">
        <v>162</v>
      </c>
      <c r="B48" t="s">
        <v>64</v>
      </c>
      <c r="C48" t="s">
        <v>97</v>
      </c>
      <c r="D48">
        <v>2</v>
      </c>
      <c r="Q48" s="6">
        <f>Tableau4[[#This Row],[Nombre de postes Nov 2016]]</f>
        <v>2</v>
      </c>
    </row>
    <row r="49" spans="1:26" x14ac:dyDescent="0.25">
      <c r="A49" s="17" t="s">
        <v>51</v>
      </c>
      <c r="B49" t="s">
        <v>64</v>
      </c>
      <c r="C49" t="s">
        <v>57</v>
      </c>
      <c r="D49">
        <v>1</v>
      </c>
      <c r="G49" s="7"/>
      <c r="H49" s="7"/>
      <c r="I49" s="7"/>
      <c r="M49" s="6">
        <f>Tableau4[[#This Row],[Nombre de postes Nov 2016]]</f>
        <v>1</v>
      </c>
    </row>
    <row r="50" spans="1:26" x14ac:dyDescent="0.25">
      <c r="A50" s="17" t="s">
        <v>138</v>
      </c>
      <c r="B50" t="s">
        <v>64</v>
      </c>
      <c r="C50" t="s">
        <v>133</v>
      </c>
      <c r="D50">
        <v>0</v>
      </c>
      <c r="V50" s="6">
        <f>Tableau4[[#This Row],[Nombre de postes Nov 2016]]</f>
        <v>0</v>
      </c>
    </row>
    <row r="51" spans="1:26" x14ac:dyDescent="0.25">
      <c r="A51" s="17" t="s">
        <v>126</v>
      </c>
      <c r="B51" t="s">
        <v>64</v>
      </c>
      <c r="C51" t="s">
        <v>125</v>
      </c>
      <c r="D51">
        <v>5</v>
      </c>
      <c r="J51" s="6">
        <f>Tableau4[[#This Row],[Nombre de postes Nov 2016]]</f>
        <v>5</v>
      </c>
    </row>
    <row r="52" spans="1:26" x14ac:dyDescent="0.25">
      <c r="A52" s="17" t="s">
        <v>127</v>
      </c>
      <c r="B52" t="s">
        <v>64</v>
      </c>
      <c r="C52" t="s">
        <v>128</v>
      </c>
      <c r="D52">
        <v>3</v>
      </c>
      <c r="K52" s="6">
        <f>Tableau4[[#This Row],[Nombre de postes Nov 2016]]</f>
        <v>3</v>
      </c>
    </row>
    <row r="53" spans="1:26" x14ac:dyDescent="0.25">
      <c r="A53" s="17" t="s">
        <v>190</v>
      </c>
      <c r="B53" t="s">
        <v>64</v>
      </c>
      <c r="C53" t="s">
        <v>194</v>
      </c>
      <c r="D53">
        <v>1</v>
      </c>
      <c r="Y53" s="6" t="s">
        <v>173</v>
      </c>
    </row>
    <row r="54" spans="1:26" x14ac:dyDescent="0.25">
      <c r="A54" s="17" t="s">
        <v>81</v>
      </c>
      <c r="B54" t="s">
        <v>64</v>
      </c>
      <c r="C54" t="s">
        <v>193</v>
      </c>
      <c r="D54">
        <v>4</v>
      </c>
      <c r="H54" s="6">
        <f>Tableau4[[#This Row],[Nombre de postes Nov 2016]]</f>
        <v>4</v>
      </c>
    </row>
    <row r="55" spans="1:26" x14ac:dyDescent="0.25">
      <c r="A55" s="17" t="s">
        <v>212</v>
      </c>
      <c r="B55" t="s">
        <v>64</v>
      </c>
      <c r="C55" t="s">
        <v>223</v>
      </c>
      <c r="D55">
        <v>2</v>
      </c>
      <c r="N55" s="25"/>
      <c r="R55" s="25"/>
    </row>
    <row r="56" spans="1:26" x14ac:dyDescent="0.25">
      <c r="A56" s="17" t="s">
        <v>150</v>
      </c>
      <c r="B56" t="s">
        <v>64</v>
      </c>
      <c r="C56" t="s">
        <v>144</v>
      </c>
      <c r="D56">
        <v>9</v>
      </c>
      <c r="W56" s="6">
        <f>Tableau4[[#This Row],[Nombre de postes Nov 2016]]</f>
        <v>9</v>
      </c>
    </row>
    <row r="57" spans="1:26" x14ac:dyDescent="0.25">
      <c r="A57" s="17" t="s">
        <v>196</v>
      </c>
      <c r="B57" t="s">
        <v>94</v>
      </c>
      <c r="C57" t="s">
        <v>186</v>
      </c>
      <c r="D57">
        <v>1</v>
      </c>
    </row>
    <row r="58" spans="1:26" x14ac:dyDescent="0.25">
      <c r="A58" s="17" t="s">
        <v>200</v>
      </c>
      <c r="B58" t="s">
        <v>94</v>
      </c>
      <c r="C58" t="s">
        <v>202</v>
      </c>
      <c r="D58">
        <v>1</v>
      </c>
    </row>
    <row r="59" spans="1:26" x14ac:dyDescent="0.25">
      <c r="A59" s="17" t="s">
        <v>197</v>
      </c>
      <c r="B59" t="s">
        <v>94</v>
      </c>
      <c r="C59" t="s">
        <v>201</v>
      </c>
      <c r="D59">
        <v>1</v>
      </c>
      <c r="G59" s="7"/>
      <c r="H59" s="7"/>
      <c r="I59" s="7"/>
      <c r="Y59" s="6" t="s">
        <v>198</v>
      </c>
    </row>
    <row r="60" spans="1:26" x14ac:dyDescent="0.25">
      <c r="A60" s="17" t="s">
        <v>199</v>
      </c>
      <c r="B60" t="s">
        <v>94</v>
      </c>
      <c r="C60" t="s">
        <v>70</v>
      </c>
      <c r="D60">
        <v>1</v>
      </c>
    </row>
    <row r="61" spans="1:26" x14ac:dyDescent="0.25">
      <c r="A61" s="17" t="s">
        <v>110</v>
      </c>
      <c r="B61" t="s">
        <v>112</v>
      </c>
      <c r="C61" t="s">
        <v>105</v>
      </c>
      <c r="D61">
        <v>1</v>
      </c>
      <c r="S61" s="6">
        <f>Tableau4[[#This Row],[Nombre de postes Nov 2016]]</f>
        <v>1</v>
      </c>
    </row>
    <row r="62" spans="1:26" x14ac:dyDescent="0.25">
      <c r="A62" s="17" t="s">
        <v>136</v>
      </c>
      <c r="B62" t="s">
        <v>139</v>
      </c>
      <c r="C62" t="s">
        <v>131</v>
      </c>
      <c r="D62">
        <v>2</v>
      </c>
      <c r="V62" s="6">
        <f>Tableau4[[#This Row],[Nombre de postes Nov 2016]]</f>
        <v>2</v>
      </c>
      <c r="Y62" s="6" t="s">
        <v>170</v>
      </c>
      <c r="Z62" s="6" t="s">
        <v>159</v>
      </c>
    </row>
    <row r="63" spans="1:26" x14ac:dyDescent="0.25">
      <c r="A63" s="17" t="s">
        <v>177</v>
      </c>
      <c r="D63">
        <f t="shared" ref="D63:X63" si="0" xml:space="preserve"> SUM(D2:D61)</f>
        <v>112</v>
      </c>
      <c r="E63">
        <f t="shared" si="0"/>
        <v>0</v>
      </c>
      <c r="F63">
        <f t="shared" si="0"/>
        <v>4</v>
      </c>
      <c r="G63">
        <f t="shared" si="0"/>
        <v>5</v>
      </c>
      <c r="H63">
        <f t="shared" si="0"/>
        <v>4</v>
      </c>
      <c r="I63">
        <f t="shared" si="0"/>
        <v>5</v>
      </c>
      <c r="J63">
        <f t="shared" si="0"/>
        <v>9</v>
      </c>
      <c r="K63">
        <f t="shared" si="0"/>
        <v>8</v>
      </c>
      <c r="L63">
        <f t="shared" si="0"/>
        <v>0</v>
      </c>
      <c r="M63">
        <f t="shared" si="0"/>
        <v>11</v>
      </c>
      <c r="N63">
        <f t="shared" si="0"/>
        <v>3</v>
      </c>
      <c r="O63">
        <f t="shared" si="0"/>
        <v>8</v>
      </c>
      <c r="P63">
        <f t="shared" si="0"/>
        <v>1</v>
      </c>
      <c r="Q63">
        <f t="shared" si="0"/>
        <v>13</v>
      </c>
      <c r="R63">
        <f t="shared" si="0"/>
        <v>3</v>
      </c>
      <c r="S63">
        <f t="shared" si="0"/>
        <v>6</v>
      </c>
      <c r="T63">
        <f t="shared" si="0"/>
        <v>5</v>
      </c>
      <c r="U63">
        <f t="shared" si="0"/>
        <v>6</v>
      </c>
      <c r="V63">
        <f t="shared" si="0"/>
        <v>4</v>
      </c>
      <c r="W63">
        <f t="shared" si="0"/>
        <v>14</v>
      </c>
      <c r="X63">
        <f t="shared" si="0"/>
        <v>7</v>
      </c>
      <c r="Y63" s="6">
        <f>SUM(Tableau4[[#This Row],[Anapath ]:[Rhumatologie]])</f>
        <v>116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'!$D$2:$D$132</xm:f>
          </x14:formula1>
          <xm:sqref>T1:X1 G1 J1:K1 M1:R1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"/>
  <sheetViews>
    <sheetView tabSelected="1" workbookViewId="0"/>
  </sheetViews>
  <sheetFormatPr baseColWidth="10" defaultRowHeight="15" x14ac:dyDescent="0.25"/>
  <cols>
    <col min="1" max="1" width="26.85546875" customWidth="1"/>
  </cols>
  <sheetData>
    <row r="1" spans="1:2" x14ac:dyDescent="0.25">
      <c r="A1" t="s">
        <v>224</v>
      </c>
      <c r="B1" t="s">
        <v>225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galopin">
                <anchor moveWithCells="1" sizeWithCells="1">
                  <from>
                    <xdr:col>6</xdr:col>
                    <xdr:colOff>104775</xdr:colOff>
                    <xdr:row>2</xdr:row>
                    <xdr:rowOff>9525</xdr:rowOff>
                  </from>
                  <to>
                    <xdr:col>9</xdr:col>
                    <xdr:colOff>428625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A1"/>
  <sheetViews>
    <sheetView topLeftCell="Y1" workbookViewId="0">
      <selection activeCell="AH2" sqref="AH2"/>
    </sheetView>
  </sheetViews>
  <sheetFormatPr baseColWidth="10" defaultRowHeight="15" x14ac:dyDescent="0.25"/>
  <sheetData>
    <row r="1" spans="1:105" x14ac:dyDescent="0.25">
      <c r="A1" s="9" t="s">
        <v>42</v>
      </c>
      <c r="B1" s="10" t="s">
        <v>107</v>
      </c>
      <c r="C1" s="9" t="s">
        <v>158</v>
      </c>
      <c r="D1" s="10" t="s">
        <v>119</v>
      </c>
      <c r="E1" s="9" t="s">
        <v>90</v>
      </c>
      <c r="F1" s="10" t="s">
        <v>115</v>
      </c>
      <c r="G1" s="9" t="s">
        <v>146</v>
      </c>
      <c r="H1" s="10" t="s">
        <v>124</v>
      </c>
      <c r="I1" s="9" t="s">
        <v>46</v>
      </c>
      <c r="J1" s="10" t="s">
        <v>134</v>
      </c>
      <c r="K1" s="9" t="s">
        <v>108</v>
      </c>
      <c r="L1" s="10" t="s">
        <v>147</v>
      </c>
      <c r="M1" s="9" t="s">
        <v>47</v>
      </c>
      <c r="N1" s="10" t="s">
        <v>91</v>
      </c>
      <c r="O1" s="9" t="s">
        <v>88</v>
      </c>
      <c r="P1" s="10" t="s">
        <v>92</v>
      </c>
      <c r="Q1" s="9" t="s">
        <v>106</v>
      </c>
      <c r="R1" s="10" t="s">
        <v>48</v>
      </c>
      <c r="S1" s="9" t="s">
        <v>61</v>
      </c>
      <c r="T1" s="10" t="s">
        <v>93</v>
      </c>
      <c r="U1" s="9" t="s">
        <v>148</v>
      </c>
      <c r="V1" s="10" t="s">
        <v>135</v>
      </c>
      <c r="W1" s="9" t="s">
        <v>153</v>
      </c>
      <c r="X1" s="10" t="s">
        <v>117</v>
      </c>
      <c r="Y1" s="9" t="s">
        <v>145</v>
      </c>
      <c r="Z1" s="10" t="s">
        <v>49</v>
      </c>
      <c r="AA1" s="9" t="s">
        <v>72</v>
      </c>
      <c r="AB1" s="10" t="s">
        <v>73</v>
      </c>
      <c r="AC1" s="9" t="s">
        <v>58</v>
      </c>
      <c r="AD1" s="10" t="s">
        <v>166</v>
      </c>
      <c r="AE1" s="9" t="s">
        <v>80</v>
      </c>
      <c r="AF1" s="10" t="s">
        <v>89</v>
      </c>
      <c r="AG1" s="9" t="s">
        <v>74</v>
      </c>
      <c r="AH1" s="10" t="s">
        <v>195</v>
      </c>
      <c r="AI1" s="9" t="s">
        <v>165</v>
      </c>
      <c r="AJ1" s="10" t="s">
        <v>98</v>
      </c>
      <c r="AK1" s="9" t="s">
        <v>163</v>
      </c>
      <c r="AL1" s="10" t="s">
        <v>164</v>
      </c>
      <c r="AM1" s="9" t="s">
        <v>60</v>
      </c>
      <c r="AN1" s="10" t="s">
        <v>188</v>
      </c>
      <c r="AO1" s="9" t="s">
        <v>99</v>
      </c>
      <c r="AP1" s="10" t="s">
        <v>109</v>
      </c>
      <c r="AQ1" s="9" t="s">
        <v>116</v>
      </c>
      <c r="AR1" s="10" t="s">
        <v>118</v>
      </c>
      <c r="AS1" s="9" t="s">
        <v>149</v>
      </c>
      <c r="AT1" s="10" t="s">
        <v>137</v>
      </c>
      <c r="AU1" s="9" t="s">
        <v>189</v>
      </c>
      <c r="AV1" s="10" t="s">
        <v>154</v>
      </c>
      <c r="AW1" s="9" t="s">
        <v>43</v>
      </c>
      <c r="AX1" s="10" t="s">
        <v>50</v>
      </c>
      <c r="AY1" s="9" t="s">
        <v>162</v>
      </c>
      <c r="AZ1" s="10" t="s">
        <v>51</v>
      </c>
      <c r="BA1" s="9" t="s">
        <v>138</v>
      </c>
      <c r="BB1" s="10" t="s">
        <v>126</v>
      </c>
      <c r="BC1" s="9" t="s">
        <v>127</v>
      </c>
      <c r="BD1" s="10" t="s">
        <v>190</v>
      </c>
      <c r="BE1" s="9" t="s">
        <v>81</v>
      </c>
      <c r="BF1" s="10" t="s">
        <v>150</v>
      </c>
      <c r="BG1" s="9" t="s">
        <v>110</v>
      </c>
      <c r="BH1" s="10" t="s">
        <v>136</v>
      </c>
      <c r="BI1" s="9"/>
      <c r="BJ1" s="10"/>
      <c r="BK1" s="9"/>
      <c r="BL1" s="10"/>
      <c r="BM1" s="9"/>
      <c r="BN1" s="10"/>
      <c r="BO1" s="9"/>
      <c r="BP1" s="10"/>
      <c r="BQ1" s="9"/>
      <c r="BR1" s="10"/>
      <c r="BS1" s="9"/>
      <c r="BT1" s="10"/>
      <c r="BU1" s="9"/>
      <c r="BV1" s="10"/>
      <c r="BW1" s="9"/>
      <c r="BX1" s="10"/>
      <c r="BY1" s="9"/>
      <c r="BZ1" s="10"/>
      <c r="CA1" s="9"/>
      <c r="CB1" s="10"/>
      <c r="CC1" s="9"/>
      <c r="CD1" s="10"/>
      <c r="CE1" s="9"/>
      <c r="CF1" s="10"/>
      <c r="CG1" s="9"/>
      <c r="CH1" s="10"/>
      <c r="CI1" s="9"/>
      <c r="CJ1" s="10"/>
      <c r="CK1" s="9"/>
      <c r="CL1" s="10"/>
      <c r="CM1" s="9"/>
      <c r="CN1" s="10"/>
      <c r="CO1" s="9"/>
      <c r="CP1" s="10"/>
      <c r="CQ1" s="9"/>
      <c r="CR1" s="10"/>
      <c r="CS1" s="9"/>
      <c r="CT1" s="10"/>
      <c r="CU1" s="9"/>
      <c r="CV1" s="10"/>
      <c r="CW1" s="9"/>
      <c r="CX1" s="10"/>
      <c r="CY1" s="9"/>
      <c r="CZ1" s="10"/>
      <c r="DA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Classement </vt:lpstr>
      <vt:lpstr>Terrains DES</vt:lpstr>
      <vt:lpstr>Prévisions</vt:lpstr>
      <vt:lpstr>Liste deroulante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roger mazurczak</cp:lastModifiedBy>
  <cp:lastPrinted>2017-02-15T15:21:16Z</cp:lastPrinted>
  <dcterms:created xsi:type="dcterms:W3CDTF">2017-01-30T21:38:15Z</dcterms:created>
  <dcterms:modified xsi:type="dcterms:W3CDTF">2017-02-16T09:04:19Z</dcterms:modified>
</cp:coreProperties>
</file>