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C4846639-BE59-4365-B27A-70F6673902C0}" xr6:coauthVersionLast="45" xr6:coauthVersionMax="45" xr10:uidLastSave="{00000000-0000-0000-0000-000000000000}"/>
  <bookViews>
    <workbookView xWindow="-120" yWindow="-120" windowWidth="24240" windowHeight="13290" tabRatio="731" xr2:uid="{00000000-000D-0000-FFFF-FFFF00000000}"/>
  </bookViews>
  <sheets>
    <sheet name="Accueil" sheetId="36" r:id="rId1"/>
    <sheet name="BDAdh" sheetId="37" r:id="rId2"/>
    <sheet name="Fiche" sheetId="39" state="hidden" r:id="rId3"/>
    <sheet name="Param" sheetId="33" state="hidden" r:id="rId4"/>
    <sheet name="Stat" sheetId="38" state="hidden" r:id="rId5"/>
  </sheets>
  <definedNames>
    <definedName name="_xlnm._FilterDatabase" localSheetId="1" hidden="1">BDAdh!$A$1:$AA$5</definedName>
    <definedName name="LAdh">OFFSET(BDAdh!$A$1,1,,COUNTA(BDAdh!$A:$A)-1,COUNTA(BDAdh!$1:$1))</definedName>
    <definedName name="LCoV">TCV[CODEP]</definedName>
    <definedName name="LNAdh">OFFSET(BDAdh!$B$1,1,,COUNTA(BDAdh!$A:$A)-1)</definedName>
    <definedName name="LVil">TCV[VILLES]</definedName>
    <definedName name="PAdh">12</definedName>
    <definedName name="PAdhR">8</definedName>
    <definedName name="STATACT">IF(NOT(ISERR(FIND(Stat!A$1,BDAdh!$R1048576)&gt;0)),1,"")</definedName>
    <definedName name="_xlnm.Print_Area" localSheetId="2">Fiche!$A$1:$R$45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31" i="39" l="1"/>
  <c r="W32" i="39"/>
  <c r="W33" i="39"/>
  <c r="W34" i="39"/>
  <c r="W30" i="39"/>
  <c r="W29" i="39"/>
  <c r="X37" i="39"/>
  <c r="W37" i="39"/>
  <c r="W36" i="39"/>
  <c r="W28" i="39"/>
  <c r="E28" i="39"/>
  <c r="W35" i="39"/>
  <c r="D28" i="39"/>
  <c r="B21" i="39"/>
  <c r="H18" i="39"/>
  <c r="B18" i="39"/>
  <c r="H17" i="39"/>
  <c r="B15" i="39"/>
  <c r="H12" i="39"/>
  <c r="B12" i="39"/>
  <c r="D9" i="39"/>
  <c r="B9" i="39"/>
  <c r="B8" i="39"/>
  <c r="B7" i="39"/>
  <c r="N5" i="39"/>
  <c r="I5" i="39"/>
  <c r="D5" i="39"/>
  <c r="B5" i="39"/>
  <c r="J1" i="39"/>
</calcChain>
</file>

<file path=xl/sharedStrings.xml><?xml version="1.0" encoding="utf-8"?>
<sst xmlns="http://schemas.openxmlformats.org/spreadsheetml/2006/main" count="352" uniqueCount="200">
  <si>
    <t>ACTIVITES</t>
  </si>
  <si>
    <t>Culturelle</t>
  </si>
  <si>
    <t>Physique</t>
  </si>
  <si>
    <t>RELATION</t>
  </si>
  <si>
    <t>Conjoint</t>
  </si>
  <si>
    <t>Enfant</t>
  </si>
  <si>
    <t>Amis</t>
  </si>
  <si>
    <t>Autres</t>
  </si>
  <si>
    <t>Observations</t>
  </si>
  <si>
    <t>NOM</t>
  </si>
  <si>
    <t>Lien parenté</t>
  </si>
  <si>
    <t>Coordonnées</t>
  </si>
  <si>
    <t>ANIMATEUR</t>
  </si>
  <si>
    <t>Animateur</t>
  </si>
  <si>
    <t>Suppléant</t>
  </si>
  <si>
    <t>iD</t>
  </si>
  <si>
    <t>Prénom</t>
  </si>
  <si>
    <t>Log1</t>
  </si>
  <si>
    <t>Log2</t>
  </si>
  <si>
    <t>Log3</t>
  </si>
  <si>
    <t>Log4</t>
  </si>
  <si>
    <t>Adh</t>
  </si>
  <si>
    <t>PAPU</t>
  </si>
  <si>
    <t>Fonction</t>
  </si>
  <si>
    <t>TT Activites</t>
  </si>
  <si>
    <t>TT Payé</t>
  </si>
  <si>
    <t>Comp Adr</t>
  </si>
  <si>
    <t>Date Naiss</t>
  </si>
  <si>
    <t>Code P</t>
  </si>
  <si>
    <t>Ville</t>
  </si>
  <si>
    <t>TelFixe</t>
  </si>
  <si>
    <t>TelPor</t>
  </si>
  <si>
    <t>Email</t>
  </si>
  <si>
    <t>Adresse</t>
  </si>
  <si>
    <t>Civ</t>
  </si>
  <si>
    <t>16 rue du Bois des Michées</t>
  </si>
  <si>
    <t>20 rue Armand Duez</t>
  </si>
  <si>
    <t>VERTOU</t>
  </si>
  <si>
    <t>VALLET</t>
  </si>
  <si>
    <t>NANTES</t>
  </si>
  <si>
    <t>STE LUCE SUR LOIRE</t>
  </si>
  <si>
    <t>ORVAULT</t>
  </si>
  <si>
    <t>BASSE GOULAINE</t>
  </si>
  <si>
    <t>MONTBERT</t>
  </si>
  <si>
    <t>ST HERBLAIN</t>
  </si>
  <si>
    <t>REZE</t>
  </si>
  <si>
    <t>ST MARS DE COUTAIS</t>
  </si>
  <si>
    <t>HAUTE GOULAINE</t>
  </si>
  <si>
    <t>CARQUEFOU</t>
  </si>
  <si>
    <t>BOUGUENAIS</t>
  </si>
  <si>
    <t>HERIC</t>
  </si>
  <si>
    <t>ST JULIEN DE CONCELLES</t>
  </si>
  <si>
    <t>GORGES</t>
  </si>
  <si>
    <t>Emaux</t>
  </si>
  <si>
    <t>Biodanza</t>
  </si>
  <si>
    <t>Marche nordique</t>
  </si>
  <si>
    <t>Aquarelle</t>
  </si>
  <si>
    <t>VILLES</t>
  </si>
  <si>
    <t>AIGREFEUILLE</t>
  </si>
  <si>
    <t>BOUAYE</t>
  </si>
  <si>
    <t>CHALLANS</t>
  </si>
  <si>
    <t>CHAUME EN RETZ</t>
  </si>
  <si>
    <t>CLISSON</t>
  </si>
  <si>
    <t>COUERON</t>
  </si>
  <si>
    <t>LA CHAPELLE BASSE MER</t>
  </si>
  <si>
    <t>LA HAIE FOUASSIERE</t>
  </si>
  <si>
    <t>LA MONTAGNE</t>
  </si>
  <si>
    <t>LA TURBALLE</t>
  </si>
  <si>
    <t>LE BIGNON</t>
  </si>
  <si>
    <t>LE LOROUX BOTTEREAU</t>
  </si>
  <si>
    <t>LE PELLERIN</t>
  </si>
  <si>
    <t>LES SORINIERES</t>
  </si>
  <si>
    <t>MONNIERES</t>
  </si>
  <si>
    <t>MOUTIERS EN RETZ</t>
  </si>
  <si>
    <t>ST JEAN DE BOISEAU</t>
  </si>
  <si>
    <t>ST LAURENT DES AUTELS</t>
  </si>
  <si>
    <t>ST SEBASTIEN SUR LOIRE</t>
  </si>
  <si>
    <t>THOUARE SUR LOIRE</t>
  </si>
  <si>
    <t>PONT ST MARTIN</t>
  </si>
  <si>
    <t>ST FIACRE SUR MAINE</t>
  </si>
  <si>
    <t>ST LUMINE DE COUTAIS</t>
  </si>
  <si>
    <t>ST AIGNAN</t>
  </si>
  <si>
    <t>CODEP</t>
  </si>
  <si>
    <t>Mme</t>
  </si>
  <si>
    <t/>
  </si>
  <si>
    <t>Activités</t>
  </si>
  <si>
    <t>Atelier aquarelle</t>
  </si>
  <si>
    <t>Atelier du rire</t>
  </si>
  <si>
    <t>Autour d'un film</t>
  </si>
  <si>
    <t>Bowling</t>
  </si>
  <si>
    <t>Calligraphie</t>
  </si>
  <si>
    <t>Cannage rempaillage</t>
  </si>
  <si>
    <t>Cartonnage</t>
  </si>
  <si>
    <t>Céramique</t>
  </si>
  <si>
    <t>Club de lecture MA</t>
  </si>
  <si>
    <t>Club de lecture NL</t>
  </si>
  <si>
    <t>Conversation anglaise</t>
  </si>
  <si>
    <t>Couture pour enfants</t>
  </si>
  <si>
    <t>Couture stages surjeteuse</t>
  </si>
  <si>
    <t xml:space="preserve">Création objets en tissu stages </t>
  </si>
  <si>
    <t>Crochet</t>
  </si>
  <si>
    <t>Croquis d'extérieur</t>
  </si>
  <si>
    <t>Cuisine</t>
  </si>
  <si>
    <t>Dentelle aux fuseaux cluny</t>
  </si>
  <si>
    <t>Dentelle aux fuseaux torchon</t>
  </si>
  <si>
    <t>Dentelle de luxeuil</t>
  </si>
  <si>
    <t>Dentelle sur bois</t>
  </si>
  <si>
    <t>Dessin perfectionnement</t>
  </si>
  <si>
    <t xml:space="preserve">Dessin atelier </t>
  </si>
  <si>
    <t>Echecs</t>
  </si>
  <si>
    <t>Ecoute musicale</t>
  </si>
  <si>
    <t>Encadrement</t>
  </si>
  <si>
    <t xml:space="preserve">Faux vitrail </t>
  </si>
  <si>
    <t>Fusing</t>
  </si>
  <si>
    <t>Généalogie</t>
  </si>
  <si>
    <t>Informatique CR</t>
  </si>
  <si>
    <t>Informatique GG</t>
  </si>
  <si>
    <t>Marqueterie</t>
  </si>
  <si>
    <t>Mathématiques récréatives</t>
  </si>
  <si>
    <t xml:space="preserve">Meubles en carton stages </t>
  </si>
  <si>
    <t>Mosaïque</t>
  </si>
  <si>
    <t>Patchwork atelier</t>
  </si>
  <si>
    <t>Patchwork cours</t>
  </si>
  <si>
    <t>Pause détente</t>
  </si>
  <si>
    <t>Peindre ensemble</t>
  </si>
  <si>
    <t>Peinture à l'huile atelier</t>
  </si>
  <si>
    <t>Peinture sur porcelaine</t>
  </si>
  <si>
    <t>Philosophie</t>
  </si>
  <si>
    <t>Piano</t>
  </si>
  <si>
    <t>Point de croix hardanger</t>
  </si>
  <si>
    <t>Portrait atelier</t>
  </si>
  <si>
    <t>Rando découverte</t>
  </si>
  <si>
    <t>Randonnée 10 kms</t>
  </si>
  <si>
    <t>Randonnée 6 kms</t>
  </si>
  <si>
    <t>Randonnée 8 kms</t>
  </si>
  <si>
    <t xml:space="preserve">Retouche photos </t>
  </si>
  <si>
    <t>Scrabble jeudi CC</t>
  </si>
  <si>
    <t>Scrabble mercedi MH</t>
  </si>
  <si>
    <t>Scrabble mercredi GB</t>
  </si>
  <si>
    <t>Scrabble vendredi MH</t>
  </si>
  <si>
    <t>Scrapbooking</t>
  </si>
  <si>
    <t>Smartphone</t>
  </si>
  <si>
    <t>Solfège</t>
  </si>
  <si>
    <t>Sophrologie</t>
  </si>
  <si>
    <t>Tarot stage</t>
  </si>
  <si>
    <t>Tricot</t>
  </si>
  <si>
    <t>Vannerie</t>
  </si>
  <si>
    <t>Vélo</t>
  </si>
  <si>
    <t>Yoga AT</t>
  </si>
  <si>
    <t>Yoga CP</t>
  </si>
  <si>
    <t>CAT</t>
  </si>
  <si>
    <t>COUT</t>
  </si>
  <si>
    <t>Art - Créat</t>
  </si>
  <si>
    <t>ActA</t>
  </si>
  <si>
    <t>Daniel</t>
  </si>
  <si>
    <t>12 place de la Métairie</t>
  </si>
  <si>
    <t>17 impasse des Perdriaux</t>
  </si>
  <si>
    <t>LA CHAPELLE SUR ERDRE</t>
  </si>
  <si>
    <r>
      <rPr>
        <sz val="11"/>
        <color rgb="FF002060"/>
        <rFont val="Calibri"/>
        <family val="2"/>
      </rPr>
      <t xml:space="preserve">Zéro </t>
    </r>
    <r>
      <rPr>
        <sz val="11"/>
        <color rgb="FF002060"/>
        <rFont val="Calibri"/>
        <family val="2"/>
        <scheme val="minor"/>
      </rPr>
      <t>activité</t>
    </r>
  </si>
  <si>
    <t>Zéro activité</t>
  </si>
  <si>
    <t>N°Adh</t>
  </si>
  <si>
    <t xml:space="preserve">Dessin  </t>
  </si>
  <si>
    <t xml:space="preserve">Meubles en carton  </t>
  </si>
  <si>
    <t xml:space="preserve">Création objets en tissu  </t>
  </si>
  <si>
    <t xml:space="preserve">Tarot  </t>
  </si>
  <si>
    <t>FICHE  ADHERENT N°</t>
  </si>
  <si>
    <t>Personne à prévenir :</t>
  </si>
  <si>
    <t>Tel Fixe :</t>
  </si>
  <si>
    <t>Portable :</t>
  </si>
  <si>
    <t>Observations :</t>
  </si>
  <si>
    <t>Email :</t>
  </si>
  <si>
    <t>Activités :</t>
  </si>
  <si>
    <t>Adh :</t>
  </si>
  <si>
    <t>Avoir :</t>
  </si>
  <si>
    <t>Règlt :</t>
  </si>
  <si>
    <t>Eléments comptables :</t>
  </si>
  <si>
    <t>Total :</t>
  </si>
  <si>
    <t>DEMEUREBESSON</t>
  </si>
  <si>
    <t>Melih</t>
  </si>
  <si>
    <t>BARRE</t>
  </si>
  <si>
    <t>Prune</t>
  </si>
  <si>
    <t>BALTIE</t>
  </si>
  <si>
    <t>DEBREU</t>
  </si>
  <si>
    <t>Mathilde</t>
  </si>
  <si>
    <t>0577833924</t>
  </si>
  <si>
    <t>0624665536</t>
  </si>
  <si>
    <t>batissat.frederic@aliceadsl.fr</t>
  </si>
  <si>
    <t>0284799010</t>
  </si>
  <si>
    <t>0661737376</t>
  </si>
  <si>
    <t>debotcynthia@aliceadsl.fr</t>
  </si>
  <si>
    <t>0378550535</t>
  </si>
  <si>
    <t>0993168494</t>
  </si>
  <si>
    <t>demeurebessonmelih@aol.com</t>
  </si>
  <si>
    <t>0163073416</t>
  </si>
  <si>
    <t>0605520704</t>
  </si>
  <si>
    <t>barreprune@voila.fr</t>
  </si>
  <si>
    <t>PARIS</t>
  </si>
  <si>
    <t>ST SEBASTIEN</t>
  </si>
  <si>
    <t>DREUX</t>
  </si>
  <si>
    <t>BELLEY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</si>
</sst>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(* #,##0.00_);_(* \(#,##0.00\);_(* &quot;-&quot;??_);_(@_)"/>
    <numFmt numFmtId="165" formatCode="#,##0.00&quot; &quot;[$€-40C];[Red]&quot;-&quot;#,##0.00&quot; &quot;[$€-40C]"/>
    <numFmt numFmtId="166" formatCode="0#&quot; &quot;##&quot; &quot;##&quot; &quot;##&quot; &quot;##"/>
    <numFmt numFmtId="167" formatCode="00000"/>
    <numFmt numFmtId="168" formatCode="000000"/>
  </numFmts>
  <fonts count="25">
    <font>
      <sz val="11"/>
      <color rgb="FF000000"/>
      <name val="Arial"/>
      <family val="2"/>
    </font>
    <font>
      <u/>
      <sz val="10"/>
      <color rgb="FF0000FF"/>
      <name val="Arial1"/>
    </font>
    <font>
      <b/>
      <i/>
      <sz val="16"/>
      <color rgb="FF000000"/>
      <name val="Arial"/>
      <family val="2"/>
    </font>
    <font>
      <u/>
      <sz val="11"/>
      <color rgb="FF0000FF"/>
      <name val="Arial"/>
      <family val="2"/>
    </font>
    <font>
      <b/>
      <i/>
      <u/>
      <sz val="11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rgb="FF000099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99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</font>
    <font>
      <b/>
      <sz val="11"/>
      <color rgb="FF000000"/>
      <name val="Arial"/>
      <family val="2"/>
    </font>
    <font>
      <i/>
      <sz val="10"/>
      <color rgb="FF000000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4" tint="0.39991454817346722"/>
      </bottom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1" fillId="0" borderId="0" applyNumberFormat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Fill="0" applyBorder="0" applyAlignment="0" applyProtection="0"/>
    <xf numFmtId="0" fontId="4" fillId="0" borderId="0" applyNumberFormat="0" applyBorder="0" applyProtection="0"/>
    <xf numFmtId="165" fontId="4" fillId="0" borderId="0" applyBorder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7" fillId="0" borderId="0" applyFont="0" applyFill="0" applyBorder="0" applyAlignment="0" applyProtection="0"/>
  </cellStyleXfs>
  <cellXfs count="123">
    <xf numFmtId="0" fontId="0" fillId="0" borderId="0" xfId="0"/>
    <xf numFmtId="0" fontId="3" fillId="3" borderId="0" xfId="4" applyFill="1"/>
    <xf numFmtId="0" fontId="0" fillId="3" borderId="0" xfId="0" applyFill="1"/>
    <xf numFmtId="0" fontId="0" fillId="3" borderId="0" xfId="0" applyFill="1" applyProtection="1">
      <protection locked="0"/>
    </xf>
    <xf numFmtId="0" fontId="8" fillId="0" borderId="0" xfId="0" applyFont="1"/>
    <xf numFmtId="168" fontId="9" fillId="2" borderId="1" xfId="9" applyNumberFormat="1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167" fontId="9" fillId="2" borderId="1" xfId="0" applyNumberFormat="1" applyFont="1" applyFill="1" applyBorder="1" applyAlignment="1">
      <alignment horizontal="center" wrapText="1"/>
    </xf>
    <xf numFmtId="166" fontId="9" fillId="2" borderId="1" xfId="0" applyNumberFormat="1" applyFont="1" applyFill="1" applyBorder="1" applyAlignment="1">
      <alignment horizontal="center" wrapText="1"/>
    </xf>
    <xf numFmtId="0" fontId="9" fillId="2" borderId="2" xfId="0" applyFont="1" applyFill="1" applyBorder="1" applyAlignment="1">
      <alignment horizontal="center" wrapText="1"/>
    </xf>
    <xf numFmtId="0" fontId="10" fillId="0" borderId="0" xfId="0" applyFont="1" applyFill="1" applyBorder="1" applyAlignment="1">
      <alignment horizontal="center" wrapText="1"/>
    </xf>
    <xf numFmtId="168" fontId="10" fillId="0" borderId="3" xfId="9" applyNumberFormat="1" applyFont="1" applyFill="1" applyBorder="1" applyAlignment="1">
      <alignment horizontal="right"/>
    </xf>
    <xf numFmtId="0" fontId="10" fillId="0" borderId="0" xfId="0" applyFont="1" applyFill="1" applyBorder="1" applyAlignment="1">
      <alignment horizontal="right"/>
    </xf>
    <xf numFmtId="168" fontId="10" fillId="0" borderId="0" xfId="9" applyNumberFormat="1" applyFont="1" applyFill="1" applyBorder="1"/>
    <xf numFmtId="0" fontId="10" fillId="0" borderId="0" xfId="0" applyFont="1" applyFill="1" applyBorder="1"/>
    <xf numFmtId="167" fontId="10" fillId="0" borderId="0" xfId="0" applyNumberFormat="1" applyFont="1" applyFill="1" applyBorder="1"/>
    <xf numFmtId="1" fontId="9" fillId="2" borderId="1" xfId="9" applyNumberFormat="1" applyFont="1" applyFill="1" applyBorder="1" applyAlignment="1">
      <alignment horizontal="center" wrapText="1"/>
    </xf>
    <xf numFmtId="1" fontId="10" fillId="0" borderId="0" xfId="9" applyNumberFormat="1" applyFont="1" applyFill="1" applyBorder="1"/>
    <xf numFmtId="0" fontId="10" fillId="4" borderId="4" xfId="0" applyFont="1" applyFill="1" applyBorder="1"/>
    <xf numFmtId="168" fontId="10" fillId="0" borderId="4" xfId="9" applyNumberFormat="1" applyFont="1" applyFill="1" applyBorder="1" applyAlignment="1">
      <alignment horizontal="right"/>
    </xf>
    <xf numFmtId="0" fontId="10" fillId="0" borderId="4" xfId="0" applyFont="1" applyFill="1" applyBorder="1"/>
    <xf numFmtId="0" fontId="8" fillId="0" borderId="4" xfId="0" applyFont="1" applyFill="1" applyBorder="1"/>
    <xf numFmtId="167" fontId="10" fillId="0" borderId="4" xfId="0" applyNumberFormat="1" applyFont="1" applyFill="1" applyBorder="1"/>
    <xf numFmtId="0" fontId="0" fillId="0" borderId="4" xfId="0" applyFill="1" applyBorder="1"/>
    <xf numFmtId="14" fontId="10" fillId="0" borderId="4" xfId="0" applyNumberFormat="1" applyFont="1" applyFill="1" applyBorder="1" applyAlignment="1">
      <alignment horizontal="right"/>
    </xf>
    <xf numFmtId="166" fontId="10" fillId="0" borderId="4" xfId="0" applyNumberFormat="1" applyFont="1" applyFill="1" applyBorder="1" applyAlignment="1">
      <alignment horizontal="right"/>
    </xf>
    <xf numFmtId="0" fontId="10" fillId="0" borderId="3" xfId="0" applyFont="1" applyFill="1" applyBorder="1"/>
    <xf numFmtId="0" fontId="8" fillId="0" borderId="3" xfId="0" applyFont="1" applyFill="1" applyBorder="1"/>
    <xf numFmtId="167" fontId="10" fillId="0" borderId="3" xfId="0" applyNumberFormat="1" applyFont="1" applyFill="1" applyBorder="1"/>
    <xf numFmtId="166" fontId="10" fillId="0" borderId="0" xfId="0" applyNumberFormat="1" applyFont="1" applyFill="1" applyBorder="1" applyAlignment="1">
      <alignment horizontal="right"/>
    </xf>
    <xf numFmtId="166" fontId="10" fillId="0" borderId="3" xfId="0" applyNumberFormat="1" applyFont="1" applyFill="1" applyBorder="1" applyAlignment="1">
      <alignment horizontal="right"/>
    </xf>
    <xf numFmtId="166" fontId="8" fillId="0" borderId="3" xfId="0" applyNumberFormat="1" applyFont="1" applyFill="1" applyBorder="1" applyAlignment="1">
      <alignment horizontal="right"/>
    </xf>
    <xf numFmtId="166" fontId="8" fillId="0" borderId="4" xfId="0" applyNumberFormat="1" applyFont="1" applyFill="1" applyBorder="1" applyAlignment="1">
      <alignment horizontal="right"/>
    </xf>
    <xf numFmtId="166" fontId="8" fillId="0" borderId="0" xfId="0" applyNumberFormat="1" applyFont="1" applyAlignment="1">
      <alignment horizontal="right"/>
    </xf>
    <xf numFmtId="0" fontId="12" fillId="0" borderId="0" xfId="0" applyFont="1" applyAlignment="1">
      <alignment horizontal="center" vertical="center"/>
    </xf>
    <xf numFmtId="1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0" fontId="8" fillId="0" borderId="0" xfId="0" applyFont="1" applyAlignment="1">
      <alignment horizontal="center"/>
    </xf>
    <xf numFmtId="0" fontId="11" fillId="4" borderId="4" xfId="0" applyFont="1" applyFill="1" applyBorder="1"/>
    <xf numFmtId="0" fontId="11" fillId="0" borderId="4" xfId="0" applyFont="1" applyFill="1" applyBorder="1"/>
    <xf numFmtId="0" fontId="8" fillId="4" borderId="0" xfId="0" applyFont="1" applyFill="1"/>
    <xf numFmtId="1" fontId="8" fillId="0" borderId="0" xfId="0" applyNumberFormat="1" applyFont="1" applyFill="1" applyBorder="1" applyAlignment="1">
      <alignment horizontal="right"/>
    </xf>
    <xf numFmtId="0" fontId="12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left" vertical="center"/>
    </xf>
    <xf numFmtId="0" fontId="8" fillId="5" borderId="0" xfId="0" applyFont="1" applyFill="1" applyBorder="1" applyAlignment="1">
      <alignment horizontal="left" vertical="center"/>
    </xf>
    <xf numFmtId="0" fontId="13" fillId="5" borderId="0" xfId="0" applyFont="1" applyFill="1" applyBorder="1" applyAlignment="1">
      <alignment horizontal="left" vertical="center"/>
    </xf>
    <xf numFmtId="0" fontId="14" fillId="5" borderId="0" xfId="0" applyFont="1" applyFill="1" applyBorder="1" applyAlignment="1">
      <alignment horizontal="left" vertical="center"/>
    </xf>
    <xf numFmtId="0" fontId="8" fillId="5" borderId="0" xfId="0" applyFont="1" applyFill="1" applyBorder="1" applyAlignment="1">
      <alignment horizontal="left"/>
    </xf>
    <xf numFmtId="0" fontId="8" fillId="5" borderId="0" xfId="0" applyFont="1" applyFill="1" applyAlignment="1">
      <alignment horizontal="center"/>
    </xf>
    <xf numFmtId="168" fontId="10" fillId="4" borderId="4" xfId="9" applyNumberFormat="1" applyFont="1" applyFill="1" applyBorder="1" applyAlignment="1">
      <alignment horizontal="right"/>
    </xf>
    <xf numFmtId="0" fontId="8" fillId="4" borderId="4" xfId="0" applyFont="1" applyFill="1" applyBorder="1"/>
    <xf numFmtId="167" fontId="10" fillId="4" borderId="4" xfId="0" applyNumberFormat="1" applyFont="1" applyFill="1" applyBorder="1"/>
    <xf numFmtId="166" fontId="10" fillId="4" borderId="4" xfId="0" applyNumberFormat="1" applyFont="1" applyFill="1" applyBorder="1" applyAlignment="1">
      <alignment horizontal="right"/>
    </xf>
    <xf numFmtId="166" fontId="8" fillId="4" borderId="4" xfId="0" applyNumberFormat="1" applyFont="1" applyFill="1" applyBorder="1" applyAlignment="1">
      <alignment horizontal="right"/>
    </xf>
    <xf numFmtId="0" fontId="0" fillId="4" borderId="4" xfId="0" applyFill="1" applyBorder="1"/>
    <xf numFmtId="0" fontId="11" fillId="0" borderId="3" xfId="0" applyFont="1" applyFill="1" applyBorder="1"/>
    <xf numFmtId="0" fontId="8" fillId="5" borderId="0" xfId="0" applyFont="1" applyFill="1"/>
    <xf numFmtId="1" fontId="16" fillId="0" borderId="0" xfId="0" applyNumberFormat="1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>
      <alignment horizontal="right" vertical="center"/>
    </xf>
    <xf numFmtId="0" fontId="15" fillId="0" borderId="0" xfId="0" applyFont="1" applyFill="1" applyBorder="1" applyAlignment="1">
      <alignment horizontal="left" vertical="center"/>
    </xf>
    <xf numFmtId="1" fontId="15" fillId="0" borderId="6" xfId="0" applyNumberFormat="1" applyFont="1" applyFill="1" applyBorder="1" applyAlignment="1">
      <alignment horizontal="right" vertical="center"/>
    </xf>
    <xf numFmtId="1" fontId="15" fillId="0" borderId="0" xfId="0" applyNumberFormat="1" applyFont="1" applyFill="1" applyBorder="1" applyAlignment="1">
      <alignment horizontal="left" vertical="center"/>
    </xf>
    <xf numFmtId="0" fontId="15" fillId="4" borderId="0" xfId="0" applyFont="1" applyFill="1" applyBorder="1" applyAlignment="1">
      <alignment horizontal="left" vertical="center"/>
    </xf>
    <xf numFmtId="1" fontId="15" fillId="4" borderId="5" xfId="0" applyNumberFormat="1" applyFont="1" applyFill="1" applyBorder="1" applyAlignment="1">
      <alignment horizontal="right" vertical="center"/>
    </xf>
    <xf numFmtId="1" fontId="15" fillId="0" borderId="5" xfId="0" applyNumberFormat="1" applyFont="1" applyFill="1" applyBorder="1" applyAlignment="1">
      <alignment horizontal="right" vertical="center"/>
    </xf>
    <xf numFmtId="166" fontId="10" fillId="0" borderId="3" xfId="0" applyNumberFormat="1" applyFont="1" applyFill="1" applyBorder="1"/>
    <xf numFmtId="166" fontId="10" fillId="4" borderId="4" xfId="0" applyNumberFormat="1" applyFont="1" applyFill="1" applyBorder="1"/>
    <xf numFmtId="166" fontId="10" fillId="0" borderId="4" xfId="0" applyNumberFormat="1" applyFont="1" applyFill="1" applyBorder="1"/>
    <xf numFmtId="166" fontId="10" fillId="0" borderId="0" xfId="0" applyNumberFormat="1" applyFont="1" applyFill="1" applyBorder="1"/>
    <xf numFmtId="2" fontId="9" fillId="2" borderId="1" xfId="0" applyNumberFormat="1" applyFont="1" applyFill="1" applyBorder="1" applyAlignment="1">
      <alignment horizontal="right" wrapText="1"/>
    </xf>
    <xf numFmtId="2" fontId="10" fillId="0" borderId="3" xfId="0" applyNumberFormat="1" applyFont="1" applyFill="1" applyBorder="1" applyAlignment="1">
      <alignment horizontal="right"/>
    </xf>
    <xf numFmtId="2" fontId="10" fillId="4" borderId="4" xfId="0" applyNumberFormat="1" applyFont="1" applyFill="1" applyBorder="1" applyAlignment="1">
      <alignment horizontal="right"/>
    </xf>
    <xf numFmtId="2" fontId="10" fillId="0" borderId="4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right"/>
    </xf>
    <xf numFmtId="14" fontId="10" fillId="0" borderId="0" xfId="0" applyNumberFormat="1" applyFont="1" applyFill="1" applyBorder="1" applyAlignment="1">
      <alignment horizontal="right"/>
    </xf>
    <xf numFmtId="0" fontId="15" fillId="0" borderId="0" xfId="0" applyFont="1" applyFill="1" applyAlignment="1">
      <alignment horizontal="left" vertical="center"/>
    </xf>
    <xf numFmtId="14" fontId="10" fillId="4" borderId="4" xfId="0" applyNumberFormat="1" applyFont="1" applyFill="1" applyBorder="1" applyAlignment="1">
      <alignment horizontal="right"/>
    </xf>
    <xf numFmtId="14" fontId="9" fillId="2" borderId="1" xfId="0" applyNumberFormat="1" applyFont="1" applyFill="1" applyBorder="1" applyAlignment="1">
      <alignment horizontal="right" wrapText="1"/>
    </xf>
    <xf numFmtId="14" fontId="10" fillId="0" borderId="3" xfId="0" applyNumberFormat="1" applyFont="1" applyFill="1" applyBorder="1" applyAlignment="1">
      <alignment horizontal="right"/>
    </xf>
    <xf numFmtId="0" fontId="13" fillId="0" borderId="0" xfId="7" applyFont="1" applyFill="1" applyAlignment="1">
      <alignment horizontal="left" vertical="center"/>
    </xf>
    <xf numFmtId="1" fontId="15" fillId="0" borderId="0" xfId="0" applyNumberFormat="1" applyFont="1" applyFill="1" applyBorder="1" applyAlignment="1">
      <alignment horizontal="right" vertical="center"/>
    </xf>
    <xf numFmtId="167" fontId="15" fillId="0" borderId="0" xfId="0" applyNumberFormat="1" applyFont="1" applyFill="1" applyAlignment="1">
      <alignment horizontal="center"/>
    </xf>
    <xf numFmtId="0" fontId="15" fillId="0" borderId="0" xfId="7" applyFont="1" applyFill="1" applyAlignment="1">
      <alignment horizontal="center"/>
    </xf>
    <xf numFmtId="167" fontId="8" fillId="0" borderId="0" xfId="0" applyNumberFormat="1" applyFont="1" applyFill="1"/>
    <xf numFmtId="0" fontId="8" fillId="0" borderId="0" xfId="7" applyFont="1" applyFill="1" applyAlignment="1">
      <alignment horizontal="left" vertic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2" fontId="9" fillId="2" borderId="1" xfId="0" applyNumberFormat="1" applyFont="1" applyFill="1" applyBorder="1" applyAlignment="1">
      <alignment horizontal="center" wrapText="1"/>
    </xf>
    <xf numFmtId="0" fontId="18" fillId="0" borderId="0" xfId="0" applyFont="1"/>
    <xf numFmtId="0" fontId="18" fillId="0" borderId="0" xfId="0" applyFont="1" applyAlignment="1">
      <alignment horizontal="centerContinuous"/>
    </xf>
    <xf numFmtId="14" fontId="18" fillId="0" borderId="0" xfId="0" applyNumberFormat="1" applyFont="1" applyAlignment="1">
      <alignment horizontal="centerContinuous"/>
    </xf>
    <xf numFmtId="0" fontId="0" fillId="0" borderId="0" xfId="0" applyFont="1" applyAlignment="1">
      <alignment horizontal="centerContinuous"/>
    </xf>
    <xf numFmtId="166" fontId="18" fillId="0" borderId="0" xfId="0" applyNumberFormat="1" applyFont="1" applyAlignment="1">
      <alignment horizontal="centerContinuous"/>
    </xf>
    <xf numFmtId="0" fontId="19" fillId="0" borderId="0" xfId="0" applyFont="1"/>
    <xf numFmtId="0" fontId="20" fillId="0" borderId="0" xfId="0" applyFont="1"/>
    <xf numFmtId="0" fontId="0" fillId="0" borderId="0" xfId="0" applyFont="1"/>
    <xf numFmtId="166" fontId="20" fillId="0" borderId="0" xfId="0" applyNumberFormat="1" applyFont="1" applyAlignment="1">
      <alignment horizontal="left"/>
    </xf>
    <xf numFmtId="166" fontId="20" fillId="0" borderId="0" xfId="0" applyNumberFormat="1" applyFont="1" applyAlignment="1"/>
    <xf numFmtId="1" fontId="15" fillId="4" borderId="0" xfId="0" applyNumberFormat="1" applyFont="1" applyFill="1" applyBorder="1" applyAlignment="1">
      <alignment horizontal="right" vertical="center"/>
    </xf>
    <xf numFmtId="49" fontId="21" fillId="0" borderId="0" xfId="0" applyNumberFormat="1" applyFont="1" applyAlignment="1"/>
    <xf numFmtId="0" fontId="0" fillId="0" borderId="0" xfId="0" applyNumberFormat="1"/>
    <xf numFmtId="0" fontId="19" fillId="0" borderId="8" xfId="0" applyFont="1" applyBorder="1"/>
    <xf numFmtId="0" fontId="19" fillId="0" borderId="9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19" fillId="0" borderId="0" xfId="0" applyFont="1" applyBorder="1" applyAlignment="1">
      <alignment horizontal="right"/>
    </xf>
    <xf numFmtId="1" fontId="22" fillId="0" borderId="0" xfId="0" applyNumberFormat="1" applyFont="1" applyBorder="1" applyAlignment="1">
      <alignment horizontal="right"/>
    </xf>
    <xf numFmtId="166" fontId="23" fillId="0" borderId="12" xfId="0" applyNumberFormat="1" applyFont="1" applyBorder="1" applyAlignment="1"/>
    <xf numFmtId="1" fontId="22" fillId="0" borderId="0" xfId="0" applyNumberFormat="1" applyFont="1" applyBorder="1"/>
    <xf numFmtId="0" fontId="22" fillId="0" borderId="12" xfId="0" applyFont="1" applyBorder="1"/>
    <xf numFmtId="1" fontId="24" fillId="0" borderId="0" xfId="0" applyNumberFormat="1" applyFont="1" applyBorder="1" applyAlignment="1">
      <alignment horizontal="right"/>
    </xf>
    <xf numFmtId="0" fontId="0" fillId="0" borderId="13" xfId="0" applyBorder="1"/>
    <xf numFmtId="0" fontId="19" fillId="0" borderId="7" xfId="0" applyFont="1" applyBorder="1" applyAlignment="1">
      <alignment horizontal="right"/>
    </xf>
    <xf numFmtId="0" fontId="0" fillId="0" borderId="7" xfId="0" applyBorder="1"/>
    <xf numFmtId="1" fontId="22" fillId="0" borderId="7" xfId="0" applyNumberFormat="1" applyFont="1" applyBorder="1" applyAlignment="1">
      <alignment horizontal="right"/>
    </xf>
    <xf numFmtId="0" fontId="22" fillId="0" borderId="14" xfId="0" applyFont="1" applyBorder="1"/>
    <xf numFmtId="0" fontId="0" fillId="0" borderId="0" xfId="0" applyFont="1" applyAlignment="1">
      <alignment vertical="top" wrapText="1"/>
    </xf>
    <xf numFmtId="0" fontId="18" fillId="0" borderId="0" xfId="0" applyFont="1" applyAlignment="1">
      <alignment horizontal="center"/>
    </xf>
    <xf numFmtId="0" fontId="0" fillId="0" borderId="0" xfId="0" applyFont="1" applyAlignment="1">
      <alignment horizontal="left" vertical="top" wrapText="1"/>
    </xf>
  </cellXfs>
  <cellStyles count="10">
    <cellStyle name="Excel_BuiltIn_Hyperlink" xfId="1" xr:uid="{00000000-0005-0000-0000-000000000000}"/>
    <cellStyle name="Heading" xfId="2" xr:uid="{00000000-0005-0000-0000-000001000000}"/>
    <cellStyle name="Heading1" xfId="3" xr:uid="{00000000-0005-0000-0000-000002000000}"/>
    <cellStyle name="Lien hypertexte" xfId="4" builtinId="8"/>
    <cellStyle name="Lien hypertexte 2" xfId="8" xr:uid="{00000000-0005-0000-0000-000004000000}"/>
    <cellStyle name="Milliers" xfId="9" builtinId="3"/>
    <cellStyle name="Normal" xfId="0" builtinId="0" customBuiltin="1"/>
    <cellStyle name="Normal 2" xfId="7" xr:uid="{00000000-0005-0000-0000-000006000000}"/>
    <cellStyle name="Result" xfId="5" xr:uid="{00000000-0005-0000-0000-000007000000}"/>
    <cellStyle name="Result2" xfId="6" xr:uid="{00000000-0005-0000-0000-000008000000}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7" formatCode="000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99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99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</dxfs>
  <tableStyles count="2" defaultTableStyle="TableStyleMedium2" defaultPivotStyle="PivotStyleLight16">
    <tableStyle name="Style de tableau 1" pivot="0" count="0" xr9:uid="{00000000-0011-0000-FFFF-FFFF00000000}"/>
    <tableStyle name="Style de tableau 2" pivot="0" count="1" xr9:uid="{D7CE1810-C04D-4D4D-AA4F-3B1A21F4FB40}">
      <tableStyleElement type="firstRowStripe" dxfId="15"/>
    </tableStyle>
  </tableStyles>
  <colors>
    <mruColors>
      <color rgb="FFCC0000"/>
      <color rgb="FF4472C4"/>
      <color rgb="FF0099CC"/>
      <color rgb="FF66FF66"/>
      <color rgb="FF0000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0</xdr:row>
          <xdr:rowOff>47625</xdr:rowOff>
        </xdr:from>
        <xdr:to>
          <xdr:col>3</xdr:col>
          <xdr:colOff>1190625</xdr:colOff>
          <xdr:row>0</xdr:row>
          <xdr:rowOff>333375</xdr:rowOff>
        </xdr:to>
        <xdr:sp macro="" textlink="">
          <xdr:nvSpPr>
            <xdr:cNvPr id="6146" name="cmdShwUsf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38100</xdr:rowOff>
        </xdr:from>
        <xdr:to>
          <xdr:col>0</xdr:col>
          <xdr:colOff>466725</xdr:colOff>
          <xdr:row>0</xdr:row>
          <xdr:rowOff>352425</xdr:rowOff>
        </xdr:to>
        <xdr:sp macro="" textlink="">
          <xdr:nvSpPr>
            <xdr:cNvPr id="6147" name="Image1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38100</xdr:rowOff>
        </xdr:from>
        <xdr:to>
          <xdr:col>1</xdr:col>
          <xdr:colOff>66675</xdr:colOff>
          <xdr:row>1</xdr:row>
          <xdr:rowOff>142875</xdr:rowOff>
        </xdr:to>
        <xdr:sp macro="" textlink="">
          <xdr:nvSpPr>
            <xdr:cNvPr id="8193" name="Image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A3F8230-9D4D-4C23-BF6C-0EE85DFF1B0C}" name="TAC" displayName="TAC" ref="A1:C74" totalsRowShown="0" headerRowDxfId="14" dataDxfId="13">
  <autoFilter ref="A1:C74" xr:uid="{07AD2C79-3ABE-4BA7-B7D0-FF55DD05BBFE}"/>
  <sortState xmlns:xlrd2="http://schemas.microsoft.com/office/spreadsheetml/2017/richdata2" ref="A2:C73">
    <sortCondition ref="A6"/>
  </sortState>
  <tableColumns count="3">
    <tableColumn id="1" xr3:uid="{6CCAB6C4-3F12-4D94-8C4E-D02C40C48DD3}" name="ACTIVITES" dataDxfId="12"/>
    <tableColumn id="2" xr3:uid="{A86484E3-F6E3-48E4-85DC-3284BEF05ED8}" name="COUT" dataDxfId="11"/>
    <tableColumn id="3" xr3:uid="{36A5FA2A-86FC-4F31-BBFF-5BBCCED7A4A5}" name="CAT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FE25BDF-B4EE-47B8-8397-A7615A73E4E5}" name="TRel" displayName="TRel" ref="H1:H5" totalsRowShown="0" headerRowDxfId="9" dataDxfId="8">
  <autoFilter ref="H1:H5" xr:uid="{7699745D-F489-43A4-AED5-F86C8FC50DF0}"/>
  <tableColumns count="1">
    <tableColumn id="1" xr3:uid="{B6C71B52-EDC6-417C-A369-7DED8734A7D6}" name="RELATION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2AC564D-BE5D-4F41-9510-071B9D6B615E}" name="TFon" displayName="TFon" ref="J1:J3" totalsRowShown="0" headerRowDxfId="6" dataDxfId="5">
  <autoFilter ref="J1:J3" xr:uid="{79DBA70F-94F2-4527-87CB-B0A1F3E3E23A}"/>
  <tableColumns count="1">
    <tableColumn id="1" xr3:uid="{3B346ECA-A2A0-4D02-83CB-E36307520EFA}" name="ANIMATEUR" dataDxfId="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09754D8-AB88-4B8C-91BB-2482B50A3D05}" name="TCV" displayName="TCV" ref="E1:F45" totalsRowShown="0" headerRowDxfId="3" dataDxfId="2">
  <autoFilter ref="E1:F45" xr:uid="{BC18AF2A-47B0-4792-AFCF-01455485AECA}"/>
  <sortState xmlns:xlrd2="http://schemas.microsoft.com/office/spreadsheetml/2017/richdata2" ref="E2:F45">
    <sortCondition ref="F2:F45"/>
  </sortState>
  <tableColumns count="2">
    <tableColumn id="1" xr3:uid="{FC5C668A-AD15-45E3-958F-1A0BEC562188}" name="CODEP" dataDxfId="1"/>
    <tableColumn id="2" xr3:uid="{C2A3B14D-096C-456C-97F3-2D0F37AD794D}" name="VILLES" dataDxfId="0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A"/>
  <dimension ref="A1:J18"/>
  <sheetViews>
    <sheetView showRowColHeaders="0" tabSelected="1" workbookViewId="0">
      <selection activeCell="J18" sqref="J18"/>
    </sheetView>
  </sheetViews>
  <sheetFormatPr baseColWidth="10" defaultRowHeight="14.25"/>
  <cols>
    <col min="1" max="16384" width="11" style="2"/>
  </cols>
  <sheetData>
    <row r="1" spans="1:9">
      <c r="A1" s="1"/>
    </row>
    <row r="4" spans="1:9" ht="14.25" customHeight="1"/>
    <row r="5" spans="1:9" ht="14.25" customHeight="1"/>
    <row r="6" spans="1:9" ht="14.25" customHeight="1"/>
    <row r="7" spans="1:9" ht="14.25" customHeight="1"/>
    <row r="8" spans="1:9" ht="14.25" customHeight="1"/>
    <row r="9" spans="1:9" ht="15" customHeight="1"/>
    <row r="15" spans="1:9">
      <c r="I15" s="3"/>
    </row>
    <row r="18" spans="10:10">
      <c r="J18" s="3"/>
    </row>
  </sheetData>
  <sheetProtection selectLockedCells="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B">
    <tabColor rgb="FFFFFF00"/>
  </sheetPr>
  <dimension ref="A1:AA5"/>
  <sheetViews>
    <sheetView showRowColHeaders="0" zoomScaleNormal="100" workbookViewId="0">
      <pane xSplit="6" ySplit="1" topLeftCell="G2" activePane="bottomRight" state="frozenSplit"/>
      <selection pane="topRight" activeCell="G1" sqref="G1"/>
      <selection pane="bottomLeft" activeCell="A2" sqref="A2"/>
      <selection pane="bottomRight" activeCell="K16" sqref="K16"/>
    </sheetView>
  </sheetViews>
  <sheetFormatPr baseColWidth="10" defaultRowHeight="15"/>
  <cols>
    <col min="1" max="1" width="6.875" style="13" customWidth="1"/>
    <col min="2" max="2" width="6.875" style="17" customWidth="1"/>
    <col min="3" max="3" width="4.75" style="14" customWidth="1"/>
    <col min="4" max="4" width="17.875" style="14" customWidth="1"/>
    <col min="5" max="5" width="12.25" style="14" customWidth="1"/>
    <col min="6" max="6" width="10.625" style="75" customWidth="1"/>
    <col min="7" max="7" width="18.625" style="14" customWidth="1"/>
    <col min="8" max="8" width="9.75" style="14" customWidth="1"/>
    <col min="9" max="9" width="6.375" style="15" customWidth="1"/>
    <col min="10" max="10" width="16.625" style="14" customWidth="1"/>
    <col min="11" max="11" width="13.125" style="29" customWidth="1"/>
    <col min="12" max="12" width="13.5" style="33" customWidth="1"/>
    <col min="13" max="13" width="13.875" style="14" customWidth="1"/>
    <col min="14" max="14" width="6.75" style="14" customWidth="1"/>
    <col min="15" max="15" width="7" style="4" customWidth="1"/>
    <col min="16" max="16" width="11.25" style="69" customWidth="1"/>
    <col min="17" max="17" width="6.125" style="14" customWidth="1"/>
    <col min="18" max="18" width="12.25" style="14" customWidth="1"/>
    <col min="19" max="19" width="6" style="74" customWidth="1"/>
    <col min="20" max="20" width="9.75" style="74" customWidth="1"/>
    <col min="21" max="21" width="7.375" style="74" customWidth="1"/>
    <col min="22" max="22" width="8" style="4" customWidth="1"/>
    <col min="23" max="27" width="4.375" style="14" customWidth="1"/>
    <col min="28" max="16384" width="11" style="14"/>
  </cols>
  <sheetData>
    <row r="1" spans="1:27" s="10" customFormat="1" ht="40.5" customHeight="1">
      <c r="A1" s="5" t="s">
        <v>15</v>
      </c>
      <c r="B1" s="16" t="s">
        <v>160</v>
      </c>
      <c r="C1" s="6" t="s">
        <v>34</v>
      </c>
      <c r="D1" s="6" t="s">
        <v>9</v>
      </c>
      <c r="E1" s="6" t="s">
        <v>16</v>
      </c>
      <c r="F1" s="78" t="s">
        <v>27</v>
      </c>
      <c r="G1" s="6" t="s">
        <v>33</v>
      </c>
      <c r="H1" s="6" t="s">
        <v>26</v>
      </c>
      <c r="I1" s="7" t="s">
        <v>28</v>
      </c>
      <c r="J1" s="6" t="s">
        <v>29</v>
      </c>
      <c r="K1" s="8" t="s">
        <v>30</v>
      </c>
      <c r="L1" s="8" t="s">
        <v>31</v>
      </c>
      <c r="M1" s="6" t="s">
        <v>32</v>
      </c>
      <c r="N1" s="6" t="s">
        <v>22</v>
      </c>
      <c r="O1" s="6" t="s">
        <v>10</v>
      </c>
      <c r="P1" s="8" t="s">
        <v>11</v>
      </c>
      <c r="Q1" s="6" t="s">
        <v>8</v>
      </c>
      <c r="R1" s="6" t="s">
        <v>85</v>
      </c>
      <c r="S1" s="88" t="s">
        <v>21</v>
      </c>
      <c r="T1" s="70" t="s">
        <v>24</v>
      </c>
      <c r="U1" s="88" t="s">
        <v>25</v>
      </c>
      <c r="V1" s="6" t="s">
        <v>23</v>
      </c>
      <c r="W1" s="9" t="s">
        <v>153</v>
      </c>
      <c r="X1" s="6" t="s">
        <v>17</v>
      </c>
      <c r="Y1" s="6" t="s">
        <v>18</v>
      </c>
      <c r="Z1" s="6" t="s">
        <v>19</v>
      </c>
      <c r="AA1" s="6" t="s">
        <v>20</v>
      </c>
    </row>
    <row r="2" spans="1:27" s="12" customFormat="1">
      <c r="A2" s="11">
        <v>190003</v>
      </c>
      <c r="B2" s="55"/>
      <c r="C2" s="26" t="s">
        <v>83</v>
      </c>
      <c r="D2" s="26" t="s">
        <v>181</v>
      </c>
      <c r="E2" s="26" t="s">
        <v>154</v>
      </c>
      <c r="F2" s="79">
        <v>14753</v>
      </c>
      <c r="G2" s="26" t="s">
        <v>36</v>
      </c>
      <c r="H2" s="26" t="s">
        <v>84</v>
      </c>
      <c r="I2" s="28">
        <v>28100</v>
      </c>
      <c r="J2" s="26" t="s">
        <v>198</v>
      </c>
      <c r="K2" s="30" t="s">
        <v>190</v>
      </c>
      <c r="L2" s="31" t="s">
        <v>191</v>
      </c>
      <c r="M2" s="26" t="s">
        <v>192</v>
      </c>
      <c r="N2" s="26"/>
      <c r="O2" s="27"/>
      <c r="P2" s="66"/>
      <c r="Q2" s="26"/>
      <c r="R2" s="26"/>
      <c r="S2" s="71"/>
      <c r="T2" s="71"/>
      <c r="U2" s="71"/>
      <c r="V2" s="27"/>
      <c r="W2" s="26"/>
      <c r="X2" s="26"/>
      <c r="Y2" s="26"/>
      <c r="Z2" s="26"/>
      <c r="AA2" s="26"/>
    </row>
    <row r="3" spans="1:27">
      <c r="A3" s="49">
        <v>190002</v>
      </c>
      <c r="B3" s="38"/>
      <c r="C3" s="18" t="s">
        <v>83</v>
      </c>
      <c r="D3" s="18" t="s">
        <v>179</v>
      </c>
      <c r="E3" s="18" t="s">
        <v>180</v>
      </c>
      <c r="F3" s="77">
        <v>14353</v>
      </c>
      <c r="G3" s="18" t="s">
        <v>35</v>
      </c>
      <c r="H3" s="18" t="s">
        <v>84</v>
      </c>
      <c r="I3" s="51">
        <v>44230</v>
      </c>
      <c r="J3" s="18" t="s">
        <v>197</v>
      </c>
      <c r="K3" s="52" t="s">
        <v>187</v>
      </c>
      <c r="L3" s="53" t="s">
        <v>188</v>
      </c>
      <c r="M3" s="54" t="s">
        <v>189</v>
      </c>
      <c r="N3" s="18"/>
      <c r="O3" s="50"/>
      <c r="P3" s="67"/>
      <c r="Q3" s="18"/>
      <c r="R3" s="18"/>
      <c r="S3" s="72"/>
      <c r="T3" s="72"/>
      <c r="U3" s="72"/>
      <c r="V3" s="50"/>
      <c r="W3" s="18"/>
      <c r="X3" s="18"/>
      <c r="Y3" s="18"/>
      <c r="Z3" s="18"/>
      <c r="AA3" s="18"/>
    </row>
    <row r="4" spans="1:27">
      <c r="A4" s="19">
        <v>190004</v>
      </c>
      <c r="B4" s="39"/>
      <c r="C4" s="20" t="s">
        <v>83</v>
      </c>
      <c r="D4" s="20" t="s">
        <v>182</v>
      </c>
      <c r="E4" s="20" t="s">
        <v>183</v>
      </c>
      <c r="F4" s="24">
        <v>15207</v>
      </c>
      <c r="G4" s="20" t="s">
        <v>156</v>
      </c>
      <c r="H4" s="20" t="s">
        <v>84</v>
      </c>
      <c r="I4" s="22">
        <v>1300</v>
      </c>
      <c r="J4" s="20" t="s">
        <v>199</v>
      </c>
      <c r="K4" s="25" t="s">
        <v>193</v>
      </c>
      <c r="L4" s="32" t="s">
        <v>194</v>
      </c>
      <c r="M4" s="23" t="s">
        <v>195</v>
      </c>
      <c r="N4" s="20"/>
      <c r="O4" s="21"/>
      <c r="P4" s="68"/>
      <c r="Q4" s="20"/>
      <c r="R4" s="20"/>
      <c r="S4" s="73"/>
      <c r="T4" s="73"/>
      <c r="U4" s="73"/>
      <c r="V4" s="21"/>
      <c r="W4" s="20"/>
      <c r="X4" s="20"/>
      <c r="Y4" s="20"/>
      <c r="Z4" s="20"/>
      <c r="AA4" s="20"/>
    </row>
    <row r="5" spans="1:27">
      <c r="A5" s="49">
        <v>190001</v>
      </c>
      <c r="B5" s="38"/>
      <c r="C5" s="18" t="s">
        <v>83</v>
      </c>
      <c r="D5" s="18" t="s">
        <v>177</v>
      </c>
      <c r="E5" s="18" t="s">
        <v>178</v>
      </c>
      <c r="F5" s="77">
        <v>14329</v>
      </c>
      <c r="G5" s="18" t="s">
        <v>155</v>
      </c>
      <c r="H5" s="18" t="s">
        <v>84</v>
      </c>
      <c r="I5" s="51">
        <v>75230</v>
      </c>
      <c r="J5" s="18" t="s">
        <v>196</v>
      </c>
      <c r="K5" s="52" t="s">
        <v>184</v>
      </c>
      <c r="L5" s="53" t="s">
        <v>185</v>
      </c>
      <c r="M5" s="54" t="s">
        <v>186</v>
      </c>
      <c r="N5" s="18" t="s">
        <v>84</v>
      </c>
      <c r="O5" s="50" t="s">
        <v>84</v>
      </c>
      <c r="P5" s="67"/>
      <c r="Q5" s="18"/>
      <c r="R5" s="18"/>
      <c r="S5" s="72"/>
      <c r="T5" s="72"/>
      <c r="U5" s="72"/>
      <c r="V5" s="50"/>
      <c r="W5" s="18"/>
      <c r="X5" s="18"/>
      <c r="Y5" s="18"/>
      <c r="Z5" s="18"/>
      <c r="AA5" s="18"/>
    </row>
  </sheetData>
  <sortState xmlns:xlrd2="http://schemas.microsoft.com/office/spreadsheetml/2017/richdata2" ref="A2:AA5">
    <sortCondition ref="D1"/>
    <sortCondition ref="E1"/>
  </sortState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6146" r:id="rId4" name="cmdShwUsf">
          <controlPr defaultSize="0" print="0" autoLine="0" r:id="rId5">
            <anchor moveWithCells="1">
              <from>
                <xdr:col>1</xdr:col>
                <xdr:colOff>180975</xdr:colOff>
                <xdr:row>0</xdr:row>
                <xdr:rowOff>47625</xdr:rowOff>
              </from>
              <to>
                <xdr:col>3</xdr:col>
                <xdr:colOff>1190625</xdr:colOff>
                <xdr:row>0</xdr:row>
                <xdr:rowOff>333375</xdr:rowOff>
              </to>
            </anchor>
          </controlPr>
        </control>
      </mc:Choice>
      <mc:Fallback>
        <control shapeId="6146" r:id="rId4" name="cmdShwUsf"/>
      </mc:Fallback>
    </mc:AlternateContent>
    <mc:AlternateContent xmlns:mc="http://schemas.openxmlformats.org/markup-compatibility/2006">
      <mc:Choice Requires="x14">
        <control shapeId="6147" r:id="rId6" name="Image1">
          <controlPr defaultSize="0" print="0" autoLine="0" r:id="rId7">
            <anchor moveWithCells="1">
              <from>
                <xdr:col>0</xdr:col>
                <xdr:colOff>152400</xdr:colOff>
                <xdr:row>0</xdr:row>
                <xdr:rowOff>38100</xdr:rowOff>
              </from>
              <to>
                <xdr:col>0</xdr:col>
                <xdr:colOff>466725</xdr:colOff>
                <xdr:row>0</xdr:row>
                <xdr:rowOff>352425</xdr:rowOff>
              </to>
            </anchor>
          </controlPr>
        </control>
      </mc:Choice>
      <mc:Fallback>
        <control shapeId="6147" r:id="rId6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665D7-4BCE-4A61-A8B0-D11EA14C41B4}">
  <sheetPr codeName="WsF"/>
  <dimension ref="A1:AB37"/>
  <sheetViews>
    <sheetView showGridLines="0" showRowColHeaders="0" showZeros="0" workbookViewId="0">
      <selection activeCell="AD21" sqref="AD21"/>
    </sheetView>
  </sheetViews>
  <sheetFormatPr baseColWidth="10" defaultColWidth="3.625" defaultRowHeight="14.25"/>
  <cols>
    <col min="1" max="24" width="3.875" customWidth="1"/>
    <col min="25" max="25" width="3.375" customWidth="1"/>
  </cols>
  <sheetData>
    <row r="1" spans="1:16" ht="16.5" customHeight="1">
      <c r="A1" s="95">
        <v>190005</v>
      </c>
      <c r="D1" s="90" t="s">
        <v>165</v>
      </c>
      <c r="E1" s="90"/>
      <c r="F1" s="90"/>
      <c r="G1" s="90"/>
      <c r="H1" s="90"/>
      <c r="I1" s="90"/>
      <c r="J1" s="121" t="e">
        <f ca="1">VLOOKUP($A$1,LAdh,2,FALSE)</f>
        <v>#N/A</v>
      </c>
      <c r="K1" s="121"/>
    </row>
    <row r="2" spans="1:16" ht="16.5" customHeight="1"/>
    <row r="3" spans="1:16" ht="16.5" customHeight="1"/>
    <row r="4" spans="1:16" ht="16.5" customHeight="1"/>
    <row r="5" spans="1:16" ht="16.5" customHeight="1">
      <c r="B5" s="89" t="e">
        <f ca="1">VLOOKUP($A$1,LAdh,3,FALSE)</f>
        <v>#N/A</v>
      </c>
      <c r="C5" s="89"/>
      <c r="D5" s="89" t="e">
        <f ca="1">VLOOKUP($A$1,LAdh,4,FALSE)</f>
        <v>#N/A</v>
      </c>
      <c r="E5" s="89"/>
      <c r="F5" s="89"/>
      <c r="G5" s="89"/>
      <c r="H5" s="89"/>
      <c r="I5" s="89" t="e">
        <f ca="1">VLOOKUP($A$1,LAdh,5,FALSE)</f>
        <v>#N/A</v>
      </c>
      <c r="J5" s="89"/>
      <c r="N5" s="91" t="e">
        <f ca="1">VLOOKUP($A$1,LAdh,6,FALSE)</f>
        <v>#N/A</v>
      </c>
      <c r="O5" s="90"/>
      <c r="P5" s="90"/>
    </row>
    <row r="6" spans="1:16" ht="16.5" customHeight="1"/>
    <row r="7" spans="1:16" ht="16.5" customHeight="1">
      <c r="B7" s="89" t="e">
        <f ca="1">VLOOKUP($A$1,LAdh,7,FALSE)</f>
        <v>#N/A</v>
      </c>
      <c r="C7" s="89"/>
      <c r="D7" s="89"/>
    </row>
    <row r="8" spans="1:16" ht="16.5" customHeight="1">
      <c r="B8" s="89" t="e">
        <f ca="1">VLOOKUP($A$1,LAdh,8,FALSE)</f>
        <v>#N/A</v>
      </c>
      <c r="C8" s="89"/>
      <c r="D8" s="89"/>
    </row>
    <row r="9" spans="1:16" ht="16.5" customHeight="1">
      <c r="B9" s="90" t="e">
        <f ca="1">VLOOKUP($A$1,LAdh,9,FALSE)</f>
        <v>#N/A</v>
      </c>
      <c r="C9" s="90"/>
      <c r="D9" s="89" t="e">
        <f ca="1">VLOOKUP($A$1,LAdh,10,FALSE)</f>
        <v>#N/A</v>
      </c>
    </row>
    <row r="10" spans="1:16" ht="16.5" customHeight="1">
      <c r="B10" s="92"/>
      <c r="C10" s="92"/>
    </row>
    <row r="11" spans="1:16" ht="16.5" customHeight="1">
      <c r="B11" s="94" t="s">
        <v>167</v>
      </c>
      <c r="C11" s="94"/>
      <c r="D11" s="94"/>
      <c r="E11" s="94"/>
      <c r="F11" s="94"/>
      <c r="G11" s="94"/>
      <c r="H11" s="94" t="s">
        <v>168</v>
      </c>
    </row>
    <row r="12" spans="1:16" ht="16.5" customHeight="1">
      <c r="B12" s="93" t="e">
        <f ca="1">VLOOKUP($A$1,LAdh,11,FALSE)</f>
        <v>#N/A</v>
      </c>
      <c r="C12" s="93"/>
      <c r="D12" s="93"/>
      <c r="E12" s="93"/>
      <c r="H12" s="93" t="e">
        <f ca="1">VLOOKUP($A$1,LAdh,12,FALSE)</f>
        <v>#N/A</v>
      </c>
      <c r="I12" s="93"/>
      <c r="J12" s="93"/>
      <c r="K12" s="93"/>
    </row>
    <row r="13" spans="1:16" ht="16.5" customHeight="1"/>
    <row r="14" spans="1:16" ht="16.5" customHeight="1">
      <c r="B14" s="94" t="s">
        <v>170</v>
      </c>
    </row>
    <row r="15" spans="1:16" ht="16.5" customHeight="1">
      <c r="B15" s="89" t="e">
        <f ca="1">VLOOKUP($A$1,LAdh,13,FALSE)</f>
        <v>#N/A</v>
      </c>
      <c r="J15" s="93"/>
      <c r="K15" s="93"/>
    </row>
    <row r="16" spans="1:16" ht="16.5" customHeight="1">
      <c r="J16" s="93"/>
      <c r="K16" s="93"/>
    </row>
    <row r="17" spans="2:28" ht="16.5" customHeight="1">
      <c r="B17" s="94" t="s">
        <v>166</v>
      </c>
      <c r="G17" s="89"/>
      <c r="H17" s="89" t="e">
        <f ca="1">VLOOKUP($A$1,LAdh,15,FALSE)</f>
        <v>#N/A</v>
      </c>
      <c r="I17" s="89"/>
      <c r="J17" s="93"/>
      <c r="K17" s="93"/>
      <c r="L17" s="89"/>
    </row>
    <row r="18" spans="2:28" ht="16.5" customHeight="1">
      <c r="B18" s="89" t="e">
        <f ca="1">VLOOKUP($A$1,LAdh,14,FALSE)</f>
        <v>#N/A</v>
      </c>
      <c r="C18" s="96"/>
      <c r="D18" s="96"/>
      <c r="E18" s="96"/>
      <c r="F18" s="96"/>
      <c r="H18" s="93" t="e">
        <f ca="1">VLOOKUP($A$1,LAdh,16,FALSE)</f>
        <v>#N/A</v>
      </c>
      <c r="I18" s="93"/>
      <c r="J18" s="93"/>
      <c r="K18" s="93"/>
    </row>
    <row r="19" spans="2:28" ht="16.5" customHeight="1"/>
    <row r="20" spans="2:28" ht="16.5" customHeight="1">
      <c r="B20" s="94" t="s">
        <v>169</v>
      </c>
    </row>
    <row r="21" spans="2:28" ht="16.5" customHeight="1">
      <c r="B21" s="122" t="e">
        <f ca="1">VLOOKUP($A$1,LAdh,17,FALSE)</f>
        <v>#N/A</v>
      </c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</row>
    <row r="22" spans="2:28">
      <c r="B22" s="122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</row>
    <row r="23" spans="2:28">
      <c r="B23" s="122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</row>
    <row r="24" spans="2:28"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</row>
    <row r="25" spans="2:28">
      <c r="B25" s="120"/>
      <c r="C25" s="120"/>
      <c r="D25" s="120"/>
      <c r="E25" s="120"/>
      <c r="F25" s="120"/>
      <c r="G25" s="120"/>
      <c r="H25" s="120"/>
      <c r="I25" s="120"/>
      <c r="J25" s="120"/>
      <c r="K25" s="120"/>
      <c r="L25" s="120"/>
      <c r="M25" s="120"/>
      <c r="N25" s="120"/>
      <c r="O25" s="120"/>
      <c r="P25" s="120"/>
    </row>
    <row r="26" spans="2:28">
      <c r="B26" s="92"/>
      <c r="C26" s="92"/>
      <c r="D26" s="92"/>
      <c r="E26" s="92"/>
      <c r="F26" s="92"/>
      <c r="G26" s="92"/>
      <c r="H26" s="92"/>
      <c r="I26" s="92"/>
      <c r="J26" s="92"/>
      <c r="K26" s="92"/>
      <c r="L26" s="92"/>
      <c r="T26" s="102" t="s">
        <v>175</v>
      </c>
      <c r="U26" s="103"/>
      <c r="V26" s="104"/>
      <c r="W26" s="104"/>
      <c r="X26" s="105"/>
    </row>
    <row r="27" spans="2:28">
      <c r="T27" s="106"/>
      <c r="U27" s="107"/>
      <c r="V27" s="107"/>
      <c r="W27" s="107"/>
      <c r="X27" s="108"/>
    </row>
    <row r="28" spans="2:28">
      <c r="B28" s="94" t="s">
        <v>171</v>
      </c>
      <c r="D28" s="97" t="e">
        <f ca="1">VLOOKUP($A$1,LAdh,18,FALSE)</f>
        <v>#N/A</v>
      </c>
      <c r="E28" s="100" t="e">
        <f ca="1">VLOOKUP($A$1,LAdh,22,FALSE)</f>
        <v>#N/A</v>
      </c>
      <c r="G28" s="98"/>
      <c r="H28" s="98"/>
      <c r="I28" s="98"/>
      <c r="J28" s="98"/>
      <c r="K28" s="98"/>
      <c r="L28" s="98"/>
      <c r="R28" s="98"/>
      <c r="T28" s="106"/>
      <c r="U28" s="109" t="s">
        <v>172</v>
      </c>
      <c r="V28" s="107"/>
      <c r="W28" s="110" t="e">
        <f ca="1">VLOOKUP($A$1,LAdh,19,FALSE)</f>
        <v>#N/A</v>
      </c>
      <c r="X28" s="111"/>
      <c r="Y28" s="98"/>
      <c r="Z28" s="98"/>
      <c r="AA28" s="98"/>
      <c r="AB28" s="98"/>
    </row>
    <row r="29" spans="2:28">
      <c r="E29">
        <v>0</v>
      </c>
      <c r="T29" s="106"/>
      <c r="U29" s="107"/>
      <c r="V29" s="107"/>
      <c r="W29" s="112" t="e">
        <f ca="1">IF(VLOOKUP($A$1,LAdh,23,FALSE)=E29,0,VLOOKUP(E29,TAC[],2,FALSE))</f>
        <v>#N/A</v>
      </c>
      <c r="X29" s="113"/>
      <c r="Y29" s="101"/>
    </row>
    <row r="30" spans="2:28">
      <c r="T30" s="106"/>
      <c r="U30" s="107"/>
      <c r="V30" s="107"/>
      <c r="W30" s="112">
        <f>IFERROR(VLOOKUP(E30,TAC[],2,FALSE),0)</f>
        <v>0</v>
      </c>
      <c r="X30" s="113"/>
    </row>
    <row r="31" spans="2:28">
      <c r="T31" s="106"/>
      <c r="U31" s="107"/>
      <c r="V31" s="107"/>
      <c r="W31" s="112">
        <f>IFERROR(VLOOKUP(E31,TAC[],2,FALSE),0)</f>
        <v>0</v>
      </c>
      <c r="X31" s="113"/>
    </row>
    <row r="32" spans="2:28">
      <c r="T32" s="106"/>
      <c r="U32" s="107"/>
      <c r="V32" s="107"/>
      <c r="W32" s="112">
        <f>IFERROR(VLOOKUP(E32,TAC[],2,FALSE),0)</f>
        <v>0</v>
      </c>
      <c r="X32" s="113"/>
    </row>
    <row r="33" spans="20:24">
      <c r="T33" s="106"/>
      <c r="U33" s="107"/>
      <c r="V33" s="107"/>
      <c r="W33" s="112">
        <f>IFERROR(VLOOKUP(E33,TAC[],2,FALSE),0)</f>
        <v>0</v>
      </c>
      <c r="X33" s="113"/>
    </row>
    <row r="34" spans="20:24">
      <c r="T34" s="106"/>
      <c r="U34" s="107"/>
      <c r="V34" s="107"/>
      <c r="W34" s="112">
        <f>IFERROR(VLOOKUP(E34,TAC[],2,FALSE),0)</f>
        <v>0</v>
      </c>
      <c r="X34" s="113"/>
    </row>
    <row r="35" spans="20:24">
      <c r="T35" s="106"/>
      <c r="U35" s="109" t="s">
        <v>176</v>
      </c>
      <c r="V35" s="107"/>
      <c r="W35" s="112" t="e">
        <f ca="1">W28+W29+W30+W31+W32+W33+W34</f>
        <v>#N/A</v>
      </c>
      <c r="X35" s="113"/>
    </row>
    <row r="36" spans="20:24">
      <c r="T36" s="106"/>
      <c r="U36" s="109" t="s">
        <v>173</v>
      </c>
      <c r="V36" s="107"/>
      <c r="W36" s="114" t="e">
        <f ca="1">VLOOKUP($A$1,LAdh,26,FALSE)</f>
        <v>#N/A</v>
      </c>
      <c r="X36" s="113"/>
    </row>
    <row r="37" spans="20:24">
      <c r="T37" s="115"/>
      <c r="U37" s="116" t="s">
        <v>174</v>
      </c>
      <c r="V37" s="117"/>
      <c r="W37" s="118" t="e">
        <f ca="1">VLOOKUP($A$1,LAdh,21,FALSE)</f>
        <v>#N/A</v>
      </c>
      <c r="X37" s="119" t="e">
        <f ca="1">VLOOKUP($A$1,LAdh,27,FALSE)</f>
        <v>#N/A</v>
      </c>
    </row>
  </sheetData>
  <mergeCells count="2">
    <mergeCell ref="J1:K1"/>
    <mergeCell ref="B21:Q24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193" r:id="rId4" name="Image1">
          <controlPr defaultSize="0" print="0" autoLine="0" r:id="rId5">
            <anchor moveWithCells="1">
              <from>
                <xdr:col>0</xdr:col>
                <xdr:colOff>47625</xdr:colOff>
                <xdr:row>0</xdr:row>
                <xdr:rowOff>38100</xdr:rowOff>
              </from>
              <to>
                <xdr:col>1</xdr:col>
                <xdr:colOff>66675</xdr:colOff>
                <xdr:row>1</xdr:row>
                <xdr:rowOff>142875</xdr:rowOff>
              </to>
            </anchor>
          </controlPr>
        </control>
      </mc:Choice>
      <mc:Fallback>
        <control shapeId="8193" r:id="rId4" name="Image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P">
    <pageSetUpPr fitToPage="1"/>
  </sheetPr>
  <dimension ref="A1:J74"/>
  <sheetViews>
    <sheetView showRowColHeaders="0" workbookViewId="0">
      <selection activeCell="A2" sqref="A2:C74"/>
    </sheetView>
  </sheetViews>
  <sheetFormatPr baseColWidth="10" defaultRowHeight="15"/>
  <cols>
    <col min="1" max="1" width="15.5" style="36" customWidth="1"/>
    <col min="2" max="2" width="6.25" style="41" customWidth="1"/>
    <col min="3" max="3" width="9.375" style="35" customWidth="1"/>
    <col min="4" max="4" width="1.625" style="37" customWidth="1"/>
    <col min="5" max="5" width="7.75" style="84" customWidth="1"/>
    <col min="6" max="6" width="20.125" style="87" customWidth="1"/>
    <col min="7" max="7" width="1.375" style="36" customWidth="1"/>
    <col min="8" max="8" width="11" style="4"/>
    <col min="9" max="9" width="1.375" style="4" customWidth="1"/>
    <col min="10" max="10" width="11.875" style="4" bestFit="1" customWidth="1"/>
    <col min="11" max="16384" width="11" style="4"/>
  </cols>
  <sheetData>
    <row r="1" spans="1:10" s="34" customFormat="1" ht="15.75" customHeight="1" thickBot="1">
      <c r="A1" s="58" t="s">
        <v>0</v>
      </c>
      <c r="B1" s="59" t="s">
        <v>151</v>
      </c>
      <c r="C1" s="57" t="s">
        <v>150</v>
      </c>
      <c r="D1" s="42"/>
      <c r="E1" s="82" t="s">
        <v>82</v>
      </c>
      <c r="F1" s="83" t="s">
        <v>57</v>
      </c>
      <c r="G1" s="42"/>
      <c r="H1" s="34" t="s">
        <v>3</v>
      </c>
      <c r="I1" s="42"/>
      <c r="J1" s="34" t="s">
        <v>12</v>
      </c>
    </row>
    <row r="2" spans="1:10" ht="15.75" thickTop="1">
      <c r="A2" s="60" t="s">
        <v>56</v>
      </c>
      <c r="B2" s="61">
        <v>15</v>
      </c>
      <c r="C2" s="62" t="s">
        <v>152</v>
      </c>
      <c r="D2" s="43"/>
      <c r="E2" s="84">
        <v>44140</v>
      </c>
      <c r="F2" s="80" t="s">
        <v>58</v>
      </c>
      <c r="G2" s="43"/>
      <c r="H2" s="4" t="s">
        <v>4</v>
      </c>
      <c r="I2" s="43"/>
      <c r="J2" s="4" t="s">
        <v>13</v>
      </c>
    </row>
    <row r="3" spans="1:10">
      <c r="A3" s="63" t="s">
        <v>86</v>
      </c>
      <c r="B3" s="64">
        <v>15</v>
      </c>
      <c r="C3" s="62" t="s">
        <v>152</v>
      </c>
      <c r="D3" s="43"/>
      <c r="E3" s="84">
        <v>44115</v>
      </c>
      <c r="F3" s="80" t="s">
        <v>42</v>
      </c>
      <c r="G3" s="43"/>
      <c r="H3" s="40" t="s">
        <v>5</v>
      </c>
      <c r="I3" s="43"/>
      <c r="J3" s="40" t="s">
        <v>14</v>
      </c>
    </row>
    <row r="4" spans="1:10">
      <c r="A4" s="60" t="s">
        <v>87</v>
      </c>
      <c r="B4" s="65">
        <v>15</v>
      </c>
      <c r="C4" s="62" t="s">
        <v>2</v>
      </c>
      <c r="D4" s="43"/>
      <c r="E4" s="84">
        <v>44830</v>
      </c>
      <c r="F4" s="80" t="s">
        <v>59</v>
      </c>
      <c r="G4" s="43"/>
      <c r="H4" s="4" t="s">
        <v>6</v>
      </c>
      <c r="I4" s="43"/>
    </row>
    <row r="5" spans="1:10">
      <c r="A5" s="63" t="s">
        <v>88</v>
      </c>
      <c r="B5" s="64">
        <v>10</v>
      </c>
      <c r="C5" s="62" t="s">
        <v>1</v>
      </c>
      <c r="D5" s="43"/>
      <c r="E5" s="84">
        <v>44340</v>
      </c>
      <c r="F5" s="80" t="s">
        <v>49</v>
      </c>
      <c r="G5" s="43"/>
      <c r="H5" s="40" t="s">
        <v>7</v>
      </c>
      <c r="I5" s="43"/>
    </row>
    <row r="6" spans="1:10">
      <c r="A6" s="60" t="s">
        <v>54</v>
      </c>
      <c r="B6" s="65">
        <v>25</v>
      </c>
      <c r="C6" s="62" t="s">
        <v>2</v>
      </c>
      <c r="D6" s="44"/>
      <c r="E6" s="84">
        <v>44470</v>
      </c>
      <c r="F6" s="80" t="s">
        <v>48</v>
      </c>
      <c r="G6" s="44"/>
    </row>
    <row r="7" spans="1:10">
      <c r="A7" s="63" t="s">
        <v>89</v>
      </c>
      <c r="B7" s="64">
        <v>15</v>
      </c>
      <c r="C7" s="62" t="s">
        <v>2</v>
      </c>
      <c r="D7" s="44"/>
      <c r="E7" s="84">
        <v>85300</v>
      </c>
      <c r="F7" s="80" t="s">
        <v>60</v>
      </c>
      <c r="G7" s="44"/>
    </row>
    <row r="8" spans="1:10">
      <c r="A8" s="60" t="s">
        <v>90</v>
      </c>
      <c r="B8" s="65">
        <v>10</v>
      </c>
      <c r="C8" s="62" t="s">
        <v>152</v>
      </c>
      <c r="D8" s="43"/>
      <c r="E8" s="84">
        <v>44320</v>
      </c>
      <c r="F8" s="80" t="s">
        <v>61</v>
      </c>
      <c r="G8" s="43"/>
    </row>
    <row r="9" spans="1:10">
      <c r="A9" s="63" t="s">
        <v>91</v>
      </c>
      <c r="B9" s="64">
        <v>15</v>
      </c>
      <c r="C9" s="62" t="s">
        <v>152</v>
      </c>
      <c r="D9" s="45"/>
      <c r="E9" s="84">
        <v>44190</v>
      </c>
      <c r="F9" s="80" t="s">
        <v>62</v>
      </c>
      <c r="G9" s="45"/>
    </row>
    <row r="10" spans="1:10">
      <c r="A10" s="60" t="s">
        <v>92</v>
      </c>
      <c r="B10" s="65">
        <v>15</v>
      </c>
      <c r="C10" s="62" t="s">
        <v>152</v>
      </c>
      <c r="D10" s="43"/>
      <c r="E10" s="84">
        <v>44220</v>
      </c>
      <c r="F10" s="80" t="s">
        <v>63</v>
      </c>
      <c r="G10" s="43"/>
    </row>
    <row r="11" spans="1:10">
      <c r="A11" s="63" t="s">
        <v>93</v>
      </c>
      <c r="B11" s="64">
        <v>65</v>
      </c>
      <c r="C11" s="62" t="s">
        <v>152</v>
      </c>
      <c r="D11" s="43"/>
      <c r="E11" s="84">
        <v>44190</v>
      </c>
      <c r="F11" s="80" t="s">
        <v>52</v>
      </c>
      <c r="G11" s="43"/>
    </row>
    <row r="12" spans="1:10">
      <c r="A12" s="60" t="s">
        <v>94</v>
      </c>
      <c r="B12" s="65">
        <v>10</v>
      </c>
      <c r="C12" s="62" t="s">
        <v>1</v>
      </c>
      <c r="D12" s="46"/>
      <c r="E12" s="84">
        <v>44115</v>
      </c>
      <c r="F12" s="80" t="s">
        <v>47</v>
      </c>
      <c r="G12" s="46"/>
    </row>
    <row r="13" spans="1:10">
      <c r="A13" s="63" t="s">
        <v>95</v>
      </c>
      <c r="B13" s="64">
        <v>10</v>
      </c>
      <c r="C13" s="62" t="s">
        <v>1</v>
      </c>
      <c r="D13" s="47"/>
      <c r="E13" s="84">
        <v>44810</v>
      </c>
      <c r="F13" s="80" t="s">
        <v>50</v>
      </c>
      <c r="G13" s="47"/>
    </row>
    <row r="14" spans="1:10">
      <c r="A14" s="60" t="s">
        <v>96</v>
      </c>
      <c r="B14" s="65">
        <v>15</v>
      </c>
      <c r="C14" s="62" t="s">
        <v>1</v>
      </c>
      <c r="D14" s="47"/>
      <c r="E14" s="84">
        <v>44450</v>
      </c>
      <c r="F14" s="80" t="s">
        <v>64</v>
      </c>
      <c r="G14" s="47"/>
    </row>
    <row r="15" spans="1:10">
      <c r="A15" s="63" t="s">
        <v>97</v>
      </c>
      <c r="B15" s="64">
        <v>15</v>
      </c>
      <c r="C15" s="62" t="s">
        <v>152</v>
      </c>
      <c r="D15" s="48"/>
      <c r="E15" s="84">
        <v>44240</v>
      </c>
      <c r="F15" s="80" t="s">
        <v>157</v>
      </c>
      <c r="G15" s="48"/>
    </row>
    <row r="16" spans="1:10">
      <c r="A16" s="60" t="s">
        <v>98</v>
      </c>
      <c r="B16" s="65">
        <v>15</v>
      </c>
      <c r="C16" s="62" t="s">
        <v>152</v>
      </c>
      <c r="D16" s="48"/>
      <c r="E16" s="84">
        <v>44690</v>
      </c>
      <c r="F16" s="80" t="s">
        <v>65</v>
      </c>
      <c r="G16" s="48"/>
    </row>
    <row r="17" spans="1:7">
      <c r="A17" s="63" t="s">
        <v>163</v>
      </c>
      <c r="B17" s="64">
        <v>15</v>
      </c>
      <c r="C17" s="62" t="s">
        <v>152</v>
      </c>
      <c r="D17" s="48"/>
      <c r="E17" s="84">
        <v>44620</v>
      </c>
      <c r="F17" s="80" t="s">
        <v>66</v>
      </c>
      <c r="G17" s="48"/>
    </row>
    <row r="18" spans="1:7">
      <c r="A18" s="60" t="s">
        <v>99</v>
      </c>
      <c r="B18" s="65">
        <v>15</v>
      </c>
      <c r="C18" s="62" t="s">
        <v>152</v>
      </c>
      <c r="D18" s="48"/>
      <c r="E18" s="84">
        <v>44420</v>
      </c>
      <c r="F18" s="80" t="s">
        <v>67</v>
      </c>
      <c r="G18" s="48"/>
    </row>
    <row r="19" spans="1:7">
      <c r="A19" s="63" t="s">
        <v>100</v>
      </c>
      <c r="B19" s="64">
        <v>15</v>
      </c>
      <c r="C19" s="62" t="s">
        <v>152</v>
      </c>
      <c r="D19" s="48"/>
      <c r="E19" s="84">
        <v>44140</v>
      </c>
      <c r="F19" s="80" t="s">
        <v>68</v>
      </c>
      <c r="G19" s="48"/>
    </row>
    <row r="20" spans="1:7">
      <c r="A20" s="60" t="s">
        <v>101</v>
      </c>
      <c r="B20" s="65">
        <v>10</v>
      </c>
      <c r="C20" s="62" t="s">
        <v>152</v>
      </c>
      <c r="D20" s="48"/>
      <c r="E20" s="84">
        <v>44430</v>
      </c>
      <c r="F20" s="80" t="s">
        <v>69</v>
      </c>
      <c r="G20" s="48"/>
    </row>
    <row r="21" spans="1:7">
      <c r="A21" s="63" t="s">
        <v>102</v>
      </c>
      <c r="B21" s="64">
        <v>10</v>
      </c>
      <c r="C21" s="62" t="s">
        <v>152</v>
      </c>
      <c r="D21" s="48"/>
      <c r="E21" s="84">
        <v>44640</v>
      </c>
      <c r="F21" s="80" t="s">
        <v>70</v>
      </c>
      <c r="G21" s="48"/>
    </row>
    <row r="22" spans="1:7">
      <c r="A22" s="60" t="s">
        <v>103</v>
      </c>
      <c r="B22" s="65">
        <v>15</v>
      </c>
      <c r="C22" s="62" t="s">
        <v>152</v>
      </c>
      <c r="D22" s="48"/>
      <c r="E22" s="84">
        <v>44840</v>
      </c>
      <c r="F22" s="80" t="s">
        <v>71</v>
      </c>
      <c r="G22" s="48"/>
    </row>
    <row r="23" spans="1:7">
      <c r="A23" s="63" t="s">
        <v>104</v>
      </c>
      <c r="B23" s="64">
        <v>15</v>
      </c>
      <c r="C23" s="62" t="s">
        <v>152</v>
      </c>
      <c r="D23" s="48"/>
      <c r="E23" s="84">
        <v>44690</v>
      </c>
      <c r="F23" s="80" t="s">
        <v>72</v>
      </c>
      <c r="G23" s="48"/>
    </row>
    <row r="24" spans="1:7">
      <c r="A24" s="60" t="s">
        <v>105</v>
      </c>
      <c r="B24" s="65">
        <v>15</v>
      </c>
      <c r="C24" s="62" t="s">
        <v>152</v>
      </c>
      <c r="D24" s="48"/>
      <c r="E24" s="84">
        <v>44140</v>
      </c>
      <c r="F24" s="80" t="s">
        <v>43</v>
      </c>
      <c r="G24" s="48"/>
    </row>
    <row r="25" spans="1:7">
      <c r="A25" s="63" t="s">
        <v>106</v>
      </c>
      <c r="B25" s="64">
        <v>15</v>
      </c>
      <c r="C25" s="62" t="s">
        <v>152</v>
      </c>
      <c r="D25" s="48"/>
      <c r="E25" s="84">
        <v>44760</v>
      </c>
      <c r="F25" s="80" t="s">
        <v>73</v>
      </c>
      <c r="G25" s="48"/>
    </row>
    <row r="26" spans="1:7">
      <c r="A26" s="60" t="s">
        <v>161</v>
      </c>
      <c r="B26" s="65">
        <v>15</v>
      </c>
      <c r="C26" s="62" t="s">
        <v>152</v>
      </c>
      <c r="D26" s="48"/>
      <c r="E26" s="84">
        <v>44000</v>
      </c>
      <c r="F26" s="80" t="s">
        <v>39</v>
      </c>
      <c r="G26" s="48"/>
    </row>
    <row r="27" spans="1:7">
      <c r="A27" s="60" t="s">
        <v>108</v>
      </c>
      <c r="B27" s="65">
        <v>15</v>
      </c>
      <c r="C27" s="62" t="s">
        <v>152</v>
      </c>
      <c r="D27" s="48"/>
      <c r="E27" s="84">
        <v>44100</v>
      </c>
      <c r="F27" s="80" t="s">
        <v>39</v>
      </c>
      <c r="G27" s="48"/>
    </row>
    <row r="28" spans="1:7">
      <c r="A28" s="63" t="s">
        <v>107</v>
      </c>
      <c r="B28" s="64">
        <v>15</v>
      </c>
      <c r="C28" s="62" t="s">
        <v>152</v>
      </c>
      <c r="D28" s="48"/>
      <c r="E28" s="84">
        <v>44200</v>
      </c>
      <c r="F28" s="80" t="s">
        <v>39</v>
      </c>
      <c r="G28" s="48"/>
    </row>
    <row r="29" spans="1:7">
      <c r="A29" s="63" t="s">
        <v>109</v>
      </c>
      <c r="B29" s="64">
        <v>15</v>
      </c>
      <c r="C29" s="62" t="s">
        <v>1</v>
      </c>
      <c r="D29" s="48"/>
      <c r="E29" s="84">
        <v>44300</v>
      </c>
      <c r="F29" s="80" t="s">
        <v>39</v>
      </c>
      <c r="G29" s="48"/>
    </row>
    <row r="30" spans="1:7">
      <c r="A30" s="60" t="s">
        <v>110</v>
      </c>
      <c r="B30" s="65">
        <v>15</v>
      </c>
      <c r="C30" s="62" t="s">
        <v>1</v>
      </c>
      <c r="D30" s="48"/>
      <c r="E30" s="84">
        <v>44700</v>
      </c>
      <c r="F30" s="80" t="s">
        <v>41</v>
      </c>
      <c r="G30" s="56"/>
    </row>
    <row r="31" spans="1:7">
      <c r="A31" s="63" t="s">
        <v>53</v>
      </c>
      <c r="B31" s="64">
        <v>40</v>
      </c>
      <c r="C31" s="62" t="s">
        <v>152</v>
      </c>
      <c r="D31" s="48"/>
      <c r="E31" s="84">
        <v>44860</v>
      </c>
      <c r="F31" s="80" t="s">
        <v>78</v>
      </c>
      <c r="G31" s="56"/>
    </row>
    <row r="32" spans="1:7">
      <c r="A32" s="60" t="s">
        <v>111</v>
      </c>
      <c r="B32" s="65">
        <v>10</v>
      </c>
      <c r="C32" s="62" t="s">
        <v>152</v>
      </c>
      <c r="D32" s="48"/>
      <c r="E32" s="84">
        <v>44400</v>
      </c>
      <c r="F32" s="80" t="s">
        <v>45</v>
      </c>
      <c r="G32" s="56"/>
    </row>
    <row r="33" spans="1:7">
      <c r="A33" s="63" t="s">
        <v>112</v>
      </c>
      <c r="B33" s="64">
        <v>23</v>
      </c>
      <c r="C33" s="62" t="s">
        <v>152</v>
      </c>
      <c r="D33" s="48"/>
      <c r="E33" s="84">
        <v>44860</v>
      </c>
      <c r="F33" s="80" t="s">
        <v>81</v>
      </c>
      <c r="G33" s="56"/>
    </row>
    <row r="34" spans="1:7">
      <c r="A34" s="60" t="s">
        <v>113</v>
      </c>
      <c r="B34" s="65">
        <v>15</v>
      </c>
      <c r="C34" s="62" t="s">
        <v>152</v>
      </c>
      <c r="D34" s="48"/>
      <c r="E34" s="84">
        <v>44690</v>
      </c>
      <c r="F34" s="80" t="s">
        <v>79</v>
      </c>
      <c r="G34" s="56"/>
    </row>
    <row r="35" spans="1:7">
      <c r="A35" s="63" t="s">
        <v>114</v>
      </c>
      <c r="B35" s="64">
        <v>10</v>
      </c>
      <c r="C35" s="62" t="s">
        <v>1</v>
      </c>
      <c r="D35" s="48"/>
      <c r="E35" s="84">
        <v>44800</v>
      </c>
      <c r="F35" s="80" t="s">
        <v>44</v>
      </c>
      <c r="G35" s="56"/>
    </row>
    <row r="36" spans="1:7">
      <c r="A36" s="60" t="s">
        <v>115</v>
      </c>
      <c r="B36" s="65">
        <v>40</v>
      </c>
      <c r="C36" s="62" t="s">
        <v>1</v>
      </c>
      <c r="D36" s="48"/>
      <c r="E36" s="84">
        <v>44640</v>
      </c>
      <c r="F36" s="80" t="s">
        <v>74</v>
      </c>
      <c r="G36" s="56"/>
    </row>
    <row r="37" spans="1:7">
      <c r="A37" s="63" t="s">
        <v>116</v>
      </c>
      <c r="B37" s="64">
        <v>40</v>
      </c>
      <c r="C37" s="62" t="s">
        <v>1</v>
      </c>
      <c r="D37" s="48"/>
      <c r="E37" s="84">
        <v>44450</v>
      </c>
      <c r="F37" s="80" t="s">
        <v>51</v>
      </c>
      <c r="G37" s="56"/>
    </row>
    <row r="38" spans="1:7">
      <c r="A38" s="60" t="s">
        <v>55</v>
      </c>
      <c r="B38" s="65">
        <v>25</v>
      </c>
      <c r="C38" s="62" t="s">
        <v>2</v>
      </c>
      <c r="D38" s="48"/>
      <c r="E38" s="84">
        <v>49270</v>
      </c>
      <c r="F38" s="80" t="s">
        <v>75</v>
      </c>
      <c r="G38" s="56"/>
    </row>
    <row r="39" spans="1:7">
      <c r="A39" s="63" t="s">
        <v>117</v>
      </c>
      <c r="B39" s="64">
        <v>15</v>
      </c>
      <c r="C39" s="62" t="s">
        <v>152</v>
      </c>
      <c r="D39" s="48"/>
      <c r="E39" s="84">
        <v>44310</v>
      </c>
      <c r="F39" s="80" t="s">
        <v>80</v>
      </c>
      <c r="G39" s="56"/>
    </row>
    <row r="40" spans="1:7">
      <c r="A40" s="60" t="s">
        <v>118</v>
      </c>
      <c r="B40" s="65">
        <v>10</v>
      </c>
      <c r="C40" s="62" t="s">
        <v>1</v>
      </c>
      <c r="D40" s="48"/>
      <c r="E40" s="84">
        <v>44680</v>
      </c>
      <c r="F40" s="80" t="s">
        <v>46</v>
      </c>
      <c r="G40" s="56"/>
    </row>
    <row r="41" spans="1:7">
      <c r="A41" s="63" t="s">
        <v>162</v>
      </c>
      <c r="B41" s="64">
        <v>15</v>
      </c>
      <c r="C41" s="62" t="s">
        <v>152</v>
      </c>
      <c r="D41" s="48"/>
      <c r="E41" s="84">
        <v>44230</v>
      </c>
      <c r="F41" s="80" t="s">
        <v>76</v>
      </c>
      <c r="G41" s="56"/>
    </row>
    <row r="42" spans="1:7">
      <c r="A42" s="60" t="s">
        <v>119</v>
      </c>
      <c r="B42" s="65">
        <v>15</v>
      </c>
      <c r="C42" s="62" t="s">
        <v>152</v>
      </c>
      <c r="D42" s="4"/>
      <c r="E42" s="84">
        <v>44980</v>
      </c>
      <c r="F42" s="80" t="s">
        <v>40</v>
      </c>
      <c r="G42" s="4"/>
    </row>
    <row r="43" spans="1:7">
      <c r="A43" s="63" t="s">
        <v>120</v>
      </c>
      <c r="B43" s="64">
        <v>15</v>
      </c>
      <c r="C43" s="62" t="s">
        <v>152</v>
      </c>
      <c r="D43" s="4"/>
      <c r="E43" s="84">
        <v>44470</v>
      </c>
      <c r="F43" s="80" t="s">
        <v>77</v>
      </c>
      <c r="G43" s="4"/>
    </row>
    <row r="44" spans="1:7">
      <c r="A44" s="60" t="s">
        <v>121</v>
      </c>
      <c r="B44" s="65">
        <v>15</v>
      </c>
      <c r="C44" s="62" t="s">
        <v>152</v>
      </c>
      <c r="D44" s="4"/>
      <c r="E44" s="84">
        <v>44330</v>
      </c>
      <c r="F44" s="80" t="s">
        <v>38</v>
      </c>
      <c r="G44" s="4"/>
    </row>
    <row r="45" spans="1:7">
      <c r="A45" s="63" t="s">
        <v>122</v>
      </c>
      <c r="B45" s="64">
        <v>15</v>
      </c>
      <c r="C45" s="62" t="s">
        <v>152</v>
      </c>
      <c r="D45" s="4"/>
      <c r="E45" s="84">
        <v>44120</v>
      </c>
      <c r="F45" s="85" t="s">
        <v>37</v>
      </c>
      <c r="G45" s="4"/>
    </row>
    <row r="46" spans="1:7">
      <c r="A46" s="60" t="s">
        <v>123</v>
      </c>
      <c r="B46" s="65">
        <v>15</v>
      </c>
      <c r="C46" s="62" t="s">
        <v>1</v>
      </c>
      <c r="D46" s="4"/>
      <c r="F46" s="86"/>
      <c r="G46" s="4"/>
    </row>
    <row r="47" spans="1:7">
      <c r="A47" s="63" t="s">
        <v>124</v>
      </c>
      <c r="B47" s="64">
        <v>15</v>
      </c>
      <c r="C47" s="62" t="s">
        <v>152</v>
      </c>
      <c r="D47" s="4"/>
      <c r="F47" s="86"/>
      <c r="G47" s="4"/>
    </row>
    <row r="48" spans="1:7">
      <c r="A48" s="60" t="s">
        <v>125</v>
      </c>
      <c r="B48" s="65">
        <v>15</v>
      </c>
      <c r="C48" s="62" t="s">
        <v>152</v>
      </c>
      <c r="D48" s="4"/>
      <c r="F48" s="86"/>
      <c r="G48" s="4"/>
    </row>
    <row r="49" spans="1:7">
      <c r="A49" s="63" t="s">
        <v>126</v>
      </c>
      <c r="B49" s="64">
        <v>30</v>
      </c>
      <c r="C49" s="62" t="s">
        <v>152</v>
      </c>
      <c r="D49" s="4"/>
      <c r="F49" s="86"/>
      <c r="G49" s="4"/>
    </row>
    <row r="50" spans="1:7">
      <c r="A50" s="60" t="s">
        <v>127</v>
      </c>
      <c r="B50" s="65">
        <v>10</v>
      </c>
      <c r="C50" s="62" t="s">
        <v>1</v>
      </c>
      <c r="D50" s="4"/>
      <c r="F50" s="86"/>
      <c r="G50" s="4"/>
    </row>
    <row r="51" spans="1:7">
      <c r="A51" s="63" t="s">
        <v>128</v>
      </c>
      <c r="B51" s="64">
        <v>15</v>
      </c>
      <c r="C51" s="62" t="s">
        <v>1</v>
      </c>
      <c r="D51" s="4"/>
      <c r="F51" s="86"/>
      <c r="G51" s="4"/>
    </row>
    <row r="52" spans="1:7">
      <c r="A52" s="60" t="s">
        <v>129</v>
      </c>
      <c r="B52" s="65">
        <v>15</v>
      </c>
      <c r="C52" s="62" t="s">
        <v>152</v>
      </c>
      <c r="D52" s="4"/>
      <c r="F52" s="86"/>
      <c r="G52" s="4"/>
    </row>
    <row r="53" spans="1:7">
      <c r="A53" s="63" t="s">
        <v>130</v>
      </c>
      <c r="B53" s="64">
        <v>15</v>
      </c>
      <c r="C53" s="62" t="s">
        <v>152</v>
      </c>
      <c r="D53" s="4"/>
      <c r="F53" s="86"/>
      <c r="G53" s="4"/>
    </row>
    <row r="54" spans="1:7">
      <c r="A54" s="60" t="s">
        <v>131</v>
      </c>
      <c r="B54" s="65">
        <v>15</v>
      </c>
      <c r="C54" s="62" t="s">
        <v>2</v>
      </c>
      <c r="D54" s="4"/>
      <c r="F54" s="86"/>
      <c r="G54" s="4"/>
    </row>
    <row r="55" spans="1:7">
      <c r="A55" s="63" t="s">
        <v>132</v>
      </c>
      <c r="B55" s="64">
        <v>79</v>
      </c>
      <c r="C55" s="62" t="s">
        <v>2</v>
      </c>
      <c r="D55" s="4"/>
      <c r="F55" s="86"/>
      <c r="G55" s="4"/>
    </row>
    <row r="56" spans="1:7">
      <c r="A56" s="60" t="s">
        <v>133</v>
      </c>
      <c r="B56" s="65">
        <v>79</v>
      </c>
      <c r="C56" s="62" t="s">
        <v>2</v>
      </c>
      <c r="D56" s="4"/>
      <c r="F56" s="86"/>
      <c r="G56" s="4"/>
    </row>
    <row r="57" spans="1:7">
      <c r="A57" s="63" t="s">
        <v>134</v>
      </c>
      <c r="B57" s="64">
        <v>79</v>
      </c>
      <c r="C57" s="62" t="s">
        <v>2</v>
      </c>
      <c r="D57" s="4"/>
      <c r="F57" s="86"/>
      <c r="G57" s="4"/>
    </row>
    <row r="58" spans="1:7">
      <c r="A58" s="60" t="s">
        <v>135</v>
      </c>
      <c r="B58" s="65">
        <v>10</v>
      </c>
      <c r="C58" s="62" t="s">
        <v>1</v>
      </c>
      <c r="D58" s="4"/>
      <c r="F58" s="86"/>
      <c r="G58" s="4"/>
    </row>
    <row r="59" spans="1:7">
      <c r="A59" s="63" t="s">
        <v>136</v>
      </c>
      <c r="B59" s="64">
        <v>15</v>
      </c>
      <c r="C59" s="62" t="s">
        <v>1</v>
      </c>
      <c r="D59" s="4"/>
      <c r="F59" s="86"/>
      <c r="G59" s="4"/>
    </row>
    <row r="60" spans="1:7">
      <c r="A60" s="60" t="s">
        <v>137</v>
      </c>
      <c r="B60" s="65">
        <v>15</v>
      </c>
      <c r="C60" s="62" t="s">
        <v>1</v>
      </c>
      <c r="D60" s="4"/>
      <c r="F60" s="86"/>
      <c r="G60" s="4"/>
    </row>
    <row r="61" spans="1:7">
      <c r="A61" s="63" t="s">
        <v>138</v>
      </c>
      <c r="B61" s="64">
        <v>15</v>
      </c>
      <c r="C61" s="62" t="s">
        <v>1</v>
      </c>
      <c r="D61" s="4"/>
      <c r="F61" s="86"/>
      <c r="G61" s="4"/>
    </row>
    <row r="62" spans="1:7">
      <c r="A62" s="60" t="s">
        <v>139</v>
      </c>
      <c r="B62" s="65">
        <v>15</v>
      </c>
      <c r="C62" s="62" t="s">
        <v>1</v>
      </c>
      <c r="D62" s="4"/>
      <c r="F62" s="86"/>
      <c r="G62" s="4"/>
    </row>
    <row r="63" spans="1:7">
      <c r="A63" s="63" t="s">
        <v>140</v>
      </c>
      <c r="B63" s="64">
        <v>30</v>
      </c>
      <c r="C63" s="62" t="s">
        <v>152</v>
      </c>
      <c r="D63" s="4"/>
      <c r="F63" s="86"/>
      <c r="G63" s="4"/>
    </row>
    <row r="64" spans="1:7">
      <c r="A64" s="60" t="s">
        <v>141</v>
      </c>
      <c r="B64" s="65">
        <v>15</v>
      </c>
      <c r="C64" s="62" t="s">
        <v>1</v>
      </c>
      <c r="D64" s="4"/>
      <c r="F64" s="86"/>
      <c r="G64" s="4"/>
    </row>
    <row r="65" spans="1:7">
      <c r="A65" s="63" t="s">
        <v>142</v>
      </c>
      <c r="B65" s="64">
        <v>10</v>
      </c>
      <c r="C65" s="62" t="s">
        <v>1</v>
      </c>
      <c r="D65" s="4"/>
      <c r="F65" s="86"/>
      <c r="G65" s="4"/>
    </row>
    <row r="66" spans="1:7">
      <c r="A66" s="60" t="s">
        <v>143</v>
      </c>
      <c r="B66" s="65">
        <v>25</v>
      </c>
      <c r="C66" s="62" t="s">
        <v>2</v>
      </c>
      <c r="D66" s="4"/>
      <c r="F66" s="86"/>
      <c r="G66" s="4"/>
    </row>
    <row r="67" spans="1:7">
      <c r="A67" s="63" t="s">
        <v>164</v>
      </c>
      <c r="B67" s="64">
        <v>15</v>
      </c>
      <c r="C67" s="62" t="s">
        <v>1</v>
      </c>
      <c r="D67" s="4"/>
      <c r="F67" s="86"/>
      <c r="G67" s="4"/>
    </row>
    <row r="68" spans="1:7">
      <c r="A68" s="60" t="s">
        <v>144</v>
      </c>
      <c r="B68" s="65">
        <v>15</v>
      </c>
      <c r="C68" s="62" t="s">
        <v>152</v>
      </c>
      <c r="D68" s="4"/>
      <c r="F68" s="86"/>
      <c r="G68" s="4"/>
    </row>
    <row r="69" spans="1:7">
      <c r="A69" s="63" t="s">
        <v>145</v>
      </c>
      <c r="B69" s="64">
        <v>15</v>
      </c>
      <c r="C69" s="62" t="s">
        <v>152</v>
      </c>
      <c r="D69" s="4"/>
      <c r="F69" s="86"/>
      <c r="G69" s="4"/>
    </row>
    <row r="70" spans="1:7">
      <c r="A70" s="60" t="s">
        <v>146</v>
      </c>
      <c r="B70" s="65">
        <v>15</v>
      </c>
      <c r="C70" s="62" t="s">
        <v>152</v>
      </c>
      <c r="D70" s="4"/>
      <c r="F70" s="86"/>
      <c r="G70" s="4"/>
    </row>
    <row r="71" spans="1:7">
      <c r="A71" s="63" t="s">
        <v>147</v>
      </c>
      <c r="B71" s="64">
        <v>15</v>
      </c>
      <c r="C71" s="62" t="s">
        <v>2</v>
      </c>
      <c r="D71" s="4"/>
      <c r="F71" s="86"/>
      <c r="G71" s="4"/>
    </row>
    <row r="72" spans="1:7">
      <c r="A72" s="60" t="s">
        <v>148</v>
      </c>
      <c r="B72" s="65">
        <v>25</v>
      </c>
      <c r="C72" s="62" t="s">
        <v>2</v>
      </c>
      <c r="D72" s="4"/>
      <c r="F72" s="86"/>
      <c r="G72" s="4"/>
    </row>
    <row r="73" spans="1:7">
      <c r="A73" s="63" t="s">
        <v>149</v>
      </c>
      <c r="B73" s="99">
        <v>25</v>
      </c>
      <c r="C73" s="62" t="s">
        <v>2</v>
      </c>
      <c r="D73" s="4"/>
      <c r="F73" s="86"/>
      <c r="G73" s="4"/>
    </row>
    <row r="74" spans="1:7">
      <c r="A74" s="76" t="s">
        <v>158</v>
      </c>
      <c r="B74" s="81">
        <v>0</v>
      </c>
      <c r="C74" s="76"/>
      <c r="D74" s="4"/>
      <c r="F74" s="86"/>
      <c r="G74" s="4"/>
    </row>
  </sheetData>
  <sortState xmlns:xlrd2="http://schemas.microsoft.com/office/spreadsheetml/2017/richdata2" ref="E2:F45">
    <sortCondition ref="F1"/>
    <sortCondition ref="E1"/>
  </sortState>
  <pageMargins left="0.23622047244094491" right="0.23622047244094491" top="0.19685039370078741" bottom="0.19685039370078741" header="0.31496062992125984" footer="0.31496062992125984"/>
  <pageSetup paperSize="9" scale="76" orientation="portrait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EA612-9B4C-4077-B4C7-1448AE266878}">
  <sheetPr codeName="WsS"/>
  <dimension ref="A1:B73"/>
  <sheetViews>
    <sheetView showRowColHeaders="0" workbookViewId="0"/>
  </sheetViews>
  <sheetFormatPr baseColWidth="10" defaultRowHeight="14.25"/>
  <sheetData>
    <row r="1" spans="1:2">
      <c r="A1" t="s">
        <v>56</v>
      </c>
      <c r="B1">
        <v>0</v>
      </c>
    </row>
    <row r="2" spans="1:2">
      <c r="A2" t="s">
        <v>86</v>
      </c>
      <c r="B2">
        <v>0</v>
      </c>
    </row>
    <row r="3" spans="1:2">
      <c r="A3" t="s">
        <v>87</v>
      </c>
      <c r="B3">
        <v>0</v>
      </c>
    </row>
    <row r="4" spans="1:2">
      <c r="A4" t="s">
        <v>88</v>
      </c>
      <c r="B4">
        <v>0</v>
      </c>
    </row>
    <row r="5" spans="1:2">
      <c r="A5" t="s">
        <v>54</v>
      </c>
      <c r="B5">
        <v>0</v>
      </c>
    </row>
    <row r="6" spans="1:2">
      <c r="A6" t="s">
        <v>89</v>
      </c>
      <c r="B6">
        <v>0</v>
      </c>
    </row>
    <row r="7" spans="1:2">
      <c r="A7" t="s">
        <v>90</v>
      </c>
      <c r="B7">
        <v>0</v>
      </c>
    </row>
    <row r="8" spans="1:2">
      <c r="A8" t="s">
        <v>91</v>
      </c>
      <c r="B8">
        <v>0</v>
      </c>
    </row>
    <row r="9" spans="1:2">
      <c r="A9" t="s">
        <v>92</v>
      </c>
      <c r="B9">
        <v>0</v>
      </c>
    </row>
    <row r="10" spans="1:2">
      <c r="A10" t="s">
        <v>93</v>
      </c>
      <c r="B10">
        <v>0</v>
      </c>
    </row>
    <row r="11" spans="1:2">
      <c r="A11" t="s">
        <v>94</v>
      </c>
      <c r="B11">
        <v>0</v>
      </c>
    </row>
    <row r="12" spans="1:2">
      <c r="A12" t="s">
        <v>95</v>
      </c>
      <c r="B12">
        <v>0</v>
      </c>
    </row>
    <row r="13" spans="1:2">
      <c r="A13" t="s">
        <v>96</v>
      </c>
      <c r="B13">
        <v>0</v>
      </c>
    </row>
    <row r="14" spans="1:2">
      <c r="A14" t="s">
        <v>97</v>
      </c>
      <c r="B14">
        <v>0</v>
      </c>
    </row>
    <row r="15" spans="1:2">
      <c r="A15" t="s">
        <v>98</v>
      </c>
      <c r="B15">
        <v>0</v>
      </c>
    </row>
    <row r="16" spans="1:2">
      <c r="A16" t="s">
        <v>163</v>
      </c>
      <c r="B16">
        <v>0</v>
      </c>
    </row>
    <row r="17" spans="1:2">
      <c r="A17" t="s">
        <v>99</v>
      </c>
      <c r="B17">
        <v>0</v>
      </c>
    </row>
    <row r="18" spans="1:2">
      <c r="A18" t="s">
        <v>100</v>
      </c>
      <c r="B18">
        <v>0</v>
      </c>
    </row>
    <row r="19" spans="1:2">
      <c r="A19" t="s">
        <v>101</v>
      </c>
      <c r="B19">
        <v>0</v>
      </c>
    </row>
    <row r="20" spans="1:2">
      <c r="A20" t="s">
        <v>102</v>
      </c>
      <c r="B20">
        <v>0</v>
      </c>
    </row>
    <row r="21" spans="1:2">
      <c r="A21" t="s">
        <v>103</v>
      </c>
      <c r="B21">
        <v>0</v>
      </c>
    </row>
    <row r="22" spans="1:2">
      <c r="A22" t="s">
        <v>104</v>
      </c>
      <c r="B22">
        <v>0</v>
      </c>
    </row>
    <row r="23" spans="1:2">
      <c r="A23" t="s">
        <v>105</v>
      </c>
      <c r="B23">
        <v>0</v>
      </c>
    </row>
    <row r="24" spans="1:2">
      <c r="A24" t="s">
        <v>106</v>
      </c>
      <c r="B24">
        <v>0</v>
      </c>
    </row>
    <row r="25" spans="1:2">
      <c r="A25" t="s">
        <v>161</v>
      </c>
      <c r="B25">
        <v>0</v>
      </c>
    </row>
    <row r="26" spans="1:2">
      <c r="A26" t="s">
        <v>108</v>
      </c>
      <c r="B26">
        <v>0</v>
      </c>
    </row>
    <row r="27" spans="1:2">
      <c r="A27" t="s">
        <v>107</v>
      </c>
      <c r="B27">
        <v>0</v>
      </c>
    </row>
    <row r="28" spans="1:2">
      <c r="A28" t="s">
        <v>109</v>
      </c>
      <c r="B28">
        <v>0</v>
      </c>
    </row>
    <row r="29" spans="1:2">
      <c r="A29" t="s">
        <v>110</v>
      </c>
      <c r="B29">
        <v>0</v>
      </c>
    </row>
    <row r="30" spans="1:2">
      <c r="A30" t="s">
        <v>53</v>
      </c>
      <c r="B30">
        <v>0</v>
      </c>
    </row>
    <row r="31" spans="1:2">
      <c r="A31" t="s">
        <v>111</v>
      </c>
      <c r="B31">
        <v>0</v>
      </c>
    </row>
    <row r="32" spans="1:2">
      <c r="A32" t="s">
        <v>112</v>
      </c>
      <c r="B32">
        <v>0</v>
      </c>
    </row>
    <row r="33" spans="1:2">
      <c r="A33" t="s">
        <v>113</v>
      </c>
      <c r="B33">
        <v>0</v>
      </c>
    </row>
    <row r="34" spans="1:2">
      <c r="A34" t="s">
        <v>114</v>
      </c>
      <c r="B34">
        <v>0</v>
      </c>
    </row>
    <row r="35" spans="1:2">
      <c r="A35" t="s">
        <v>115</v>
      </c>
      <c r="B35">
        <v>0</v>
      </c>
    </row>
    <row r="36" spans="1:2">
      <c r="A36" t="s">
        <v>116</v>
      </c>
      <c r="B36">
        <v>0</v>
      </c>
    </row>
    <row r="37" spans="1:2">
      <c r="A37" t="s">
        <v>55</v>
      </c>
      <c r="B37">
        <v>0</v>
      </c>
    </row>
    <row r="38" spans="1:2">
      <c r="A38" t="s">
        <v>117</v>
      </c>
      <c r="B38">
        <v>0</v>
      </c>
    </row>
    <row r="39" spans="1:2">
      <c r="A39" t="s">
        <v>118</v>
      </c>
      <c r="B39">
        <v>0</v>
      </c>
    </row>
    <row r="40" spans="1:2">
      <c r="A40" t="s">
        <v>162</v>
      </c>
      <c r="B40">
        <v>0</v>
      </c>
    </row>
    <row r="41" spans="1:2">
      <c r="A41" t="s">
        <v>119</v>
      </c>
      <c r="B41">
        <v>0</v>
      </c>
    </row>
    <row r="42" spans="1:2">
      <c r="A42" t="s">
        <v>120</v>
      </c>
      <c r="B42">
        <v>0</v>
      </c>
    </row>
    <row r="43" spans="1:2">
      <c r="A43" t="s">
        <v>121</v>
      </c>
      <c r="B43">
        <v>0</v>
      </c>
    </row>
    <row r="44" spans="1:2">
      <c r="A44" t="s">
        <v>122</v>
      </c>
      <c r="B44">
        <v>0</v>
      </c>
    </row>
    <row r="45" spans="1:2">
      <c r="A45" t="s">
        <v>123</v>
      </c>
      <c r="B45">
        <v>0</v>
      </c>
    </row>
    <row r="46" spans="1:2">
      <c r="A46" t="s">
        <v>124</v>
      </c>
      <c r="B46">
        <v>0</v>
      </c>
    </row>
    <row r="47" spans="1:2">
      <c r="A47" t="s">
        <v>125</v>
      </c>
      <c r="B47">
        <v>0</v>
      </c>
    </row>
    <row r="48" spans="1:2">
      <c r="A48" t="s">
        <v>126</v>
      </c>
      <c r="B48">
        <v>0</v>
      </c>
    </row>
    <row r="49" spans="1:2">
      <c r="A49" t="s">
        <v>127</v>
      </c>
      <c r="B49">
        <v>0</v>
      </c>
    </row>
    <row r="50" spans="1:2">
      <c r="A50" t="s">
        <v>128</v>
      </c>
      <c r="B50">
        <v>0</v>
      </c>
    </row>
    <row r="51" spans="1:2">
      <c r="A51" t="s">
        <v>129</v>
      </c>
      <c r="B51">
        <v>0</v>
      </c>
    </row>
    <row r="52" spans="1:2">
      <c r="A52" t="s">
        <v>130</v>
      </c>
      <c r="B52">
        <v>0</v>
      </c>
    </row>
    <row r="53" spans="1:2">
      <c r="A53" t="s">
        <v>131</v>
      </c>
      <c r="B53">
        <v>0</v>
      </c>
    </row>
    <row r="54" spans="1:2">
      <c r="A54" t="s">
        <v>132</v>
      </c>
      <c r="B54">
        <v>0</v>
      </c>
    </row>
    <row r="55" spans="1:2">
      <c r="A55" t="s">
        <v>133</v>
      </c>
      <c r="B55">
        <v>0</v>
      </c>
    </row>
    <row r="56" spans="1:2">
      <c r="A56" t="s">
        <v>134</v>
      </c>
      <c r="B56">
        <v>0</v>
      </c>
    </row>
    <row r="57" spans="1:2">
      <c r="A57" t="s">
        <v>135</v>
      </c>
      <c r="B57">
        <v>0</v>
      </c>
    </row>
    <row r="58" spans="1:2">
      <c r="A58" t="s">
        <v>136</v>
      </c>
      <c r="B58">
        <v>0</v>
      </c>
    </row>
    <row r="59" spans="1:2">
      <c r="A59" t="s">
        <v>137</v>
      </c>
      <c r="B59">
        <v>0</v>
      </c>
    </row>
    <row r="60" spans="1:2">
      <c r="A60" t="s">
        <v>138</v>
      </c>
      <c r="B60">
        <v>0</v>
      </c>
    </row>
    <row r="61" spans="1:2">
      <c r="A61" t="s">
        <v>139</v>
      </c>
      <c r="B61">
        <v>0</v>
      </c>
    </row>
    <row r="62" spans="1:2">
      <c r="A62" t="s">
        <v>140</v>
      </c>
      <c r="B62">
        <v>0</v>
      </c>
    </row>
    <row r="63" spans="1:2">
      <c r="A63" t="s">
        <v>141</v>
      </c>
      <c r="B63">
        <v>0</v>
      </c>
    </row>
    <row r="64" spans="1:2">
      <c r="A64" t="s">
        <v>142</v>
      </c>
      <c r="B64">
        <v>0</v>
      </c>
    </row>
    <row r="65" spans="1:2">
      <c r="A65" t="s">
        <v>143</v>
      </c>
      <c r="B65">
        <v>0</v>
      </c>
    </row>
    <row r="66" spans="1:2">
      <c r="A66" t="s">
        <v>164</v>
      </c>
      <c r="B66">
        <v>0</v>
      </c>
    </row>
    <row r="67" spans="1:2">
      <c r="A67" t="s">
        <v>144</v>
      </c>
      <c r="B67">
        <v>0</v>
      </c>
    </row>
    <row r="68" spans="1:2">
      <c r="A68" t="s">
        <v>145</v>
      </c>
      <c r="B68">
        <v>0</v>
      </c>
    </row>
    <row r="69" spans="1:2">
      <c r="A69" t="s">
        <v>146</v>
      </c>
      <c r="B69">
        <v>0</v>
      </c>
    </row>
    <row r="70" spans="1:2">
      <c r="A70" t="s">
        <v>147</v>
      </c>
      <c r="B70">
        <v>0</v>
      </c>
    </row>
    <row r="71" spans="1:2">
      <c r="A71" t="s">
        <v>148</v>
      </c>
      <c r="B71">
        <v>0</v>
      </c>
    </row>
    <row r="72" spans="1:2">
      <c r="A72" t="s">
        <v>149</v>
      </c>
      <c r="B72">
        <v>0</v>
      </c>
    </row>
    <row r="73" spans="1:2">
      <c r="A73" t="s">
        <v>159</v>
      </c>
      <c r="B7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3161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BDAdh</vt:lpstr>
      <vt:lpstr>Fiche</vt:lpstr>
      <vt:lpstr>Param</vt:lpstr>
      <vt:lpstr>Stat</vt:lpstr>
      <vt:lpstr>LCoV</vt:lpstr>
      <vt:lpstr>LVil</vt:lpstr>
      <vt:lpstr>Fiche!Zone_d_impression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Galopin</dc:creator>
  <cp:lastModifiedBy>Roger</cp:lastModifiedBy>
  <cp:revision>95</cp:revision>
  <cp:lastPrinted>2020-04-20T17:14:19Z</cp:lastPrinted>
  <dcterms:created xsi:type="dcterms:W3CDTF">2011-09-12T10:35:53Z</dcterms:created>
  <dcterms:modified xsi:type="dcterms:W3CDTF">2020-04-23T14:54:52Z</dcterms:modified>
</cp:coreProperties>
</file>