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35" yWindow="2220" windowWidth="22515" windowHeight="9795"/>
  </bookViews>
  <sheets>
    <sheet name="Accueil" sheetId="2" r:id="rId1"/>
    <sheet name="BDQ" sheetId="3" r:id="rId2"/>
    <sheet name="Param" sheetId="4" r:id="rId3"/>
    <sheet name="Fiche" sheetId="5" r:id="rId4"/>
  </sheets>
  <definedNames>
    <definedName name="BDoss">OFFSET(BiD,,1,,COUNTA(BDQ!$1:$1)-1)</definedName>
    <definedName name="BiD">OFFSET(BDS[[#Headers],[iD]],1,,COUNTA(BDQ!$A:$A)-1)</definedName>
    <definedName name="_xlnm.Print_Area" localSheetId="3">Fiche!$A$1:$AT$55</definedName>
  </definedNames>
  <calcPr calcId="145621"/>
</workbook>
</file>

<file path=xl/calcChain.xml><?xml version="1.0" encoding="utf-8"?>
<calcChain xmlns="http://schemas.openxmlformats.org/spreadsheetml/2006/main">
  <c r="H7" i="5" l="1"/>
  <c r="U7" i="5" l="1"/>
  <c r="Z6" i="5"/>
  <c r="Z5" i="5"/>
  <c r="H6" i="5"/>
  <c r="H5" i="5"/>
  <c r="H4" i="5"/>
  <c r="Z4" i="5"/>
  <c r="AQ2" i="5"/>
  <c r="AQ3" i="5"/>
  <c r="V8" i="4" l="1"/>
  <c r="U8" i="4"/>
  <c r="T8" i="4"/>
</calcChain>
</file>

<file path=xl/comments1.xml><?xml version="1.0" encoding="utf-8"?>
<comments xmlns="http://schemas.openxmlformats.org/spreadsheetml/2006/main">
  <authors>
    <author>stephane.pailhous</author>
  </authors>
  <commentList>
    <comment ref="AI1" authorId="0">
      <text>
        <r>
          <rPr>
            <b/>
            <sz val="9"/>
            <color indexed="81"/>
            <rFont val="Tahoma"/>
            <family val="2"/>
          </rPr>
          <t>conditionnel</t>
        </r>
      </text>
    </comment>
  </commentList>
</comments>
</file>

<file path=xl/sharedStrings.xml><?xml version="1.0" encoding="utf-8"?>
<sst xmlns="http://schemas.openxmlformats.org/spreadsheetml/2006/main" count="322" uniqueCount="246">
  <si>
    <t>iD</t>
  </si>
  <si>
    <t>Date 1ère demande</t>
  </si>
  <si>
    <t>Date renouvellement</t>
  </si>
  <si>
    <t>Prénom</t>
  </si>
  <si>
    <t>Date de naissance</t>
  </si>
  <si>
    <t>Nationalité</t>
  </si>
  <si>
    <t>Situation famille</t>
  </si>
  <si>
    <t>Teléphone</t>
  </si>
  <si>
    <t>e-mail</t>
  </si>
  <si>
    <t>Adresse 1</t>
  </si>
  <si>
    <t>Adresse 2</t>
  </si>
  <si>
    <t>CP</t>
  </si>
  <si>
    <t>Ville</t>
  </si>
  <si>
    <t>NOM CONJOINT
/COLOCATAIRE</t>
  </si>
  <si>
    <t>Téléphone</t>
  </si>
  <si>
    <t>Date de N enfant 1</t>
  </si>
  <si>
    <t>Date de N enfant 2</t>
  </si>
  <si>
    <t>Date de N enfant 3</t>
  </si>
  <si>
    <t>Date de N enfant 4</t>
  </si>
  <si>
    <t>Date de N enfant 5</t>
  </si>
  <si>
    <t>Date de N enfant 6</t>
  </si>
  <si>
    <t>Date de N enfant 7</t>
  </si>
  <si>
    <t>Date de N enfant 8</t>
  </si>
  <si>
    <t>Handicapé mineur à charge (en sus)</t>
  </si>
  <si>
    <t>Autres personnes à charge</t>
  </si>
  <si>
    <t>Nbre de parts</t>
  </si>
  <si>
    <t>Catégorie logement</t>
  </si>
  <si>
    <t>Salaire mensuel demandeur</t>
  </si>
  <si>
    <t>Salaire mensuel conjoint</t>
  </si>
  <si>
    <t>Allocations mensuelles demandeur</t>
  </si>
  <si>
    <t>Allocations mensuelles conjoint</t>
  </si>
  <si>
    <t>Logement actuel</t>
  </si>
  <si>
    <t>Bailleur si HLM</t>
  </si>
  <si>
    <t>Montant actuel du loyer</t>
  </si>
  <si>
    <t>Montant actuel des APL ou AL</t>
  </si>
  <si>
    <t>Genre de logement actuel</t>
  </si>
  <si>
    <t>Type de logement actuel</t>
  </si>
  <si>
    <t>Motif de la demande de logement 1</t>
  </si>
  <si>
    <t>Motif de la demande de logement 2</t>
  </si>
  <si>
    <t>Motif de la demande de logement 3</t>
  </si>
  <si>
    <t>Genre de logement recherché</t>
  </si>
  <si>
    <t>Type de logement recherché</t>
  </si>
  <si>
    <t>Logement en RDC</t>
  </si>
  <si>
    <t>Logement sans ascenceur</t>
  </si>
  <si>
    <t>Montant max du loyer + charges</t>
  </si>
  <si>
    <t>Localisation souhaité 1</t>
  </si>
  <si>
    <t>Localisation souhaitée 2</t>
  </si>
  <si>
    <t>Localisation souhaitée 3</t>
  </si>
  <si>
    <t>Extension possible autres communes métropolitaines</t>
  </si>
  <si>
    <t>Spécificités handicap</t>
  </si>
  <si>
    <t>Commentaire</t>
  </si>
  <si>
    <t>DOSSIER CLOTURE</t>
  </si>
  <si>
    <t>DATE DE CLOTURE</t>
  </si>
  <si>
    <t>013111311623511378</t>
  </si>
  <si>
    <t>26/11/2013</t>
  </si>
  <si>
    <t/>
  </si>
  <si>
    <t>Française</t>
  </si>
  <si>
    <t>Célibataire</t>
  </si>
  <si>
    <t>5 Place de la poireAppt 22</t>
  </si>
  <si>
    <t>Bat E, Res. Le Castellado</t>
  </si>
  <si>
    <t>New York</t>
  </si>
  <si>
    <t>07/12/2009</t>
  </si>
  <si>
    <t>23/09/2011</t>
  </si>
  <si>
    <t>4</t>
  </si>
  <si>
    <t>3529</t>
  </si>
  <si>
    <t>0</t>
  </si>
  <si>
    <t>732</t>
  </si>
  <si>
    <t>HLM</t>
  </si>
  <si>
    <t>PARISIENNE D' HABITATIONS</t>
  </si>
  <si>
    <t>453</t>
  </si>
  <si>
    <t>340</t>
  </si>
  <si>
    <t>Appartement</t>
  </si>
  <si>
    <t>T3</t>
  </si>
  <si>
    <t xml:space="preserve">Trop petit </t>
  </si>
  <si>
    <t>Rapproch. Famille</t>
  </si>
  <si>
    <t>Pbleme environ.</t>
  </si>
  <si>
    <t>Indifférent</t>
  </si>
  <si>
    <t>T4</t>
  </si>
  <si>
    <t>Non</t>
  </si>
  <si>
    <t>Oui</t>
  </si>
  <si>
    <t>730</t>
  </si>
  <si>
    <t>New york</t>
  </si>
  <si>
    <t>Dublin</t>
  </si>
  <si>
    <t>Miami</t>
  </si>
  <si>
    <t>Nationalite</t>
  </si>
  <si>
    <t>Situation</t>
  </si>
  <si>
    <t>Bailleurs</t>
  </si>
  <si>
    <t>Bareme</t>
  </si>
  <si>
    <t>PLAI</t>
  </si>
  <si>
    <t>PLUS</t>
  </si>
  <si>
    <t>PLS</t>
  </si>
  <si>
    <t>txtNEnfM</t>
  </si>
  <si>
    <t xml:space="preserve"> Cells(iLR, 32)</t>
  </si>
  <si>
    <t>Conjoint</t>
  </si>
  <si>
    <t>Maison</t>
  </si>
  <si>
    <t>Chambre</t>
  </si>
  <si>
    <t>Ass. Mat.</t>
  </si>
  <si>
    <t>C1</t>
  </si>
  <si>
    <t>txtNPC</t>
  </si>
  <si>
    <t xml:space="preserve"> Cells(iLR, 35)</t>
  </si>
  <si>
    <t>Union européenne</t>
  </si>
  <si>
    <t>Marié</t>
  </si>
  <si>
    <t>PACSé</t>
  </si>
  <si>
    <t>Privé</t>
  </si>
  <si>
    <t>T1</t>
  </si>
  <si>
    <t>Autre</t>
  </si>
  <si>
    <t>C2</t>
  </si>
  <si>
    <t>txtTRevAn</t>
  </si>
  <si>
    <t xml:space="preserve"> Cells(iLR, 40)</t>
  </si>
  <si>
    <t>Hors UE</t>
  </si>
  <si>
    <t>Divorcé</t>
  </si>
  <si>
    <t>Concubin</t>
  </si>
  <si>
    <t>Rés. Sociale</t>
  </si>
  <si>
    <t>Aucun</t>
  </si>
  <si>
    <t>T2</t>
  </si>
  <si>
    <t>Décohabitation</t>
  </si>
  <si>
    <t>C3</t>
  </si>
  <si>
    <t>txtPLs</t>
  </si>
  <si>
    <t xml:space="preserve"> Cells(iLR, 41)</t>
  </si>
  <si>
    <t>Séparé</t>
  </si>
  <si>
    <t>Colocataire</t>
  </si>
  <si>
    <t>RHVS</t>
  </si>
  <si>
    <t>Caravane</t>
  </si>
  <si>
    <t>Démolition</t>
  </si>
  <si>
    <t>C4</t>
  </si>
  <si>
    <t>txtTRevAM</t>
  </si>
  <si>
    <t xml:space="preserve"> Cells(iLR, 44)</t>
  </si>
  <si>
    <t>Res. Etudiante</t>
  </si>
  <si>
    <t>Mobilhome</t>
  </si>
  <si>
    <t>Expulsion</t>
  </si>
  <si>
    <t>C5</t>
  </si>
  <si>
    <t>txtPLss</t>
  </si>
  <si>
    <t xml:space="preserve"> Cells(iLR, 45)</t>
  </si>
  <si>
    <t>sous locataire</t>
  </si>
  <si>
    <t>T5</t>
  </si>
  <si>
    <t>Handicap</t>
  </si>
  <si>
    <t>C6</t>
  </si>
  <si>
    <t>txtTRM</t>
  </si>
  <si>
    <t xml:space="preserve"> Cells(iLR, 50)</t>
  </si>
  <si>
    <t>Veuf</t>
  </si>
  <si>
    <t>CHRS</t>
  </si>
  <si>
    <t>T6 et +</t>
  </si>
  <si>
    <t>Insalubre</t>
  </si>
  <si>
    <t>C7</t>
  </si>
  <si>
    <t>txt%Sal</t>
  </si>
  <si>
    <t xml:space="preserve"> Format(Cells(iLR, 51), "0%")</t>
  </si>
  <si>
    <t>Centre déptal</t>
  </si>
  <si>
    <t>Neant</t>
  </si>
  <si>
    <t>Mauvaise isolat°</t>
  </si>
  <si>
    <t>txtResiduel</t>
  </si>
  <si>
    <t xml:space="preserve"> Cells(iLR, 56)</t>
  </si>
  <si>
    <t>Parent</t>
  </si>
  <si>
    <t>Mutation pro</t>
  </si>
  <si>
    <t>txt%Effort</t>
  </si>
  <si>
    <t xml:space="preserve"> Format(Cells(iLR, 57), "0%")</t>
  </si>
  <si>
    <t>Propriétaire occupant</t>
  </si>
  <si>
    <t>txt%EffortM</t>
  </si>
  <si>
    <t xml:space="preserve"> Format(Cells(iLR, 69), "0%")</t>
  </si>
  <si>
    <t>camping</t>
  </si>
  <si>
    <t>Rapproch. Equip. &amp; Serv.</t>
  </si>
  <si>
    <t>txtRestV</t>
  </si>
  <si>
    <t xml:space="preserve"> Format(Cells(iLR, 78), "0.00")</t>
  </si>
  <si>
    <t>SDF</t>
  </si>
  <si>
    <t>txtQuot</t>
  </si>
  <si>
    <t xml:space="preserve"> Cells(iLR, 79)</t>
  </si>
  <si>
    <t>Hébergé</t>
  </si>
  <si>
    <t>Rapproch. W</t>
  </si>
  <si>
    <t xml:space="preserve">txtAncDos2 </t>
  </si>
  <si>
    <t xml:space="preserve"> Cells(iLR, 80)</t>
  </si>
  <si>
    <t>Repris propriétaire</t>
  </si>
  <si>
    <t>txtNEnfM2</t>
  </si>
  <si>
    <t xml:space="preserve"> Cells(iLR, 81)</t>
  </si>
  <si>
    <t>Rgpt familiale</t>
  </si>
  <si>
    <t xml:space="preserve">txtenfantshandicapés2 </t>
  </si>
  <si>
    <t xml:space="preserve"> Cells(iLR, 82)</t>
  </si>
  <si>
    <t>Sans logement hébergé, temporaire</t>
  </si>
  <si>
    <t xml:space="preserve">txtsurpeuplement2 </t>
  </si>
  <si>
    <t xml:space="preserve"> Cells(iLR, 83)</t>
  </si>
  <si>
    <t>Santé</t>
  </si>
  <si>
    <t xml:space="preserve">txtsouspeuplement2 </t>
  </si>
  <si>
    <t xml:space="preserve"> Cells(iLR, 84)</t>
  </si>
  <si>
    <t>Séparation</t>
  </si>
  <si>
    <t xml:space="preserve">txtresidencegignac2 </t>
  </si>
  <si>
    <t xml:space="preserve"> Cells(iLR, 85)</t>
  </si>
  <si>
    <t>Trop cher</t>
  </si>
  <si>
    <t xml:space="preserve">txteffortactuel2 </t>
  </si>
  <si>
    <t xml:space="preserve"> Cells(iLR, 86)</t>
  </si>
  <si>
    <t>Trop grand</t>
  </si>
  <si>
    <t xml:space="preserve">txtreste2 </t>
  </si>
  <si>
    <t xml:space="preserve"> Cells(iLR, 87)</t>
  </si>
  <si>
    <t xml:space="preserve">txtmotifdemande2 </t>
  </si>
  <si>
    <t xml:space="preserve"> Cells(iLR, 88)</t>
  </si>
  <si>
    <t>Union future</t>
  </si>
  <si>
    <t>ChargePatron</t>
  </si>
  <si>
    <t>Violence familiale</t>
  </si>
  <si>
    <t>SitConjoint</t>
  </si>
  <si>
    <t>OuiNon</t>
  </si>
  <si>
    <t>LActu</t>
  </si>
  <si>
    <t>LSouhait</t>
  </si>
  <si>
    <t>LMotif</t>
  </si>
  <si>
    <t>LType</t>
  </si>
  <si>
    <t>N° Dossier</t>
  </si>
  <si>
    <t>29/08/2016</t>
  </si>
  <si>
    <t>DUPOND</t>
  </si>
  <si>
    <t>13700</t>
  </si>
  <si>
    <t>Pierre</t>
  </si>
  <si>
    <t>NOM</t>
  </si>
  <si>
    <t>N°Dossier :</t>
  </si>
  <si>
    <t>Date 1ère demande :</t>
  </si>
  <si>
    <t>Date renouvellement :</t>
  </si>
  <si>
    <t>NOM :</t>
  </si>
  <si>
    <t>Prénom :</t>
  </si>
  <si>
    <t>Date de Naissance :</t>
  </si>
  <si>
    <t>Patronyme :</t>
  </si>
  <si>
    <t>Nationalité :</t>
  </si>
  <si>
    <t>Situation de famille :</t>
  </si>
  <si>
    <t>Téléphone :</t>
  </si>
  <si>
    <t>E Mail :</t>
  </si>
  <si>
    <t>GALOPIN</t>
  </si>
  <si>
    <t>013123456723511378</t>
  </si>
  <si>
    <t>BOURG EN BRESSE</t>
  </si>
  <si>
    <t>20/02/2017</t>
  </si>
  <si>
    <t>rue de la Gare</t>
  </si>
  <si>
    <t>01000</t>
  </si>
  <si>
    <t>NOM de
Jeune fille</t>
  </si>
  <si>
    <t>NOM de jeune fille Conjoint</t>
  </si>
  <si>
    <t>Ici tu peux faire tous les calculs que tu veux pour les intégrer à la fiche.</t>
  </si>
  <si>
    <t>Revenus annuel conjoint
N-1</t>
  </si>
  <si>
    <t>Revenus annuel demandeur
N-1</t>
  </si>
  <si>
    <t>Revenus annuel conjoint
N-2</t>
  </si>
  <si>
    <t>Revenus annuel demandeur
N-2</t>
  </si>
  <si>
    <t>Lien avec conjoint demandeur</t>
  </si>
  <si>
    <t>Prénom conjoint</t>
  </si>
  <si>
    <t>Date de Naissance
C</t>
  </si>
  <si>
    <t>Nationalité
C</t>
  </si>
  <si>
    <t>Jean-Charles</t>
  </si>
  <si>
    <t>08/07/1949</t>
  </si>
  <si>
    <t>08/07/1955</t>
  </si>
  <si>
    <t>Montant prévisionnel AL ou APL</t>
  </si>
  <si>
    <t>680</t>
  </si>
  <si>
    <t>1</t>
  </si>
  <si>
    <t>3400</t>
  </si>
  <si>
    <t>480</t>
  </si>
  <si>
    <t>900</t>
  </si>
  <si>
    <t>450</t>
  </si>
  <si>
    <t>roger@mazurczak.fr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</si>
</sst>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164" formatCode="_(&quot;€&quot;* #,##0.00_);_(&quot;€&quot;* \(#,##0.00\);_(&quot;€&quot;* &quot;-&quot;??_);_(@_)"/>
    <numFmt numFmtId="165" formatCode="dd/mm/yy;@"/>
    <numFmt numFmtId="166" formatCode="0#&quot; &quot;##&quot; &quot;##&quot; &quot;##&quot; &quot;##"/>
    <numFmt numFmtId="167" formatCode="#,##0.00\ &quot;€&quot;"/>
    <numFmt numFmtId="168" formatCode="#,##0\ &quot;€&quot;"/>
    <numFmt numFmtId="169" formatCode="00000"/>
    <numFmt numFmtId="170" formatCode="0.0"/>
    <numFmt numFmtId="171" formatCode="0.0%"/>
    <numFmt numFmtId="172" formatCode="#,##0\ _€"/>
    <numFmt numFmtId="173" formatCode="0####"/>
    <numFmt numFmtId="174" formatCode="\D0000"/>
    <numFmt numFmtId="175" formatCode="\Q0000"/>
  </numFmts>
  <fonts count="11" x14ac:knownFonts="1"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9"/>
      <color theme="10"/>
      <name val="Calibri"/>
      <family val="2"/>
      <scheme val="minor"/>
    </font>
    <font>
      <b/>
      <sz val="9"/>
      <color indexed="81"/>
      <name val="Tahoma"/>
      <family val="2"/>
    </font>
    <font>
      <sz val="9"/>
      <color theme="1"/>
      <name val="Calibri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-0.49998474074526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68">
    <xf numFmtId="0" fontId="0" fillId="0" borderId="0" xfId="0"/>
    <xf numFmtId="0" fontId="1" fillId="0" borderId="0" xfId="1"/>
    <xf numFmtId="49" fontId="2" fillId="0" borderId="0" xfId="1" applyNumberFormat="1" applyFont="1" applyFill="1" applyBorder="1" applyAlignment="1" applyProtection="1">
      <alignment horizontal="right"/>
      <protection locked="0"/>
    </xf>
    <xf numFmtId="0" fontId="2" fillId="0" borderId="0" xfId="1" applyFont="1" applyFill="1" applyBorder="1" applyAlignment="1" applyProtection="1">
      <alignment horizontal="right"/>
      <protection locked="0"/>
    </xf>
    <xf numFmtId="166" fontId="2" fillId="0" borderId="0" xfId="1" applyNumberFormat="1" applyFont="1" applyFill="1" applyBorder="1" applyAlignment="1" applyProtection="1">
      <alignment horizontal="right"/>
      <protection locked="0"/>
    </xf>
    <xf numFmtId="169" fontId="5" fillId="0" borderId="0" xfId="3" applyNumberFormat="1" applyFont="1" applyFill="1" applyBorder="1" applyAlignment="1" applyProtection="1">
      <alignment horizontal="right"/>
      <protection locked="0"/>
    </xf>
    <xf numFmtId="14" fontId="2" fillId="0" borderId="0" xfId="1" applyNumberFormat="1" applyFont="1" applyFill="1" applyBorder="1" applyAlignment="1" applyProtection="1">
      <alignment horizontal="right"/>
      <protection locked="0"/>
    </xf>
    <xf numFmtId="1" fontId="2" fillId="0" borderId="0" xfId="1" applyNumberFormat="1" applyFont="1" applyFill="1" applyBorder="1" applyAlignment="1" applyProtection="1">
      <alignment horizontal="right"/>
      <protection locked="0"/>
    </xf>
    <xf numFmtId="170" fontId="2" fillId="0" borderId="0" xfId="1" applyNumberFormat="1" applyFont="1" applyFill="1" applyBorder="1" applyAlignment="1" applyProtection="1">
      <alignment horizontal="right"/>
      <protection locked="0"/>
    </xf>
    <xf numFmtId="0" fontId="2" fillId="0" borderId="0" xfId="1" applyNumberFormat="1" applyFont="1" applyFill="1" applyBorder="1" applyAlignment="1" applyProtection="1">
      <alignment horizontal="right"/>
      <protection locked="0"/>
    </xf>
    <xf numFmtId="167" fontId="2" fillId="0" borderId="0" xfId="1" applyNumberFormat="1" applyFont="1" applyFill="1" applyBorder="1" applyAlignment="1" applyProtection="1">
      <alignment horizontal="right"/>
      <protection locked="0"/>
    </xf>
    <xf numFmtId="168" fontId="2" fillId="0" borderId="0" xfId="1" applyNumberFormat="1" applyFont="1" applyFill="1" applyBorder="1" applyAlignment="1" applyProtection="1">
      <alignment horizontal="right"/>
      <protection locked="0"/>
    </xf>
    <xf numFmtId="49" fontId="2" fillId="0" borderId="0" xfId="1" applyNumberFormat="1" applyFont="1" applyFill="1" applyBorder="1" applyProtection="1">
      <protection locked="0"/>
    </xf>
    <xf numFmtId="165" fontId="2" fillId="0" borderId="0" xfId="1" applyNumberFormat="1" applyFont="1" applyFill="1" applyBorder="1" applyProtection="1">
      <protection locked="0"/>
    </xf>
    <xf numFmtId="0" fontId="2" fillId="0" borderId="0" xfId="1" applyFont="1" applyFill="1" applyBorder="1" applyAlignment="1" applyProtection="1">
      <alignment horizontal="center"/>
      <protection locked="0"/>
    </xf>
    <xf numFmtId="0" fontId="2" fillId="0" borderId="0" xfId="1" applyFont="1" applyFill="1" applyBorder="1" applyProtection="1">
      <protection locked="0"/>
    </xf>
    <xf numFmtId="166" fontId="2" fillId="0" borderId="0" xfId="1" applyNumberFormat="1" applyFont="1" applyFill="1" applyBorder="1" applyAlignment="1" applyProtection="1">
      <alignment horizontal="center"/>
      <protection locked="0"/>
    </xf>
    <xf numFmtId="169" fontId="2" fillId="0" borderId="0" xfId="1" applyNumberFormat="1" applyFont="1" applyFill="1" applyBorder="1" applyProtection="1">
      <protection locked="0"/>
    </xf>
    <xf numFmtId="169" fontId="2" fillId="0" borderId="0" xfId="1" applyNumberFormat="1" applyFont="1" applyFill="1" applyBorder="1" applyAlignment="1" applyProtection="1">
      <alignment horizontal="center"/>
      <protection locked="0"/>
    </xf>
    <xf numFmtId="14" fontId="2" fillId="0" borderId="0" xfId="1" applyNumberFormat="1" applyFont="1" applyFill="1" applyBorder="1" applyAlignment="1" applyProtection="1">
      <alignment horizontal="center"/>
      <protection locked="0"/>
    </xf>
    <xf numFmtId="1" fontId="2" fillId="0" borderId="0" xfId="1" applyNumberFormat="1" applyFont="1" applyFill="1" applyBorder="1" applyProtection="1">
      <protection locked="0"/>
    </xf>
    <xf numFmtId="1" fontId="2" fillId="0" borderId="0" xfId="1" applyNumberFormat="1" applyFont="1" applyFill="1" applyBorder="1" applyAlignment="1" applyProtection="1">
      <alignment horizontal="center"/>
      <protection locked="0"/>
    </xf>
    <xf numFmtId="167" fontId="2" fillId="0" borderId="0" xfId="1" applyNumberFormat="1" applyFont="1" applyFill="1" applyBorder="1" applyProtection="1">
      <protection locked="0"/>
    </xf>
    <xf numFmtId="168" fontId="2" fillId="0" borderId="0" xfId="1" applyNumberFormat="1" applyFont="1" applyFill="1" applyBorder="1" applyProtection="1">
      <protection locked="0"/>
    </xf>
    <xf numFmtId="171" fontId="2" fillId="0" borderId="0" xfId="1" applyNumberFormat="1" applyFont="1" applyFill="1" applyBorder="1" applyProtection="1">
      <protection locked="0"/>
    </xf>
    <xf numFmtId="0" fontId="3" fillId="0" borderId="0" xfId="1" applyFont="1" applyFill="1" applyBorder="1" applyProtection="1">
      <protection locked="0"/>
    </xf>
    <xf numFmtId="172" fontId="2" fillId="0" borderId="0" xfId="1" applyNumberFormat="1" applyFont="1" applyFill="1" applyBorder="1" applyProtection="1">
      <protection locked="0"/>
    </xf>
    <xf numFmtId="14" fontId="2" fillId="0" borderId="0" xfId="1" applyNumberFormat="1" applyFont="1" applyFill="1" applyBorder="1" applyProtection="1">
      <protection locked="0"/>
    </xf>
    <xf numFmtId="2" fontId="2" fillId="0" borderId="0" xfId="1" applyNumberFormat="1" applyFont="1" applyFill="1" applyBorder="1" applyAlignment="1" applyProtection="1">
      <alignment horizontal="center"/>
      <protection locked="0"/>
    </xf>
    <xf numFmtId="0" fontId="2" fillId="0" borderId="0" xfId="1" applyFont="1"/>
    <xf numFmtId="0" fontId="2" fillId="2" borderId="0" xfId="1" applyFont="1" applyFill="1"/>
    <xf numFmtId="168" fontId="2" fillId="0" borderId="0" xfId="1" applyNumberFormat="1" applyFont="1"/>
    <xf numFmtId="0" fontId="7" fillId="0" borderId="0" xfId="1" applyFont="1"/>
    <xf numFmtId="0" fontId="2" fillId="0" borderId="0" xfId="1" applyFont="1" applyBorder="1"/>
    <xf numFmtId="14" fontId="3" fillId="0" borderId="0" xfId="1" applyNumberFormat="1" applyFont="1" applyFill="1" applyBorder="1" applyAlignment="1" applyProtection="1">
      <alignment horizontal="right"/>
      <protection locked="0"/>
    </xf>
    <xf numFmtId="0" fontId="2" fillId="0" borderId="0" xfId="1" applyFont="1" applyFill="1" applyBorder="1" applyAlignment="1" applyProtection="1">
      <alignment horizontal="left"/>
      <protection locked="0"/>
    </xf>
    <xf numFmtId="0" fontId="1" fillId="0" borderId="0" xfId="1" applyAlignment="1">
      <alignment horizontal="right"/>
    </xf>
    <xf numFmtId="0" fontId="8" fillId="0" borderId="0" xfId="1" applyFont="1" applyAlignment="1">
      <alignment horizontal="centerContinuous"/>
    </xf>
    <xf numFmtId="49" fontId="8" fillId="0" borderId="0" xfId="1" applyNumberFormat="1" applyFont="1" applyAlignment="1">
      <alignment horizontal="centerContinuous"/>
    </xf>
    <xf numFmtId="0" fontId="8" fillId="0" borderId="0" xfId="1" applyFont="1" applyAlignment="1">
      <alignment horizontal="left"/>
    </xf>
    <xf numFmtId="0" fontId="2" fillId="0" borderId="0" xfId="1" applyFont="1" applyAlignment="1">
      <alignment horizontal="right"/>
    </xf>
    <xf numFmtId="0" fontId="2" fillId="0" borderId="0" xfId="1" applyFont="1" applyFill="1" applyBorder="1" applyAlignment="1" applyProtection="1">
      <protection locked="0"/>
    </xf>
    <xf numFmtId="0" fontId="3" fillId="0" borderId="0" xfId="1" applyFont="1" applyFill="1" applyBorder="1" applyAlignment="1" applyProtection="1">
      <alignment horizontal="left"/>
      <protection locked="0"/>
    </xf>
    <xf numFmtId="173" fontId="2" fillId="0" borderId="0" xfId="1" applyNumberFormat="1" applyFont="1" applyFill="1" applyBorder="1" applyAlignment="1" applyProtection="1">
      <alignment horizontal="right"/>
      <protection locked="0"/>
    </xf>
    <xf numFmtId="0" fontId="2" fillId="0" borderId="0" xfId="1" applyFont="1" applyFill="1" applyAlignment="1" applyProtection="1">
      <alignment horizontal="right"/>
      <protection locked="0"/>
    </xf>
    <xf numFmtId="170" fontId="2" fillId="0" borderId="0" xfId="1" applyNumberFormat="1" applyFont="1" applyFill="1" applyAlignment="1" applyProtection="1">
      <alignment horizontal="right"/>
      <protection locked="0"/>
    </xf>
    <xf numFmtId="0" fontId="2" fillId="0" borderId="0" xfId="1" applyNumberFormat="1" applyFont="1" applyFill="1" applyAlignment="1" applyProtection="1">
      <alignment horizontal="right"/>
      <protection locked="0"/>
    </xf>
    <xf numFmtId="167" fontId="2" fillId="0" borderId="0" xfId="1" applyNumberFormat="1" applyFont="1" applyFill="1" applyAlignment="1" applyProtection="1">
      <alignment horizontal="right"/>
      <protection locked="0"/>
    </xf>
    <xf numFmtId="0" fontId="3" fillId="0" borderId="0" xfId="1" applyFont="1" applyFill="1" applyAlignment="1" applyProtection="1">
      <alignment horizontal="left"/>
      <protection locked="0"/>
    </xf>
    <xf numFmtId="0" fontId="2" fillId="0" borderId="0" xfId="1" applyFont="1" applyFill="1" applyAlignment="1" applyProtection="1">
      <alignment horizontal="left"/>
      <protection locked="0"/>
    </xf>
    <xf numFmtId="14" fontId="2" fillId="0" borderId="0" xfId="1" applyNumberFormat="1" applyFont="1" applyFill="1" applyAlignment="1" applyProtection="1">
      <alignment horizontal="right"/>
      <protection locked="0"/>
    </xf>
    <xf numFmtId="0" fontId="10" fillId="3" borderId="1" xfId="1" applyFont="1" applyFill="1" applyBorder="1" applyAlignment="1" applyProtection="1">
      <alignment horizontal="center" vertical="center" wrapText="1"/>
      <protection locked="0"/>
    </xf>
    <xf numFmtId="49" fontId="10" fillId="3" borderId="1" xfId="1" applyNumberFormat="1" applyFont="1" applyFill="1" applyBorder="1" applyAlignment="1" applyProtection="1">
      <alignment horizontal="center" vertical="center" wrapText="1"/>
      <protection locked="0"/>
    </xf>
    <xf numFmtId="165" fontId="10" fillId="3" borderId="1" xfId="1" applyNumberFormat="1" applyFont="1" applyFill="1" applyBorder="1" applyAlignment="1" applyProtection="1">
      <alignment horizontal="center" vertical="center" wrapText="1"/>
      <protection locked="0"/>
    </xf>
    <xf numFmtId="166" fontId="10" fillId="3" borderId="1" xfId="1" applyNumberFormat="1" applyFont="1" applyFill="1" applyBorder="1" applyAlignment="1" applyProtection="1">
      <alignment horizontal="center" vertical="center" wrapText="1"/>
      <protection locked="0"/>
    </xf>
    <xf numFmtId="14" fontId="10" fillId="3" borderId="1" xfId="1" applyNumberFormat="1" applyFont="1" applyFill="1" applyBorder="1" applyAlignment="1" applyProtection="1">
      <alignment horizontal="center" vertical="center" wrapText="1"/>
      <protection locked="0"/>
    </xf>
    <xf numFmtId="167" fontId="10" fillId="3" borderId="1" xfId="2" applyNumberFormat="1" applyFont="1" applyFill="1" applyBorder="1" applyAlignment="1" applyProtection="1">
      <alignment horizontal="center" vertical="center" wrapText="1"/>
      <protection locked="0"/>
    </xf>
    <xf numFmtId="167" fontId="10" fillId="3" borderId="1" xfId="1" applyNumberFormat="1" applyFont="1" applyFill="1" applyBorder="1" applyAlignment="1" applyProtection="1">
      <alignment horizontal="center" vertical="center" wrapText="1"/>
      <protection locked="0"/>
    </xf>
    <xf numFmtId="168" fontId="10" fillId="3" borderId="1" xfId="1" applyNumberFormat="1" applyFont="1" applyFill="1" applyBorder="1" applyAlignment="1" applyProtection="1">
      <alignment horizontal="center" vertical="center" wrapText="1"/>
      <protection locked="0"/>
    </xf>
    <xf numFmtId="0" fontId="10" fillId="3" borderId="2" xfId="1" applyFont="1" applyFill="1" applyBorder="1" applyAlignment="1" applyProtection="1">
      <alignment horizontal="center" vertical="center" wrapText="1"/>
      <protection locked="0"/>
    </xf>
    <xf numFmtId="14" fontId="10" fillId="3" borderId="2" xfId="1" applyNumberFormat="1" applyFont="1" applyFill="1" applyBorder="1" applyAlignment="1" applyProtection="1">
      <alignment horizontal="center" vertical="center" wrapText="1"/>
      <protection locked="0"/>
    </xf>
    <xf numFmtId="0" fontId="9" fillId="0" borderId="0" xfId="1" applyFont="1" applyFill="1" applyBorder="1" applyAlignment="1" applyProtection="1">
      <alignment horizontal="center" vertical="center" wrapText="1"/>
      <protection locked="0"/>
    </xf>
    <xf numFmtId="174" fontId="10" fillId="3" borderId="1" xfId="1" applyNumberFormat="1" applyFont="1" applyFill="1" applyBorder="1" applyAlignment="1" applyProtection="1">
      <alignment horizontal="right" vertical="center" wrapText="1"/>
      <protection locked="0"/>
    </xf>
    <xf numFmtId="174" fontId="2" fillId="0" borderId="0" xfId="1" applyNumberFormat="1" applyFont="1" applyFill="1" applyBorder="1" applyAlignment="1" applyProtection="1">
      <alignment horizontal="right"/>
      <protection locked="0"/>
    </xf>
    <xf numFmtId="175" fontId="2" fillId="0" borderId="0" xfId="1" applyNumberFormat="1" applyFont="1" applyFill="1" applyBorder="1" applyAlignment="1" applyProtection="1">
      <protection locked="0"/>
    </xf>
    <xf numFmtId="1" fontId="2" fillId="0" borderId="0" xfId="1" applyNumberFormat="1" applyFont="1" applyFill="1" applyAlignment="1" applyProtection="1">
      <alignment horizontal="right"/>
      <protection locked="0"/>
    </xf>
    <xf numFmtId="0" fontId="1" fillId="4" borderId="0" xfId="1" applyFill="1"/>
    <xf numFmtId="166" fontId="8" fillId="0" borderId="0" xfId="1" applyNumberFormat="1" applyFont="1" applyAlignment="1">
      <alignment horizontal="center"/>
    </xf>
  </cellXfs>
  <cellStyles count="4">
    <cellStyle name="Lien hypertexte" xfId="3" builtinId="8"/>
    <cellStyle name="Monétaire 2" xfId="2"/>
    <cellStyle name="Normal" xfId="0" builtinId="0"/>
    <cellStyle name="Normal 2" xfId="1"/>
  </cellStyles>
  <dxfs count="109">
    <dxf>
      <font>
        <b/>
        <i val="0"/>
        <color rgb="FFFF000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#,##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#,##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#,##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76" formatCode="m/d/yyyy"/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7" formatCode="#,##0.00\ &quot;€&quot;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7" formatCode="#,##0.00\ &quot;€&quot;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#,##0\ &quot;€&quot;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#,##0\ &quot;€&quot;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70" formatCode="0.0"/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" formatCode="0"/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76" formatCode="m/d/yyyy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76" formatCode="m/d/yyyy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76" formatCode="m/d/yyyy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76" formatCode="m/d/yyyy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76" formatCode="m/d/yyyy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76" formatCode="m/d/yyyy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76" formatCode="m/d/yyyy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76" formatCode="m/d/yyyy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6" formatCode="0#&quot; &quot;##&quot; &quot;##&quot; &quot;##&quot; &quot;##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76" formatCode="m/d/yyyy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9" formatCode="00000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/>
        <vertAlign val="baseline"/>
        <sz val="9"/>
        <color theme="10"/>
        <name val="Calibri"/>
        <scheme val="minor"/>
      </font>
      <numFmt numFmtId="169" formatCode="00000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6" formatCode="0#&quot; &quot;##&quot; &quot;##&quot; &quot;##&quot; &quot;##"/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76" formatCode="m/d/yyyy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numFmt numFmtId="176" formatCode="m/d/yyyy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76" formatCode="m/d/yyyy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74" formatCode="\D0000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  <protection locked="0" hidden="0"/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0</xdr:col>
      <xdr:colOff>342900</xdr:colOff>
      <xdr:row>0</xdr:row>
      <xdr:rowOff>342900</xdr:rowOff>
    </xdr:to>
    <xdr:pic macro="[0]!Accueil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42900" cy="342900"/>
        </a:xfrm>
        <a:prstGeom prst="rect">
          <a:avLst/>
        </a:prstGeom>
      </xdr:spPr>
    </xdr:pic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0</xdr:col>
      <xdr:colOff>342900</xdr:colOff>
      <xdr:row>0</xdr:row>
      <xdr:rowOff>342900</xdr:rowOff>
    </xdr:to>
    <xdr:pic macro="[0]!Accueil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42900" cy="342900"/>
        </a:xfrm>
        <a:prstGeom prst="rect">
          <a:avLst/>
        </a:prstGeom>
      </xdr:spPr>
    </xdr:pic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2</xdr:col>
      <xdr:colOff>57150</xdr:colOff>
      <xdr:row>1</xdr:row>
      <xdr:rowOff>152400</xdr:rowOff>
    </xdr:to>
    <xdr:pic macro="[0]!Accueil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42900" cy="342900"/>
        </a:xfrm>
        <a:prstGeom prst="rect">
          <a:avLst/>
        </a:prstGeom>
      </xdr:spPr>
    </xdr:pic>
    <xdr:clientData fPrintsWithSheet="0"/>
  </xdr:twoCellAnchor>
  <xdr:twoCellAnchor editAs="absolute">
    <xdr:from>
      <xdr:col>43</xdr:col>
      <xdr:colOff>76200</xdr:colOff>
      <xdr:row>0</xdr:row>
      <xdr:rowOff>0</xdr:rowOff>
    </xdr:from>
    <xdr:to>
      <xdr:col>45</xdr:col>
      <xdr:colOff>133350</xdr:colOff>
      <xdr:row>1</xdr:row>
      <xdr:rowOff>152400</xdr:rowOff>
    </xdr:to>
    <xdr:pic macro="[0]!PrintFiche"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19825" y="0"/>
          <a:ext cx="342900" cy="342900"/>
        </a:xfrm>
        <a:prstGeom prst="rect">
          <a:avLst/>
        </a:prstGeom>
      </xdr:spPr>
    </xdr:pic>
    <xdr:clientData fPrintsWithSheet="0"/>
  </xdr:twoCellAnchor>
</xdr:wsDr>
</file>

<file path=xl/tables/table1.xml><?xml version="1.0" encoding="utf-8"?>
<table xmlns="http://schemas.openxmlformats.org/spreadsheetml/2006/main" id="1" name="BDS" displayName="BDS" ref="A1:BN3" totalsRowShown="0" headerRowDxfId="108" dataDxfId="106" headerRowBorderDxfId="107">
  <autoFilter ref="A1:BN3"/>
  <tableColumns count="66">
    <tableColumn id="1" name="iD" dataDxfId="105"/>
    <tableColumn id="2" name="N° Dossier" dataDxfId="104"/>
    <tableColumn id="3" name="Date 1ère demande" dataDxfId="103"/>
    <tableColumn id="4" name="Date renouvellement" dataDxfId="102"/>
    <tableColumn id="5" name="NOM" dataDxfId="101"/>
    <tableColumn id="6" name="NOM de_x000a_Jeune fille" dataDxfId="100"/>
    <tableColumn id="7" name="Prénom" dataDxfId="99"/>
    <tableColumn id="8" name="Date de naissance" dataDxfId="98"/>
    <tableColumn id="9" name="Nationalité" dataDxfId="97"/>
    <tableColumn id="10" name="Situation famille" dataDxfId="96"/>
    <tableColumn id="11" name="Teléphone" dataDxfId="95"/>
    <tableColumn id="12" name="e-mail" dataDxfId="94" dataCellStyle="Lien hypertexte"/>
    <tableColumn id="13" name="Adresse 1" dataDxfId="93"/>
    <tableColumn id="14" name="Adresse 2" dataDxfId="92"/>
    <tableColumn id="15" name="CP" dataDxfId="91"/>
    <tableColumn id="16" name="Ville" dataDxfId="90"/>
    <tableColumn id="17" name="NOM CONJOINT_x000a_/COLOCATAIRE" dataDxfId="89"/>
    <tableColumn id="18" name="NOM de jeune fille Conjoint" dataDxfId="88"/>
    <tableColumn id="19" name="Prénom conjoint" dataDxfId="87"/>
    <tableColumn id="20" name="Date de Naissance_x000a_C" dataDxfId="86"/>
    <tableColumn id="21" name="Nationalité_x000a_C" dataDxfId="85"/>
    <tableColumn id="22" name="Lien avec conjoint demandeur" dataDxfId="84"/>
    <tableColumn id="23" name="Téléphone" dataDxfId="83"/>
    <tableColumn id="24" name="Date de N enfant 1" dataDxfId="82"/>
    <tableColumn id="25" name="Date de N enfant 2" dataDxfId="81"/>
    <tableColumn id="26" name="Date de N enfant 3" dataDxfId="80"/>
    <tableColumn id="27" name="Date de N enfant 4" dataDxfId="79"/>
    <tableColumn id="28" name="Date de N enfant 5" dataDxfId="78"/>
    <tableColumn id="29" name="Date de N enfant 6" dataDxfId="77"/>
    <tableColumn id="30" name="Date de N enfant 7" dataDxfId="76"/>
    <tableColumn id="31" name="Date de N enfant 8" dataDxfId="75"/>
    <tableColumn id="33" name="Handicapé mineur à charge (en sus)" dataDxfId="74"/>
    <tableColumn id="34" name="Autres personnes à charge" dataDxfId="73"/>
    <tableColumn id="36" name="Nbre de parts" dataDxfId="72"/>
    <tableColumn id="37" name="Catégorie logement" dataDxfId="71"/>
    <tableColumn id="38" name="Revenus annuel demandeur_x000a_N-1" dataDxfId="70"/>
    <tableColumn id="39" name="Revenus annuel conjoint_x000a_N-1" dataDxfId="69"/>
    <tableColumn id="42" name="Revenus annuel demandeur_x000a_N-2" dataDxfId="68"/>
    <tableColumn id="43" name="Revenus annuel conjoint_x000a_N-2" dataDxfId="67"/>
    <tableColumn id="46" name="Salaire mensuel demandeur" dataDxfId="66"/>
    <tableColumn id="47" name="Salaire mensuel conjoint" dataDxfId="65"/>
    <tableColumn id="48" name="Allocations mensuelles demandeur" dataDxfId="64"/>
    <tableColumn id="49" name="Allocations mensuelles conjoint" dataDxfId="63"/>
    <tableColumn id="52" name="Logement actuel" dataDxfId="62"/>
    <tableColumn id="53" name="Bailleur si HLM" dataDxfId="61"/>
    <tableColumn id="54" name="Montant actuel du loyer" dataDxfId="60"/>
    <tableColumn id="55" name="Montant actuel des APL ou AL" dataDxfId="59"/>
    <tableColumn id="58" name="Genre de logement actuel" dataDxfId="58"/>
    <tableColumn id="59" name="Type de logement actuel" dataDxfId="57"/>
    <tableColumn id="60" name="Motif de la demande de logement 1" dataDxfId="56"/>
    <tableColumn id="61" name="Motif de la demande de logement 2" dataDxfId="55"/>
    <tableColumn id="62" name="Motif de la demande de logement 3" dataDxfId="54"/>
    <tableColumn id="63" name="Genre de logement recherché" dataDxfId="53"/>
    <tableColumn id="64" name="Type de logement recherché" dataDxfId="52"/>
    <tableColumn id="65" name="Logement en RDC" dataDxfId="51"/>
    <tableColumn id="66" name="Logement sans ascenceur" dataDxfId="50"/>
    <tableColumn id="67" name="Montant max du loyer + charges" dataDxfId="49"/>
    <tableColumn id="68" name="Montant prévisionnel AL ou APL" dataDxfId="48"/>
    <tableColumn id="70" name="Localisation souhaité 1" dataDxfId="47"/>
    <tableColumn id="71" name="Localisation souhaitée 2" dataDxfId="46"/>
    <tableColumn id="72" name="Localisation souhaitée 3" dataDxfId="45"/>
    <tableColumn id="73" name="Extension possible autres communes métropolitaines" dataDxfId="44"/>
    <tableColumn id="74" name="Spécificités handicap" dataDxfId="43"/>
    <tableColumn id="75" name="Commentaire" dataDxfId="42"/>
    <tableColumn id="76" name="DOSSIER CLOTURE" dataDxfId="41"/>
    <tableColumn id="77" name="DATE DE CLOTURE" dataDxfId="4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Nat" displayName="TNat" ref="A1:A4" totalsRowShown="0" headerRowDxfId="39" dataDxfId="38">
  <autoFilter ref="A1:A4"/>
  <tableColumns count="1">
    <tableColumn id="1" name="Nationalite" dataDxfId="37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Sit" displayName="TSit" ref="C1:C8" totalsRowShown="0" headerRowDxfId="36" dataDxfId="35">
  <autoFilter ref="C1:C8"/>
  <tableColumns count="1">
    <tableColumn id="1" name="Situation" dataDxfId="34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SitC" displayName="TSitC" ref="E1:E5" totalsRowShown="0" headerRowDxfId="33" dataDxfId="32">
  <autoFilter ref="E1:E5"/>
  <tableColumns count="1">
    <tableColumn id="1" name="SitConjoint" dataDxfId="31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OuiNon" displayName="TOuiNon" ref="G1:G3" totalsRowShown="0" headerRowDxfId="30" dataDxfId="29">
  <autoFilter ref="G1:G3"/>
  <tableColumns count="1">
    <tableColumn id="1" name="OuiNon" dataDxfId="28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6" name="TBail" displayName="TBail" ref="I1:I15" totalsRowShown="0" headerRowDxfId="27" dataDxfId="26">
  <autoFilter ref="I1:I15"/>
  <tableColumns count="1">
    <tableColumn id="1" name="Bailleurs" dataDxfId="25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7" name="TLAct" displayName="TLAct" ref="K1:K6" totalsRowShown="0" headerRowDxfId="24" dataDxfId="23">
  <autoFilter ref="K1:K6"/>
  <tableColumns count="1">
    <tableColumn id="1" name="LActu" dataDxfId="22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8" name="TLSou" displayName="TLSou" ref="M1:M4" totalsRowShown="0" headerRowDxfId="21" dataDxfId="20">
  <autoFilter ref="M1:M4"/>
  <tableColumns count="1">
    <tableColumn id="1" name="LSouhait" dataDxfId="19"/>
  </tableColumns>
  <tableStyleInfo name="TableStyleMedium9" showFirstColumn="0" showLastColumn="0" showRowStripes="1" showColumnStripes="0"/>
</table>
</file>

<file path=xl/tables/table9.xml><?xml version="1.0" encoding="utf-8"?>
<table xmlns="http://schemas.openxmlformats.org/spreadsheetml/2006/main" id="9" name="TLTyp" displayName="TLTyp" ref="O1:O9" totalsRowShown="0" headerRowDxfId="18" dataDxfId="17">
  <autoFilter ref="O1:O9"/>
  <tableColumns count="1">
    <tableColumn id="1" name="LType" dataDxfId="16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0" name="TLMot" displayName="TLMot" ref="Q1:Q24" totalsRowShown="0" headerRowDxfId="15" dataDxfId="14">
  <autoFilter ref="Q1:Q24"/>
  <sortState ref="Q2:Q24">
    <sortCondition ref="Q3"/>
  </sortState>
  <tableColumns count="1">
    <tableColumn id="1" name="LMotif" dataDxfId="13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1" name="TPBar" displayName="TPBar" ref="S1:S8" totalsRowShown="0" headerRowDxfId="12" dataDxfId="11">
  <autoFilter ref="S1:S8"/>
  <tableColumns count="1">
    <tableColumn id="1" name="Bareme" dataDxfId="10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12" name="TPLAI" displayName="TPLAI" ref="T1:T8" totalsRowShown="0" headerRowDxfId="9" dataDxfId="8">
  <autoFilter ref="T1:T8"/>
  <tableColumns count="1">
    <tableColumn id="1" name="PLAI" dataDxfId="7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13" name="TPLUS" displayName="TPLUS" ref="U1:U8" totalsRowShown="0" headerRowDxfId="6" dataDxfId="5">
  <autoFilter ref="U1:U8"/>
  <tableColumns count="1">
    <tableColumn id="1" name="PLUS" dataDxfId="4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14" name="TPLIS" displayName="TPLIS" ref="V1:V8" totalsRowShown="0" headerRowDxfId="3" dataDxfId="2">
  <autoFilter ref="V1:V8"/>
  <tableColumns count="1">
    <tableColumn id="1" name="PLS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13" Type="http://schemas.openxmlformats.org/officeDocument/2006/relationships/table" Target="../tables/table12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5" Type="http://schemas.openxmlformats.org/officeDocument/2006/relationships/table" Target="../tables/table1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Relationship Id="rId14" Type="http://schemas.openxmlformats.org/officeDocument/2006/relationships/table" Target="../tables/table1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A"/>
  <dimension ref="A1"/>
  <sheetViews>
    <sheetView showGridLines="0" showRowColHeaders="0" tabSelected="1" topLeftCell="B1" zoomScaleNormal="100" workbookViewId="0">
      <selection activeCell="J15" sqref="J15"/>
    </sheetView>
  </sheetViews>
  <sheetFormatPr baseColWidth="10" defaultRowHeight="15" x14ac:dyDescent="0.25"/>
  <cols>
    <col min="1" max="16384" width="11.42578125" style="66"/>
  </cols>
  <sheetData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B"/>
  <dimension ref="A1:CV3"/>
  <sheetViews>
    <sheetView zoomScale="110" zoomScaleNormal="110" workbookViewId="0">
      <pane ySplit="1" topLeftCell="A2" activePane="bottomLeft" state="frozen"/>
      <selection pane="bottomLeft" activeCell="L2" sqref="L2"/>
    </sheetView>
  </sheetViews>
  <sheetFormatPr baseColWidth="10" defaultColWidth="11" defaultRowHeight="13.5" customHeight="1" x14ac:dyDescent="0.2"/>
  <cols>
    <col min="1" max="1" width="7.85546875" style="63" customWidth="1"/>
    <col min="2" max="2" width="18.85546875" style="12" customWidth="1"/>
    <col min="3" max="3" width="13.85546875" style="13" customWidth="1"/>
    <col min="4" max="4" width="15.140625" style="13" customWidth="1"/>
    <col min="5" max="5" width="17.85546875" style="35" customWidth="1"/>
    <col min="6" max="6" width="11.7109375" style="14" customWidth="1"/>
    <col min="7" max="7" width="9.85546875" style="35" customWidth="1"/>
    <col min="8" max="8" width="12.140625" style="13" customWidth="1"/>
    <col min="9" max="9" width="13.140625" style="15" customWidth="1"/>
    <col min="10" max="10" width="11.7109375" style="15" customWidth="1"/>
    <col min="11" max="11" width="11.85546875" style="16" customWidth="1"/>
    <col min="12" max="12" width="14.42578125" style="17" customWidth="1"/>
    <col min="13" max="13" width="20.140625" style="15" customWidth="1"/>
    <col min="14" max="14" width="17.42578125" style="15" customWidth="1"/>
    <col min="15" max="15" width="10.7109375" style="18" customWidth="1"/>
    <col min="16" max="16" width="8.28515625" style="15" customWidth="1"/>
    <col min="17" max="17" width="15.42578125" style="14" customWidth="1"/>
    <col min="18" max="18" width="15" style="14" customWidth="1"/>
    <col min="19" max="19" width="11.5703125" style="14" customWidth="1"/>
    <col min="20" max="20" width="12.7109375" style="19" customWidth="1"/>
    <col min="21" max="21" width="11.7109375" style="15" customWidth="1"/>
    <col min="22" max="22" width="13.28515625" style="14" customWidth="1"/>
    <col min="23" max="23" width="11.85546875" style="16" customWidth="1"/>
    <col min="24" max="31" width="10.28515625" style="19" customWidth="1"/>
    <col min="32" max="32" width="11.85546875" style="29" customWidth="1"/>
    <col min="33" max="33" width="12.28515625" style="14" customWidth="1"/>
    <col min="34" max="35" width="11" style="29"/>
    <col min="36" max="36" width="11.85546875" style="20" customWidth="1"/>
    <col min="37" max="37" width="11.28515625" style="21" customWidth="1"/>
    <col min="38" max="41" width="11" style="29"/>
    <col min="42" max="42" width="11.7109375" style="29" customWidth="1"/>
    <col min="43" max="43" width="10" style="29" customWidth="1"/>
    <col min="44" max="44" width="8" style="29" customWidth="1"/>
    <col min="45" max="45" width="11.7109375" style="29" customWidth="1"/>
    <col min="46" max="46" width="11" style="29"/>
    <col min="47" max="47" width="12.140625" style="29" customWidth="1"/>
    <col min="48" max="54" width="11" style="29"/>
    <col min="55" max="55" width="8.28515625" style="29" customWidth="1"/>
    <col min="56" max="57" width="11" style="29"/>
    <col min="58" max="58" width="9.85546875" style="21" customWidth="1"/>
    <col min="59" max="66" width="11" style="29"/>
    <col min="67" max="67" width="19.7109375" style="22" customWidth="1"/>
    <col min="68" max="68" width="19.140625" style="22" customWidth="1"/>
    <col min="69" max="69" width="13.5703125" style="10" customWidth="1"/>
    <col min="70" max="70" width="13.7109375" style="24" customWidth="1"/>
    <col min="71" max="71" width="10.42578125" style="25" customWidth="1"/>
    <col min="72" max="72" width="12.5703125" style="14" customWidth="1"/>
    <col min="73" max="73" width="15.140625" style="23" customWidth="1"/>
    <col min="74" max="74" width="16" style="23" customWidth="1"/>
    <col min="75" max="75" width="9.140625" style="11" customWidth="1"/>
    <col min="76" max="76" width="11.7109375" style="23" customWidth="1"/>
    <col min="77" max="77" width="18.85546875" style="15" customWidth="1"/>
    <col min="78" max="78" width="17.7109375" style="15" customWidth="1"/>
    <col min="79" max="79" width="16.7109375" style="15" customWidth="1"/>
    <col min="80" max="80" width="17.28515625" style="15" customWidth="1"/>
    <col min="81" max="81" width="16.85546875" style="15" customWidth="1"/>
    <col min="82" max="82" width="17.85546875" style="15" customWidth="1"/>
    <col min="83" max="83" width="14.42578125" style="15" customWidth="1"/>
    <col min="84" max="84" width="9.28515625" style="15" customWidth="1"/>
    <col min="85" max="85" width="13" style="15" customWidth="1"/>
    <col min="86" max="86" width="14.42578125" style="26" customWidth="1"/>
    <col min="87" max="87" width="18.7109375" style="22" customWidth="1"/>
    <col min="88" max="88" width="11" style="29"/>
    <col min="89" max="89" width="13" style="14" customWidth="1"/>
    <col min="90" max="90" width="11.85546875" style="14" customWidth="1"/>
    <col min="91" max="91" width="13" style="14" customWidth="1"/>
    <col min="92" max="92" width="25.140625" style="15" customWidth="1"/>
    <col min="93" max="93" width="13.85546875" style="14" customWidth="1"/>
    <col min="94" max="94" width="12.42578125" style="14" customWidth="1"/>
    <col min="95" max="95" width="10.42578125" style="15" customWidth="1"/>
    <col min="96" max="96" width="11" style="27"/>
    <col min="97" max="97" width="9.140625" style="24" customWidth="1"/>
    <col min="98" max="98" width="10.28515625" style="28" customWidth="1"/>
    <col min="99" max="99" width="12.5703125" style="21" customWidth="1"/>
    <col min="100" max="100" width="14.140625" style="21" customWidth="1"/>
    <col min="101" max="101" width="12.28515625" style="15" customWidth="1"/>
    <col min="102" max="102" width="11" style="15"/>
    <col min="103" max="103" width="15.140625" style="15" customWidth="1"/>
    <col min="104" max="104" width="14" style="15" customWidth="1"/>
    <col min="105" max="105" width="10.140625" style="15" customWidth="1"/>
    <col min="106" max="106" width="10.85546875" style="15" customWidth="1"/>
    <col min="107" max="107" width="8.42578125" style="15" customWidth="1"/>
    <col min="108" max="108" width="10.140625" style="15" customWidth="1"/>
    <col min="109" max="16384" width="11" style="15"/>
  </cols>
  <sheetData>
    <row r="1" spans="1:66" s="61" customFormat="1" ht="36.75" customHeight="1" x14ac:dyDescent="0.25">
      <c r="A1" s="62" t="s">
        <v>0</v>
      </c>
      <c r="B1" s="52" t="s">
        <v>201</v>
      </c>
      <c r="C1" s="53" t="s">
        <v>1</v>
      </c>
      <c r="D1" s="53" t="s">
        <v>2</v>
      </c>
      <c r="E1" s="51" t="s">
        <v>206</v>
      </c>
      <c r="F1" s="51" t="s">
        <v>224</v>
      </c>
      <c r="G1" s="51" t="s">
        <v>3</v>
      </c>
      <c r="H1" s="51" t="s">
        <v>4</v>
      </c>
      <c r="I1" s="51" t="s">
        <v>5</v>
      </c>
      <c r="J1" s="51" t="s">
        <v>6</v>
      </c>
      <c r="K1" s="54" t="s">
        <v>7</v>
      </c>
      <c r="L1" s="51" t="s">
        <v>8</v>
      </c>
      <c r="M1" s="51" t="s">
        <v>9</v>
      </c>
      <c r="N1" s="51" t="s">
        <v>10</v>
      </c>
      <c r="O1" s="51" t="s">
        <v>11</v>
      </c>
      <c r="P1" s="51" t="s">
        <v>12</v>
      </c>
      <c r="Q1" s="51" t="s">
        <v>13</v>
      </c>
      <c r="R1" s="51" t="s">
        <v>225</v>
      </c>
      <c r="S1" s="51" t="s">
        <v>232</v>
      </c>
      <c r="T1" s="55" t="s">
        <v>233</v>
      </c>
      <c r="U1" s="51" t="s">
        <v>234</v>
      </c>
      <c r="V1" s="51" t="s">
        <v>231</v>
      </c>
      <c r="W1" s="54" t="s">
        <v>14</v>
      </c>
      <c r="X1" s="55" t="s">
        <v>15</v>
      </c>
      <c r="Y1" s="55" t="s">
        <v>16</v>
      </c>
      <c r="Z1" s="55" t="s">
        <v>17</v>
      </c>
      <c r="AA1" s="55" t="s">
        <v>18</v>
      </c>
      <c r="AB1" s="55" t="s">
        <v>19</v>
      </c>
      <c r="AC1" s="55" t="s">
        <v>20</v>
      </c>
      <c r="AD1" s="55" t="s">
        <v>21</v>
      </c>
      <c r="AE1" s="55" t="s">
        <v>22</v>
      </c>
      <c r="AF1" s="51" t="s">
        <v>23</v>
      </c>
      <c r="AG1" s="51" t="s">
        <v>24</v>
      </c>
      <c r="AH1" s="51" t="s">
        <v>25</v>
      </c>
      <c r="AI1" s="56" t="s">
        <v>26</v>
      </c>
      <c r="AJ1" s="57" t="s">
        <v>228</v>
      </c>
      <c r="AK1" s="57" t="s">
        <v>227</v>
      </c>
      <c r="AL1" s="58" t="s">
        <v>230</v>
      </c>
      <c r="AM1" s="57" t="s">
        <v>229</v>
      </c>
      <c r="AN1" s="57" t="s">
        <v>27</v>
      </c>
      <c r="AO1" s="57" t="s">
        <v>28</v>
      </c>
      <c r="AP1" s="57" t="s">
        <v>29</v>
      </c>
      <c r="AQ1" s="57" t="s">
        <v>30</v>
      </c>
      <c r="AR1" s="51" t="s">
        <v>31</v>
      </c>
      <c r="AS1" s="51" t="s">
        <v>32</v>
      </c>
      <c r="AT1" s="58" t="s">
        <v>33</v>
      </c>
      <c r="AU1" s="58" t="s">
        <v>34</v>
      </c>
      <c r="AV1" s="51" t="s">
        <v>35</v>
      </c>
      <c r="AW1" s="51" t="s">
        <v>36</v>
      </c>
      <c r="AX1" s="51" t="s">
        <v>37</v>
      </c>
      <c r="AY1" s="51" t="s">
        <v>38</v>
      </c>
      <c r="AZ1" s="51" t="s">
        <v>39</v>
      </c>
      <c r="BA1" s="51" t="s">
        <v>40</v>
      </c>
      <c r="BB1" s="51" t="s">
        <v>41</v>
      </c>
      <c r="BC1" s="51" t="s">
        <v>42</v>
      </c>
      <c r="BD1" s="51" t="s">
        <v>43</v>
      </c>
      <c r="BE1" s="57" t="s">
        <v>44</v>
      </c>
      <c r="BF1" s="57" t="s">
        <v>238</v>
      </c>
      <c r="BG1" s="51" t="s">
        <v>45</v>
      </c>
      <c r="BH1" s="51" t="s">
        <v>46</v>
      </c>
      <c r="BI1" s="51" t="s">
        <v>47</v>
      </c>
      <c r="BJ1" s="51" t="s">
        <v>48</v>
      </c>
      <c r="BK1" s="51" t="s">
        <v>49</v>
      </c>
      <c r="BL1" s="51" t="s">
        <v>50</v>
      </c>
      <c r="BM1" s="59" t="s">
        <v>51</v>
      </c>
      <c r="BN1" s="60" t="s">
        <v>52</v>
      </c>
    </row>
    <row r="2" spans="1:66" ht="13.5" customHeight="1" x14ac:dyDescent="0.2">
      <c r="A2" s="64">
        <v>1</v>
      </c>
      <c r="B2" s="2" t="s">
        <v>53</v>
      </c>
      <c r="C2" s="6" t="s">
        <v>54</v>
      </c>
      <c r="D2" s="34" t="s">
        <v>202</v>
      </c>
      <c r="E2" s="35" t="s">
        <v>203</v>
      </c>
      <c r="F2" s="3" t="s">
        <v>55</v>
      </c>
      <c r="G2" s="35" t="s">
        <v>205</v>
      </c>
      <c r="H2" s="6" t="s">
        <v>236</v>
      </c>
      <c r="I2" s="3" t="s">
        <v>56</v>
      </c>
      <c r="J2" s="3" t="s">
        <v>57</v>
      </c>
      <c r="K2" s="4">
        <v>677385456</v>
      </c>
      <c r="L2" s="5"/>
      <c r="M2" s="35" t="s">
        <v>58</v>
      </c>
      <c r="N2" s="35" t="s">
        <v>59</v>
      </c>
      <c r="O2" s="43" t="s">
        <v>204</v>
      </c>
      <c r="P2" s="41" t="s">
        <v>60</v>
      </c>
      <c r="Q2" s="41" t="s">
        <v>55</v>
      </c>
      <c r="R2" s="41" t="s">
        <v>55</v>
      </c>
      <c r="S2" s="41" t="s">
        <v>55</v>
      </c>
      <c r="T2" s="6"/>
      <c r="U2" s="3" t="s">
        <v>55</v>
      </c>
      <c r="V2" s="3" t="s">
        <v>65</v>
      </c>
      <c r="W2" s="4">
        <v>0</v>
      </c>
      <c r="X2" s="6" t="s">
        <v>61</v>
      </c>
      <c r="Y2" s="6" t="s">
        <v>62</v>
      </c>
      <c r="Z2" s="6"/>
      <c r="AA2" s="6"/>
      <c r="AB2" s="6"/>
      <c r="AC2" s="6"/>
      <c r="AD2" s="6"/>
      <c r="AE2" s="6"/>
      <c r="AF2" s="3" t="s">
        <v>55</v>
      </c>
      <c r="AG2" s="7" t="s">
        <v>55</v>
      </c>
      <c r="AH2" s="8" t="s">
        <v>55</v>
      </c>
      <c r="AI2" s="9" t="s">
        <v>63</v>
      </c>
      <c r="AJ2" s="65" t="s">
        <v>64</v>
      </c>
      <c r="AK2" s="65" t="s">
        <v>65</v>
      </c>
      <c r="AL2" s="65" t="s">
        <v>65</v>
      </c>
      <c r="AM2" s="65" t="s">
        <v>65</v>
      </c>
      <c r="AN2" s="65" t="s">
        <v>239</v>
      </c>
      <c r="AO2" s="65" t="s">
        <v>55</v>
      </c>
      <c r="AP2" s="65" t="s">
        <v>66</v>
      </c>
      <c r="AQ2" s="65" t="s">
        <v>55</v>
      </c>
      <c r="AR2" s="42" t="s">
        <v>67</v>
      </c>
      <c r="AS2" s="35" t="s">
        <v>68</v>
      </c>
      <c r="AT2" s="11" t="s">
        <v>69</v>
      </c>
      <c r="AU2" s="11" t="s">
        <v>70</v>
      </c>
      <c r="AV2" s="3" t="s">
        <v>71</v>
      </c>
      <c r="AW2" s="3" t="s">
        <v>72</v>
      </c>
      <c r="AX2" s="3" t="s">
        <v>73</v>
      </c>
      <c r="AY2" s="3" t="s">
        <v>74</v>
      </c>
      <c r="AZ2" s="3" t="s">
        <v>75</v>
      </c>
      <c r="BA2" s="3" t="s">
        <v>76</v>
      </c>
      <c r="BB2" s="3" t="s">
        <v>77</v>
      </c>
      <c r="BC2" s="3" t="s">
        <v>78</v>
      </c>
      <c r="BD2" s="3" t="s">
        <v>79</v>
      </c>
      <c r="BE2" s="10" t="s">
        <v>80</v>
      </c>
      <c r="BF2" s="10" t="s">
        <v>55</v>
      </c>
      <c r="BG2" s="3" t="s">
        <v>81</v>
      </c>
      <c r="BH2" s="3" t="s">
        <v>82</v>
      </c>
      <c r="BI2" s="3" t="s">
        <v>83</v>
      </c>
      <c r="BJ2" s="3" t="s">
        <v>79</v>
      </c>
      <c r="BK2" s="3" t="s">
        <v>55</v>
      </c>
      <c r="BL2" s="3" t="s">
        <v>55</v>
      </c>
      <c r="BM2" s="3" t="s">
        <v>55</v>
      </c>
      <c r="BN2" s="6"/>
    </row>
    <row r="3" spans="1:66" ht="13.5" customHeight="1" x14ac:dyDescent="0.2">
      <c r="A3" s="64">
        <v>2</v>
      </c>
      <c r="B3" s="2" t="s">
        <v>219</v>
      </c>
      <c r="C3" s="6" t="s">
        <v>221</v>
      </c>
      <c r="D3" s="34" t="s">
        <v>202</v>
      </c>
      <c r="E3" s="35" t="s">
        <v>218</v>
      </c>
      <c r="F3" s="3" t="s">
        <v>55</v>
      </c>
      <c r="G3" s="35" t="s">
        <v>235</v>
      </c>
      <c r="H3" s="6" t="s">
        <v>237</v>
      </c>
      <c r="I3" s="3" t="s">
        <v>56</v>
      </c>
      <c r="J3" s="3" t="s">
        <v>57</v>
      </c>
      <c r="K3" s="43">
        <v>777698142</v>
      </c>
      <c r="L3" s="5" t="s">
        <v>245</v>
      </c>
      <c r="M3" s="35" t="s">
        <v>222</v>
      </c>
      <c r="N3" s="35" t="s">
        <v>55</v>
      </c>
      <c r="O3" s="43" t="s">
        <v>223</v>
      </c>
      <c r="P3" s="41" t="s">
        <v>220</v>
      </c>
      <c r="Q3" s="41" t="s">
        <v>55</v>
      </c>
      <c r="R3" s="41" t="s">
        <v>55</v>
      </c>
      <c r="S3" s="41" t="s">
        <v>55</v>
      </c>
      <c r="T3" s="6"/>
      <c r="U3" s="3" t="s">
        <v>55</v>
      </c>
      <c r="V3" s="3" t="s">
        <v>65</v>
      </c>
      <c r="W3" s="4">
        <v>0</v>
      </c>
      <c r="X3" s="6" t="s">
        <v>61</v>
      </c>
      <c r="Y3" s="6" t="s">
        <v>62</v>
      </c>
      <c r="Z3" s="6"/>
      <c r="AA3" s="6"/>
      <c r="AB3" s="6"/>
      <c r="AC3" s="6"/>
      <c r="AD3" s="6"/>
      <c r="AE3" s="6"/>
      <c r="AF3" s="44" t="s">
        <v>55</v>
      </c>
      <c r="AG3" s="7" t="s">
        <v>55</v>
      </c>
      <c r="AH3" s="45" t="s">
        <v>55</v>
      </c>
      <c r="AI3" s="46" t="s">
        <v>240</v>
      </c>
      <c r="AJ3" s="65" t="s">
        <v>241</v>
      </c>
      <c r="AK3" s="65" t="s">
        <v>65</v>
      </c>
      <c r="AL3" s="65" t="s">
        <v>65</v>
      </c>
      <c r="AM3" s="65" t="s">
        <v>65</v>
      </c>
      <c r="AN3" s="65" t="s">
        <v>242</v>
      </c>
      <c r="AO3" s="65" t="s">
        <v>55</v>
      </c>
      <c r="AP3" s="65" t="s">
        <v>66</v>
      </c>
      <c r="AQ3" s="65" t="s">
        <v>55</v>
      </c>
      <c r="AR3" s="48" t="s">
        <v>67</v>
      </c>
      <c r="AS3" s="49" t="s">
        <v>68</v>
      </c>
      <c r="AT3" s="65" t="s">
        <v>243</v>
      </c>
      <c r="AU3" s="65" t="s">
        <v>244</v>
      </c>
      <c r="AV3" s="44" t="s">
        <v>71</v>
      </c>
      <c r="AW3" s="44" t="s">
        <v>77</v>
      </c>
      <c r="AX3" s="44" t="s">
        <v>73</v>
      </c>
      <c r="AY3" s="44" t="s">
        <v>74</v>
      </c>
      <c r="AZ3" s="44" t="s">
        <v>75</v>
      </c>
      <c r="BA3" s="44" t="s">
        <v>76</v>
      </c>
      <c r="BB3" s="44" t="s">
        <v>77</v>
      </c>
      <c r="BC3" s="44" t="s">
        <v>78</v>
      </c>
      <c r="BD3" s="44" t="s">
        <v>79</v>
      </c>
      <c r="BE3" s="47" t="s">
        <v>80</v>
      </c>
      <c r="BF3" s="10" t="s">
        <v>55</v>
      </c>
      <c r="BG3" s="44" t="s">
        <v>81</v>
      </c>
      <c r="BH3" s="44" t="s">
        <v>82</v>
      </c>
      <c r="BI3" s="44" t="s">
        <v>83</v>
      </c>
      <c r="BJ3" s="44" t="s">
        <v>79</v>
      </c>
      <c r="BK3" s="44" t="s">
        <v>55</v>
      </c>
      <c r="BL3" s="44" t="s">
        <v>55</v>
      </c>
      <c r="BM3" s="44" t="s">
        <v>55</v>
      </c>
      <c r="BN3" s="50"/>
    </row>
  </sheetData>
  <sheetProtection formatCells="0" formatColumns="0" formatRows="0" insertColumns="0" insertRows="0" insertHyperlinks="0" deleteColumns="0" deleteRows="0" pivotTables="0"/>
  <sortState ref="A2:BN3">
    <sortCondition ref="E1"/>
  </sortState>
  <conditionalFormatting sqref="D2:D3">
    <cfRule type="expression" dxfId="0" priority="1">
      <formula>$D2+400&lt;TODAY()</formula>
    </cfRule>
  </conditionalFormatting>
  <dataValidations disablePrompts="1" count="6">
    <dataValidation type="list" allowBlank="1" showInputMessage="1" showErrorMessage="1" sqref="BC2:BD3 BJ2:BJ3">
      <formula1>Liste_oui_non</formula1>
    </dataValidation>
    <dataValidation type="list" allowBlank="1" showInputMessage="1" showErrorMessage="1" sqref="BA2:BA3">
      <formula1>liste_genre2</formula1>
    </dataValidation>
    <dataValidation type="list" allowBlank="1" showInputMessage="1" showErrorMessage="1" sqref="AX2:AZ3">
      <formula1>Liste_Raisons</formula1>
    </dataValidation>
    <dataValidation type="list" allowBlank="1" showInputMessage="1" showErrorMessage="1" sqref="AV2:AV3">
      <formula1>Liste_genre1</formula1>
    </dataValidation>
    <dataValidation type="list" allowBlank="1" showInputMessage="1" showErrorMessage="1" sqref="J2:J3">
      <formula1>Liste_Situation</formula1>
    </dataValidation>
    <dataValidation type="list" allowBlank="1" showInputMessage="1" showErrorMessage="1" sqref="U2:U3 I2:I3">
      <formula1>ListeNationalite</formula1>
    </dataValidation>
  </dataValidations>
  <pageMargins left="0.7" right="0.7" top="0.75" bottom="0.75" header="0.3" footer="0.3"/>
  <pageSetup paperSize="9" orientation="portrait" r:id="rId1"/>
  <drawing r:id="rId2"/>
  <legacyDrawing r:id="rId3"/>
  <tableParts count="1">
    <tablePart r:id="rId4"/>
  </tableParts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Param!$I$2:$I$15</xm:f>
          </x14:formula1>
          <xm:sqref>AR2:AR3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P"/>
  <dimension ref="A1:AD31"/>
  <sheetViews>
    <sheetView showRowColHeaders="0" topLeftCell="X1" workbookViewId="0">
      <selection activeCell="AB22" sqref="AB22"/>
    </sheetView>
  </sheetViews>
  <sheetFormatPr baseColWidth="10" defaultColWidth="11" defaultRowHeight="12" x14ac:dyDescent="0.2"/>
  <cols>
    <col min="1" max="1" width="15.7109375" style="29" bestFit="1" customWidth="1"/>
    <col min="2" max="2" width="2" style="29" customWidth="1"/>
    <col min="3" max="3" width="11.85546875" style="29" customWidth="1"/>
    <col min="4" max="4" width="2" style="29" customWidth="1"/>
    <col min="5" max="5" width="17" style="29" customWidth="1"/>
    <col min="6" max="6" width="2" style="29" customWidth="1"/>
    <col min="7" max="7" width="9.42578125" style="29" customWidth="1"/>
    <col min="8" max="8" width="2" style="29" customWidth="1"/>
    <col min="9" max="9" width="18.7109375" style="29" customWidth="1"/>
    <col min="10" max="10" width="2" style="29" customWidth="1"/>
    <col min="11" max="11" width="11.140625" style="29" bestFit="1" customWidth="1"/>
    <col min="12" max="12" width="2" style="29" customWidth="1"/>
    <col min="13" max="13" width="11.140625" style="29" bestFit="1" customWidth="1"/>
    <col min="14" max="14" width="2" style="29" customWidth="1"/>
    <col min="15" max="15" width="11.85546875" style="29" bestFit="1" customWidth="1"/>
    <col min="16" max="16" width="2" style="29" customWidth="1"/>
    <col min="17" max="17" width="29.42578125" style="29" bestFit="1" customWidth="1"/>
    <col min="18" max="18" width="2.140625" style="29" customWidth="1"/>
    <col min="19" max="23" width="11" style="29"/>
    <col min="24" max="24" width="16.85546875" style="29" customWidth="1"/>
    <col min="25" max="16384" width="11" style="29"/>
  </cols>
  <sheetData>
    <row r="1" spans="1:28" ht="39" customHeight="1" x14ac:dyDescent="0.2">
      <c r="A1" s="29" t="s">
        <v>84</v>
      </c>
      <c r="C1" s="29" t="s">
        <v>85</v>
      </c>
      <c r="E1" s="29" t="s">
        <v>195</v>
      </c>
      <c r="G1" s="29" t="s">
        <v>196</v>
      </c>
      <c r="I1" s="29" t="s">
        <v>86</v>
      </c>
      <c r="K1" s="29" t="s">
        <v>197</v>
      </c>
      <c r="M1" s="29" t="s">
        <v>198</v>
      </c>
      <c r="O1" s="29" t="s">
        <v>200</v>
      </c>
      <c r="Q1" s="29" t="s">
        <v>199</v>
      </c>
      <c r="S1" s="29" t="s">
        <v>87</v>
      </c>
      <c r="T1" s="29" t="s">
        <v>88</v>
      </c>
      <c r="U1" s="29" t="s">
        <v>89</v>
      </c>
      <c r="V1" s="29" t="s">
        <v>90</v>
      </c>
      <c r="AA1" s="29" t="s">
        <v>91</v>
      </c>
      <c r="AB1" s="30" t="s">
        <v>92</v>
      </c>
    </row>
    <row r="2" spans="1:28" x14ac:dyDescent="0.2">
      <c r="A2" s="29" t="s">
        <v>56</v>
      </c>
      <c r="C2" s="29" t="s">
        <v>57</v>
      </c>
      <c r="E2" s="29" t="s">
        <v>93</v>
      </c>
      <c r="G2" s="29" t="s">
        <v>79</v>
      </c>
      <c r="I2" s="29" t="s">
        <v>67</v>
      </c>
      <c r="K2" s="29" t="s">
        <v>94</v>
      </c>
      <c r="M2" s="29" t="s">
        <v>94</v>
      </c>
      <c r="O2" s="29" t="s">
        <v>95</v>
      </c>
      <c r="Q2" s="29" t="s">
        <v>96</v>
      </c>
      <c r="S2" s="29" t="s">
        <v>97</v>
      </c>
      <c r="T2" s="31">
        <v>11060</v>
      </c>
      <c r="U2" s="31">
        <v>20111</v>
      </c>
      <c r="V2" s="31">
        <v>26144</v>
      </c>
      <c r="AA2" s="29" t="s">
        <v>98</v>
      </c>
      <c r="AB2" s="30" t="s">
        <v>99</v>
      </c>
    </row>
    <row r="3" spans="1:28" x14ac:dyDescent="0.2">
      <c r="A3" s="29" t="s">
        <v>100</v>
      </c>
      <c r="C3" s="29" t="s">
        <v>101</v>
      </c>
      <c r="E3" s="29" t="s">
        <v>102</v>
      </c>
      <c r="G3" s="29" t="s">
        <v>78</v>
      </c>
      <c r="I3" s="29" t="s">
        <v>103</v>
      </c>
      <c r="K3" s="29" t="s">
        <v>71</v>
      </c>
      <c r="M3" s="29" t="s">
        <v>71</v>
      </c>
      <c r="O3" s="29" t="s">
        <v>104</v>
      </c>
      <c r="Q3" s="29" t="s">
        <v>105</v>
      </c>
      <c r="S3" s="29" t="s">
        <v>106</v>
      </c>
      <c r="T3" s="31">
        <v>16115</v>
      </c>
      <c r="U3" s="31">
        <v>26856</v>
      </c>
      <c r="V3" s="31">
        <v>34913</v>
      </c>
      <c r="AA3" s="29" t="s">
        <v>107</v>
      </c>
      <c r="AB3" s="30" t="s">
        <v>108</v>
      </c>
    </row>
    <row r="4" spans="1:28" x14ac:dyDescent="0.2">
      <c r="A4" s="29" t="s">
        <v>109</v>
      </c>
      <c r="C4" s="29" t="s">
        <v>110</v>
      </c>
      <c r="E4" s="29" t="s">
        <v>111</v>
      </c>
      <c r="I4" s="29" t="s">
        <v>112</v>
      </c>
      <c r="K4" s="29" t="s">
        <v>113</v>
      </c>
      <c r="M4" s="29" t="s">
        <v>76</v>
      </c>
      <c r="O4" s="29" t="s">
        <v>114</v>
      </c>
      <c r="Q4" s="29" t="s">
        <v>115</v>
      </c>
      <c r="S4" s="29" t="s">
        <v>116</v>
      </c>
      <c r="T4" s="31">
        <v>19378</v>
      </c>
      <c r="U4" s="31">
        <v>32297</v>
      </c>
      <c r="V4" s="31">
        <v>41986</v>
      </c>
      <c r="AA4" s="29" t="s">
        <v>117</v>
      </c>
      <c r="AB4" s="30" t="s">
        <v>118</v>
      </c>
    </row>
    <row r="5" spans="1:28" x14ac:dyDescent="0.2">
      <c r="C5" s="29" t="s">
        <v>119</v>
      </c>
      <c r="E5" s="29" t="s">
        <v>120</v>
      </c>
      <c r="I5" s="29" t="s">
        <v>121</v>
      </c>
      <c r="K5" s="32" t="s">
        <v>122</v>
      </c>
      <c r="L5" s="32"/>
      <c r="O5" s="29" t="s">
        <v>72</v>
      </c>
      <c r="Q5" s="29" t="s">
        <v>123</v>
      </c>
      <c r="S5" s="29" t="s">
        <v>124</v>
      </c>
      <c r="T5" s="31">
        <v>21562</v>
      </c>
      <c r="U5" s="31">
        <v>38990</v>
      </c>
      <c r="V5" s="31">
        <v>50687</v>
      </c>
      <c r="AA5" s="29" t="s">
        <v>125</v>
      </c>
      <c r="AB5" s="30" t="s">
        <v>126</v>
      </c>
    </row>
    <row r="6" spans="1:28" x14ac:dyDescent="0.2">
      <c r="C6" s="29" t="s">
        <v>102</v>
      </c>
      <c r="I6" s="29" t="s">
        <v>127</v>
      </c>
      <c r="K6" s="32" t="s">
        <v>128</v>
      </c>
      <c r="L6" s="32"/>
      <c r="O6" s="29" t="s">
        <v>77</v>
      </c>
      <c r="Q6" s="29" t="s">
        <v>129</v>
      </c>
      <c r="S6" s="29" t="s">
        <v>130</v>
      </c>
      <c r="T6" s="31">
        <v>25228</v>
      </c>
      <c r="U6" s="31">
        <v>45867</v>
      </c>
      <c r="V6" s="31">
        <v>59627</v>
      </c>
      <c r="AA6" s="29" t="s">
        <v>131</v>
      </c>
      <c r="AB6" s="30" t="s">
        <v>132</v>
      </c>
    </row>
    <row r="7" spans="1:28" x14ac:dyDescent="0.2">
      <c r="C7" s="29" t="s">
        <v>111</v>
      </c>
      <c r="I7" s="29" t="s">
        <v>133</v>
      </c>
      <c r="O7" s="29" t="s">
        <v>134</v>
      </c>
      <c r="Q7" s="29" t="s">
        <v>135</v>
      </c>
      <c r="S7" s="29" t="s">
        <v>136</v>
      </c>
      <c r="T7" s="31">
        <v>28431</v>
      </c>
      <c r="U7" s="31">
        <v>51692</v>
      </c>
      <c r="V7" s="31">
        <v>67200</v>
      </c>
      <c r="AA7" s="29" t="s">
        <v>137</v>
      </c>
      <c r="AB7" s="30" t="s">
        <v>138</v>
      </c>
    </row>
    <row r="8" spans="1:28" x14ac:dyDescent="0.2">
      <c r="C8" s="29" t="s">
        <v>139</v>
      </c>
      <c r="I8" s="29" t="s">
        <v>140</v>
      </c>
      <c r="O8" s="29" t="s">
        <v>141</v>
      </c>
      <c r="Q8" s="29" t="s">
        <v>142</v>
      </c>
      <c r="S8" s="29" t="s">
        <v>143</v>
      </c>
      <c r="T8" s="31">
        <f>T7+3171</f>
        <v>31602</v>
      </c>
      <c r="U8" s="31">
        <f>U7+5767</f>
        <v>57459</v>
      </c>
      <c r="V8" s="31">
        <f>V7+7496</f>
        <v>74696</v>
      </c>
      <c r="AA8" s="29" t="s">
        <v>144</v>
      </c>
      <c r="AB8" s="30" t="s">
        <v>145</v>
      </c>
    </row>
    <row r="9" spans="1:28" x14ac:dyDescent="0.2">
      <c r="I9" s="29" t="s">
        <v>146</v>
      </c>
      <c r="O9" s="29" t="s">
        <v>147</v>
      </c>
      <c r="Q9" s="29" t="s">
        <v>148</v>
      </c>
      <c r="AA9" s="29" t="s">
        <v>149</v>
      </c>
      <c r="AB9" s="30" t="s">
        <v>150</v>
      </c>
    </row>
    <row r="10" spans="1:28" x14ac:dyDescent="0.2">
      <c r="I10" s="29" t="s">
        <v>151</v>
      </c>
      <c r="Q10" s="29" t="s">
        <v>152</v>
      </c>
      <c r="AA10" s="29" t="s">
        <v>153</v>
      </c>
      <c r="AB10" s="30" t="s">
        <v>154</v>
      </c>
    </row>
    <row r="11" spans="1:28" x14ac:dyDescent="0.2">
      <c r="I11" s="29" t="s">
        <v>155</v>
      </c>
      <c r="Q11" s="29" t="s">
        <v>75</v>
      </c>
      <c r="AA11" s="29" t="s">
        <v>156</v>
      </c>
      <c r="AB11" s="30" t="s">
        <v>157</v>
      </c>
    </row>
    <row r="12" spans="1:28" x14ac:dyDescent="0.2">
      <c r="I12" s="29" t="s">
        <v>158</v>
      </c>
      <c r="Q12" s="29" t="s">
        <v>159</v>
      </c>
      <c r="AA12" s="29" t="s">
        <v>160</v>
      </c>
      <c r="AB12" s="30" t="s">
        <v>161</v>
      </c>
    </row>
    <row r="13" spans="1:28" x14ac:dyDescent="0.2">
      <c r="I13" s="29" t="s">
        <v>162</v>
      </c>
      <c r="Q13" s="29" t="s">
        <v>74</v>
      </c>
      <c r="AA13" s="29" t="s">
        <v>163</v>
      </c>
      <c r="AB13" s="30" t="s">
        <v>164</v>
      </c>
    </row>
    <row r="14" spans="1:28" x14ac:dyDescent="0.2">
      <c r="I14" s="29" t="s">
        <v>165</v>
      </c>
      <c r="Q14" s="29" t="s">
        <v>166</v>
      </c>
      <c r="AA14" s="29" t="s">
        <v>167</v>
      </c>
      <c r="AB14" s="30" t="s">
        <v>168</v>
      </c>
    </row>
    <row r="15" spans="1:28" x14ac:dyDescent="0.2">
      <c r="I15" s="29" t="s">
        <v>105</v>
      </c>
      <c r="Q15" s="29" t="s">
        <v>169</v>
      </c>
      <c r="AA15" s="29" t="s">
        <v>170</v>
      </c>
      <c r="AB15" s="30" t="s">
        <v>171</v>
      </c>
    </row>
    <row r="16" spans="1:28" x14ac:dyDescent="0.2">
      <c r="Q16" s="29" t="s">
        <v>172</v>
      </c>
      <c r="AA16" s="29" t="s">
        <v>173</v>
      </c>
      <c r="AB16" s="30" t="s">
        <v>174</v>
      </c>
    </row>
    <row r="17" spans="17:30" x14ac:dyDescent="0.2">
      <c r="Q17" s="29" t="s">
        <v>175</v>
      </c>
      <c r="AA17" s="29" t="s">
        <v>176</v>
      </c>
      <c r="AB17" s="30" t="s">
        <v>177</v>
      </c>
    </row>
    <row r="18" spans="17:30" x14ac:dyDescent="0.2">
      <c r="Q18" s="29" t="s">
        <v>178</v>
      </c>
      <c r="AA18" s="29" t="s">
        <v>179</v>
      </c>
      <c r="AB18" s="30" t="s">
        <v>180</v>
      </c>
    </row>
    <row r="19" spans="17:30" x14ac:dyDescent="0.2">
      <c r="Q19" s="29" t="s">
        <v>181</v>
      </c>
      <c r="AA19" s="29" t="s">
        <v>182</v>
      </c>
      <c r="AB19" s="30" t="s">
        <v>183</v>
      </c>
    </row>
    <row r="20" spans="17:30" x14ac:dyDescent="0.2">
      <c r="Q20" s="29" t="s">
        <v>184</v>
      </c>
      <c r="AA20" s="29" t="s">
        <v>185</v>
      </c>
      <c r="AB20" s="30" t="s">
        <v>186</v>
      </c>
    </row>
    <row r="21" spans="17:30" x14ac:dyDescent="0.2">
      <c r="Q21" s="29" t="s">
        <v>187</v>
      </c>
      <c r="AA21" s="29" t="s">
        <v>188</v>
      </c>
      <c r="AB21" s="30" t="s">
        <v>189</v>
      </c>
    </row>
    <row r="22" spans="17:30" x14ac:dyDescent="0.2">
      <c r="Q22" s="29" t="s">
        <v>73</v>
      </c>
      <c r="AA22" s="29" t="s">
        <v>190</v>
      </c>
      <c r="AB22" s="30" t="s">
        <v>191</v>
      </c>
    </row>
    <row r="23" spans="17:30" x14ac:dyDescent="0.2">
      <c r="Q23" s="29" t="s">
        <v>192</v>
      </c>
      <c r="AA23" s="29" t="s">
        <v>193</v>
      </c>
    </row>
    <row r="24" spans="17:30" x14ac:dyDescent="0.2">
      <c r="Q24" s="29" t="s">
        <v>194</v>
      </c>
    </row>
    <row r="31" spans="17:30" x14ac:dyDescent="0.2">
      <c r="AD31" s="33"/>
    </row>
  </sheetData>
  <pageMargins left="0.7" right="0.7" top="0.75" bottom="0.75" header="0.3" footer="0.3"/>
  <pageSetup paperSize="9" orientation="portrait" r:id="rId1"/>
  <drawing r:id="rId2"/>
  <tableParts count="13"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F"/>
  <dimension ref="G1:AV7"/>
  <sheetViews>
    <sheetView workbookViewId="0">
      <selection activeCell="C10" sqref="C10"/>
    </sheetView>
  </sheetViews>
  <sheetFormatPr baseColWidth="10" defaultRowHeight="15" x14ac:dyDescent="0.25"/>
  <cols>
    <col min="1" max="46" width="2.140625" style="1" customWidth="1"/>
    <col min="47" max="104" width="11.42578125" style="1" customWidth="1"/>
    <col min="105" max="16384" width="11.42578125" style="1"/>
  </cols>
  <sheetData>
    <row r="1" spans="7:48" x14ac:dyDescent="0.25">
      <c r="AF1" s="40" t="s">
        <v>207</v>
      </c>
      <c r="AG1" s="38" t="s">
        <v>219</v>
      </c>
      <c r="AH1" s="38"/>
      <c r="AI1" s="38"/>
      <c r="AJ1" s="38"/>
      <c r="AK1" s="38"/>
      <c r="AL1" s="38"/>
      <c r="AM1" s="38"/>
      <c r="AN1" s="38"/>
      <c r="AO1" s="38"/>
      <c r="AP1" s="38"/>
      <c r="AQ1" s="38"/>
      <c r="AR1" s="38"/>
      <c r="AS1" s="38"/>
    </row>
    <row r="2" spans="7:48" x14ac:dyDescent="0.25">
      <c r="AF2" s="40" t="s">
        <v>208</v>
      </c>
      <c r="AQ2" s="36" t="str">
        <f ca="1">IF(NOT(ISNA(VLOOKUP($AG$1,BDoss,2,FALSE))),VLOOKUP($AG$1,BDoss,2,FALSE),"")</f>
        <v>20/02/2017</v>
      </c>
    </row>
    <row r="3" spans="7:48" x14ac:dyDescent="0.25">
      <c r="AF3" s="40" t="s">
        <v>209</v>
      </c>
      <c r="AQ3" s="36" t="str">
        <f ca="1">IF(NOT(ISNA(VLOOKUP($AG$1,BDoss,3,FALSE))),VLOOKUP($AG$1,BDoss,3,FALSE),"")</f>
        <v>29/08/2016</v>
      </c>
    </row>
    <row r="4" spans="7:48" x14ac:dyDescent="0.25">
      <c r="G4" s="40" t="s">
        <v>210</v>
      </c>
      <c r="H4" s="39" t="str">
        <f ca="1">IF(NOT(ISNA(VLOOKUP($AG$1,BDoss,4,FALSE))),VLOOKUP($AG$1,BDoss,4,FALSE),"")</f>
        <v>GALOPIN</v>
      </c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Y4" s="40" t="s">
        <v>213</v>
      </c>
      <c r="Z4" s="39" t="str">
        <f ca="1">IF(NOT(ISNA(VLOOKUP($AG$1,BDoss,5,FALSE))),VLOOKUP($AG$1,BDoss,5,FALSE),"")</f>
        <v/>
      </c>
    </row>
    <row r="5" spans="7:48" x14ac:dyDescent="0.25">
      <c r="G5" s="40" t="s">
        <v>211</v>
      </c>
      <c r="H5" s="39" t="str">
        <f ca="1">IF(NOT(ISNA(VLOOKUP($AG$1,BDoss,6,FALSE))),VLOOKUP($AG$1,BDoss,6,FALSE),"")</f>
        <v>Jean-Charles</v>
      </c>
      <c r="Y5" s="40" t="s">
        <v>214</v>
      </c>
      <c r="Z5" s="39" t="str">
        <f ca="1">IF(NOT(ISNA(VLOOKUP($AG$1,BDoss,8,FALSE))),VLOOKUP($AG$1,BDoss,8,FALSE),"")</f>
        <v>Française</v>
      </c>
    </row>
    <row r="6" spans="7:48" x14ac:dyDescent="0.25">
      <c r="G6" s="40" t="s">
        <v>212</v>
      </c>
      <c r="H6" s="39" t="str">
        <f ca="1">IF(NOT(ISNA(VLOOKUP($AG$1,BDoss,7,FALSE))),VLOOKUP($AG$1,BDoss,7,FALSE),"")</f>
        <v>08/07/1955</v>
      </c>
      <c r="Y6" s="40" t="s">
        <v>215</v>
      </c>
      <c r="Z6" s="39" t="str">
        <f ca="1">IF(NOT(ISNA(VLOOKUP($AG$1,BDoss,9,FALSE))),VLOOKUP($AG$1,BDoss,9,FALSE),"")</f>
        <v>Célibataire</v>
      </c>
    </row>
    <row r="7" spans="7:48" x14ac:dyDescent="0.25">
      <c r="G7" s="40" t="s">
        <v>216</v>
      </c>
      <c r="H7" s="67">
        <f ca="1">IF(NOT(ISNA(VLOOKUP($AG$1,BDoss,10,FALSE))),VLOOKUP($AG$1,BDoss,10,FALSE),"")</f>
        <v>777698142</v>
      </c>
      <c r="I7" s="67"/>
      <c r="J7" s="67"/>
      <c r="K7" s="67"/>
      <c r="L7" s="67"/>
      <c r="M7" s="67"/>
      <c r="T7" s="40" t="s">
        <v>217</v>
      </c>
      <c r="U7" s="39" t="str">
        <f ca="1">IF(NOT(ISNA(VLOOKUP($AG$1,BDoss,11,FALSE))),VLOOKUP($AG$1,BDoss,11,FALSE),"")</f>
        <v>roger@mazurczak.fr</v>
      </c>
      <c r="AV7" s="1" t="s">
        <v>226</v>
      </c>
    </row>
  </sheetData>
  <mergeCells count="1">
    <mergeCell ref="H7:M7"/>
  </mergeCells>
  <printOptions horizontalCentered="1"/>
  <pageMargins left="0.196850393700787" right="0.196850393700787" top="0.196850393700787" bottom="0.196850393700787" header="0.196850393700787" footer="0.196850393700787"/>
  <pageSetup paperSize="9" orientation="portrait" r:id="rId1"/>
  <headerFooter>
    <oddHeader>&amp;LEdition &amp;D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Accueil</vt:lpstr>
      <vt:lpstr>BDQ</vt:lpstr>
      <vt:lpstr>Param</vt:lpstr>
      <vt:lpstr>Fiche</vt:lpstr>
      <vt:lpstr>Fiche!Zone_d_impression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mazurczak</dc:creator>
  <cp:lastModifiedBy>roger mazurczak</cp:lastModifiedBy>
  <cp:lastPrinted>2017-02-20T16:36:22Z</cp:lastPrinted>
  <dcterms:created xsi:type="dcterms:W3CDTF">2017-02-19T18:39:16Z</dcterms:created>
  <dcterms:modified xsi:type="dcterms:W3CDTF">2017-02-21T10:49:17Z</dcterms:modified>
</cp:coreProperties>
</file>