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35" windowWidth="24240" windowHeight="12090" tabRatio="782"/>
  </bookViews>
  <sheets>
    <sheet name="Calendrier" sheetId="2" r:id="rId1"/>
    <sheet name="Données" sheetId="16" r:id="rId2"/>
    <sheet name="Septembre" sheetId="1" r:id="rId3"/>
    <sheet name="Octobre" sheetId="4" r:id="rId4"/>
    <sheet name="Novembre" sheetId="5" r:id="rId5"/>
    <sheet name="Décembre" sheetId="6" r:id="rId6"/>
    <sheet name="Janvier" sheetId="7" r:id="rId7"/>
    <sheet name="Février" sheetId="8" r:id="rId8"/>
    <sheet name="Mars" sheetId="9" r:id="rId9"/>
    <sheet name="Avril" sheetId="10" r:id="rId10"/>
    <sheet name="Mai" sheetId="11" r:id="rId11"/>
    <sheet name="Juin" sheetId="12" r:id="rId12"/>
    <sheet name="Juillet" sheetId="13" r:id="rId13"/>
    <sheet name="Août" sheetId="15" r:id="rId14"/>
    <sheet name="Récap. Perso" sheetId="17" r:id="rId15"/>
  </sheets>
  <definedNames>
    <definedName name="Année">OFFSET(Données!#REF!,,,COUNTA(Données!#REF!))</definedName>
    <definedName name="Collaborateurs">OFFSET(Données!$A$1,,,COUNTA(Données!$A:$A))</definedName>
    <definedName name="JFeries">Calendrier!$C$7:$C$19</definedName>
  </definedNames>
  <calcPr calcId="145621"/>
</workbook>
</file>

<file path=xl/calcChain.xml><?xml version="1.0" encoding="utf-8"?>
<calcChain xmlns="http://schemas.openxmlformats.org/spreadsheetml/2006/main">
  <c r="AK16" i="17" l="1"/>
  <c r="AK15" i="17"/>
  <c r="AK14" i="17"/>
  <c r="AJ12" i="17"/>
  <c r="AK11" i="17"/>
  <c r="AK9" i="17"/>
  <c r="AK8" i="17"/>
  <c r="AK7" i="17"/>
  <c r="AK6" i="17"/>
  <c r="E2" i="2"/>
  <c r="H4" i="2" l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G4" i="2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F4" i="2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E4" i="2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AL7" i="17"/>
  <c r="AL16" i="17"/>
  <c r="AJ16" i="17"/>
  <c r="AI16" i="17"/>
  <c r="AH16" i="17"/>
  <c r="AL15" i="17"/>
  <c r="AJ15" i="17"/>
  <c r="AI15" i="17"/>
  <c r="AH15" i="17"/>
  <c r="AL14" i="17"/>
  <c r="AJ14" i="17"/>
  <c r="AI14" i="17"/>
  <c r="AH14" i="17"/>
  <c r="AK13" i="17"/>
  <c r="AL13" i="17"/>
  <c r="AJ13" i="17"/>
  <c r="AI13" i="17"/>
  <c r="AH13" i="17"/>
  <c r="AL12" i="17"/>
  <c r="AK12" i="17"/>
  <c r="AI12" i="17"/>
  <c r="AH12" i="17"/>
  <c r="AL11" i="17"/>
  <c r="AJ11" i="17"/>
  <c r="AI11" i="17"/>
  <c r="AH11" i="17"/>
  <c r="AL9" i="17"/>
  <c r="AJ9" i="17"/>
  <c r="AI9" i="17"/>
  <c r="AH9" i="17"/>
  <c r="AL8" i="17"/>
  <c r="AJ8" i="17"/>
  <c r="AI8" i="17"/>
  <c r="AH8" i="17"/>
  <c r="AJ7" i="17"/>
  <c r="AI7" i="17"/>
  <c r="AH7" i="17"/>
  <c r="AJ5" i="17"/>
  <c r="AK5" i="17"/>
  <c r="AK10" i="17"/>
  <c r="AL10" i="17"/>
  <c r="AJ10" i="17"/>
  <c r="AI10" i="17"/>
  <c r="AH10" i="17"/>
  <c r="AH5" i="17"/>
  <c r="AL5" i="17"/>
  <c r="AI5" i="17"/>
  <c r="I3" i="6"/>
  <c r="AH6" i="17"/>
  <c r="AK17" i="17"/>
  <c r="AJ6" i="17"/>
  <c r="AI6" i="17"/>
  <c r="AL6" i="17"/>
  <c r="AE3" i="1"/>
  <c r="S3" i="1"/>
  <c r="G3" i="1"/>
  <c r="I2" i="2"/>
  <c r="Z3" i="1"/>
  <c r="N3" i="1"/>
  <c r="J3" i="1"/>
  <c r="AC3" i="4"/>
  <c r="W3" i="4"/>
  <c r="G3" i="4"/>
  <c r="U3" i="5"/>
  <c r="AA3" i="6"/>
  <c r="C3" i="1"/>
  <c r="AC3" i="1"/>
  <c r="Y3" i="1"/>
  <c r="U3" i="1"/>
  <c r="Q3" i="1"/>
  <c r="M3" i="1"/>
  <c r="I3" i="1"/>
  <c r="E3" i="1"/>
  <c r="C9" i="2"/>
  <c r="B3" i="4"/>
  <c r="C2" i="4" s="1"/>
  <c r="AF3" i="4"/>
  <c r="AB3" i="4"/>
  <c r="U3" i="4"/>
  <c r="M3" i="4"/>
  <c r="E3" i="4"/>
  <c r="AA3" i="5"/>
  <c r="S3" i="5"/>
  <c r="K3" i="5"/>
  <c r="C3" i="5"/>
  <c r="Y3" i="6"/>
  <c r="Q3" i="6"/>
  <c r="AG3" i="4"/>
  <c r="D3" i="6"/>
  <c r="H3" i="6"/>
  <c r="L3" i="6"/>
  <c r="P3" i="6"/>
  <c r="T3" i="6"/>
  <c r="X3" i="6"/>
  <c r="AB3" i="6"/>
  <c r="AF3" i="6"/>
  <c r="F3" i="5"/>
  <c r="J3" i="5"/>
  <c r="N3" i="5"/>
  <c r="R3" i="5"/>
  <c r="V3" i="5"/>
  <c r="Z3" i="5"/>
  <c r="AD3" i="5"/>
  <c r="D3" i="4"/>
  <c r="H3" i="4"/>
  <c r="L3" i="4"/>
  <c r="P3" i="4"/>
  <c r="T3" i="4"/>
  <c r="X3" i="4"/>
  <c r="F3" i="6"/>
  <c r="J3" i="6"/>
  <c r="N3" i="6"/>
  <c r="R3" i="6"/>
  <c r="V3" i="6"/>
  <c r="Z3" i="6"/>
  <c r="AD3" i="6"/>
  <c r="D3" i="5"/>
  <c r="H3" i="5"/>
  <c r="L3" i="5"/>
  <c r="P3" i="5"/>
  <c r="T3" i="5"/>
  <c r="X3" i="5"/>
  <c r="AB3" i="5"/>
  <c r="AF3" i="5"/>
  <c r="F3" i="4"/>
  <c r="J3" i="4"/>
  <c r="N3" i="4"/>
  <c r="R3" i="4"/>
  <c r="V3" i="4"/>
  <c r="Z3" i="4"/>
  <c r="AG3" i="6"/>
  <c r="B3" i="6"/>
  <c r="C2" i="6" s="1"/>
  <c r="B3" i="1"/>
  <c r="C2" i="1" s="1"/>
  <c r="AD3" i="1"/>
  <c r="AF3" i="1"/>
  <c r="AB3" i="1"/>
  <c r="X3" i="1"/>
  <c r="T3" i="1"/>
  <c r="P3" i="1"/>
  <c r="L3" i="1"/>
  <c r="H3" i="1"/>
  <c r="D3" i="1"/>
  <c r="B3" i="5"/>
  <c r="C2" i="5" s="1"/>
  <c r="AE3" i="4"/>
  <c r="AA3" i="4"/>
  <c r="S3" i="4"/>
  <c r="K3" i="4"/>
  <c r="C3" i="4"/>
  <c r="Y3" i="5"/>
  <c r="Q3" i="5"/>
  <c r="I3" i="5"/>
  <c r="AE3" i="6"/>
  <c r="W3" i="6"/>
  <c r="O3" i="6"/>
  <c r="G3" i="6"/>
  <c r="W3" i="1"/>
  <c r="K3" i="1"/>
  <c r="C7" i="2"/>
  <c r="AD3" i="4"/>
  <c r="Y3" i="4"/>
  <c r="Q3" i="4"/>
  <c r="I3" i="4"/>
  <c r="AE3" i="5"/>
  <c r="W3" i="5"/>
  <c r="O3" i="5"/>
  <c r="G3" i="5"/>
  <c r="AC3" i="6"/>
  <c r="U3" i="6"/>
  <c r="M3" i="6"/>
  <c r="E3" i="6"/>
  <c r="AA3" i="1"/>
  <c r="O3" i="1"/>
  <c r="V3" i="1"/>
  <c r="R3" i="1"/>
  <c r="F3" i="1"/>
  <c r="C8" i="2"/>
  <c r="O3" i="4"/>
  <c r="AC3" i="5"/>
  <c r="M3" i="5"/>
  <c r="E3" i="5"/>
  <c r="S3" i="6"/>
  <c r="K3" i="6"/>
  <c r="C3" i="6"/>
  <c r="N4" i="2" l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J4" i="2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I4" i="2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C10" i="2"/>
  <c r="C18" i="2"/>
  <c r="P4" i="2"/>
  <c r="P5" i="2" s="1"/>
  <c r="P6" i="2" s="1"/>
  <c r="P7" i="2" s="1"/>
  <c r="P8" i="2" s="1"/>
  <c r="P9" i="2" s="1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P33" i="2" s="1"/>
  <c r="P34" i="2" s="1"/>
  <c r="C19" i="2"/>
  <c r="O4" i="2"/>
  <c r="O5" i="2" s="1"/>
  <c r="O6" i="2" s="1"/>
  <c r="O7" i="2" s="1"/>
  <c r="O8" i="2" s="1"/>
  <c r="O9" i="2" s="1"/>
  <c r="O10" i="2" s="1"/>
  <c r="O11" i="2" s="1"/>
  <c r="O12" i="2" s="1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K4" i="2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C14" i="2"/>
  <c r="C15" i="2" s="1"/>
  <c r="M4" i="2"/>
  <c r="M5" i="2" s="1"/>
  <c r="M6" i="2" s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C11" i="2"/>
  <c r="L4" i="2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C13" i="2"/>
  <c r="AD3" i="8"/>
  <c r="AJ17" i="17"/>
  <c r="AI17" i="17"/>
  <c r="AL17" i="17"/>
  <c r="AH17" i="17"/>
  <c r="E1" i="2"/>
  <c r="C3" i="13"/>
  <c r="G3" i="13"/>
  <c r="K3" i="13"/>
  <c r="O3" i="13"/>
  <c r="S3" i="13"/>
  <c r="W3" i="13"/>
  <c r="AA3" i="13"/>
  <c r="AE3" i="13"/>
  <c r="D3" i="15"/>
  <c r="H3" i="15"/>
  <c r="L3" i="15"/>
  <c r="P3" i="15"/>
  <c r="T3" i="15"/>
  <c r="X3" i="15"/>
  <c r="AB3" i="15"/>
  <c r="AF3" i="15"/>
  <c r="C3" i="12"/>
  <c r="G3" i="12"/>
  <c r="K3" i="12"/>
  <c r="O3" i="12"/>
  <c r="S3" i="12"/>
  <c r="W3" i="12"/>
  <c r="AA3" i="12"/>
  <c r="AE3" i="12"/>
  <c r="C3" i="11"/>
  <c r="G3" i="11"/>
  <c r="K3" i="11"/>
  <c r="O3" i="11"/>
  <c r="S3" i="11"/>
  <c r="W3" i="11"/>
  <c r="AA3" i="11"/>
  <c r="AE3" i="11"/>
  <c r="D3" i="10"/>
  <c r="H3" i="10"/>
  <c r="L3" i="10"/>
  <c r="P3" i="10"/>
  <c r="T3" i="10"/>
  <c r="X3" i="10"/>
  <c r="AB3" i="10"/>
  <c r="AF3" i="10"/>
  <c r="C3" i="9"/>
  <c r="G3" i="9"/>
  <c r="K3" i="9"/>
  <c r="O3" i="9"/>
  <c r="S3" i="9"/>
  <c r="W3" i="9"/>
  <c r="AA3" i="9"/>
  <c r="AE3" i="9"/>
  <c r="F3" i="8"/>
  <c r="J3" i="8"/>
  <c r="N3" i="8"/>
  <c r="R3" i="8"/>
  <c r="V3" i="8"/>
  <c r="Z3" i="8"/>
  <c r="B3" i="7"/>
  <c r="C2" i="7" s="1"/>
  <c r="F3" i="7"/>
  <c r="J3" i="7"/>
  <c r="N3" i="7"/>
  <c r="R3" i="7"/>
  <c r="V3" i="7"/>
  <c r="Z3" i="7"/>
  <c r="AD3" i="7"/>
  <c r="D3" i="13"/>
  <c r="H3" i="13"/>
  <c r="L3" i="13"/>
  <c r="P3" i="13"/>
  <c r="T3" i="13"/>
  <c r="X3" i="13"/>
  <c r="AB3" i="13"/>
  <c r="AF3" i="13"/>
  <c r="E3" i="15"/>
  <c r="I3" i="15"/>
  <c r="M3" i="15"/>
  <c r="Q3" i="15"/>
  <c r="U3" i="15"/>
  <c r="Y3" i="15"/>
  <c r="AC3" i="15"/>
  <c r="AG3" i="15"/>
  <c r="D3" i="12"/>
  <c r="H3" i="12"/>
  <c r="L3" i="12"/>
  <c r="P3" i="12"/>
  <c r="T3" i="12"/>
  <c r="X3" i="12"/>
  <c r="AB3" i="12"/>
  <c r="AF3" i="12"/>
  <c r="D3" i="11"/>
  <c r="H3" i="11"/>
  <c r="L3" i="11"/>
  <c r="P3" i="11"/>
  <c r="T3" i="11"/>
  <c r="X3" i="11"/>
  <c r="AB3" i="11"/>
  <c r="AF3" i="11"/>
  <c r="E3" i="10"/>
  <c r="I3" i="10"/>
  <c r="M3" i="10"/>
  <c r="Q3" i="10"/>
  <c r="U3" i="10"/>
  <c r="Y3" i="10"/>
  <c r="AC3" i="10"/>
  <c r="B3" i="10"/>
  <c r="C2" i="10" s="1"/>
  <c r="D3" i="9"/>
  <c r="H3" i="9"/>
  <c r="L3" i="9"/>
  <c r="P3" i="9"/>
  <c r="T3" i="9"/>
  <c r="X3" i="9"/>
  <c r="AB3" i="9"/>
  <c r="AF3" i="9"/>
  <c r="C3" i="8"/>
  <c r="G3" i="8"/>
  <c r="K3" i="8"/>
  <c r="O3" i="8"/>
  <c r="S3" i="8"/>
  <c r="W3" i="8"/>
  <c r="AA3" i="8"/>
  <c r="C3" i="7"/>
  <c r="G3" i="7"/>
  <c r="K3" i="7"/>
  <c r="E3" i="13"/>
  <c r="I3" i="13"/>
  <c r="M3" i="13"/>
  <c r="Q3" i="13"/>
  <c r="U3" i="13"/>
  <c r="Y3" i="13"/>
  <c r="AC3" i="13"/>
  <c r="AG3" i="13"/>
  <c r="F3" i="15"/>
  <c r="J3" i="15"/>
  <c r="N3" i="15"/>
  <c r="R3" i="15"/>
  <c r="V3" i="15"/>
  <c r="Z3" i="15"/>
  <c r="AD3" i="15"/>
  <c r="B3" i="15"/>
  <c r="C2" i="15" s="1"/>
  <c r="E3" i="12"/>
  <c r="I3" i="12"/>
  <c r="M3" i="12"/>
  <c r="Q3" i="12"/>
  <c r="U3" i="12"/>
  <c r="Y3" i="12"/>
  <c r="AC3" i="12"/>
  <c r="B3" i="12"/>
  <c r="C2" i="12" s="1"/>
  <c r="E3" i="11"/>
  <c r="I3" i="11"/>
  <c r="M3" i="11"/>
  <c r="Q3" i="11"/>
  <c r="U3" i="11"/>
  <c r="Y3" i="11"/>
  <c r="AC3" i="11"/>
  <c r="B3" i="11"/>
  <c r="C2" i="11" s="1"/>
  <c r="F3" i="10"/>
  <c r="J3" i="10"/>
  <c r="N3" i="10"/>
  <c r="R3" i="10"/>
  <c r="V3" i="10"/>
  <c r="Z3" i="10"/>
  <c r="AD3" i="10"/>
  <c r="AG3" i="9"/>
  <c r="E3" i="9"/>
  <c r="I3" i="9"/>
  <c r="M3" i="9"/>
  <c r="Q3" i="9"/>
  <c r="U3" i="9"/>
  <c r="Y3" i="9"/>
  <c r="AC3" i="9"/>
  <c r="AG3" i="7"/>
  <c r="D3" i="8"/>
  <c r="H3" i="8"/>
  <c r="L3" i="8"/>
  <c r="P3" i="8"/>
  <c r="T3" i="8"/>
  <c r="X3" i="8"/>
  <c r="AB3" i="8"/>
  <c r="B3" i="8"/>
  <c r="C2" i="8" s="1"/>
  <c r="D3" i="7"/>
  <c r="H3" i="7"/>
  <c r="L3" i="7"/>
  <c r="P3" i="7"/>
  <c r="T3" i="7"/>
  <c r="X3" i="7"/>
  <c r="AB3" i="7"/>
  <c r="AF3" i="7"/>
  <c r="F3" i="13"/>
  <c r="J3" i="13"/>
  <c r="N3" i="13"/>
  <c r="R3" i="13"/>
  <c r="V3" i="13"/>
  <c r="Z3" i="13"/>
  <c r="AD3" i="13"/>
  <c r="C3" i="15"/>
  <c r="G3" i="15"/>
  <c r="K3" i="15"/>
  <c r="O3" i="15"/>
  <c r="S3" i="15"/>
  <c r="W3" i="15"/>
  <c r="AA3" i="15"/>
  <c r="AE3" i="15"/>
  <c r="B3" i="13"/>
  <c r="C2" i="13" s="1"/>
  <c r="F3" i="12"/>
  <c r="J3" i="12"/>
  <c r="N3" i="12"/>
  <c r="R3" i="12"/>
  <c r="V3" i="12"/>
  <c r="Z3" i="12"/>
  <c r="AD3" i="12"/>
  <c r="AG3" i="11"/>
  <c r="F3" i="11"/>
  <c r="J3" i="11"/>
  <c r="N3" i="11"/>
  <c r="R3" i="11"/>
  <c r="V3" i="11"/>
  <c r="Z3" i="11"/>
  <c r="AD3" i="11"/>
  <c r="C3" i="10"/>
  <c r="G3" i="10"/>
  <c r="K3" i="10"/>
  <c r="O3" i="10"/>
  <c r="S3" i="10"/>
  <c r="W3" i="10"/>
  <c r="AA3" i="10"/>
  <c r="AE3" i="10"/>
  <c r="B3" i="9"/>
  <c r="C2" i="9" s="1"/>
  <c r="F3" i="9"/>
  <c r="J3" i="9"/>
  <c r="N3" i="9"/>
  <c r="R3" i="9"/>
  <c r="V3" i="9"/>
  <c r="Z3" i="9"/>
  <c r="AD3" i="9"/>
  <c r="E3" i="8"/>
  <c r="I3" i="8"/>
  <c r="M3" i="8"/>
  <c r="Q3" i="8"/>
  <c r="U3" i="8"/>
  <c r="Y3" i="8"/>
  <c r="AC3" i="8"/>
  <c r="E3" i="7"/>
  <c r="Q3" i="7"/>
  <c r="Y3" i="7"/>
  <c r="I3" i="7"/>
  <c r="S3" i="7"/>
  <c r="AA3" i="7"/>
  <c r="M3" i="7"/>
  <c r="U3" i="7"/>
  <c r="AC3" i="7"/>
  <c r="O3" i="7"/>
  <c r="W3" i="7"/>
  <c r="AE3" i="7"/>
  <c r="J32" i="2" l="1"/>
  <c r="C12" i="2"/>
  <c r="C16" i="2"/>
  <c r="C17" i="2" s="1"/>
</calcChain>
</file>

<file path=xl/sharedStrings.xml><?xml version="1.0" encoding="utf-8"?>
<sst xmlns="http://schemas.openxmlformats.org/spreadsheetml/2006/main" count="190" uniqueCount="67">
  <si>
    <t>RTT</t>
  </si>
  <si>
    <t>CP</t>
  </si>
  <si>
    <t>Récup</t>
  </si>
  <si>
    <t>Maladie</t>
  </si>
  <si>
    <t>W</t>
  </si>
  <si>
    <t>JA</t>
  </si>
  <si>
    <t>CSS</t>
  </si>
  <si>
    <t>Conven.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</si>
  <si>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</si>
  <si>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</si>
  <si>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</si>
  <si>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</si>
  <si>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</si>
  <si>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</si>
  <si>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</si>
  <si>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</si>
  <si>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</si>
  <si>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</si>
  <si>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Juil</t>
  </si>
  <si>
    <t>Août</t>
  </si>
  <si>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</si>
  <si>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</si>
  <si>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</si>
  <si>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</si>
  <si>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</si>
  <si>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</si>
  <si>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</si>
  <si>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</si>
  <si>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</si>
  <si>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</si>
  <si>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</si>
  <si>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</si>
  <si>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</si>
  <si>
    <t>Septembre</t>
  </si>
  <si>
    <t>Octobre</t>
  </si>
  <si>
    <t>Novembre</t>
  </si>
  <si>
    <t>Décembre</t>
  </si>
  <si>
    <t>Janvier</t>
  </si>
  <si>
    <t>Février</t>
  </si>
  <si>
    <t>Avril</t>
  </si>
  <si>
    <t>Juillet</t>
  </si>
  <si>
    <t>Nom:</t>
  </si>
  <si>
    <t>Première année à considérer</t>
  </si>
  <si>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</si>
  <si>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</si>
  <si>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</si>
  <si>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</si>
  <si>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</si>
  <si>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</si>
  <si>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</si>
  <si>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</si>
  <si>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</si>
  <si>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</si>
  <si>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</si>
  <si>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</si>
  <si>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</si>
  <si>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</si>
  <si>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</si>
  <si>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</si>
  <si>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</si>
  <si>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</si>
  <si>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</si>
  <si>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20</t>
  </si>
  <si>
    <t>BU1</t>
  </si>
  <si>
    <t>BU2</t>
  </si>
  <si>
    <t>BU3</t>
  </si>
  <si>
    <t>Les 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</si>
</sst>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\ yyyy"/>
    <numFmt numFmtId="165" formatCode="ddd"/>
    <numFmt numFmtId="166" formatCode="mmm"/>
    <numFmt numFmtId="167" formatCode="ddd\ dd"/>
    <numFmt numFmtId="168" formatCode="&quot; &quot;ddd\ dd\ mmm"/>
    <numFmt numFmtId="169" formatCode="0.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7"/>
      <color indexed="12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sz val="12"/>
      <color indexed="8"/>
      <name val="Arial"/>
      <family val="2"/>
    </font>
    <font>
      <b/>
      <sz val="10"/>
      <name val="Arial"/>
      <family val="2"/>
    </font>
    <font>
      <sz val="8"/>
      <name val="Arial Narrow"/>
      <family val="2"/>
    </font>
    <font>
      <u/>
      <sz val="10"/>
      <name val="Arial"/>
      <family val="2"/>
    </font>
    <font>
      <sz val="9"/>
      <color rgb="FF303030"/>
      <name val="Verdana"/>
      <family val="2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 diagonalUp="1" diagonalDown="1"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 style="dotted">
        <color auto="1"/>
      </diagonal>
    </border>
    <border diagonalUp="1" diagonalDown="1"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 style="dotted">
        <color auto="1"/>
      </diagonal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 diagonalUp="1" diagonalDown="1">
      <left style="dotted">
        <color indexed="64"/>
      </left>
      <right style="medium">
        <color indexed="64"/>
      </right>
      <top/>
      <bottom style="dotted">
        <color indexed="64"/>
      </bottom>
      <diagonal style="dotted">
        <color indexed="64"/>
      </diagonal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 applyAlignment="1">
      <alignment horizontal="center"/>
    </xf>
    <xf numFmtId="0" fontId="7" fillId="10" borderId="1" xfId="0" applyNumberFormat="1" applyFont="1" applyFill="1" applyBorder="1" applyAlignment="1" applyProtection="1">
      <alignment horizontal="center" vertical="center" shrinkToFit="1"/>
    </xf>
    <xf numFmtId="0" fontId="0" fillId="0" borderId="0" xfId="0"/>
    <xf numFmtId="168" fontId="3" fillId="9" borderId="1" xfId="0" quotePrefix="1" applyNumberFormat="1" applyFont="1" applyFill="1" applyBorder="1" applyAlignment="1" applyProtection="1">
      <alignment horizontal="center" vertical="center"/>
    </xf>
    <xf numFmtId="168" fontId="3" fillId="9" borderId="1" xfId="0" applyNumberFormat="1" applyFont="1" applyFill="1" applyBorder="1" applyAlignment="1" applyProtection="1">
      <alignment horizontal="center" vertical="center"/>
    </xf>
    <xf numFmtId="0" fontId="5" fillId="0" borderId="25" xfId="0" applyFont="1" applyFill="1" applyBorder="1" applyAlignment="1" applyProtection="1">
      <alignment horizontal="left" vertical="center" indent="1"/>
    </xf>
    <xf numFmtId="0" fontId="5" fillId="0" borderId="26" xfId="0" applyFont="1" applyFill="1" applyBorder="1" applyAlignment="1" applyProtection="1">
      <alignment horizontal="left" vertical="center" indent="1"/>
    </xf>
    <xf numFmtId="0" fontId="5" fillId="0" borderId="27" xfId="0" applyFont="1" applyFill="1" applyBorder="1" applyAlignment="1" applyProtection="1">
      <alignment horizontal="left" vertical="center" indent="1"/>
    </xf>
    <xf numFmtId="165" fontId="0" fillId="8" borderId="29" xfId="0" applyNumberFormat="1" applyFill="1" applyBorder="1" applyAlignment="1">
      <alignment horizontal="center"/>
    </xf>
    <xf numFmtId="165" fontId="0" fillId="8" borderId="30" xfId="0" applyNumberFormat="1" applyFill="1" applyBorder="1" applyAlignment="1">
      <alignment horizontal="center"/>
    </xf>
    <xf numFmtId="0" fontId="0" fillId="8" borderId="31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0" borderId="16" xfId="0" applyBorder="1" applyAlignment="1">
      <alignment shrinkToFit="1"/>
    </xf>
    <xf numFmtId="0" fontId="0" fillId="0" borderId="14" xfId="0" applyBorder="1" applyAlignment="1">
      <alignment shrinkToFit="1"/>
    </xf>
    <xf numFmtId="0" fontId="0" fillId="0" borderId="15" xfId="0" applyBorder="1" applyAlignment="1">
      <alignment shrinkToFit="1"/>
    </xf>
    <xf numFmtId="0" fontId="10" fillId="0" borderId="0" xfId="0" applyNumberFormat="1" applyFont="1"/>
    <xf numFmtId="0" fontId="4" fillId="3" borderId="2" xfId="0" applyFont="1" applyFill="1" applyBorder="1" applyAlignment="1">
      <alignment horizontal="center" vertical="center" shrinkToFit="1"/>
    </xf>
    <xf numFmtId="0" fontId="6" fillId="3" borderId="2" xfId="0" applyFont="1" applyFill="1" applyBorder="1" applyAlignment="1">
      <alignment horizontal="center" vertical="center" shrinkToFit="1"/>
    </xf>
    <xf numFmtId="0" fontId="6" fillId="5" borderId="2" xfId="0" applyFont="1" applyFill="1" applyBorder="1" applyAlignment="1">
      <alignment horizontal="center" vertical="center" shrinkToFit="1"/>
    </xf>
    <xf numFmtId="0" fontId="6" fillId="6" borderId="2" xfId="0" applyFont="1" applyFill="1" applyBorder="1" applyAlignment="1">
      <alignment horizontal="center" vertical="center" shrinkToFit="1"/>
    </xf>
    <xf numFmtId="0" fontId="6" fillId="4" borderId="2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shrinkToFit="1"/>
    </xf>
    <xf numFmtId="0" fontId="6" fillId="7" borderId="2" xfId="0" applyFont="1" applyFill="1" applyBorder="1" applyAlignment="1">
      <alignment horizontal="center" vertical="center" shrinkToFit="1"/>
    </xf>
    <xf numFmtId="0" fontId="6" fillId="8" borderId="2" xfId="0" applyFont="1" applyFill="1" applyBorder="1" applyAlignment="1">
      <alignment horizontal="center" vertical="center" shrinkToFit="1"/>
    </xf>
    <xf numFmtId="165" fontId="0" fillId="8" borderId="21" xfId="0" applyNumberFormat="1" applyFill="1" applyBorder="1" applyAlignment="1">
      <alignment horizontal="center"/>
    </xf>
    <xf numFmtId="0" fontId="0" fillId="8" borderId="5" xfId="0" applyFill="1" applyBorder="1" applyAlignment="1">
      <alignment horizontal="center" vertical="center"/>
    </xf>
    <xf numFmtId="165" fontId="0" fillId="8" borderId="41" xfId="0" applyNumberFormat="1" applyFill="1" applyBorder="1" applyAlignment="1">
      <alignment horizontal="center"/>
    </xf>
    <xf numFmtId="0" fontId="0" fillId="8" borderId="33" xfId="0" applyFill="1" applyBorder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horizontal="right" vertical="center"/>
    </xf>
    <xf numFmtId="0" fontId="4" fillId="3" borderId="1" xfId="0" applyFont="1" applyFill="1" applyBorder="1" applyAlignment="1">
      <alignment horizontal="center" vertical="center" shrinkToFit="1"/>
    </xf>
    <xf numFmtId="0" fontId="6" fillId="5" borderId="1" xfId="0" applyFont="1" applyFill="1" applyBorder="1" applyAlignment="1">
      <alignment horizontal="center" vertical="center" shrinkToFit="1"/>
    </xf>
    <xf numFmtId="0" fontId="6" fillId="6" borderId="1" xfId="0" applyFont="1" applyFill="1" applyBorder="1" applyAlignment="1">
      <alignment horizontal="center" vertical="center" shrinkToFit="1"/>
    </xf>
    <xf numFmtId="0" fontId="6" fillId="4" borderId="1" xfId="0" applyFont="1" applyFill="1" applyBorder="1" applyAlignment="1">
      <alignment horizontal="center" vertical="center" shrinkToFit="1"/>
    </xf>
    <xf numFmtId="0" fontId="6" fillId="2" borderId="1" xfId="0" applyFont="1" applyFill="1" applyBorder="1" applyAlignment="1">
      <alignment horizontal="center" vertical="center" shrinkToFit="1"/>
    </xf>
    <xf numFmtId="0" fontId="6" fillId="7" borderId="1" xfId="0" applyFont="1" applyFill="1" applyBorder="1" applyAlignment="1">
      <alignment horizontal="center" vertical="center" shrinkToFit="1"/>
    </xf>
    <xf numFmtId="0" fontId="6" fillId="8" borderId="1" xfId="0" applyFont="1" applyFill="1" applyBorder="1" applyAlignment="1">
      <alignment horizontal="center" vertical="center" shrinkToFit="1"/>
    </xf>
    <xf numFmtId="0" fontId="6" fillId="3" borderId="1" xfId="0" applyFont="1" applyFill="1" applyBorder="1" applyAlignment="1">
      <alignment horizontal="center" vertical="center" shrinkToFit="1"/>
    </xf>
    <xf numFmtId="0" fontId="0" fillId="8" borderId="22" xfId="0" applyFill="1" applyBorder="1" applyAlignment="1">
      <alignment horizontal="center"/>
    </xf>
    <xf numFmtId="0" fontId="0" fillId="8" borderId="40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166" fontId="0" fillId="8" borderId="6" xfId="0" applyNumberFormat="1" applyFill="1" applyBorder="1" applyAlignment="1">
      <alignment horizontal="center"/>
    </xf>
    <xf numFmtId="166" fontId="0" fillId="8" borderId="7" xfId="0" applyNumberFormat="1" applyFill="1" applyBorder="1" applyAlignment="1">
      <alignment horizontal="center"/>
    </xf>
    <xf numFmtId="166" fontId="0" fillId="8" borderId="8" xfId="0" applyNumberFormat="1" applyFill="1" applyBorder="1" applyAlignment="1">
      <alignment horizontal="center"/>
    </xf>
    <xf numFmtId="0" fontId="0" fillId="0" borderId="12" xfId="0" applyBorder="1" applyAlignment="1">
      <alignment horizontal="center" shrinkToFit="1"/>
    </xf>
    <xf numFmtId="0" fontId="0" fillId="0" borderId="20" xfId="0" applyBorder="1" applyAlignment="1">
      <alignment horizontal="center" shrinkToFit="1"/>
    </xf>
    <xf numFmtId="0" fontId="0" fillId="0" borderId="14" xfId="0" applyBorder="1" applyAlignment="1">
      <alignment horizontal="center" shrinkToFit="1"/>
    </xf>
    <xf numFmtId="0" fontId="0" fillId="0" borderId="15" xfId="0" applyBorder="1" applyAlignment="1">
      <alignment horizontal="center" shrinkToFit="1"/>
    </xf>
    <xf numFmtId="0" fontId="0" fillId="0" borderId="17" xfId="0" applyBorder="1" applyAlignment="1">
      <alignment horizontal="center" vertical="center" shrinkToFit="1"/>
    </xf>
    <xf numFmtId="0" fontId="0" fillId="0" borderId="10" xfId="0" applyBorder="1" applyAlignment="1">
      <alignment horizontal="center" vertical="center" shrinkToFit="1"/>
    </xf>
    <xf numFmtId="0" fontId="0" fillId="0" borderId="19" xfId="0" applyBorder="1" applyAlignment="1">
      <alignment horizontal="center" vertical="center" shrinkToFit="1"/>
    </xf>
    <xf numFmtId="0" fontId="0" fillId="0" borderId="18" xfId="0" applyBorder="1" applyAlignment="1">
      <alignment horizontal="center" vertical="center" shrinkToFit="1"/>
    </xf>
    <xf numFmtId="0" fontId="0" fillId="0" borderId="12" xfId="0" applyBorder="1" applyAlignment="1">
      <alignment horizontal="center" vertical="center" shrinkToFit="1"/>
    </xf>
    <xf numFmtId="0" fontId="0" fillId="0" borderId="20" xfId="0" applyBorder="1" applyAlignment="1">
      <alignment horizontal="center" vertical="center" shrinkToFit="1"/>
    </xf>
    <xf numFmtId="0" fontId="0" fillId="0" borderId="16" xfId="0" applyBorder="1" applyAlignment="1">
      <alignment horizontal="center" vertical="center" shrinkToFit="1"/>
    </xf>
    <xf numFmtId="0" fontId="0" fillId="0" borderId="14" xfId="0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0" fillId="0" borderId="37" xfId="0" applyBorder="1" applyAlignment="1">
      <alignment horizontal="center" vertical="center" shrinkToFit="1"/>
    </xf>
    <xf numFmtId="0" fontId="0" fillId="0" borderId="38" xfId="0" applyBorder="1" applyAlignment="1">
      <alignment horizontal="center" vertical="center" shrinkToFit="1"/>
    </xf>
    <xf numFmtId="0" fontId="0" fillId="0" borderId="39" xfId="0" applyBorder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48" xfId="0" applyBorder="1" applyAlignment="1">
      <alignment horizontal="center" shrinkToFit="1"/>
    </xf>
    <xf numFmtId="0" fontId="0" fillId="0" borderId="49" xfId="0" applyBorder="1" applyAlignment="1">
      <alignment horizontal="center" shrinkToFit="1"/>
    </xf>
    <xf numFmtId="0" fontId="0" fillId="0" borderId="50" xfId="0" applyBorder="1" applyAlignment="1">
      <alignment horizontal="center" shrinkToFit="1"/>
    </xf>
    <xf numFmtId="0" fontId="0" fillId="0" borderId="11" xfId="0" applyBorder="1" applyAlignment="1">
      <alignment horizontal="center" shrinkToFit="1"/>
    </xf>
    <xf numFmtId="0" fontId="0" fillId="0" borderId="47" xfId="0" applyBorder="1" applyAlignment="1">
      <alignment horizontal="center" shrinkToFit="1"/>
    </xf>
    <xf numFmtId="0" fontId="0" fillId="0" borderId="46" xfId="0" applyBorder="1" applyAlignment="1">
      <alignment horizontal="center" shrinkToFit="1"/>
    </xf>
    <xf numFmtId="0" fontId="0" fillId="0" borderId="13" xfId="0" applyBorder="1" applyAlignment="1">
      <alignment horizontal="center" shrinkToFit="1"/>
    </xf>
    <xf numFmtId="167" fontId="0" fillId="0" borderId="44" xfId="0" applyNumberFormat="1" applyBorder="1" applyAlignment="1">
      <alignment horizontal="center"/>
    </xf>
    <xf numFmtId="167" fontId="0" fillId="0" borderId="4" xfId="0" applyNumberFormat="1" applyBorder="1" applyAlignment="1">
      <alignment horizontal="center"/>
    </xf>
    <xf numFmtId="167" fontId="0" fillId="0" borderId="45" xfId="0" applyNumberFormat="1" applyBorder="1" applyAlignment="1">
      <alignment horizontal="center"/>
    </xf>
    <xf numFmtId="167" fontId="0" fillId="0" borderId="42" xfId="0" applyNumberFormat="1" applyBorder="1" applyAlignment="1">
      <alignment horizontal="center"/>
    </xf>
    <xf numFmtId="167" fontId="0" fillId="0" borderId="0" xfId="0" applyNumberFormat="1" applyBorder="1" applyAlignment="1">
      <alignment horizontal="center"/>
    </xf>
    <xf numFmtId="167" fontId="0" fillId="0" borderId="43" xfId="0" applyNumberFormat="1" applyBorder="1" applyAlignment="1">
      <alignment horizontal="center"/>
    </xf>
    <xf numFmtId="0" fontId="0" fillId="0" borderId="52" xfId="0" applyBorder="1"/>
    <xf numFmtId="0" fontId="0" fillId="0" borderId="51" xfId="0" applyBorder="1"/>
    <xf numFmtId="167" fontId="0" fillId="0" borderId="53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7" fontId="0" fillId="0" borderId="54" xfId="0" applyNumberFormat="1" applyBorder="1" applyAlignment="1">
      <alignment horizontal="center"/>
    </xf>
    <xf numFmtId="0" fontId="1" fillId="11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168" fontId="3" fillId="9" borderId="1" xfId="0" quotePrefix="1" applyNumberFormat="1" applyFont="1" applyFill="1" applyBorder="1" applyAlignment="1" applyProtection="1">
      <alignment horizontal="center" vertical="center" shrinkToFit="1"/>
    </xf>
    <xf numFmtId="164" fontId="3" fillId="0" borderId="0" xfId="1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Alignment="1" applyProtection="1">
      <alignment horizontal="right" vertical="center"/>
    </xf>
    <xf numFmtId="0" fontId="3" fillId="0" borderId="0" xfId="1" applyFont="1" applyFill="1" applyBorder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/>
    </xf>
    <xf numFmtId="0" fontId="9" fillId="0" borderId="0" xfId="1" applyFont="1" applyFill="1" applyBorder="1" applyAlignment="1" applyProtection="1">
      <alignment vertical="center"/>
    </xf>
    <xf numFmtId="0" fontId="9" fillId="0" borderId="0" xfId="1" applyFont="1" applyFill="1" applyBorder="1" applyAlignment="1" applyProtection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0" borderId="51" xfId="0" applyNumberFormat="1" applyBorder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1" fillId="8" borderId="23" xfId="0" applyFont="1" applyFill="1" applyBorder="1" applyAlignment="1">
      <alignment horizontal="center" vertical="center"/>
    </xf>
    <xf numFmtId="0" fontId="1" fillId="8" borderId="24" xfId="0" applyFont="1" applyFill="1" applyBorder="1" applyAlignment="1">
      <alignment horizontal="center" vertical="center"/>
    </xf>
    <xf numFmtId="0" fontId="12" fillId="0" borderId="34" xfId="0" applyFont="1" applyBorder="1" applyAlignment="1">
      <alignment horizontal="center"/>
    </xf>
    <xf numFmtId="0" fontId="12" fillId="0" borderId="35" xfId="0" applyFont="1" applyBorder="1" applyAlignment="1">
      <alignment horizontal="center"/>
    </xf>
    <xf numFmtId="0" fontId="12" fillId="0" borderId="36" xfId="0" applyFont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44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4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NumberFormat="1" applyFill="1" applyBorder="1" applyAlignment="1">
      <alignment horizontal="center"/>
    </xf>
    <xf numFmtId="0" fontId="0" fillId="12" borderId="0" xfId="0" applyFill="1"/>
  </cellXfs>
  <cellStyles count="2">
    <cellStyle name="Lien hypertexte" xfId="1" builtinId="8"/>
    <cellStyle name="Normal" xfId="0" builtinId="0"/>
  </cellStyles>
  <dxfs count="60"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theme="5" tint="-0.24994659260841701"/>
        </left>
        <vertical/>
        <horizontal/>
      </border>
    </dxf>
    <dxf>
      <font>
        <b/>
        <i val="0"/>
        <color theme="9" tint="-0.24994659260841701"/>
      </font>
      <border>
        <bottom style="thin">
          <color auto="1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rgb="FFC00000"/>
      </font>
    </dxf>
    <dxf>
      <font>
        <b/>
        <i val="0"/>
        <color theme="9" tint="-0.24994659260841701"/>
      </font>
      <border>
        <bottom style="thin">
          <color auto="1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rgb="FFC00000"/>
      </font>
    </dxf>
    <dxf>
      <font>
        <b/>
        <i val="0"/>
        <color theme="9" tint="-0.24994659260841701"/>
      </font>
      <border>
        <bottom style="thin">
          <color auto="1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rgb="FFC00000"/>
      </font>
    </dxf>
    <dxf>
      <font>
        <b/>
        <i val="0"/>
        <color theme="9" tint="-0.24994659260841701"/>
      </font>
      <border>
        <bottom style="thin">
          <color auto="1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4"/>
  <sheetViews>
    <sheetView showGridLines="0" tabSelected="1" workbookViewId="0">
      <selection activeCell="Q12" sqref="Q12"/>
    </sheetView>
  </sheetViews>
  <sheetFormatPr baseColWidth="10" defaultRowHeight="15" x14ac:dyDescent="0.25"/>
  <cols>
    <col min="2" max="2" width="3.28515625" customWidth="1"/>
    <col min="3" max="3" width="21" customWidth="1"/>
    <col min="4" max="4" width="3.42578125" customWidth="1"/>
    <col min="5" max="16" width="8.7109375" customWidth="1"/>
    <col min="17" max="18" width="11.42578125" style="107"/>
  </cols>
  <sheetData>
    <row r="1" spans="1:16" ht="18.75" x14ac:dyDescent="0.3">
      <c r="E1" s="95" t="str">
        <f>"CALENDRIER "&amp;E2&amp;" - "&amp;I2</f>
        <v>CALENDRIER 2015 - 2016</v>
      </c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</row>
    <row r="2" spans="1:16" x14ac:dyDescent="0.25">
      <c r="E2" s="83">
        <f>C4</f>
        <v>2015</v>
      </c>
      <c r="F2" s="1"/>
      <c r="G2" s="1"/>
      <c r="H2" s="1"/>
      <c r="I2" s="83">
        <f>E2+1</f>
        <v>2016</v>
      </c>
    </row>
    <row r="3" spans="1:16" x14ac:dyDescent="0.25">
      <c r="C3" s="84" t="s">
        <v>42</v>
      </c>
      <c r="E3" s="82" t="s">
        <v>8</v>
      </c>
      <c r="F3" s="82" t="s">
        <v>9</v>
      </c>
      <c r="G3" s="82" t="s">
        <v>10</v>
      </c>
      <c r="H3" s="82" t="s">
        <v>11</v>
      </c>
      <c r="I3" s="82" t="s">
        <v>12</v>
      </c>
      <c r="J3" s="82" t="s">
        <v>13</v>
      </c>
      <c r="K3" s="82" t="s">
        <v>14</v>
      </c>
      <c r="L3" s="82" t="s">
        <v>15</v>
      </c>
      <c r="M3" s="82" t="s">
        <v>16</v>
      </c>
      <c r="N3" s="82" t="s">
        <v>17</v>
      </c>
      <c r="O3" s="82" t="s">
        <v>18</v>
      </c>
      <c r="P3" s="82" t="s">
        <v>19</v>
      </c>
    </row>
    <row r="4" spans="1:16" x14ac:dyDescent="0.25">
      <c r="C4" s="2">
        <v>2015</v>
      </c>
      <c r="E4" s="70">
        <f>DATE($E$2,9,1)</f>
        <v>42248</v>
      </c>
      <c r="F4" s="79">
        <f>DATE($E$2,10,1)</f>
        <v>42278</v>
      </c>
      <c r="G4" s="71">
        <f>DATE($E$2,11,1)</f>
        <v>42309</v>
      </c>
      <c r="H4" s="79">
        <f>DATE($E$2,12,1)</f>
        <v>42339</v>
      </c>
      <c r="I4" s="79">
        <f>DATE($I$2,1,1)</f>
        <v>42370</v>
      </c>
      <c r="J4" s="71">
        <f>DATE($I$2,2,1)</f>
        <v>42401</v>
      </c>
      <c r="K4" s="79">
        <f>DATE($I$2,3,1)</f>
        <v>42430</v>
      </c>
      <c r="L4" s="71">
        <f>DATE($I$2,4,1)</f>
        <v>42461</v>
      </c>
      <c r="M4" s="79">
        <f>DATE($I$2,5,1)</f>
        <v>42491</v>
      </c>
      <c r="N4" s="71">
        <f>DATE($I$2,6,1)</f>
        <v>42522</v>
      </c>
      <c r="O4" s="79">
        <f>DATE($I$2,7,1)</f>
        <v>42552</v>
      </c>
      <c r="P4" s="72">
        <f>DATE($I$2,8,14)</f>
        <v>42596</v>
      </c>
    </row>
    <row r="5" spans="1:16" x14ac:dyDescent="0.25">
      <c r="E5" s="73">
        <f>E4+1</f>
        <v>42249</v>
      </c>
      <c r="F5" s="80">
        <f t="shared" ref="F5:F34" si="0">F4+1</f>
        <v>42279</v>
      </c>
      <c r="G5" s="74">
        <f t="shared" ref="G5:G31" si="1">G4+1</f>
        <v>42310</v>
      </c>
      <c r="H5" s="80">
        <f t="shared" ref="H5:H31" si="2">H4+1</f>
        <v>42340</v>
      </c>
      <c r="I5" s="80">
        <f t="shared" ref="I5:I34" si="3">I4+1</f>
        <v>42371</v>
      </c>
      <c r="J5" s="74">
        <f t="shared" ref="J5:J31" si="4">J4+1</f>
        <v>42402</v>
      </c>
      <c r="K5" s="80">
        <f t="shared" ref="K5:K33" si="5">K4+1</f>
        <v>42431</v>
      </c>
      <c r="L5" s="74">
        <f t="shared" ref="L5:L33" si="6">L4+1</f>
        <v>42462</v>
      </c>
      <c r="M5" s="80">
        <f t="shared" ref="M5:M33" si="7">M4+1</f>
        <v>42492</v>
      </c>
      <c r="N5" s="74">
        <f t="shared" ref="N5:N33" si="8">N4+1</f>
        <v>42523</v>
      </c>
      <c r="O5" s="80">
        <f t="shared" ref="O5:O34" si="9">O4+1</f>
        <v>42553</v>
      </c>
      <c r="P5" s="75">
        <f t="shared" ref="P5:P34" si="10">P4+1</f>
        <v>42597</v>
      </c>
    </row>
    <row r="6" spans="1:16" x14ac:dyDescent="0.25">
      <c r="A6" s="85"/>
      <c r="B6" s="30"/>
      <c r="C6" s="2" t="s">
        <v>66</v>
      </c>
      <c r="E6" s="73">
        <f t="shared" ref="E6:E33" si="11">E5+1</f>
        <v>42250</v>
      </c>
      <c r="F6" s="80">
        <f t="shared" si="0"/>
        <v>42280</v>
      </c>
      <c r="G6" s="74">
        <f t="shared" si="1"/>
        <v>42311</v>
      </c>
      <c r="H6" s="80">
        <f t="shared" si="2"/>
        <v>42341</v>
      </c>
      <c r="I6" s="80">
        <f t="shared" si="3"/>
        <v>42372</v>
      </c>
      <c r="J6" s="74">
        <f t="shared" si="4"/>
        <v>42403</v>
      </c>
      <c r="K6" s="80">
        <f t="shared" si="5"/>
        <v>42432</v>
      </c>
      <c r="L6" s="74">
        <f t="shared" si="6"/>
        <v>42463</v>
      </c>
      <c r="M6" s="80">
        <f t="shared" si="7"/>
        <v>42493</v>
      </c>
      <c r="N6" s="74">
        <f t="shared" si="8"/>
        <v>42524</v>
      </c>
      <c r="O6" s="80">
        <f t="shared" si="9"/>
        <v>42554</v>
      </c>
      <c r="P6" s="75">
        <f t="shared" si="10"/>
        <v>42598</v>
      </c>
    </row>
    <row r="7" spans="1:16" x14ac:dyDescent="0.25">
      <c r="A7" s="86"/>
      <c r="B7" s="87" t="s">
        <v>30</v>
      </c>
      <c r="C7" s="4">
        <f>DATE(E2,11,1)</f>
        <v>42309</v>
      </c>
      <c r="E7" s="73">
        <f t="shared" si="11"/>
        <v>42251</v>
      </c>
      <c r="F7" s="80">
        <f t="shared" si="0"/>
        <v>42281</v>
      </c>
      <c r="G7" s="74">
        <f t="shared" si="1"/>
        <v>42312</v>
      </c>
      <c r="H7" s="80">
        <f t="shared" si="2"/>
        <v>42342</v>
      </c>
      <c r="I7" s="80">
        <f t="shared" si="3"/>
        <v>42373</v>
      </c>
      <c r="J7" s="74">
        <f t="shared" si="4"/>
        <v>42404</v>
      </c>
      <c r="K7" s="80">
        <f t="shared" si="5"/>
        <v>42433</v>
      </c>
      <c r="L7" s="74">
        <f t="shared" si="6"/>
        <v>42464</v>
      </c>
      <c r="M7" s="80">
        <f t="shared" si="7"/>
        <v>42494</v>
      </c>
      <c r="N7" s="74">
        <f t="shared" si="8"/>
        <v>42525</v>
      </c>
      <c r="O7" s="80">
        <f t="shared" si="9"/>
        <v>42555</v>
      </c>
      <c r="P7" s="75">
        <f t="shared" si="10"/>
        <v>42599</v>
      </c>
    </row>
    <row r="8" spans="1:16" x14ac:dyDescent="0.25">
      <c r="A8" s="85"/>
      <c r="B8" s="87" t="s">
        <v>31</v>
      </c>
      <c r="C8" s="4">
        <f>DATE(E2,11,11)</f>
        <v>42319</v>
      </c>
      <c r="E8" s="73">
        <f t="shared" si="11"/>
        <v>42252</v>
      </c>
      <c r="F8" s="80">
        <f t="shared" si="0"/>
        <v>42282</v>
      </c>
      <c r="G8" s="74">
        <f t="shared" si="1"/>
        <v>42313</v>
      </c>
      <c r="H8" s="80">
        <f t="shared" si="2"/>
        <v>42343</v>
      </c>
      <c r="I8" s="80">
        <f t="shared" si="3"/>
        <v>42374</v>
      </c>
      <c r="J8" s="74">
        <f t="shared" si="4"/>
        <v>42405</v>
      </c>
      <c r="K8" s="80">
        <f t="shared" si="5"/>
        <v>42434</v>
      </c>
      <c r="L8" s="74">
        <f t="shared" si="6"/>
        <v>42465</v>
      </c>
      <c r="M8" s="80">
        <f t="shared" si="7"/>
        <v>42495</v>
      </c>
      <c r="N8" s="74">
        <f t="shared" si="8"/>
        <v>42526</v>
      </c>
      <c r="O8" s="80">
        <f t="shared" si="9"/>
        <v>42556</v>
      </c>
      <c r="P8" s="75">
        <f t="shared" si="10"/>
        <v>42600</v>
      </c>
    </row>
    <row r="9" spans="1:16" x14ac:dyDescent="0.25">
      <c r="A9" s="86"/>
      <c r="B9" s="87" t="s">
        <v>32</v>
      </c>
      <c r="C9" s="4">
        <f>DATE(E2,12,25)</f>
        <v>42363</v>
      </c>
      <c r="E9" s="73">
        <f t="shared" si="11"/>
        <v>42253</v>
      </c>
      <c r="F9" s="80">
        <f t="shared" si="0"/>
        <v>42283</v>
      </c>
      <c r="G9" s="74">
        <f t="shared" si="1"/>
        <v>42314</v>
      </c>
      <c r="H9" s="80">
        <f t="shared" si="2"/>
        <v>42344</v>
      </c>
      <c r="I9" s="80">
        <f t="shared" si="3"/>
        <v>42375</v>
      </c>
      <c r="J9" s="74">
        <f t="shared" si="4"/>
        <v>42406</v>
      </c>
      <c r="K9" s="80">
        <f t="shared" si="5"/>
        <v>42435</v>
      </c>
      <c r="L9" s="74">
        <f t="shared" si="6"/>
        <v>42466</v>
      </c>
      <c r="M9" s="80">
        <f t="shared" si="7"/>
        <v>42496</v>
      </c>
      <c r="N9" s="74">
        <f t="shared" si="8"/>
        <v>42527</v>
      </c>
      <c r="O9" s="80">
        <f t="shared" si="9"/>
        <v>42557</v>
      </c>
      <c r="P9" s="75">
        <f t="shared" si="10"/>
        <v>42601</v>
      </c>
    </row>
    <row r="10" spans="1:16" x14ac:dyDescent="0.25">
      <c r="A10" s="85"/>
      <c r="B10" s="87" t="s">
        <v>20</v>
      </c>
      <c r="C10" s="4">
        <f>DATE(I2,1,1)</f>
        <v>42370</v>
      </c>
      <c r="E10" s="73">
        <f t="shared" si="11"/>
        <v>42254</v>
      </c>
      <c r="F10" s="80">
        <f t="shared" si="0"/>
        <v>42284</v>
      </c>
      <c r="G10" s="74">
        <f t="shared" si="1"/>
        <v>42315</v>
      </c>
      <c r="H10" s="80">
        <f t="shared" si="2"/>
        <v>42345</v>
      </c>
      <c r="I10" s="80">
        <f t="shared" si="3"/>
        <v>42376</v>
      </c>
      <c r="J10" s="74">
        <f t="shared" si="4"/>
        <v>42407</v>
      </c>
      <c r="K10" s="80">
        <f t="shared" si="5"/>
        <v>42436</v>
      </c>
      <c r="L10" s="74">
        <f t="shared" si="6"/>
        <v>42467</v>
      </c>
      <c r="M10" s="80">
        <f t="shared" si="7"/>
        <v>42497</v>
      </c>
      <c r="N10" s="74">
        <f t="shared" si="8"/>
        <v>42528</v>
      </c>
      <c r="O10" s="80">
        <f t="shared" si="9"/>
        <v>42558</v>
      </c>
      <c r="P10" s="75">
        <f t="shared" si="10"/>
        <v>42602</v>
      </c>
    </row>
    <row r="11" spans="1:16" x14ac:dyDescent="0.25">
      <c r="A11" s="86"/>
      <c r="B11" s="87" t="s">
        <v>21</v>
      </c>
      <c r="C11" s="4">
        <f>ROUND(DATE($I$2,4,MOD(234-11*MOD($I$2,19),30))/7,)*7-6</f>
        <v>42456</v>
      </c>
      <c r="E11" s="73">
        <f t="shared" si="11"/>
        <v>42255</v>
      </c>
      <c r="F11" s="80">
        <f t="shared" si="0"/>
        <v>42285</v>
      </c>
      <c r="G11" s="74">
        <f t="shared" si="1"/>
        <v>42316</v>
      </c>
      <c r="H11" s="80">
        <f t="shared" si="2"/>
        <v>42346</v>
      </c>
      <c r="I11" s="80">
        <f t="shared" si="3"/>
        <v>42377</v>
      </c>
      <c r="J11" s="74">
        <f t="shared" si="4"/>
        <v>42408</v>
      </c>
      <c r="K11" s="80">
        <f t="shared" si="5"/>
        <v>42437</v>
      </c>
      <c r="L11" s="74">
        <f t="shared" si="6"/>
        <v>42468</v>
      </c>
      <c r="M11" s="80">
        <f t="shared" si="7"/>
        <v>42498</v>
      </c>
      <c r="N11" s="74">
        <f t="shared" si="8"/>
        <v>42529</v>
      </c>
      <c r="O11" s="80">
        <f t="shared" si="9"/>
        <v>42559</v>
      </c>
      <c r="P11" s="75">
        <f t="shared" si="10"/>
        <v>42603</v>
      </c>
    </row>
    <row r="12" spans="1:16" x14ac:dyDescent="0.25">
      <c r="A12" s="88"/>
      <c r="B12" s="87" t="s">
        <v>22</v>
      </c>
      <c r="C12" s="4">
        <f>C11+1</f>
        <v>42457</v>
      </c>
      <c r="E12" s="73">
        <f t="shared" si="11"/>
        <v>42256</v>
      </c>
      <c r="F12" s="80">
        <f t="shared" si="0"/>
        <v>42286</v>
      </c>
      <c r="G12" s="74">
        <f t="shared" si="1"/>
        <v>42317</v>
      </c>
      <c r="H12" s="80">
        <f t="shared" si="2"/>
        <v>42347</v>
      </c>
      <c r="I12" s="80">
        <f t="shared" si="3"/>
        <v>42378</v>
      </c>
      <c r="J12" s="74">
        <f t="shared" si="4"/>
        <v>42409</v>
      </c>
      <c r="K12" s="80">
        <f t="shared" si="5"/>
        <v>42438</v>
      </c>
      <c r="L12" s="74">
        <f t="shared" si="6"/>
        <v>42469</v>
      </c>
      <c r="M12" s="80">
        <f t="shared" si="7"/>
        <v>42499</v>
      </c>
      <c r="N12" s="74">
        <f t="shared" si="8"/>
        <v>42530</v>
      </c>
      <c r="O12" s="80">
        <f t="shared" si="9"/>
        <v>42560</v>
      </c>
      <c r="P12" s="75">
        <f t="shared" si="10"/>
        <v>42604</v>
      </c>
    </row>
    <row r="13" spans="1:16" x14ac:dyDescent="0.25">
      <c r="A13" s="89"/>
      <c r="B13" s="87" t="s">
        <v>23</v>
      </c>
      <c r="C13" s="4">
        <f>DATE(I2,5,1)</f>
        <v>42491</v>
      </c>
      <c r="E13" s="73">
        <f t="shared" si="11"/>
        <v>42257</v>
      </c>
      <c r="F13" s="80">
        <f t="shared" si="0"/>
        <v>42287</v>
      </c>
      <c r="G13" s="74">
        <f t="shared" si="1"/>
        <v>42318</v>
      </c>
      <c r="H13" s="80">
        <f t="shared" si="2"/>
        <v>42348</v>
      </c>
      <c r="I13" s="80">
        <f t="shared" si="3"/>
        <v>42379</v>
      </c>
      <c r="J13" s="74">
        <f t="shared" si="4"/>
        <v>42410</v>
      </c>
      <c r="K13" s="80">
        <f t="shared" si="5"/>
        <v>42439</v>
      </c>
      <c r="L13" s="74">
        <f t="shared" si="6"/>
        <v>42470</v>
      </c>
      <c r="M13" s="80">
        <f t="shared" si="7"/>
        <v>42500</v>
      </c>
      <c r="N13" s="74">
        <f t="shared" si="8"/>
        <v>42531</v>
      </c>
      <c r="O13" s="80">
        <f t="shared" si="9"/>
        <v>42561</v>
      </c>
      <c r="P13" s="75">
        <f t="shared" si="10"/>
        <v>42605</v>
      </c>
    </row>
    <row r="14" spans="1:16" x14ac:dyDescent="0.25">
      <c r="A14" s="90"/>
      <c r="B14" s="87" t="s">
        <v>24</v>
      </c>
      <c r="C14" s="4">
        <f>DATE(I2,5,8)</f>
        <v>42498</v>
      </c>
      <c r="E14" s="73">
        <f t="shared" si="11"/>
        <v>42258</v>
      </c>
      <c r="F14" s="80">
        <f t="shared" si="0"/>
        <v>42288</v>
      </c>
      <c r="G14" s="74">
        <f t="shared" si="1"/>
        <v>42319</v>
      </c>
      <c r="H14" s="80">
        <f t="shared" si="2"/>
        <v>42349</v>
      </c>
      <c r="I14" s="80">
        <f t="shared" si="3"/>
        <v>42380</v>
      </c>
      <c r="J14" s="74">
        <f t="shared" si="4"/>
        <v>42411</v>
      </c>
      <c r="K14" s="80">
        <f t="shared" si="5"/>
        <v>42440</v>
      </c>
      <c r="L14" s="74">
        <f t="shared" si="6"/>
        <v>42471</v>
      </c>
      <c r="M14" s="80">
        <f t="shared" si="7"/>
        <v>42501</v>
      </c>
      <c r="N14" s="74">
        <f t="shared" si="8"/>
        <v>42532</v>
      </c>
      <c r="O14" s="80">
        <f t="shared" si="9"/>
        <v>42562</v>
      </c>
      <c r="P14" s="75">
        <f t="shared" si="10"/>
        <v>42606</v>
      </c>
    </row>
    <row r="15" spans="1:16" x14ac:dyDescent="0.25">
      <c r="A15" s="91"/>
      <c r="B15" s="87" t="s">
        <v>25</v>
      </c>
      <c r="C15" s="5">
        <f>C14+1</f>
        <v>42499</v>
      </c>
      <c r="E15" s="73">
        <f t="shared" si="11"/>
        <v>42259</v>
      </c>
      <c r="F15" s="80">
        <f t="shared" si="0"/>
        <v>42289</v>
      </c>
      <c r="G15" s="74">
        <f t="shared" si="1"/>
        <v>42320</v>
      </c>
      <c r="H15" s="80">
        <f t="shared" si="2"/>
        <v>42350</v>
      </c>
      <c r="I15" s="80">
        <f t="shared" si="3"/>
        <v>42381</v>
      </c>
      <c r="J15" s="74">
        <f t="shared" si="4"/>
        <v>42412</v>
      </c>
      <c r="K15" s="80">
        <f t="shared" si="5"/>
        <v>42441</v>
      </c>
      <c r="L15" s="74">
        <f t="shared" si="6"/>
        <v>42472</v>
      </c>
      <c r="M15" s="80">
        <f t="shared" si="7"/>
        <v>42502</v>
      </c>
      <c r="N15" s="74">
        <f t="shared" si="8"/>
        <v>42533</v>
      </c>
      <c r="O15" s="80">
        <f t="shared" si="9"/>
        <v>42563</v>
      </c>
      <c r="P15" s="75">
        <f t="shared" si="10"/>
        <v>42607</v>
      </c>
    </row>
    <row r="16" spans="1:16" x14ac:dyDescent="0.25">
      <c r="A16" s="29"/>
      <c r="B16" s="87" t="s">
        <v>26</v>
      </c>
      <c r="C16" s="5">
        <f>C11+49</f>
        <v>42505</v>
      </c>
      <c r="E16" s="73">
        <f t="shared" si="11"/>
        <v>42260</v>
      </c>
      <c r="F16" s="80">
        <f t="shared" si="0"/>
        <v>42290</v>
      </c>
      <c r="G16" s="74">
        <f t="shared" si="1"/>
        <v>42321</v>
      </c>
      <c r="H16" s="80">
        <f t="shared" si="2"/>
        <v>42351</v>
      </c>
      <c r="I16" s="80">
        <f t="shared" si="3"/>
        <v>42382</v>
      </c>
      <c r="J16" s="74">
        <f t="shared" si="4"/>
        <v>42413</v>
      </c>
      <c r="K16" s="80">
        <f t="shared" si="5"/>
        <v>42442</v>
      </c>
      <c r="L16" s="74">
        <f t="shared" si="6"/>
        <v>42473</v>
      </c>
      <c r="M16" s="80">
        <f t="shared" si="7"/>
        <v>42503</v>
      </c>
      <c r="N16" s="74">
        <f t="shared" si="8"/>
        <v>42534</v>
      </c>
      <c r="O16" s="80">
        <f t="shared" si="9"/>
        <v>42564</v>
      </c>
      <c r="P16" s="75">
        <f t="shared" si="10"/>
        <v>42608</v>
      </c>
    </row>
    <row r="17" spans="1:18" x14ac:dyDescent="0.25">
      <c r="A17" s="29"/>
      <c r="B17" s="87" t="s">
        <v>27</v>
      </c>
      <c r="C17" s="5">
        <f>C16+1</f>
        <v>42506</v>
      </c>
      <c r="E17" s="73">
        <f t="shared" si="11"/>
        <v>42261</v>
      </c>
      <c r="F17" s="80">
        <f t="shared" si="0"/>
        <v>42291</v>
      </c>
      <c r="G17" s="74">
        <f t="shared" si="1"/>
        <v>42322</v>
      </c>
      <c r="H17" s="80">
        <f t="shared" si="2"/>
        <v>42352</v>
      </c>
      <c r="I17" s="80">
        <f t="shared" si="3"/>
        <v>42383</v>
      </c>
      <c r="J17" s="74">
        <f t="shared" si="4"/>
        <v>42414</v>
      </c>
      <c r="K17" s="80">
        <f t="shared" si="5"/>
        <v>42443</v>
      </c>
      <c r="L17" s="74">
        <f t="shared" si="6"/>
        <v>42474</v>
      </c>
      <c r="M17" s="80">
        <f t="shared" si="7"/>
        <v>42504</v>
      </c>
      <c r="N17" s="74">
        <f t="shared" si="8"/>
        <v>42535</v>
      </c>
      <c r="O17" s="80">
        <f t="shared" si="9"/>
        <v>42565</v>
      </c>
      <c r="P17" s="75">
        <f t="shared" si="10"/>
        <v>42609</v>
      </c>
    </row>
    <row r="18" spans="1:18" x14ac:dyDescent="0.25">
      <c r="A18" s="29"/>
      <c r="B18" s="87" t="s">
        <v>28</v>
      </c>
      <c r="C18" s="4">
        <f>DATE(I2,7,14)</f>
        <v>42565</v>
      </c>
      <c r="E18" s="73">
        <f t="shared" si="11"/>
        <v>42262</v>
      </c>
      <c r="F18" s="80">
        <f t="shared" si="0"/>
        <v>42292</v>
      </c>
      <c r="G18" s="74">
        <f t="shared" si="1"/>
        <v>42323</v>
      </c>
      <c r="H18" s="80">
        <f t="shared" si="2"/>
        <v>42353</v>
      </c>
      <c r="I18" s="80">
        <f t="shared" si="3"/>
        <v>42384</v>
      </c>
      <c r="J18" s="74">
        <f t="shared" si="4"/>
        <v>42415</v>
      </c>
      <c r="K18" s="80">
        <f t="shared" si="5"/>
        <v>42444</v>
      </c>
      <c r="L18" s="74">
        <f t="shared" si="6"/>
        <v>42475</v>
      </c>
      <c r="M18" s="80">
        <f t="shared" si="7"/>
        <v>42505</v>
      </c>
      <c r="N18" s="74">
        <f t="shared" si="8"/>
        <v>42536</v>
      </c>
      <c r="O18" s="80">
        <f t="shared" si="9"/>
        <v>42566</v>
      </c>
      <c r="P18" s="75">
        <f t="shared" si="10"/>
        <v>42610</v>
      </c>
    </row>
    <row r="19" spans="1:18" x14ac:dyDescent="0.25">
      <c r="A19" s="29"/>
      <c r="B19" s="87" t="s">
        <v>29</v>
      </c>
      <c r="C19" s="4">
        <f>DATE(I2,8,15)</f>
        <v>42597</v>
      </c>
      <c r="E19" s="73">
        <f t="shared" si="11"/>
        <v>42263</v>
      </c>
      <c r="F19" s="80">
        <f t="shared" si="0"/>
        <v>42293</v>
      </c>
      <c r="G19" s="74">
        <f t="shared" si="1"/>
        <v>42324</v>
      </c>
      <c r="H19" s="80">
        <f t="shared" si="2"/>
        <v>42354</v>
      </c>
      <c r="I19" s="80">
        <f t="shared" si="3"/>
        <v>42385</v>
      </c>
      <c r="J19" s="74">
        <f t="shared" si="4"/>
        <v>42416</v>
      </c>
      <c r="K19" s="80">
        <f t="shared" si="5"/>
        <v>42445</v>
      </c>
      <c r="L19" s="74">
        <f t="shared" si="6"/>
        <v>42476</v>
      </c>
      <c r="M19" s="80">
        <f t="shared" si="7"/>
        <v>42506</v>
      </c>
      <c r="N19" s="74">
        <f t="shared" si="8"/>
        <v>42537</v>
      </c>
      <c r="O19" s="80">
        <f t="shared" si="9"/>
        <v>42567</v>
      </c>
      <c r="P19" s="75">
        <f t="shared" si="10"/>
        <v>42611</v>
      </c>
    </row>
    <row r="20" spans="1:18" x14ac:dyDescent="0.25">
      <c r="E20" s="73">
        <f t="shared" si="11"/>
        <v>42264</v>
      </c>
      <c r="F20" s="80">
        <f t="shared" si="0"/>
        <v>42294</v>
      </c>
      <c r="G20" s="74">
        <f t="shared" si="1"/>
        <v>42325</v>
      </c>
      <c r="H20" s="80">
        <f t="shared" si="2"/>
        <v>42355</v>
      </c>
      <c r="I20" s="80">
        <f t="shared" si="3"/>
        <v>42386</v>
      </c>
      <c r="J20" s="74">
        <f t="shared" si="4"/>
        <v>42417</v>
      </c>
      <c r="K20" s="80">
        <f t="shared" si="5"/>
        <v>42446</v>
      </c>
      <c r="L20" s="74">
        <f t="shared" si="6"/>
        <v>42477</v>
      </c>
      <c r="M20" s="80">
        <f t="shared" si="7"/>
        <v>42507</v>
      </c>
      <c r="N20" s="74">
        <f t="shared" si="8"/>
        <v>42538</v>
      </c>
      <c r="O20" s="80">
        <f t="shared" si="9"/>
        <v>42568</v>
      </c>
      <c r="P20" s="75">
        <f t="shared" si="10"/>
        <v>42612</v>
      </c>
    </row>
    <row r="21" spans="1:18" x14ac:dyDescent="0.25">
      <c r="E21" s="73">
        <f t="shared" si="11"/>
        <v>42265</v>
      </c>
      <c r="F21" s="80">
        <f t="shared" si="0"/>
        <v>42295</v>
      </c>
      <c r="G21" s="74">
        <f t="shared" si="1"/>
        <v>42326</v>
      </c>
      <c r="H21" s="80">
        <f t="shared" si="2"/>
        <v>42356</v>
      </c>
      <c r="I21" s="80">
        <f t="shared" si="3"/>
        <v>42387</v>
      </c>
      <c r="J21" s="74">
        <f t="shared" si="4"/>
        <v>42418</v>
      </c>
      <c r="K21" s="80">
        <f t="shared" si="5"/>
        <v>42447</v>
      </c>
      <c r="L21" s="74">
        <f t="shared" si="6"/>
        <v>42478</v>
      </c>
      <c r="M21" s="80">
        <f t="shared" si="7"/>
        <v>42508</v>
      </c>
      <c r="N21" s="74">
        <f t="shared" si="8"/>
        <v>42539</v>
      </c>
      <c r="O21" s="80">
        <f t="shared" si="9"/>
        <v>42569</v>
      </c>
      <c r="P21" s="75">
        <f t="shared" si="10"/>
        <v>42613</v>
      </c>
    </row>
    <row r="22" spans="1:18" x14ac:dyDescent="0.25">
      <c r="E22" s="73">
        <f t="shared" si="11"/>
        <v>42266</v>
      </c>
      <c r="F22" s="80">
        <f t="shared" si="0"/>
        <v>42296</v>
      </c>
      <c r="G22" s="74">
        <f t="shared" si="1"/>
        <v>42327</v>
      </c>
      <c r="H22" s="80">
        <f t="shared" si="2"/>
        <v>42357</v>
      </c>
      <c r="I22" s="80">
        <f t="shared" si="3"/>
        <v>42388</v>
      </c>
      <c r="J22" s="74">
        <f t="shared" si="4"/>
        <v>42419</v>
      </c>
      <c r="K22" s="80">
        <f t="shared" si="5"/>
        <v>42448</v>
      </c>
      <c r="L22" s="74">
        <f t="shared" si="6"/>
        <v>42479</v>
      </c>
      <c r="M22" s="80">
        <f t="shared" si="7"/>
        <v>42509</v>
      </c>
      <c r="N22" s="74">
        <f t="shared" si="8"/>
        <v>42540</v>
      </c>
      <c r="O22" s="80">
        <f t="shared" si="9"/>
        <v>42570</v>
      </c>
      <c r="P22" s="75">
        <f t="shared" si="10"/>
        <v>42614</v>
      </c>
    </row>
    <row r="23" spans="1:18" x14ac:dyDescent="0.25">
      <c r="E23" s="73">
        <f t="shared" si="11"/>
        <v>42267</v>
      </c>
      <c r="F23" s="80">
        <f t="shared" si="0"/>
        <v>42297</v>
      </c>
      <c r="G23" s="74">
        <f t="shared" si="1"/>
        <v>42328</v>
      </c>
      <c r="H23" s="80">
        <f t="shared" si="2"/>
        <v>42358</v>
      </c>
      <c r="I23" s="80">
        <f t="shared" si="3"/>
        <v>42389</v>
      </c>
      <c r="J23" s="74">
        <f t="shared" si="4"/>
        <v>42420</v>
      </c>
      <c r="K23" s="80">
        <f t="shared" si="5"/>
        <v>42449</v>
      </c>
      <c r="L23" s="74">
        <f t="shared" si="6"/>
        <v>42480</v>
      </c>
      <c r="M23" s="80">
        <f t="shared" si="7"/>
        <v>42510</v>
      </c>
      <c r="N23" s="74">
        <f t="shared" si="8"/>
        <v>42541</v>
      </c>
      <c r="O23" s="80">
        <f t="shared" si="9"/>
        <v>42571</v>
      </c>
      <c r="P23" s="75">
        <f t="shared" si="10"/>
        <v>42615</v>
      </c>
    </row>
    <row r="24" spans="1:18" x14ac:dyDescent="0.25">
      <c r="E24" s="73">
        <f t="shared" si="11"/>
        <v>42268</v>
      </c>
      <c r="F24" s="80">
        <f t="shared" si="0"/>
        <v>42298</v>
      </c>
      <c r="G24" s="74">
        <f t="shared" si="1"/>
        <v>42329</v>
      </c>
      <c r="H24" s="80">
        <f t="shared" si="2"/>
        <v>42359</v>
      </c>
      <c r="I24" s="80">
        <f t="shared" si="3"/>
        <v>42390</v>
      </c>
      <c r="J24" s="74">
        <f t="shared" si="4"/>
        <v>42421</v>
      </c>
      <c r="K24" s="80">
        <f t="shared" si="5"/>
        <v>42450</v>
      </c>
      <c r="L24" s="74">
        <f t="shared" si="6"/>
        <v>42481</v>
      </c>
      <c r="M24" s="80">
        <f t="shared" si="7"/>
        <v>42511</v>
      </c>
      <c r="N24" s="74">
        <f t="shared" si="8"/>
        <v>42542</v>
      </c>
      <c r="O24" s="80">
        <f t="shared" si="9"/>
        <v>42572</v>
      </c>
      <c r="P24" s="75">
        <f t="shared" si="10"/>
        <v>42616</v>
      </c>
      <c r="R24" s="108"/>
    </row>
    <row r="25" spans="1:18" x14ac:dyDescent="0.25">
      <c r="E25" s="73">
        <f t="shared" si="11"/>
        <v>42269</v>
      </c>
      <c r="F25" s="80">
        <f t="shared" si="0"/>
        <v>42299</v>
      </c>
      <c r="G25" s="74">
        <f t="shared" si="1"/>
        <v>42330</v>
      </c>
      <c r="H25" s="80">
        <f t="shared" si="2"/>
        <v>42360</v>
      </c>
      <c r="I25" s="80">
        <f t="shared" si="3"/>
        <v>42391</v>
      </c>
      <c r="J25" s="74">
        <f t="shared" si="4"/>
        <v>42422</v>
      </c>
      <c r="K25" s="80">
        <f t="shared" si="5"/>
        <v>42451</v>
      </c>
      <c r="L25" s="74">
        <f t="shared" si="6"/>
        <v>42482</v>
      </c>
      <c r="M25" s="80">
        <f t="shared" si="7"/>
        <v>42512</v>
      </c>
      <c r="N25" s="74">
        <f t="shared" si="8"/>
        <v>42543</v>
      </c>
      <c r="O25" s="80">
        <f t="shared" si="9"/>
        <v>42573</v>
      </c>
      <c r="P25" s="75">
        <f t="shared" si="10"/>
        <v>42617</v>
      </c>
    </row>
    <row r="26" spans="1:18" x14ac:dyDescent="0.25">
      <c r="E26" s="73">
        <f t="shared" si="11"/>
        <v>42270</v>
      </c>
      <c r="F26" s="80">
        <f t="shared" si="0"/>
        <v>42300</v>
      </c>
      <c r="G26" s="74">
        <f t="shared" si="1"/>
        <v>42331</v>
      </c>
      <c r="H26" s="80">
        <f t="shared" si="2"/>
        <v>42361</v>
      </c>
      <c r="I26" s="80">
        <f t="shared" si="3"/>
        <v>42392</v>
      </c>
      <c r="J26" s="74">
        <f t="shared" si="4"/>
        <v>42423</v>
      </c>
      <c r="K26" s="80">
        <f t="shared" si="5"/>
        <v>42452</v>
      </c>
      <c r="L26" s="74">
        <f t="shared" si="6"/>
        <v>42483</v>
      </c>
      <c r="M26" s="80">
        <f t="shared" si="7"/>
        <v>42513</v>
      </c>
      <c r="N26" s="74">
        <f t="shared" si="8"/>
        <v>42544</v>
      </c>
      <c r="O26" s="80">
        <f t="shared" si="9"/>
        <v>42574</v>
      </c>
      <c r="P26" s="75">
        <f t="shared" si="10"/>
        <v>42618</v>
      </c>
      <c r="R26" s="108"/>
    </row>
    <row r="27" spans="1:18" x14ac:dyDescent="0.25">
      <c r="E27" s="73">
        <f t="shared" si="11"/>
        <v>42271</v>
      </c>
      <c r="F27" s="80">
        <f t="shared" si="0"/>
        <v>42301</v>
      </c>
      <c r="G27" s="74">
        <f t="shared" si="1"/>
        <v>42332</v>
      </c>
      <c r="H27" s="80">
        <f t="shared" si="2"/>
        <v>42362</v>
      </c>
      <c r="I27" s="80">
        <f t="shared" si="3"/>
        <v>42393</v>
      </c>
      <c r="J27" s="74">
        <f t="shared" si="4"/>
        <v>42424</v>
      </c>
      <c r="K27" s="80">
        <f t="shared" si="5"/>
        <v>42453</v>
      </c>
      <c r="L27" s="74">
        <f t="shared" si="6"/>
        <v>42484</v>
      </c>
      <c r="M27" s="80">
        <f t="shared" si="7"/>
        <v>42514</v>
      </c>
      <c r="N27" s="74">
        <f t="shared" si="8"/>
        <v>42545</v>
      </c>
      <c r="O27" s="80">
        <f t="shared" si="9"/>
        <v>42575</v>
      </c>
      <c r="P27" s="75">
        <f t="shared" si="10"/>
        <v>42619</v>
      </c>
    </row>
    <row r="28" spans="1:18" x14ac:dyDescent="0.25">
      <c r="E28" s="73">
        <f t="shared" si="11"/>
        <v>42272</v>
      </c>
      <c r="F28" s="80">
        <f t="shared" si="0"/>
        <v>42302</v>
      </c>
      <c r="G28" s="74">
        <f t="shared" si="1"/>
        <v>42333</v>
      </c>
      <c r="H28" s="80">
        <f t="shared" si="2"/>
        <v>42363</v>
      </c>
      <c r="I28" s="80">
        <f t="shared" si="3"/>
        <v>42394</v>
      </c>
      <c r="J28" s="74">
        <f t="shared" si="4"/>
        <v>42425</v>
      </c>
      <c r="K28" s="80">
        <f t="shared" si="5"/>
        <v>42454</v>
      </c>
      <c r="L28" s="74">
        <f t="shared" si="6"/>
        <v>42485</v>
      </c>
      <c r="M28" s="80">
        <f t="shared" si="7"/>
        <v>42515</v>
      </c>
      <c r="N28" s="74">
        <f t="shared" si="8"/>
        <v>42546</v>
      </c>
      <c r="O28" s="80">
        <f t="shared" si="9"/>
        <v>42576</v>
      </c>
      <c r="P28" s="75">
        <f t="shared" si="10"/>
        <v>42620</v>
      </c>
    </row>
    <row r="29" spans="1:18" x14ac:dyDescent="0.25">
      <c r="E29" s="73">
        <f t="shared" si="11"/>
        <v>42273</v>
      </c>
      <c r="F29" s="80">
        <f t="shared" si="0"/>
        <v>42303</v>
      </c>
      <c r="G29" s="74">
        <f t="shared" si="1"/>
        <v>42334</v>
      </c>
      <c r="H29" s="80">
        <f t="shared" si="2"/>
        <v>42364</v>
      </c>
      <c r="I29" s="80">
        <f t="shared" si="3"/>
        <v>42395</v>
      </c>
      <c r="J29" s="74">
        <f t="shared" si="4"/>
        <v>42426</v>
      </c>
      <c r="K29" s="80">
        <f t="shared" si="5"/>
        <v>42455</v>
      </c>
      <c r="L29" s="74">
        <f t="shared" si="6"/>
        <v>42486</v>
      </c>
      <c r="M29" s="80">
        <f t="shared" si="7"/>
        <v>42516</v>
      </c>
      <c r="N29" s="74">
        <f t="shared" si="8"/>
        <v>42547</v>
      </c>
      <c r="O29" s="80">
        <f t="shared" si="9"/>
        <v>42577</v>
      </c>
      <c r="P29" s="75">
        <f t="shared" si="10"/>
        <v>42621</v>
      </c>
    </row>
    <row r="30" spans="1:18" x14ac:dyDescent="0.25">
      <c r="A30" s="29"/>
      <c r="B30" s="87"/>
      <c r="C30" s="85"/>
      <c r="E30" s="73">
        <f t="shared" si="11"/>
        <v>42274</v>
      </c>
      <c r="F30" s="80">
        <f t="shared" si="0"/>
        <v>42304</v>
      </c>
      <c r="G30" s="74">
        <f t="shared" si="1"/>
        <v>42335</v>
      </c>
      <c r="H30" s="80">
        <f t="shared" si="2"/>
        <v>42365</v>
      </c>
      <c r="I30" s="80">
        <f t="shared" si="3"/>
        <v>42396</v>
      </c>
      <c r="J30" s="74">
        <f t="shared" si="4"/>
        <v>42427</v>
      </c>
      <c r="K30" s="80">
        <f t="shared" si="5"/>
        <v>42456</v>
      </c>
      <c r="L30" s="74">
        <f t="shared" si="6"/>
        <v>42487</v>
      </c>
      <c r="M30" s="80">
        <f t="shared" si="7"/>
        <v>42517</v>
      </c>
      <c r="N30" s="74">
        <f t="shared" si="8"/>
        <v>42548</v>
      </c>
      <c r="O30" s="80">
        <f t="shared" si="9"/>
        <v>42578</v>
      </c>
      <c r="P30" s="75">
        <f t="shared" si="10"/>
        <v>42622</v>
      </c>
    </row>
    <row r="31" spans="1:18" x14ac:dyDescent="0.25">
      <c r="A31" s="29"/>
      <c r="B31" s="87"/>
      <c r="C31" s="85"/>
      <c r="E31" s="73">
        <f t="shared" si="11"/>
        <v>42275</v>
      </c>
      <c r="F31" s="80">
        <f t="shared" si="0"/>
        <v>42305</v>
      </c>
      <c r="G31" s="74">
        <f t="shared" si="1"/>
        <v>42336</v>
      </c>
      <c r="H31" s="80">
        <f t="shared" si="2"/>
        <v>42366</v>
      </c>
      <c r="I31" s="80">
        <f t="shared" si="3"/>
        <v>42397</v>
      </c>
      <c r="J31" s="74">
        <f t="shared" si="4"/>
        <v>42428</v>
      </c>
      <c r="K31" s="80">
        <f t="shared" si="5"/>
        <v>42457</v>
      </c>
      <c r="L31" s="74">
        <f t="shared" si="6"/>
        <v>42488</v>
      </c>
      <c r="M31" s="80">
        <f t="shared" si="7"/>
        <v>42518</v>
      </c>
      <c r="N31" s="74">
        <f t="shared" si="8"/>
        <v>42549</v>
      </c>
      <c r="O31" s="80">
        <f t="shared" si="9"/>
        <v>42579</v>
      </c>
      <c r="P31" s="75">
        <f t="shared" si="10"/>
        <v>42623</v>
      </c>
    </row>
    <row r="32" spans="1:18" x14ac:dyDescent="0.25">
      <c r="A32" s="29"/>
      <c r="B32" s="87"/>
      <c r="C32" s="85"/>
      <c r="E32" s="73">
        <f t="shared" si="11"/>
        <v>42276</v>
      </c>
      <c r="F32" s="80">
        <f t="shared" si="0"/>
        <v>42306</v>
      </c>
      <c r="G32" s="74">
        <f t="shared" ref="G32:G33" si="12">G31+1</f>
        <v>42337</v>
      </c>
      <c r="H32" s="80">
        <f t="shared" ref="H32:H34" si="13">H31+1</f>
        <v>42367</v>
      </c>
      <c r="I32" s="80">
        <f t="shared" si="3"/>
        <v>42398</v>
      </c>
      <c r="J32" s="74">
        <f>IF(MONTH(J31+1)=MONTH(J31),J31+1,"")</f>
        <v>42429</v>
      </c>
      <c r="K32" s="80">
        <f t="shared" si="5"/>
        <v>42458</v>
      </c>
      <c r="L32" s="74">
        <f t="shared" si="6"/>
        <v>42489</v>
      </c>
      <c r="M32" s="80">
        <f t="shared" si="7"/>
        <v>42519</v>
      </c>
      <c r="N32" s="74">
        <f t="shared" si="8"/>
        <v>42550</v>
      </c>
      <c r="O32" s="80">
        <f t="shared" si="9"/>
        <v>42580</v>
      </c>
      <c r="P32" s="75">
        <f t="shared" si="10"/>
        <v>42624</v>
      </c>
    </row>
    <row r="33" spans="1:16" x14ac:dyDescent="0.25">
      <c r="A33" s="29"/>
      <c r="E33" s="73">
        <f t="shared" si="11"/>
        <v>42277</v>
      </c>
      <c r="F33" s="80">
        <f t="shared" si="0"/>
        <v>42307</v>
      </c>
      <c r="G33" s="74">
        <f t="shared" si="12"/>
        <v>42338</v>
      </c>
      <c r="H33" s="80">
        <f t="shared" si="13"/>
        <v>42368</v>
      </c>
      <c r="I33" s="80">
        <f t="shared" si="3"/>
        <v>42399</v>
      </c>
      <c r="J33" s="74"/>
      <c r="K33" s="80">
        <f t="shared" si="5"/>
        <v>42459</v>
      </c>
      <c r="L33" s="74">
        <f t="shared" si="6"/>
        <v>42490</v>
      </c>
      <c r="M33" s="80">
        <f t="shared" si="7"/>
        <v>42520</v>
      </c>
      <c r="N33" s="74">
        <f t="shared" si="8"/>
        <v>42551</v>
      </c>
      <c r="O33" s="80">
        <f t="shared" si="9"/>
        <v>42581</v>
      </c>
      <c r="P33" s="75">
        <f t="shared" si="10"/>
        <v>42625</v>
      </c>
    </row>
    <row r="34" spans="1:16" x14ac:dyDescent="0.25">
      <c r="A34" s="29"/>
      <c r="E34" s="76"/>
      <c r="F34" s="81">
        <f t="shared" si="0"/>
        <v>42308</v>
      </c>
      <c r="G34" s="77"/>
      <c r="H34" s="81">
        <f t="shared" si="13"/>
        <v>42369</v>
      </c>
      <c r="I34" s="81">
        <f t="shared" si="3"/>
        <v>42400</v>
      </c>
      <c r="J34" s="77"/>
      <c r="K34" s="81">
        <f>K33+1</f>
        <v>42460</v>
      </c>
      <c r="L34" s="77"/>
      <c r="M34" s="81">
        <f>M33+1</f>
        <v>42521</v>
      </c>
      <c r="N34" s="77"/>
      <c r="O34" s="81">
        <f t="shared" si="9"/>
        <v>42582</v>
      </c>
      <c r="P34" s="78">
        <f t="shared" si="10"/>
        <v>42626</v>
      </c>
    </row>
  </sheetData>
  <mergeCells count="1">
    <mergeCell ref="E1:P1"/>
  </mergeCells>
  <conditionalFormatting sqref="E4:P34 R24 R26">
    <cfRule type="expression" dxfId="50" priority="1">
      <formula>MATCH(E4,JFeries,0)&gt;0</formula>
    </cfRule>
    <cfRule type="expression" dxfId="49" priority="2">
      <formula>WEEKDAY(E4,2)=6</formula>
    </cfRule>
    <cfRule type="expression" dxfId="48" priority="3">
      <formula>WEEKDAY(E4,2)=7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workbookViewId="0">
      <selection activeCell="E11" sqref="E11"/>
    </sheetView>
  </sheetViews>
  <sheetFormatPr baseColWidth="10" defaultRowHeight="15" x14ac:dyDescent="0.25"/>
  <cols>
    <col min="1" max="1" width="13.7109375" customWidth="1"/>
    <col min="2" max="2" width="5.28515625" customWidth="1"/>
    <col min="3" max="3" width="2.42578125" customWidth="1"/>
  </cols>
  <sheetData>
    <row r="1" spans="1:3" x14ac:dyDescent="0.25">
      <c r="A1" t="s">
        <v>43</v>
      </c>
      <c r="B1" t="s">
        <v>63</v>
      </c>
      <c r="C1" s="109"/>
    </row>
    <row r="2" spans="1:3" x14ac:dyDescent="0.25">
      <c r="A2" s="3" t="s">
        <v>52</v>
      </c>
      <c r="B2" t="s">
        <v>63</v>
      </c>
      <c r="C2" s="109"/>
    </row>
    <row r="3" spans="1:3" x14ac:dyDescent="0.25">
      <c r="A3" s="3" t="s">
        <v>53</v>
      </c>
      <c r="B3" t="s">
        <v>63</v>
      </c>
      <c r="C3" s="109"/>
    </row>
    <row r="4" spans="1:3" x14ac:dyDescent="0.25">
      <c r="A4" s="3" t="s">
        <v>54</v>
      </c>
      <c r="B4" t="s">
        <v>63</v>
      </c>
      <c r="C4" s="109"/>
    </row>
    <row r="5" spans="1:3" x14ac:dyDescent="0.25">
      <c r="A5" s="3" t="s">
        <v>55</v>
      </c>
      <c r="B5" t="s">
        <v>65</v>
      </c>
      <c r="C5" s="109"/>
    </row>
    <row r="6" spans="1:3" x14ac:dyDescent="0.25">
      <c r="A6" s="3" t="s">
        <v>56</v>
      </c>
      <c r="B6" s="3" t="s">
        <v>64</v>
      </c>
      <c r="C6" s="109"/>
    </row>
    <row r="7" spans="1:3" x14ac:dyDescent="0.25">
      <c r="A7" s="3" t="s">
        <v>57</v>
      </c>
      <c r="B7" s="3" t="s">
        <v>63</v>
      </c>
      <c r="C7" s="109"/>
    </row>
    <row r="8" spans="1:3" x14ac:dyDescent="0.25">
      <c r="A8" s="3" t="s">
        <v>58</v>
      </c>
      <c r="B8" s="3" t="s">
        <v>64</v>
      </c>
      <c r="C8" s="109"/>
    </row>
    <row r="9" spans="1:3" x14ac:dyDescent="0.25">
      <c r="A9" s="3" t="s">
        <v>59</v>
      </c>
      <c r="B9" s="3" t="s">
        <v>64</v>
      </c>
      <c r="C9" s="109"/>
    </row>
    <row r="10" spans="1:3" x14ac:dyDescent="0.25">
      <c r="A10" s="3" t="s">
        <v>60</v>
      </c>
      <c r="B10" s="3" t="s">
        <v>64</v>
      </c>
      <c r="C10" s="109"/>
    </row>
    <row r="11" spans="1:3" x14ac:dyDescent="0.25">
      <c r="A11" s="3" t="s">
        <v>61</v>
      </c>
      <c r="B11" s="3" t="s">
        <v>64</v>
      </c>
      <c r="C11" s="109"/>
    </row>
    <row r="12" spans="1:3" x14ac:dyDescent="0.25">
      <c r="A12" s="3" t="s">
        <v>44</v>
      </c>
      <c r="B12" s="3" t="s">
        <v>64</v>
      </c>
      <c r="C12" s="109"/>
    </row>
    <row r="13" spans="1:3" x14ac:dyDescent="0.25">
      <c r="A13" s="3" t="s">
        <v>62</v>
      </c>
      <c r="B13" s="3" t="s">
        <v>63</v>
      </c>
      <c r="C13" s="109"/>
    </row>
    <row r="14" spans="1:3" x14ac:dyDescent="0.25">
      <c r="A14" s="3" t="s">
        <v>45</v>
      </c>
      <c r="B14" s="3" t="s">
        <v>65</v>
      </c>
      <c r="C14" s="109"/>
    </row>
    <row r="15" spans="1:3" x14ac:dyDescent="0.25">
      <c r="A15" s="3" t="s">
        <v>46</v>
      </c>
      <c r="B15" s="3" t="s">
        <v>63</v>
      </c>
      <c r="C15" s="109"/>
    </row>
    <row r="16" spans="1:3" x14ac:dyDescent="0.25">
      <c r="A16" s="3" t="s">
        <v>47</v>
      </c>
      <c r="B16" s="3" t="s">
        <v>63</v>
      </c>
      <c r="C16" s="109"/>
    </row>
    <row r="17" spans="1:3" x14ac:dyDescent="0.25">
      <c r="A17" s="3" t="s">
        <v>48</v>
      </c>
      <c r="B17" s="3" t="s">
        <v>63</v>
      </c>
      <c r="C17" s="109"/>
    </row>
    <row r="18" spans="1:3" x14ac:dyDescent="0.25">
      <c r="A18" s="3" t="s">
        <v>49</v>
      </c>
      <c r="B18" s="3" t="s">
        <v>63</v>
      </c>
      <c r="C18" s="109"/>
    </row>
    <row r="19" spans="1:3" x14ac:dyDescent="0.25">
      <c r="A19" s="3" t="s">
        <v>50</v>
      </c>
      <c r="B19" s="3" t="s">
        <v>63</v>
      </c>
      <c r="C19" s="109"/>
    </row>
    <row r="20" spans="1:3" x14ac:dyDescent="0.25">
      <c r="A20" s="3" t="s">
        <v>51</v>
      </c>
      <c r="B20" s="3" t="s">
        <v>63</v>
      </c>
      <c r="C20" s="109"/>
    </row>
  </sheetData>
  <sortState ref="A1:B20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F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5" x14ac:dyDescent="0.25"/>
  <cols>
    <col min="2" max="2" width="34" bestFit="1" customWidth="1"/>
    <col min="3" max="32" width="7.7109375" customWidth="1"/>
  </cols>
  <sheetData>
    <row r="1" spans="2:32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2" ht="34.5" thickBot="1" x14ac:dyDescent="0.55000000000000004">
      <c r="C2" s="98" t="str">
        <f>"PLANNING CONGES " &amp;B3</f>
        <v>PLANNING CONGES Sept 2015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100"/>
    </row>
    <row r="3" spans="2:32" x14ac:dyDescent="0.25">
      <c r="B3" s="96" t="str">
        <f>Calendrier!E3 &amp; " " &amp;Calendrier!E2</f>
        <v>Sept 2015</v>
      </c>
      <c r="C3" s="9">
        <f>DATE(Calendrier!$E$2,9,C4)</f>
        <v>42248</v>
      </c>
      <c r="D3" s="9">
        <f>DATE(Calendrier!$E$2,9,D4)</f>
        <v>42249</v>
      </c>
      <c r="E3" s="9">
        <f>DATE(Calendrier!$E$2,9,E4)</f>
        <v>42250</v>
      </c>
      <c r="F3" s="9">
        <f>DATE(Calendrier!$E$2,9,F4)</f>
        <v>42251</v>
      </c>
      <c r="G3" s="9">
        <f>DATE(Calendrier!$E$2,9,G4)</f>
        <v>42252</v>
      </c>
      <c r="H3" s="9">
        <f>DATE(Calendrier!$E$2,9,H4)</f>
        <v>42253</v>
      </c>
      <c r="I3" s="9">
        <f>DATE(Calendrier!$E$2,9,I4)</f>
        <v>42254</v>
      </c>
      <c r="J3" s="9">
        <f>DATE(Calendrier!$E$2,9,J4)</f>
        <v>42255</v>
      </c>
      <c r="K3" s="9">
        <f>DATE(Calendrier!$E$2,9,K4)</f>
        <v>42256</v>
      </c>
      <c r="L3" s="9">
        <f>DATE(Calendrier!$E$2,9,L4)</f>
        <v>42257</v>
      </c>
      <c r="M3" s="9">
        <f>DATE(Calendrier!$E$2,9,M4)</f>
        <v>42258</v>
      </c>
      <c r="N3" s="9">
        <f>DATE(Calendrier!$E$2,9,N4)</f>
        <v>42259</v>
      </c>
      <c r="O3" s="9">
        <f>DATE(Calendrier!$E$2,9,O4)</f>
        <v>42260</v>
      </c>
      <c r="P3" s="9">
        <f>DATE(Calendrier!$E$2,9,P4)</f>
        <v>42261</v>
      </c>
      <c r="Q3" s="9">
        <f>DATE(Calendrier!$E$2,9,Q4)</f>
        <v>42262</v>
      </c>
      <c r="R3" s="9">
        <f>DATE(Calendrier!$E$2,9,R4)</f>
        <v>42263</v>
      </c>
      <c r="S3" s="9">
        <f>DATE(Calendrier!$E$2,9,S4)</f>
        <v>42264</v>
      </c>
      <c r="T3" s="9">
        <f>DATE(Calendrier!$E$2,9,T4)</f>
        <v>42265</v>
      </c>
      <c r="U3" s="9">
        <f>DATE(Calendrier!$E$2,9,U4)</f>
        <v>42266</v>
      </c>
      <c r="V3" s="9">
        <f>DATE(Calendrier!$E$2,9,V4)</f>
        <v>42267</v>
      </c>
      <c r="W3" s="9">
        <f>DATE(Calendrier!$E$2,9,W4)</f>
        <v>42268</v>
      </c>
      <c r="X3" s="9">
        <f>DATE(Calendrier!$E$2,9,X4)</f>
        <v>42269</v>
      </c>
      <c r="Y3" s="9">
        <f>DATE(Calendrier!$E$2,9,Y4)</f>
        <v>42270</v>
      </c>
      <c r="Z3" s="9">
        <f>DATE(Calendrier!$E$2,9,Z4)</f>
        <v>42271</v>
      </c>
      <c r="AA3" s="9">
        <f>DATE(Calendrier!$E$2,9,AA4)</f>
        <v>42272</v>
      </c>
      <c r="AB3" s="9">
        <f>DATE(Calendrier!$E$2,9,AB4)</f>
        <v>42273</v>
      </c>
      <c r="AC3" s="9">
        <f>DATE(Calendrier!$E$2,9,AC4)</f>
        <v>42274</v>
      </c>
      <c r="AD3" s="9">
        <f>DATE(Calendrier!$E$2,9,AD4)</f>
        <v>42275</v>
      </c>
      <c r="AE3" s="9">
        <f>DATE(Calendrier!$E$2,9,AE4)</f>
        <v>42276</v>
      </c>
      <c r="AF3" s="10">
        <f>DATE(Calendrier!$E$2,9,AF4)</f>
        <v>42277</v>
      </c>
    </row>
    <row r="4" spans="2:32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2">
        <v>30</v>
      </c>
    </row>
    <row r="5" spans="2:32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1"/>
    </row>
    <row r="6" spans="2:32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4"/>
    </row>
    <row r="7" spans="2:32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4"/>
    </row>
    <row r="8" spans="2:32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4"/>
    </row>
    <row r="9" spans="2:32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4"/>
    </row>
    <row r="10" spans="2:32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4"/>
    </row>
    <row r="11" spans="2:32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4"/>
    </row>
    <row r="12" spans="2:32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4"/>
    </row>
    <row r="13" spans="2:32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4"/>
    </row>
    <row r="14" spans="2:32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4"/>
    </row>
    <row r="15" spans="2:32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4"/>
    </row>
    <row r="16" spans="2:32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4"/>
    </row>
    <row r="17" spans="2:32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4"/>
    </row>
    <row r="18" spans="2:32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4"/>
    </row>
    <row r="19" spans="2:32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4"/>
    </row>
    <row r="20" spans="2:32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4"/>
    </row>
    <row r="21" spans="2:32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4"/>
    </row>
    <row r="22" spans="2:32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4"/>
    </row>
    <row r="23" spans="2:32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4"/>
    </row>
    <row r="24" spans="2:32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4"/>
    </row>
    <row r="25" spans="2:32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4"/>
    </row>
    <row r="26" spans="2:32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4"/>
    </row>
    <row r="27" spans="2:32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4"/>
    </row>
    <row r="28" spans="2:32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4"/>
    </row>
    <row r="29" spans="2:32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4"/>
    </row>
    <row r="30" spans="2:32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4"/>
    </row>
    <row r="31" spans="2:32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4"/>
    </row>
    <row r="32" spans="2:32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4"/>
    </row>
    <row r="33" spans="2:32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4"/>
    </row>
    <row r="34" spans="2:32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4"/>
    </row>
    <row r="35" spans="2:32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4"/>
    </row>
    <row r="36" spans="2:32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4"/>
    </row>
    <row r="37" spans="2:32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4"/>
    </row>
    <row r="38" spans="2:32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4"/>
    </row>
    <row r="39" spans="2:32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4"/>
    </row>
    <row r="40" spans="2:32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4"/>
    </row>
    <row r="41" spans="2:32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4"/>
    </row>
    <row r="42" spans="2:32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4"/>
    </row>
    <row r="43" spans="2:32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4"/>
    </row>
    <row r="44" spans="2:32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4"/>
    </row>
    <row r="45" spans="2:32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4"/>
    </row>
    <row r="46" spans="2:32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4"/>
    </row>
    <row r="47" spans="2:32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4"/>
    </row>
    <row r="48" spans="2:32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7"/>
    </row>
    <row r="51" spans="3:3" x14ac:dyDescent="0.25">
      <c r="C51" s="16"/>
    </row>
  </sheetData>
  <mergeCells count="2">
    <mergeCell ref="B3:B4"/>
    <mergeCell ref="C2:AF2"/>
  </mergeCells>
  <conditionalFormatting sqref="C5:AF48">
    <cfRule type="expression" dxfId="47" priority="1">
      <formula>WEEKDAY(C$3,2)=1</formula>
    </cfRule>
    <cfRule type="expression" dxfId="46" priority="2">
      <formula>WEEKDAY(C$3,2)=6</formula>
    </cfRule>
    <cfRule type="expression" dxfId="45" priority="3">
      <formula>WEEKDAY(C$3,2)=7</formula>
    </cfRule>
    <cfRule type="expression" dxfId="44" priority="4">
      <formula>MATCH(C$3,JFeries,0)&gt;0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G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3" width="7.7109375" style="3" customWidth="1"/>
    <col min="34" max="16384" width="11.42578125" style="3"/>
  </cols>
  <sheetData>
    <row r="1" spans="2:33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3" ht="34.5" thickBot="1" x14ac:dyDescent="0.55000000000000004">
      <c r="C2" s="101" t="str">
        <f>"PLANNING CONGES " &amp;B3</f>
        <v>PLANNING CONGES Oct 2015</v>
      </c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</row>
    <row r="3" spans="2:33" x14ac:dyDescent="0.25">
      <c r="B3" s="96" t="str">
        <f>Calendrier!F3 &amp; " " &amp;Calendrier!E2</f>
        <v>Oct 2015</v>
      </c>
      <c r="C3" s="9">
        <f>DATE(Calendrier!$E$2,10,C4)</f>
        <v>42278</v>
      </c>
      <c r="D3" s="9">
        <f>DATE(Calendrier!$E$2,10,D4)</f>
        <v>42279</v>
      </c>
      <c r="E3" s="9">
        <f>DATE(Calendrier!$E$2,10,E4)</f>
        <v>42280</v>
      </c>
      <c r="F3" s="9">
        <f>DATE(Calendrier!$E$2,10,F4)</f>
        <v>42281</v>
      </c>
      <c r="G3" s="9">
        <f>DATE(Calendrier!$E$2,10,G4)</f>
        <v>42282</v>
      </c>
      <c r="H3" s="9">
        <f>DATE(Calendrier!$E$2,10,H4)</f>
        <v>42283</v>
      </c>
      <c r="I3" s="9">
        <f>DATE(Calendrier!$E$2,10,I4)</f>
        <v>42284</v>
      </c>
      <c r="J3" s="9">
        <f>DATE(Calendrier!$E$2,10,J4)</f>
        <v>42285</v>
      </c>
      <c r="K3" s="9">
        <f>DATE(Calendrier!$E$2,10,K4)</f>
        <v>42286</v>
      </c>
      <c r="L3" s="9">
        <f>DATE(Calendrier!$E$2,10,L4)</f>
        <v>42287</v>
      </c>
      <c r="M3" s="9">
        <f>DATE(Calendrier!$E$2,10,M4)</f>
        <v>42288</v>
      </c>
      <c r="N3" s="9">
        <f>DATE(Calendrier!$E$2,10,N4)</f>
        <v>42289</v>
      </c>
      <c r="O3" s="9">
        <f>DATE(Calendrier!$E$2,10,O4)</f>
        <v>42290</v>
      </c>
      <c r="P3" s="9">
        <f>DATE(Calendrier!$E$2,10,P4)</f>
        <v>42291</v>
      </c>
      <c r="Q3" s="9">
        <f>DATE(Calendrier!$E$2,10,Q4)</f>
        <v>42292</v>
      </c>
      <c r="R3" s="9">
        <f>DATE(Calendrier!$E$2,10,R4)</f>
        <v>42293</v>
      </c>
      <c r="S3" s="9">
        <f>DATE(Calendrier!$E$2,10,S4)</f>
        <v>42294</v>
      </c>
      <c r="T3" s="9">
        <f>DATE(Calendrier!$E$2,10,T4)</f>
        <v>42295</v>
      </c>
      <c r="U3" s="9">
        <f>DATE(Calendrier!$E$2,10,U4)</f>
        <v>42296</v>
      </c>
      <c r="V3" s="9">
        <f>DATE(Calendrier!$E$2,10,V4)</f>
        <v>42297</v>
      </c>
      <c r="W3" s="9">
        <f>DATE(Calendrier!$E$2,10,W4)</f>
        <v>42298</v>
      </c>
      <c r="X3" s="9">
        <f>DATE(Calendrier!$E$2,10,X4)</f>
        <v>42299</v>
      </c>
      <c r="Y3" s="9">
        <f>DATE(Calendrier!$E$2,10,Y4)</f>
        <v>42300</v>
      </c>
      <c r="Z3" s="9">
        <f>DATE(Calendrier!$E$2,10,Z4)</f>
        <v>42301</v>
      </c>
      <c r="AA3" s="9">
        <f>DATE(Calendrier!$E$2,10,AA4)</f>
        <v>42302</v>
      </c>
      <c r="AB3" s="9">
        <f>DATE(Calendrier!$E$2,10,AB4)</f>
        <v>42303</v>
      </c>
      <c r="AC3" s="9">
        <f>DATE(Calendrier!$E$2,10,AC4)</f>
        <v>42304</v>
      </c>
      <c r="AD3" s="9">
        <f>DATE(Calendrier!$E$2,10,AD4)</f>
        <v>42305</v>
      </c>
      <c r="AE3" s="9">
        <f>DATE(Calendrier!$E$2,10,AE4)</f>
        <v>42306</v>
      </c>
      <c r="AF3" s="9">
        <f>DATE(Calendrier!$E$2,10,AF4)</f>
        <v>42307</v>
      </c>
      <c r="AG3" s="25">
        <f>DATE(Calendrier!$E$2,10,AG4)</f>
        <v>42308</v>
      </c>
    </row>
    <row r="4" spans="2:33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1">
        <v>30</v>
      </c>
      <c r="AG4" s="26">
        <v>31</v>
      </c>
    </row>
    <row r="5" spans="2:33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8"/>
    </row>
    <row r="6" spans="2:33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9"/>
    </row>
    <row r="7" spans="2:33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9"/>
    </row>
    <row r="8" spans="2:33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9"/>
    </row>
    <row r="9" spans="2:33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9"/>
    </row>
    <row r="10" spans="2:33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9"/>
    </row>
    <row r="11" spans="2:33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9"/>
    </row>
    <row r="12" spans="2:33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9"/>
    </row>
    <row r="13" spans="2:33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9"/>
    </row>
    <row r="14" spans="2:33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9"/>
    </row>
    <row r="15" spans="2:33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9"/>
    </row>
    <row r="16" spans="2:33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9"/>
    </row>
    <row r="17" spans="2:33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9"/>
    </row>
    <row r="18" spans="2:33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9"/>
    </row>
    <row r="19" spans="2:33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9"/>
    </row>
    <row r="20" spans="2:33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9"/>
    </row>
    <row r="21" spans="2:33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9"/>
    </row>
    <row r="22" spans="2:33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9"/>
    </row>
    <row r="23" spans="2:33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9"/>
    </row>
    <row r="24" spans="2:33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9"/>
    </row>
    <row r="25" spans="2:33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9"/>
    </row>
    <row r="26" spans="2:33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9"/>
    </row>
    <row r="27" spans="2:33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9"/>
    </row>
    <row r="28" spans="2:33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9"/>
    </row>
    <row r="29" spans="2:33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9"/>
    </row>
    <row r="30" spans="2:33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9"/>
    </row>
    <row r="31" spans="2:33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9"/>
    </row>
    <row r="32" spans="2:33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9"/>
    </row>
    <row r="33" spans="2:33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9"/>
    </row>
    <row r="34" spans="2:33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9"/>
    </row>
    <row r="35" spans="2:33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9"/>
    </row>
    <row r="36" spans="2:33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9"/>
    </row>
    <row r="37" spans="2:33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9"/>
    </row>
    <row r="38" spans="2:33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9"/>
    </row>
    <row r="39" spans="2:33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9"/>
    </row>
    <row r="40" spans="2:33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9"/>
    </row>
    <row r="41" spans="2:33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9"/>
    </row>
    <row r="42" spans="2:33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9"/>
    </row>
    <row r="43" spans="2:33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9"/>
    </row>
    <row r="44" spans="2:33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9"/>
    </row>
    <row r="45" spans="2:33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9"/>
    </row>
    <row r="46" spans="2:33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9"/>
    </row>
    <row r="47" spans="2:33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9"/>
    </row>
    <row r="48" spans="2:33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60"/>
    </row>
    <row r="51" spans="3:3" x14ac:dyDescent="0.25">
      <c r="C51" s="16"/>
    </row>
  </sheetData>
  <mergeCells count="2">
    <mergeCell ref="B3:B4"/>
    <mergeCell ref="C2:AG2"/>
  </mergeCells>
  <conditionalFormatting sqref="C5:AG48">
    <cfRule type="expression" dxfId="43" priority="1">
      <formula>WEEKDAY(C$3,2)=1</formula>
    </cfRule>
    <cfRule type="expression" dxfId="42" priority="2">
      <formula>WEEKDAY(C$3,2)=6</formula>
    </cfRule>
    <cfRule type="expression" dxfId="41" priority="3">
      <formula>WEEKDAY(C$3,2)=7</formula>
    </cfRule>
    <cfRule type="expression" dxfId="40" priority="4">
      <formula>MATCH(C$3,JFeries,0)&gt;0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F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2" width="7.7109375" style="3" customWidth="1"/>
    <col min="33" max="16384" width="11.42578125" style="3"/>
  </cols>
  <sheetData>
    <row r="1" spans="2:32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2" ht="34.5" thickBot="1" x14ac:dyDescent="0.55000000000000004">
      <c r="C2" s="98" t="str">
        <f>"PLANNING CONGES " &amp;B3</f>
        <v>PLANNING CONGES Nov 2015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100"/>
    </row>
    <row r="3" spans="2:32" x14ac:dyDescent="0.25">
      <c r="B3" s="96" t="str">
        <f>Calendrier!G3 &amp; " " &amp;Calendrier!E2</f>
        <v>Nov 2015</v>
      </c>
      <c r="C3" s="9">
        <f>DATE(Calendrier!$E$2,11,C4)</f>
        <v>42309</v>
      </c>
      <c r="D3" s="9">
        <f>DATE(Calendrier!$E$2,11,D4)</f>
        <v>42310</v>
      </c>
      <c r="E3" s="9">
        <f>DATE(Calendrier!$E$2,11,E4)</f>
        <v>42311</v>
      </c>
      <c r="F3" s="9">
        <f>DATE(Calendrier!$E$2,11,F4)</f>
        <v>42312</v>
      </c>
      <c r="G3" s="9">
        <f>DATE(Calendrier!$E$2,11,G4)</f>
        <v>42313</v>
      </c>
      <c r="H3" s="9">
        <f>DATE(Calendrier!$E$2,11,H4)</f>
        <v>42314</v>
      </c>
      <c r="I3" s="9">
        <f>DATE(Calendrier!$E$2,11,I4)</f>
        <v>42315</v>
      </c>
      <c r="J3" s="9">
        <f>DATE(Calendrier!$E$2,11,J4)</f>
        <v>42316</v>
      </c>
      <c r="K3" s="9">
        <f>DATE(Calendrier!$E$2,11,K4)</f>
        <v>42317</v>
      </c>
      <c r="L3" s="9">
        <f>DATE(Calendrier!$E$2,11,L4)</f>
        <v>42318</v>
      </c>
      <c r="M3" s="9">
        <f>DATE(Calendrier!$E$2,11,M4)</f>
        <v>42319</v>
      </c>
      <c r="N3" s="9">
        <f>DATE(Calendrier!$E$2,11,N4)</f>
        <v>42320</v>
      </c>
      <c r="O3" s="9">
        <f>DATE(Calendrier!$E$2,11,O4)</f>
        <v>42321</v>
      </c>
      <c r="P3" s="9">
        <f>DATE(Calendrier!$E$2,11,P4)</f>
        <v>42322</v>
      </c>
      <c r="Q3" s="9">
        <f>DATE(Calendrier!$E$2,11,Q4)</f>
        <v>42323</v>
      </c>
      <c r="R3" s="9">
        <f>DATE(Calendrier!$E$2,11,R4)</f>
        <v>42324</v>
      </c>
      <c r="S3" s="9">
        <f>DATE(Calendrier!$E$2,11,S4)</f>
        <v>42325</v>
      </c>
      <c r="T3" s="9">
        <f>DATE(Calendrier!$E$2,11,T4)</f>
        <v>42326</v>
      </c>
      <c r="U3" s="9">
        <f>DATE(Calendrier!$E$2,11,U4)</f>
        <v>42327</v>
      </c>
      <c r="V3" s="9">
        <f>DATE(Calendrier!$E$2,11,V4)</f>
        <v>42328</v>
      </c>
      <c r="W3" s="9">
        <f>DATE(Calendrier!$E$2,11,W4)</f>
        <v>42329</v>
      </c>
      <c r="X3" s="9">
        <f>DATE(Calendrier!$E$2,11,X4)</f>
        <v>42330</v>
      </c>
      <c r="Y3" s="9">
        <f>DATE(Calendrier!$E$2,11,Y4)</f>
        <v>42331</v>
      </c>
      <c r="Z3" s="9">
        <f>DATE(Calendrier!$E$2,11,Z4)</f>
        <v>42332</v>
      </c>
      <c r="AA3" s="9">
        <f>DATE(Calendrier!$E$2,11,AA4)</f>
        <v>42333</v>
      </c>
      <c r="AB3" s="9">
        <f>DATE(Calendrier!$E$2,11,AB4)</f>
        <v>42334</v>
      </c>
      <c r="AC3" s="9">
        <f>DATE(Calendrier!$E$2,11,AC4)</f>
        <v>42335</v>
      </c>
      <c r="AD3" s="9">
        <f>DATE(Calendrier!$E$2,11,AD4)</f>
        <v>42336</v>
      </c>
      <c r="AE3" s="9">
        <f>DATE(Calendrier!$E$2,11,AE4)</f>
        <v>42337</v>
      </c>
      <c r="AF3" s="10">
        <f>DATE(Calendrier!$E$2,11,AF4)</f>
        <v>42338</v>
      </c>
    </row>
    <row r="4" spans="2:32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2">
        <v>30</v>
      </c>
    </row>
    <row r="5" spans="2:32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1"/>
    </row>
    <row r="6" spans="2:32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4"/>
    </row>
    <row r="7" spans="2:32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4"/>
    </row>
    <row r="8" spans="2:32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4"/>
    </row>
    <row r="9" spans="2:32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4"/>
    </row>
    <row r="10" spans="2:32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4"/>
    </row>
    <row r="11" spans="2:32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4"/>
    </row>
    <row r="12" spans="2:32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4"/>
    </row>
    <row r="13" spans="2:32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4"/>
    </row>
    <row r="14" spans="2:32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4"/>
    </row>
    <row r="15" spans="2:32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4"/>
    </row>
    <row r="16" spans="2:32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4"/>
    </row>
    <row r="17" spans="2:32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4"/>
    </row>
    <row r="18" spans="2:32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4"/>
    </row>
    <row r="19" spans="2:32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4"/>
    </row>
    <row r="20" spans="2:32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4"/>
    </row>
    <row r="21" spans="2:32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4"/>
    </row>
    <row r="22" spans="2:32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4"/>
    </row>
    <row r="23" spans="2:32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4"/>
    </row>
    <row r="24" spans="2:32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4"/>
    </row>
    <row r="25" spans="2:32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4"/>
    </row>
    <row r="26" spans="2:32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4"/>
    </row>
    <row r="27" spans="2:32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4"/>
    </row>
    <row r="28" spans="2:32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4"/>
    </row>
    <row r="29" spans="2:32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4"/>
    </row>
    <row r="30" spans="2:32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4"/>
    </row>
    <row r="31" spans="2:32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4"/>
    </row>
    <row r="32" spans="2:32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4"/>
    </row>
    <row r="33" spans="2:32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4"/>
    </row>
    <row r="34" spans="2:32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4"/>
    </row>
    <row r="35" spans="2:32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4"/>
    </row>
    <row r="36" spans="2:32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4"/>
    </row>
    <row r="37" spans="2:32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4"/>
    </row>
    <row r="38" spans="2:32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4"/>
    </row>
    <row r="39" spans="2:32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4"/>
    </row>
    <row r="40" spans="2:32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4"/>
    </row>
    <row r="41" spans="2:32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4"/>
    </row>
    <row r="42" spans="2:32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4"/>
    </row>
    <row r="43" spans="2:32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4"/>
    </row>
    <row r="44" spans="2:32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4"/>
    </row>
    <row r="45" spans="2:32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4"/>
    </row>
    <row r="46" spans="2:32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4"/>
    </row>
    <row r="47" spans="2:32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4"/>
    </row>
    <row r="48" spans="2:32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7"/>
    </row>
    <row r="51" spans="3:3" x14ac:dyDescent="0.25">
      <c r="C51" s="16"/>
    </row>
  </sheetData>
  <mergeCells count="2">
    <mergeCell ref="C2:AF2"/>
    <mergeCell ref="B3:B4"/>
  </mergeCells>
  <conditionalFormatting sqref="C5:AF48">
    <cfRule type="expression" dxfId="39" priority="1">
      <formula>WEEKDAY(C$3,2)=1</formula>
    </cfRule>
    <cfRule type="expression" dxfId="38" priority="2">
      <formula>WEEKDAY(C$3,2)=6</formula>
    </cfRule>
    <cfRule type="expression" dxfId="37" priority="3">
      <formula>WEEKDAY(C$3,2)=7</formula>
    </cfRule>
    <cfRule type="expression" dxfId="36" priority="4">
      <formula>MATCH(C$3,JFeries,0)&gt;0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G51"/>
  <sheetViews>
    <sheetView zoomScale="70" zoomScaleNormal="70" workbookViewId="0">
      <pane xSplit="2" ySplit="4" topLeftCell="C23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3" width="7.7109375" style="3" customWidth="1"/>
    <col min="34" max="16384" width="11.42578125" style="3"/>
  </cols>
  <sheetData>
    <row r="1" spans="2:33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3" ht="34.5" thickBot="1" x14ac:dyDescent="0.55000000000000004">
      <c r="C2" s="98" t="str">
        <f>"PLANNING CONGES " &amp;B3</f>
        <v>PLANNING CONGES Déc 2015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99"/>
      <c r="AG2" s="100"/>
    </row>
    <row r="3" spans="2:33" x14ac:dyDescent="0.25">
      <c r="B3" s="96" t="str">
        <f>Calendrier!H3 &amp; " " &amp;Calendrier!E2</f>
        <v>Déc 2015</v>
      </c>
      <c r="C3" s="9">
        <f>DATE(Calendrier!$E$2,12,C4)</f>
        <v>42339</v>
      </c>
      <c r="D3" s="9">
        <f>DATE(Calendrier!$E$2,12,D4)</f>
        <v>42340</v>
      </c>
      <c r="E3" s="9">
        <f>DATE(Calendrier!$E$2,12,E4)</f>
        <v>42341</v>
      </c>
      <c r="F3" s="9">
        <f>DATE(Calendrier!$E$2,12,F4)</f>
        <v>42342</v>
      </c>
      <c r="G3" s="9">
        <f>DATE(Calendrier!$E$2,12,G4)</f>
        <v>42343</v>
      </c>
      <c r="H3" s="9">
        <f>DATE(Calendrier!$E$2,12,H4)</f>
        <v>42344</v>
      </c>
      <c r="I3" s="9">
        <f>DATE(Calendrier!$E$2,12,I4)</f>
        <v>42345</v>
      </c>
      <c r="J3" s="9">
        <f>DATE(Calendrier!$E$2,12,J4)</f>
        <v>42346</v>
      </c>
      <c r="K3" s="9">
        <f>DATE(Calendrier!$E$2,12,K4)</f>
        <v>42347</v>
      </c>
      <c r="L3" s="9">
        <f>DATE(Calendrier!$E$2,12,L4)</f>
        <v>42348</v>
      </c>
      <c r="M3" s="9">
        <f>DATE(Calendrier!$E$2,12,M4)</f>
        <v>42349</v>
      </c>
      <c r="N3" s="9">
        <f>DATE(Calendrier!$E$2,12,N4)</f>
        <v>42350</v>
      </c>
      <c r="O3" s="9">
        <f>DATE(Calendrier!$E$2,12,O4)</f>
        <v>42351</v>
      </c>
      <c r="P3" s="9">
        <f>DATE(Calendrier!$E$2,12,P4)</f>
        <v>42352</v>
      </c>
      <c r="Q3" s="9">
        <f>DATE(Calendrier!$E$2,12,Q4)</f>
        <v>42353</v>
      </c>
      <c r="R3" s="9">
        <f>DATE(Calendrier!$E$2,12,R4)</f>
        <v>42354</v>
      </c>
      <c r="S3" s="9">
        <f>DATE(Calendrier!$E$2,12,S4)</f>
        <v>42355</v>
      </c>
      <c r="T3" s="9">
        <f>DATE(Calendrier!$E$2,12,T4)</f>
        <v>42356</v>
      </c>
      <c r="U3" s="9">
        <f>DATE(Calendrier!$E$2,12,U4)</f>
        <v>42357</v>
      </c>
      <c r="V3" s="9">
        <f>DATE(Calendrier!$E$2,12,V4)</f>
        <v>42358</v>
      </c>
      <c r="W3" s="9">
        <f>DATE(Calendrier!$E$2,12,W4)</f>
        <v>42359</v>
      </c>
      <c r="X3" s="9">
        <f>DATE(Calendrier!$E$2,12,X4)</f>
        <v>42360</v>
      </c>
      <c r="Y3" s="9">
        <f>DATE(Calendrier!$E$2,12,Y4)</f>
        <v>42361</v>
      </c>
      <c r="Z3" s="9">
        <f>DATE(Calendrier!$E$2,12,Z4)</f>
        <v>42362</v>
      </c>
      <c r="AA3" s="9">
        <f>DATE(Calendrier!$E$2,12,AA4)</f>
        <v>42363</v>
      </c>
      <c r="AB3" s="9">
        <f>DATE(Calendrier!$E$2,12,AB4)</f>
        <v>42364</v>
      </c>
      <c r="AC3" s="9">
        <f>DATE(Calendrier!$E$2,12,AC4)</f>
        <v>42365</v>
      </c>
      <c r="AD3" s="9">
        <f>DATE(Calendrier!$E$2,12,AD4)</f>
        <v>42366</v>
      </c>
      <c r="AE3" s="9">
        <f>DATE(Calendrier!$E$2,12,AE4)</f>
        <v>42367</v>
      </c>
      <c r="AF3" s="27">
        <f>DATE(Calendrier!$E$2,12,AF4)</f>
        <v>42368</v>
      </c>
      <c r="AG3" s="10">
        <f>DATE(Calendrier!$E$2,12,AG4)</f>
        <v>42369</v>
      </c>
    </row>
    <row r="4" spans="2:33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28">
        <v>30</v>
      </c>
      <c r="AG4" s="12">
        <v>31</v>
      </c>
    </row>
    <row r="5" spans="2:33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8"/>
    </row>
    <row r="6" spans="2:33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9"/>
    </row>
    <row r="7" spans="2:33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9"/>
    </row>
    <row r="8" spans="2:33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9"/>
    </row>
    <row r="9" spans="2:33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9"/>
    </row>
    <row r="10" spans="2:33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9"/>
    </row>
    <row r="11" spans="2:33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9"/>
    </row>
    <row r="12" spans="2:33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9"/>
    </row>
    <row r="13" spans="2:33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9"/>
    </row>
    <row r="14" spans="2:33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9"/>
    </row>
    <row r="15" spans="2:33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9"/>
    </row>
    <row r="16" spans="2:33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9"/>
    </row>
    <row r="17" spans="2:33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9"/>
    </row>
    <row r="18" spans="2:33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9"/>
    </row>
    <row r="19" spans="2:33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9"/>
    </row>
    <row r="20" spans="2:33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9"/>
    </row>
    <row r="21" spans="2:33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9"/>
    </row>
    <row r="22" spans="2:33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9"/>
    </row>
    <row r="23" spans="2:33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9"/>
    </row>
    <row r="24" spans="2:33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9"/>
    </row>
    <row r="25" spans="2:33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9"/>
    </row>
    <row r="26" spans="2:33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9"/>
    </row>
    <row r="27" spans="2:33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9"/>
    </row>
    <row r="28" spans="2:33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9"/>
    </row>
    <row r="29" spans="2:33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9"/>
    </row>
    <row r="30" spans="2:33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9"/>
    </row>
    <row r="31" spans="2:33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9"/>
    </row>
    <row r="32" spans="2:33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9"/>
    </row>
    <row r="33" spans="2:33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9"/>
    </row>
    <row r="34" spans="2:33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9"/>
    </row>
    <row r="35" spans="2:33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9"/>
    </row>
    <row r="36" spans="2:33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9"/>
    </row>
    <row r="37" spans="2:33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9"/>
    </row>
    <row r="38" spans="2:33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9"/>
    </row>
    <row r="39" spans="2:33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9"/>
    </row>
    <row r="40" spans="2:33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9"/>
    </row>
    <row r="41" spans="2:33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9"/>
    </row>
    <row r="42" spans="2:33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9"/>
    </row>
    <row r="43" spans="2:33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9"/>
    </row>
    <row r="44" spans="2:33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9"/>
    </row>
    <row r="45" spans="2:33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9"/>
    </row>
    <row r="46" spans="2:33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9"/>
    </row>
    <row r="47" spans="2:33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9"/>
    </row>
    <row r="48" spans="2:33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60"/>
    </row>
    <row r="51" spans="3:3" x14ac:dyDescent="0.25">
      <c r="C51" s="16"/>
    </row>
  </sheetData>
  <mergeCells count="2">
    <mergeCell ref="B3:B4"/>
    <mergeCell ref="C2:AG2"/>
  </mergeCells>
  <conditionalFormatting sqref="C5:AG48">
    <cfRule type="expression" dxfId="35" priority="1">
      <formula>WEEKDAY(C$3,2)=1</formula>
    </cfRule>
    <cfRule type="expression" dxfId="34" priority="2">
      <formula>WEEKDAY(C$3,2)=6</formula>
    </cfRule>
    <cfRule type="expression" dxfId="33" priority="3">
      <formula>WEEKDAY(C$3,2)=7</formula>
    </cfRule>
    <cfRule type="expression" dxfId="32" priority="4">
      <formula>MATCH(C$3,JFeries,0)&gt;0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G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3" width="7.7109375" style="3" customWidth="1"/>
    <col min="34" max="16384" width="11.42578125" style="3"/>
  </cols>
  <sheetData>
    <row r="1" spans="2:33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3" ht="34.5" thickBot="1" x14ac:dyDescent="0.55000000000000004">
      <c r="C2" s="103" t="str">
        <f>"PLANNING CONGES " &amp;B3</f>
        <v>PLANNING CONGES Janv 2016</v>
      </c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5"/>
    </row>
    <row r="3" spans="2:33" x14ac:dyDescent="0.25">
      <c r="B3" s="96" t="str">
        <f>Calendrier!I3 &amp; " " &amp;Calendrier!I2</f>
        <v>Janv 2016</v>
      </c>
      <c r="C3" s="9">
        <f>DATE(Calendrier!$I$2,1,C4)</f>
        <v>42370</v>
      </c>
      <c r="D3" s="9">
        <f>DATE(Calendrier!$I$2,1,D4)</f>
        <v>42371</v>
      </c>
      <c r="E3" s="9">
        <f>DATE(Calendrier!$I$2,1,E4)</f>
        <v>42372</v>
      </c>
      <c r="F3" s="9">
        <f>DATE(Calendrier!$I$2,1,F4)</f>
        <v>42373</v>
      </c>
      <c r="G3" s="9">
        <f>DATE(Calendrier!$I$2,1,G4)</f>
        <v>42374</v>
      </c>
      <c r="H3" s="9">
        <f>DATE(Calendrier!$I$2,1,H4)</f>
        <v>42375</v>
      </c>
      <c r="I3" s="9">
        <f>DATE(Calendrier!$I$2,1,I4)</f>
        <v>42376</v>
      </c>
      <c r="J3" s="9">
        <f>DATE(Calendrier!$I$2,1,J4)</f>
        <v>42377</v>
      </c>
      <c r="K3" s="9">
        <f>DATE(Calendrier!$I$2,1,K4)</f>
        <v>42378</v>
      </c>
      <c r="L3" s="9">
        <f>DATE(Calendrier!$I$2,1,L4)</f>
        <v>42379</v>
      </c>
      <c r="M3" s="9">
        <f>DATE(Calendrier!$I$2,1,M4)</f>
        <v>42380</v>
      </c>
      <c r="N3" s="9">
        <f>DATE(Calendrier!$I$2,1,N4)</f>
        <v>42381</v>
      </c>
      <c r="O3" s="9">
        <f>DATE(Calendrier!$I$2,1,O4)</f>
        <v>42382</v>
      </c>
      <c r="P3" s="9">
        <f>DATE(Calendrier!$I$2,1,P4)</f>
        <v>42383</v>
      </c>
      <c r="Q3" s="9">
        <f>DATE(Calendrier!$I$2,1,Q4)</f>
        <v>42384</v>
      </c>
      <c r="R3" s="9">
        <f>DATE(Calendrier!$I$2,1,R4)</f>
        <v>42385</v>
      </c>
      <c r="S3" s="9">
        <f>DATE(Calendrier!$I$2,1,S4)</f>
        <v>42386</v>
      </c>
      <c r="T3" s="9">
        <f>DATE(Calendrier!$I$2,1,T4)</f>
        <v>42387</v>
      </c>
      <c r="U3" s="9">
        <f>DATE(Calendrier!$I$2,1,U4)</f>
        <v>42388</v>
      </c>
      <c r="V3" s="9">
        <f>DATE(Calendrier!$I$2,1,V4)</f>
        <v>42389</v>
      </c>
      <c r="W3" s="9">
        <f>DATE(Calendrier!$I$2,1,W4)</f>
        <v>42390</v>
      </c>
      <c r="X3" s="9">
        <f>DATE(Calendrier!$I$2,1,X4)</f>
        <v>42391</v>
      </c>
      <c r="Y3" s="9">
        <f>DATE(Calendrier!$I$2,1,Y4)</f>
        <v>42392</v>
      </c>
      <c r="Z3" s="9">
        <f>DATE(Calendrier!$I$2,1,Z4)</f>
        <v>42393</v>
      </c>
      <c r="AA3" s="9">
        <f>DATE(Calendrier!$I$2,1,AA4)</f>
        <v>42394</v>
      </c>
      <c r="AB3" s="9">
        <f>DATE(Calendrier!$I$2,1,AB4)</f>
        <v>42395</v>
      </c>
      <c r="AC3" s="9">
        <f>DATE(Calendrier!$I$2,1,AC4)</f>
        <v>42396</v>
      </c>
      <c r="AD3" s="9">
        <f>DATE(Calendrier!$I$2,1,AD4)</f>
        <v>42397</v>
      </c>
      <c r="AE3" s="9">
        <f>DATE(Calendrier!$I$2,1,AE4)</f>
        <v>42398</v>
      </c>
      <c r="AF3" s="9">
        <f>DATE(Calendrier!$I$2,1,AF4)</f>
        <v>42399</v>
      </c>
      <c r="AG3" s="25">
        <f>DATE(Calendrier!$I$2,1,AG4)</f>
        <v>42400</v>
      </c>
    </row>
    <row r="4" spans="2:33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1">
        <v>30</v>
      </c>
      <c r="AG4" s="26">
        <v>31</v>
      </c>
    </row>
    <row r="5" spans="2:33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8"/>
    </row>
    <row r="6" spans="2:33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9"/>
    </row>
    <row r="7" spans="2:33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9"/>
    </row>
    <row r="8" spans="2:33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9"/>
    </row>
    <row r="9" spans="2:33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9"/>
    </row>
    <row r="10" spans="2:33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9"/>
    </row>
    <row r="11" spans="2:33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9"/>
    </row>
    <row r="12" spans="2:33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9"/>
    </row>
    <row r="13" spans="2:33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9"/>
    </row>
    <row r="14" spans="2:33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9"/>
    </row>
    <row r="15" spans="2:33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9"/>
    </row>
    <row r="16" spans="2:33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9"/>
    </row>
    <row r="17" spans="2:33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9"/>
    </row>
    <row r="18" spans="2:33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9"/>
    </row>
    <row r="19" spans="2:33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9"/>
    </row>
    <row r="20" spans="2:33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9"/>
    </row>
    <row r="21" spans="2:33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9"/>
    </row>
    <row r="22" spans="2:33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9"/>
    </row>
    <row r="23" spans="2:33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9"/>
    </row>
    <row r="24" spans="2:33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9"/>
    </row>
    <row r="25" spans="2:33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9"/>
    </row>
    <row r="26" spans="2:33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9"/>
    </row>
    <row r="27" spans="2:33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9"/>
    </row>
    <row r="28" spans="2:33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9"/>
    </row>
    <row r="29" spans="2:33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9"/>
    </row>
    <row r="30" spans="2:33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9"/>
    </row>
    <row r="31" spans="2:33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9"/>
    </row>
    <row r="32" spans="2:33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9"/>
    </row>
    <row r="33" spans="2:33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9"/>
    </row>
    <row r="34" spans="2:33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9"/>
    </row>
    <row r="35" spans="2:33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9"/>
    </row>
    <row r="36" spans="2:33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9"/>
    </row>
    <row r="37" spans="2:33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9"/>
    </row>
    <row r="38" spans="2:33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9"/>
    </row>
    <row r="39" spans="2:33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9"/>
    </row>
    <row r="40" spans="2:33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9"/>
    </row>
    <row r="41" spans="2:33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9"/>
    </row>
    <row r="42" spans="2:33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9"/>
    </row>
    <row r="43" spans="2:33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9"/>
    </row>
    <row r="44" spans="2:33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9"/>
    </row>
    <row r="45" spans="2:33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9"/>
    </row>
    <row r="46" spans="2:33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9"/>
    </row>
    <row r="47" spans="2:33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9"/>
    </row>
    <row r="48" spans="2:33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60"/>
    </row>
    <row r="51" spans="3:3" x14ac:dyDescent="0.25">
      <c r="C51" s="16"/>
    </row>
  </sheetData>
  <mergeCells count="2">
    <mergeCell ref="B3:B4"/>
    <mergeCell ref="C2:AG2"/>
  </mergeCells>
  <conditionalFormatting sqref="C5:AG48">
    <cfRule type="expression" dxfId="31" priority="1">
      <formula>WEEKDAY(C$3,2)=1</formula>
    </cfRule>
    <cfRule type="expression" dxfId="30" priority="2">
      <formula>WEEKDAY(C$3,2)=6</formula>
    </cfRule>
    <cfRule type="expression" dxfId="29" priority="3">
      <formula>WEEKDAY(C$3,2)=7</formula>
    </cfRule>
    <cfRule type="expression" dxfId="28" priority="4">
      <formula>MATCH(C$3,JFeries,0)&gt;0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AD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0" width="7.7109375" style="3" customWidth="1"/>
    <col min="31" max="16384" width="11.42578125" style="3"/>
  </cols>
  <sheetData>
    <row r="1" spans="2:30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0" ht="34.5" thickBot="1" x14ac:dyDescent="0.55000000000000004">
      <c r="C2" s="98" t="str">
        <f>"PLANNING CONGES " &amp;B3</f>
        <v>PLANNING CONGES Févr 2016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</row>
    <row r="3" spans="2:30" x14ac:dyDescent="0.25">
      <c r="B3" s="96" t="str">
        <f>Calendrier!J3 &amp; " " &amp;Calendrier!I2</f>
        <v>Févr 2016</v>
      </c>
      <c r="C3" s="9">
        <f>DATE(Calendrier!$I$2,2,C4)</f>
        <v>42401</v>
      </c>
      <c r="D3" s="9">
        <f>DATE(Calendrier!$I$2,2,D4)</f>
        <v>42402</v>
      </c>
      <c r="E3" s="9">
        <f>DATE(Calendrier!$I$2,2,E4)</f>
        <v>42403</v>
      </c>
      <c r="F3" s="9">
        <f>DATE(Calendrier!$I$2,2,F4)</f>
        <v>42404</v>
      </c>
      <c r="G3" s="9">
        <f>DATE(Calendrier!$I$2,2,G4)</f>
        <v>42405</v>
      </c>
      <c r="H3" s="9">
        <f>DATE(Calendrier!$I$2,2,H4)</f>
        <v>42406</v>
      </c>
      <c r="I3" s="9">
        <f>DATE(Calendrier!$I$2,2,I4)</f>
        <v>42407</v>
      </c>
      <c r="J3" s="9">
        <f>DATE(Calendrier!$I$2,2,J4)</f>
        <v>42408</v>
      </c>
      <c r="K3" s="9">
        <f>DATE(Calendrier!$I$2,2,K4)</f>
        <v>42409</v>
      </c>
      <c r="L3" s="9">
        <f>DATE(Calendrier!$I$2,2,L4)</f>
        <v>42410</v>
      </c>
      <c r="M3" s="9">
        <f>DATE(Calendrier!$I$2,2,M4)</f>
        <v>42411</v>
      </c>
      <c r="N3" s="9">
        <f>DATE(Calendrier!$I$2,2,N4)</f>
        <v>42412</v>
      </c>
      <c r="O3" s="9">
        <f>DATE(Calendrier!$I$2,2,O4)</f>
        <v>42413</v>
      </c>
      <c r="P3" s="9">
        <f>DATE(Calendrier!$I$2,2,P4)</f>
        <v>42414</v>
      </c>
      <c r="Q3" s="9">
        <f>DATE(Calendrier!$I$2,2,Q4)</f>
        <v>42415</v>
      </c>
      <c r="R3" s="9">
        <f>DATE(Calendrier!$I$2,2,R4)</f>
        <v>42416</v>
      </c>
      <c r="S3" s="9">
        <f>DATE(Calendrier!$I$2,2,S4)</f>
        <v>42417</v>
      </c>
      <c r="T3" s="9">
        <f>DATE(Calendrier!$I$2,2,T4)</f>
        <v>42418</v>
      </c>
      <c r="U3" s="9">
        <f>DATE(Calendrier!$I$2,2,U4)</f>
        <v>42419</v>
      </c>
      <c r="V3" s="9">
        <f>DATE(Calendrier!$I$2,2,V4)</f>
        <v>42420</v>
      </c>
      <c r="W3" s="9">
        <f>DATE(Calendrier!$I$2,2,W4)</f>
        <v>42421</v>
      </c>
      <c r="X3" s="9">
        <f>DATE(Calendrier!$I$2,2,X4)</f>
        <v>42422</v>
      </c>
      <c r="Y3" s="9">
        <f>DATE(Calendrier!$I$2,2,Y4)</f>
        <v>42423</v>
      </c>
      <c r="Z3" s="9">
        <f>DATE(Calendrier!$I$2,2,Z4)</f>
        <v>42424</v>
      </c>
      <c r="AA3" s="9">
        <f>DATE(Calendrier!$I$2,2,AA4)</f>
        <v>42425</v>
      </c>
      <c r="AB3" s="9">
        <f>DATE(Calendrier!$I$2,2,AB4)</f>
        <v>42426</v>
      </c>
      <c r="AC3" s="9">
        <f>DATE(Calendrier!$I$2,2,AC4)</f>
        <v>42427</v>
      </c>
      <c r="AD3" s="10">
        <f>DATE(Calendrier!$I$2,2,AD4)</f>
        <v>42428</v>
      </c>
    </row>
    <row r="4" spans="2:30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2">
        <v>28</v>
      </c>
    </row>
    <row r="5" spans="2:30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1"/>
    </row>
    <row r="6" spans="2:30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4"/>
    </row>
    <row r="7" spans="2:30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4"/>
    </row>
    <row r="8" spans="2:30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4"/>
    </row>
    <row r="9" spans="2:30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4"/>
    </row>
    <row r="10" spans="2:30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4"/>
    </row>
    <row r="11" spans="2:30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4"/>
    </row>
    <row r="12" spans="2:30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4"/>
    </row>
    <row r="13" spans="2:30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4"/>
    </row>
    <row r="14" spans="2:30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4"/>
    </row>
    <row r="15" spans="2:30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4"/>
    </row>
    <row r="16" spans="2:30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4"/>
    </row>
    <row r="17" spans="2:30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4"/>
    </row>
    <row r="18" spans="2:30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4"/>
    </row>
    <row r="19" spans="2:30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4"/>
    </row>
    <row r="20" spans="2:30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4"/>
    </row>
    <row r="21" spans="2:30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4"/>
    </row>
    <row r="22" spans="2:30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4"/>
    </row>
    <row r="23" spans="2:30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4"/>
    </row>
    <row r="24" spans="2:30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4"/>
    </row>
    <row r="25" spans="2:30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4"/>
    </row>
    <row r="26" spans="2:30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4"/>
    </row>
    <row r="27" spans="2:30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4"/>
    </row>
    <row r="28" spans="2:30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4"/>
    </row>
    <row r="29" spans="2:30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4"/>
    </row>
    <row r="30" spans="2:30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4"/>
    </row>
    <row r="31" spans="2:30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4"/>
    </row>
    <row r="32" spans="2:30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4"/>
    </row>
    <row r="33" spans="2:30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4"/>
    </row>
    <row r="34" spans="2:30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4"/>
    </row>
    <row r="35" spans="2:30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4"/>
    </row>
    <row r="36" spans="2:30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4"/>
    </row>
    <row r="37" spans="2:30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4"/>
    </row>
    <row r="38" spans="2:30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4"/>
    </row>
    <row r="39" spans="2:30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4"/>
    </row>
    <row r="40" spans="2:30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4"/>
    </row>
    <row r="41" spans="2:30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4"/>
    </row>
    <row r="42" spans="2:30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4"/>
    </row>
    <row r="43" spans="2:30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4"/>
    </row>
    <row r="44" spans="2:30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4"/>
    </row>
    <row r="45" spans="2:30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4"/>
    </row>
    <row r="46" spans="2:30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4"/>
    </row>
    <row r="47" spans="2:30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4"/>
    </row>
    <row r="48" spans="2:30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7"/>
    </row>
    <row r="51" spans="3:3" x14ac:dyDescent="0.25">
      <c r="C51" s="16"/>
    </row>
  </sheetData>
  <mergeCells count="2">
    <mergeCell ref="C2:AD2"/>
    <mergeCell ref="B3:B4"/>
  </mergeCells>
  <conditionalFormatting sqref="C5:AD48">
    <cfRule type="expression" dxfId="27" priority="1">
      <formula>WEEKDAY(C$3,2)=1</formula>
    </cfRule>
    <cfRule type="expression" dxfId="26" priority="2">
      <formula>WEEKDAY(C$3,2)=6</formula>
    </cfRule>
    <cfRule type="expression" dxfId="25" priority="3">
      <formula>WEEKDAY(C$3,2)=7</formula>
    </cfRule>
    <cfRule type="expression" dxfId="24" priority="4">
      <formula>MATCH(C$3,JFeries,0)&gt;0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G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3" width="7.7109375" style="3" customWidth="1"/>
    <col min="34" max="16384" width="11.42578125" style="3"/>
  </cols>
  <sheetData>
    <row r="1" spans="2:33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3" ht="34.5" thickBot="1" x14ac:dyDescent="0.55000000000000004">
      <c r="C2" s="98" t="str">
        <f>"PLANNING CONGES " &amp;B3</f>
        <v>PLANNING CONGES Mars 2016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99"/>
      <c r="AG2" s="100"/>
    </row>
    <row r="3" spans="2:33" x14ac:dyDescent="0.25">
      <c r="B3" s="96" t="str">
        <f>Calendrier!K3 &amp; " " &amp;Calendrier!I2</f>
        <v>Mars 2016</v>
      </c>
      <c r="C3" s="9">
        <f>DATE(Calendrier!$I$2,3,C4)</f>
        <v>42430</v>
      </c>
      <c r="D3" s="9">
        <f>DATE(Calendrier!$I$2,3,D4)</f>
        <v>42431</v>
      </c>
      <c r="E3" s="9">
        <f>DATE(Calendrier!$I$2,3,E4)</f>
        <v>42432</v>
      </c>
      <c r="F3" s="9">
        <f>DATE(Calendrier!$I$2,3,F4)</f>
        <v>42433</v>
      </c>
      <c r="G3" s="9">
        <f>DATE(Calendrier!$I$2,3,G4)</f>
        <v>42434</v>
      </c>
      <c r="H3" s="9">
        <f>DATE(Calendrier!$I$2,3,H4)</f>
        <v>42435</v>
      </c>
      <c r="I3" s="9">
        <f>DATE(Calendrier!$I$2,3,I4)</f>
        <v>42436</v>
      </c>
      <c r="J3" s="9">
        <f>DATE(Calendrier!$I$2,3,J4)</f>
        <v>42437</v>
      </c>
      <c r="K3" s="9">
        <f>DATE(Calendrier!$I$2,3,K4)</f>
        <v>42438</v>
      </c>
      <c r="L3" s="9">
        <f>DATE(Calendrier!$I$2,3,L4)</f>
        <v>42439</v>
      </c>
      <c r="M3" s="9">
        <f>DATE(Calendrier!$I$2,3,M4)</f>
        <v>42440</v>
      </c>
      <c r="N3" s="9">
        <f>DATE(Calendrier!$I$2,3,N4)</f>
        <v>42441</v>
      </c>
      <c r="O3" s="9">
        <f>DATE(Calendrier!$I$2,3,O4)</f>
        <v>42442</v>
      </c>
      <c r="P3" s="9">
        <f>DATE(Calendrier!$I$2,3,P4)</f>
        <v>42443</v>
      </c>
      <c r="Q3" s="9">
        <f>DATE(Calendrier!$I$2,3,Q4)</f>
        <v>42444</v>
      </c>
      <c r="R3" s="9">
        <f>DATE(Calendrier!$I$2,3,R4)</f>
        <v>42445</v>
      </c>
      <c r="S3" s="9">
        <f>DATE(Calendrier!$I$2,3,S4)</f>
        <v>42446</v>
      </c>
      <c r="T3" s="9">
        <f>DATE(Calendrier!$I$2,3,T4)</f>
        <v>42447</v>
      </c>
      <c r="U3" s="9">
        <f>DATE(Calendrier!$I$2,3,U4)</f>
        <v>42448</v>
      </c>
      <c r="V3" s="9">
        <f>DATE(Calendrier!$I$2,3,V4)</f>
        <v>42449</v>
      </c>
      <c r="W3" s="9">
        <f>DATE(Calendrier!$I$2,3,W4)</f>
        <v>42450</v>
      </c>
      <c r="X3" s="9">
        <f>DATE(Calendrier!$I$2,3,X4)</f>
        <v>42451</v>
      </c>
      <c r="Y3" s="9">
        <f>DATE(Calendrier!$I$2,3,Y4)</f>
        <v>42452</v>
      </c>
      <c r="Z3" s="9">
        <f>DATE(Calendrier!$I$2,3,Z4)</f>
        <v>42453</v>
      </c>
      <c r="AA3" s="9">
        <f>DATE(Calendrier!$I$2,3,AA4)</f>
        <v>42454</v>
      </c>
      <c r="AB3" s="9">
        <f>DATE(Calendrier!$I$2,3,AB4)</f>
        <v>42455</v>
      </c>
      <c r="AC3" s="9">
        <f>DATE(Calendrier!$I$2,3,AC4)</f>
        <v>42456</v>
      </c>
      <c r="AD3" s="9">
        <f>DATE(Calendrier!$I$2,3,AD4)</f>
        <v>42457</v>
      </c>
      <c r="AE3" s="9">
        <f>DATE(Calendrier!$I$2,3,AE4)</f>
        <v>42458</v>
      </c>
      <c r="AF3" s="27">
        <f>DATE(Calendrier!$I$2,3,AF4)</f>
        <v>42459</v>
      </c>
      <c r="AG3" s="10">
        <f>DATE(Calendrier!$I$2,3,AG4)</f>
        <v>42460</v>
      </c>
    </row>
    <row r="4" spans="2:33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28">
        <v>30</v>
      </c>
      <c r="AG4" s="12">
        <v>31</v>
      </c>
    </row>
    <row r="5" spans="2:33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1"/>
      <c r="AG5" s="51"/>
    </row>
    <row r="6" spans="2:33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4"/>
      <c r="AG6" s="54"/>
    </row>
    <row r="7" spans="2:33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4"/>
      <c r="AG7" s="54"/>
    </row>
    <row r="8" spans="2:33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4"/>
      <c r="AG8" s="54"/>
    </row>
    <row r="9" spans="2:33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4"/>
      <c r="AG9" s="54"/>
    </row>
    <row r="10" spans="2:33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4"/>
      <c r="AG10" s="54"/>
    </row>
    <row r="11" spans="2:33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4"/>
      <c r="AG11" s="54"/>
    </row>
    <row r="12" spans="2:33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4"/>
      <c r="AG12" s="54"/>
    </row>
    <row r="13" spans="2:33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4"/>
      <c r="AG13" s="54"/>
    </row>
    <row r="14" spans="2:33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4"/>
      <c r="AG14" s="54"/>
    </row>
    <row r="15" spans="2:33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4"/>
      <c r="AG15" s="54"/>
    </row>
    <row r="16" spans="2:33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4"/>
      <c r="AG16" s="54"/>
    </row>
    <row r="17" spans="2:33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4"/>
      <c r="AG17" s="54"/>
    </row>
    <row r="18" spans="2:33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4"/>
      <c r="AG18" s="54"/>
    </row>
    <row r="19" spans="2:33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4"/>
      <c r="AG19" s="54"/>
    </row>
    <row r="20" spans="2:33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4"/>
      <c r="AG20" s="54"/>
    </row>
    <row r="21" spans="2:33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4"/>
      <c r="AG21" s="54"/>
    </row>
    <row r="22" spans="2:33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4"/>
      <c r="AG22" s="54"/>
    </row>
    <row r="23" spans="2:33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4"/>
      <c r="AG23" s="54"/>
    </row>
    <row r="24" spans="2:33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4"/>
      <c r="AG24" s="54"/>
    </row>
    <row r="25" spans="2:33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4"/>
      <c r="AG25" s="54"/>
    </row>
    <row r="26" spans="2:33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4"/>
      <c r="AG26" s="54"/>
    </row>
    <row r="27" spans="2:33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4"/>
      <c r="AG27" s="54"/>
    </row>
    <row r="28" spans="2:33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4"/>
      <c r="AG28" s="54"/>
    </row>
    <row r="29" spans="2:33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4"/>
      <c r="AG29" s="54"/>
    </row>
    <row r="30" spans="2:33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4"/>
      <c r="AG30" s="54"/>
    </row>
    <row r="31" spans="2:33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4"/>
      <c r="AG31" s="54"/>
    </row>
    <row r="32" spans="2:33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4"/>
      <c r="AG32" s="54"/>
    </row>
    <row r="33" spans="2:33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4"/>
      <c r="AG33" s="54"/>
    </row>
    <row r="34" spans="2:33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4"/>
      <c r="AG34" s="54"/>
    </row>
    <row r="35" spans="2:33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4"/>
      <c r="AG35" s="54"/>
    </row>
    <row r="36" spans="2:33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4"/>
      <c r="AG36" s="54"/>
    </row>
    <row r="37" spans="2:33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4"/>
      <c r="AG37" s="54"/>
    </row>
    <row r="38" spans="2:33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4"/>
      <c r="AG38" s="54"/>
    </row>
    <row r="39" spans="2:33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4"/>
      <c r="AG39" s="54"/>
    </row>
    <row r="40" spans="2:33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4"/>
      <c r="AG40" s="54"/>
    </row>
    <row r="41" spans="2:33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4"/>
      <c r="AG41" s="54"/>
    </row>
    <row r="42" spans="2:33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4"/>
      <c r="AG42" s="54"/>
    </row>
    <row r="43" spans="2:33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4"/>
      <c r="AG43" s="54"/>
    </row>
    <row r="44" spans="2:33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4"/>
      <c r="AG44" s="54"/>
    </row>
    <row r="45" spans="2:33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4"/>
      <c r="AG45" s="54"/>
    </row>
    <row r="46" spans="2:33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4"/>
      <c r="AG46" s="54"/>
    </row>
    <row r="47" spans="2:33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4"/>
      <c r="AG47" s="54"/>
    </row>
    <row r="48" spans="2:33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7"/>
      <c r="AG48" s="57"/>
    </row>
    <row r="51" spans="3:3" x14ac:dyDescent="0.25">
      <c r="C51" s="16"/>
    </row>
  </sheetData>
  <mergeCells count="2">
    <mergeCell ref="B3:B4"/>
    <mergeCell ref="C2:AG2"/>
  </mergeCells>
  <conditionalFormatting sqref="C5:AG48">
    <cfRule type="expression" dxfId="23" priority="1">
      <formula>WEEKDAY(C$3,2)=1</formula>
    </cfRule>
    <cfRule type="expression" dxfId="22" priority="2">
      <formula>WEEKDAY(C$3,2)=6</formula>
    </cfRule>
    <cfRule type="expression" dxfId="21" priority="3">
      <formula>WEEKDAY(C$3,2)=7</formula>
    </cfRule>
    <cfRule type="expression" dxfId="20" priority="4">
      <formula>MATCH(C$3,JFeries,0)&gt;0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AF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2" width="7.7109375" style="3" customWidth="1"/>
    <col min="33" max="16384" width="11.42578125" style="3"/>
  </cols>
  <sheetData>
    <row r="1" spans="2:32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2" ht="34.5" thickBot="1" x14ac:dyDescent="0.55000000000000004">
      <c r="C2" s="98" t="str">
        <f>"PLANNING CONGES " &amp;B3</f>
        <v>PLANNING CONGES Avr 2016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100"/>
    </row>
    <row r="3" spans="2:32" x14ac:dyDescent="0.25">
      <c r="B3" s="96" t="str">
        <f>Calendrier!L3 &amp; " " &amp;Calendrier!I2</f>
        <v>Avr 2016</v>
      </c>
      <c r="C3" s="9">
        <f>DATE(Calendrier!$I$2,4,C4)</f>
        <v>42461</v>
      </c>
      <c r="D3" s="9">
        <f>DATE(Calendrier!$I$2,4,D4)</f>
        <v>42462</v>
      </c>
      <c r="E3" s="9">
        <f>DATE(Calendrier!$I$2,4,E4)</f>
        <v>42463</v>
      </c>
      <c r="F3" s="9">
        <f>DATE(Calendrier!$I$2,4,F4)</f>
        <v>42464</v>
      </c>
      <c r="G3" s="9">
        <f>DATE(Calendrier!$I$2,4,G4)</f>
        <v>42465</v>
      </c>
      <c r="H3" s="9">
        <f>DATE(Calendrier!$I$2,4,H4)</f>
        <v>42466</v>
      </c>
      <c r="I3" s="9">
        <f>DATE(Calendrier!$I$2,4,I4)</f>
        <v>42467</v>
      </c>
      <c r="J3" s="9">
        <f>DATE(Calendrier!$I$2,4,J4)</f>
        <v>42468</v>
      </c>
      <c r="K3" s="9">
        <f>DATE(Calendrier!$I$2,4,K4)</f>
        <v>42469</v>
      </c>
      <c r="L3" s="9">
        <f>DATE(Calendrier!$I$2,4,L4)</f>
        <v>42470</v>
      </c>
      <c r="M3" s="9">
        <f>DATE(Calendrier!$I$2,4,M4)</f>
        <v>42471</v>
      </c>
      <c r="N3" s="9">
        <f>DATE(Calendrier!$I$2,4,N4)</f>
        <v>42472</v>
      </c>
      <c r="O3" s="9">
        <f>DATE(Calendrier!$I$2,4,O4)</f>
        <v>42473</v>
      </c>
      <c r="P3" s="9">
        <f>DATE(Calendrier!$I$2,4,P4)</f>
        <v>42474</v>
      </c>
      <c r="Q3" s="9">
        <f>DATE(Calendrier!$I$2,4,Q4)</f>
        <v>42475</v>
      </c>
      <c r="R3" s="9">
        <f>DATE(Calendrier!$I$2,4,R4)</f>
        <v>42476</v>
      </c>
      <c r="S3" s="9">
        <f>DATE(Calendrier!$I$2,4,S4)</f>
        <v>42477</v>
      </c>
      <c r="T3" s="9">
        <f>DATE(Calendrier!$I$2,4,T4)</f>
        <v>42478</v>
      </c>
      <c r="U3" s="9">
        <f>DATE(Calendrier!$I$2,4,U4)</f>
        <v>42479</v>
      </c>
      <c r="V3" s="9">
        <f>DATE(Calendrier!$I$2,4,V4)</f>
        <v>42480</v>
      </c>
      <c r="W3" s="9">
        <f>DATE(Calendrier!$I$2,4,W4)</f>
        <v>42481</v>
      </c>
      <c r="X3" s="9">
        <f>DATE(Calendrier!$I$2,4,X4)</f>
        <v>42482</v>
      </c>
      <c r="Y3" s="9">
        <f>DATE(Calendrier!$I$2,4,Y4)</f>
        <v>42483</v>
      </c>
      <c r="Z3" s="9">
        <f>DATE(Calendrier!$I$2,4,Z4)</f>
        <v>42484</v>
      </c>
      <c r="AA3" s="9">
        <f>DATE(Calendrier!$I$2,4,AA4)</f>
        <v>42485</v>
      </c>
      <c r="AB3" s="9">
        <f>DATE(Calendrier!$I$2,4,AB4)</f>
        <v>42486</v>
      </c>
      <c r="AC3" s="9">
        <f>DATE(Calendrier!$I$2,4,AC4)</f>
        <v>42487</v>
      </c>
      <c r="AD3" s="9">
        <f>DATE(Calendrier!$I$2,4,AD4)</f>
        <v>42488</v>
      </c>
      <c r="AE3" s="9">
        <f>DATE(Calendrier!$I$2,4,AE4)</f>
        <v>42489</v>
      </c>
      <c r="AF3" s="10">
        <f>DATE(Calendrier!$I$2,4,AF4)</f>
        <v>42490</v>
      </c>
    </row>
    <row r="4" spans="2:32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2">
        <v>30</v>
      </c>
    </row>
    <row r="5" spans="2:32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1"/>
    </row>
    <row r="6" spans="2:32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4"/>
    </row>
    <row r="7" spans="2:32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4"/>
    </row>
    <row r="8" spans="2:32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4"/>
    </row>
    <row r="9" spans="2:32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4"/>
    </row>
    <row r="10" spans="2:32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4"/>
    </row>
    <row r="11" spans="2:32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4"/>
    </row>
    <row r="12" spans="2:32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4"/>
    </row>
    <row r="13" spans="2:32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4"/>
    </row>
    <row r="14" spans="2:32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4"/>
    </row>
    <row r="15" spans="2:32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4"/>
    </row>
    <row r="16" spans="2:32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4"/>
    </row>
    <row r="17" spans="2:32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4"/>
    </row>
    <row r="18" spans="2:32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4"/>
    </row>
    <row r="19" spans="2:32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4"/>
    </row>
    <row r="20" spans="2:32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4"/>
    </row>
    <row r="21" spans="2:32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4"/>
    </row>
    <row r="22" spans="2:32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4"/>
    </row>
    <row r="23" spans="2:32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4"/>
    </row>
    <row r="24" spans="2:32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4"/>
    </row>
    <row r="25" spans="2:32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4"/>
    </row>
    <row r="26" spans="2:32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4"/>
    </row>
    <row r="27" spans="2:32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4"/>
    </row>
    <row r="28" spans="2:32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4"/>
    </row>
    <row r="29" spans="2:32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4"/>
    </row>
    <row r="30" spans="2:32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4"/>
    </row>
    <row r="31" spans="2:32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4"/>
    </row>
    <row r="32" spans="2:32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4"/>
    </row>
    <row r="33" spans="2:32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4"/>
    </row>
    <row r="34" spans="2:32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4"/>
    </row>
    <row r="35" spans="2:32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4"/>
    </row>
    <row r="36" spans="2:32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4"/>
    </row>
    <row r="37" spans="2:32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4"/>
    </row>
    <row r="38" spans="2:32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4"/>
    </row>
    <row r="39" spans="2:32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4"/>
    </row>
    <row r="40" spans="2:32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4"/>
    </row>
    <row r="41" spans="2:32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4"/>
    </row>
    <row r="42" spans="2:32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4"/>
    </row>
    <row r="43" spans="2:32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4"/>
    </row>
    <row r="44" spans="2:32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4"/>
    </row>
    <row r="45" spans="2:32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4"/>
    </row>
    <row r="46" spans="2:32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4"/>
    </row>
    <row r="47" spans="2:32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4"/>
    </row>
    <row r="48" spans="2:32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7"/>
    </row>
    <row r="51" spans="3:3" x14ac:dyDescent="0.25">
      <c r="C51" s="16"/>
    </row>
  </sheetData>
  <mergeCells count="2">
    <mergeCell ref="C2:AF2"/>
    <mergeCell ref="B3:B4"/>
  </mergeCells>
  <conditionalFormatting sqref="C5:AF48">
    <cfRule type="expression" dxfId="19" priority="1">
      <formula>WEEKDAY(C$3,2)=1</formula>
    </cfRule>
    <cfRule type="expression" dxfId="18" priority="2">
      <formula>WEEKDAY(C$3,2)=6</formula>
    </cfRule>
    <cfRule type="expression" dxfId="17" priority="3">
      <formula>WEEKDAY(C$3,2)=7</formula>
    </cfRule>
    <cfRule type="expression" dxfId="16" priority="4">
      <formula>MATCH(C$3,JFeries,0)&gt;0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G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3" width="7.7109375" style="3" customWidth="1"/>
    <col min="34" max="16384" width="11.42578125" style="3"/>
  </cols>
  <sheetData>
    <row r="1" spans="2:33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3" ht="34.5" thickBot="1" x14ac:dyDescent="0.55000000000000004">
      <c r="C2" s="98" t="str">
        <f>"PLANNING CONGES " &amp;B3</f>
        <v>PLANNING CONGES Mai 2016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99"/>
      <c r="AG2" s="100"/>
    </row>
    <row r="3" spans="2:33" x14ac:dyDescent="0.25">
      <c r="B3" s="96" t="str">
        <f>Calendrier!M3 &amp; " " &amp;Calendrier!I2</f>
        <v>Mai 2016</v>
      </c>
      <c r="C3" s="9">
        <f>DATE(Calendrier!$I$2,5,C4)</f>
        <v>42491</v>
      </c>
      <c r="D3" s="9">
        <f>DATE(Calendrier!$I$2,5,D4)</f>
        <v>42492</v>
      </c>
      <c r="E3" s="9">
        <f>DATE(Calendrier!$I$2,5,E4)</f>
        <v>42493</v>
      </c>
      <c r="F3" s="9">
        <f>DATE(Calendrier!$I$2,5,F4)</f>
        <v>42494</v>
      </c>
      <c r="G3" s="9">
        <f>DATE(Calendrier!$I$2,5,G4)</f>
        <v>42495</v>
      </c>
      <c r="H3" s="9">
        <f>DATE(Calendrier!$I$2,5,H4)</f>
        <v>42496</v>
      </c>
      <c r="I3" s="9">
        <f>DATE(Calendrier!$I$2,5,I4)</f>
        <v>42497</v>
      </c>
      <c r="J3" s="9">
        <f>DATE(Calendrier!$I$2,5,J4)</f>
        <v>42498</v>
      </c>
      <c r="K3" s="9">
        <f>DATE(Calendrier!$I$2,5,K4)</f>
        <v>42499</v>
      </c>
      <c r="L3" s="9">
        <f>DATE(Calendrier!$I$2,5,L4)</f>
        <v>42500</v>
      </c>
      <c r="M3" s="9">
        <f>DATE(Calendrier!$I$2,5,M4)</f>
        <v>42501</v>
      </c>
      <c r="N3" s="9">
        <f>DATE(Calendrier!$I$2,5,N4)</f>
        <v>42502</v>
      </c>
      <c r="O3" s="9">
        <f>DATE(Calendrier!$I$2,5,O4)</f>
        <v>42503</v>
      </c>
      <c r="P3" s="9">
        <f>DATE(Calendrier!$I$2,5,P4)</f>
        <v>42504</v>
      </c>
      <c r="Q3" s="9">
        <f>DATE(Calendrier!$I$2,5,Q4)</f>
        <v>42505</v>
      </c>
      <c r="R3" s="9">
        <f>DATE(Calendrier!$I$2,5,R4)</f>
        <v>42506</v>
      </c>
      <c r="S3" s="9">
        <f>DATE(Calendrier!$I$2,5,S4)</f>
        <v>42507</v>
      </c>
      <c r="T3" s="9">
        <f>DATE(Calendrier!$I$2,5,T4)</f>
        <v>42508</v>
      </c>
      <c r="U3" s="9">
        <f>DATE(Calendrier!$I$2,5,U4)</f>
        <v>42509</v>
      </c>
      <c r="V3" s="9">
        <f>DATE(Calendrier!$I$2,5,V4)</f>
        <v>42510</v>
      </c>
      <c r="W3" s="9">
        <f>DATE(Calendrier!$I$2,5,W4)</f>
        <v>42511</v>
      </c>
      <c r="X3" s="9">
        <f>DATE(Calendrier!$I$2,5,X4)</f>
        <v>42512</v>
      </c>
      <c r="Y3" s="9">
        <f>DATE(Calendrier!$I$2,5,Y4)</f>
        <v>42513</v>
      </c>
      <c r="Z3" s="9">
        <f>DATE(Calendrier!$I$2,5,Z4)</f>
        <v>42514</v>
      </c>
      <c r="AA3" s="9">
        <f>DATE(Calendrier!$I$2,5,AA4)</f>
        <v>42515</v>
      </c>
      <c r="AB3" s="9">
        <f>DATE(Calendrier!$I$2,5,AB4)</f>
        <v>42516</v>
      </c>
      <c r="AC3" s="9">
        <f>DATE(Calendrier!$I$2,5,AC4)</f>
        <v>42517</v>
      </c>
      <c r="AD3" s="9">
        <f>DATE(Calendrier!$I$2,5,AD4)</f>
        <v>42518</v>
      </c>
      <c r="AE3" s="9">
        <f>DATE(Calendrier!$I$2,5,AE4)</f>
        <v>42519</v>
      </c>
      <c r="AF3" s="9">
        <f>DATE(Calendrier!$I$2,5,AF4)</f>
        <v>42520</v>
      </c>
      <c r="AG3" s="25">
        <f>DATE(Calendrier!$I$2,5,AG4)</f>
        <v>42521</v>
      </c>
    </row>
    <row r="4" spans="2:33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1">
        <v>30</v>
      </c>
      <c r="AG4" s="26">
        <v>31</v>
      </c>
    </row>
    <row r="5" spans="2:33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8"/>
    </row>
    <row r="6" spans="2:33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9"/>
    </row>
    <row r="7" spans="2:33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9"/>
    </row>
    <row r="8" spans="2:33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9"/>
    </row>
    <row r="9" spans="2:33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9"/>
    </row>
    <row r="10" spans="2:33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9"/>
    </row>
    <row r="11" spans="2:33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9"/>
    </row>
    <row r="12" spans="2:33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9"/>
    </row>
    <row r="13" spans="2:33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9"/>
    </row>
    <row r="14" spans="2:33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9"/>
    </row>
    <row r="15" spans="2:33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9"/>
    </row>
    <row r="16" spans="2:33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9"/>
    </row>
    <row r="17" spans="2:33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9"/>
    </row>
    <row r="18" spans="2:33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9"/>
    </row>
    <row r="19" spans="2:33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9"/>
    </row>
    <row r="20" spans="2:33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9"/>
    </row>
    <row r="21" spans="2:33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9"/>
    </row>
    <row r="22" spans="2:33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9"/>
    </row>
    <row r="23" spans="2:33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9"/>
    </row>
    <row r="24" spans="2:33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9"/>
    </row>
    <row r="25" spans="2:33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9"/>
    </row>
    <row r="26" spans="2:33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9"/>
    </row>
    <row r="27" spans="2:33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9"/>
    </row>
    <row r="28" spans="2:33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9"/>
    </row>
    <row r="29" spans="2:33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9"/>
    </row>
    <row r="30" spans="2:33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9"/>
    </row>
    <row r="31" spans="2:33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9"/>
    </row>
    <row r="32" spans="2:33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9"/>
    </row>
    <row r="33" spans="2:33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9"/>
    </row>
    <row r="34" spans="2:33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9"/>
    </row>
    <row r="35" spans="2:33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9"/>
    </row>
    <row r="36" spans="2:33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9"/>
    </row>
    <row r="37" spans="2:33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9"/>
    </row>
    <row r="38" spans="2:33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9"/>
    </row>
    <row r="39" spans="2:33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9"/>
    </row>
    <row r="40" spans="2:33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9"/>
    </row>
    <row r="41" spans="2:33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9"/>
    </row>
    <row r="42" spans="2:33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9"/>
    </row>
    <row r="43" spans="2:33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9"/>
    </row>
    <row r="44" spans="2:33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9"/>
    </row>
    <row r="45" spans="2:33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9"/>
    </row>
    <row r="46" spans="2:33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9"/>
    </row>
    <row r="47" spans="2:33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9"/>
    </row>
    <row r="48" spans="2:33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60"/>
    </row>
    <row r="51" spans="3:3" x14ac:dyDescent="0.25">
      <c r="C51" s="16"/>
    </row>
  </sheetData>
  <mergeCells count="2">
    <mergeCell ref="B3:B4"/>
    <mergeCell ref="C2:AG2"/>
  </mergeCells>
  <conditionalFormatting sqref="C5:AG48">
    <cfRule type="expression" dxfId="15" priority="1">
      <formula>WEEKDAY(C$3,2)=1</formula>
    </cfRule>
    <cfRule type="expression" dxfId="14" priority="2">
      <formula>WEEKDAY(C$3,2)=6</formula>
    </cfRule>
    <cfRule type="expression" dxfId="13" priority="3">
      <formula>WEEKDAY(C$3,2)=7</formula>
    </cfRule>
    <cfRule type="expression" dxfId="12" priority="4">
      <formula>MATCH(C$3,JFeries,0)&gt;0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AF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2" width="7.7109375" style="3" customWidth="1"/>
    <col min="33" max="16384" width="11.42578125" style="3"/>
  </cols>
  <sheetData>
    <row r="1" spans="2:32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2" ht="34.5" thickBot="1" x14ac:dyDescent="0.55000000000000004">
      <c r="C2" s="98" t="str">
        <f>"PLANNING CONGES " &amp;B3</f>
        <v>PLANNING CONGES Juin 2016</v>
      </c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100"/>
    </row>
    <row r="3" spans="2:32" x14ac:dyDescent="0.25">
      <c r="B3" s="96" t="str">
        <f>Calendrier!N3 &amp; " " &amp;Calendrier!I2</f>
        <v>Juin 2016</v>
      </c>
      <c r="C3" s="9">
        <f>DATE(Calendrier!$I$2,6,C4)</f>
        <v>42522</v>
      </c>
      <c r="D3" s="9">
        <f>DATE(Calendrier!$I$2,6,D4)</f>
        <v>42523</v>
      </c>
      <c r="E3" s="9">
        <f>DATE(Calendrier!$I$2,6,E4)</f>
        <v>42524</v>
      </c>
      <c r="F3" s="9">
        <f>DATE(Calendrier!$I$2,6,F4)</f>
        <v>42525</v>
      </c>
      <c r="G3" s="9">
        <f>DATE(Calendrier!$I$2,6,G4)</f>
        <v>42526</v>
      </c>
      <c r="H3" s="9">
        <f>DATE(Calendrier!$I$2,6,H4)</f>
        <v>42527</v>
      </c>
      <c r="I3" s="9">
        <f>DATE(Calendrier!$I$2,6,I4)</f>
        <v>42528</v>
      </c>
      <c r="J3" s="9">
        <f>DATE(Calendrier!$I$2,6,J4)</f>
        <v>42529</v>
      </c>
      <c r="K3" s="9">
        <f>DATE(Calendrier!$I$2,6,K4)</f>
        <v>42530</v>
      </c>
      <c r="L3" s="9">
        <f>DATE(Calendrier!$I$2,6,L4)</f>
        <v>42531</v>
      </c>
      <c r="M3" s="9">
        <f>DATE(Calendrier!$I$2,6,M4)</f>
        <v>42532</v>
      </c>
      <c r="N3" s="9">
        <f>DATE(Calendrier!$I$2,6,N4)</f>
        <v>42533</v>
      </c>
      <c r="O3" s="9">
        <f>DATE(Calendrier!$I$2,6,O4)</f>
        <v>42534</v>
      </c>
      <c r="P3" s="9">
        <f>DATE(Calendrier!$I$2,6,P4)</f>
        <v>42535</v>
      </c>
      <c r="Q3" s="9">
        <f>DATE(Calendrier!$I$2,6,Q4)</f>
        <v>42536</v>
      </c>
      <c r="R3" s="9">
        <f>DATE(Calendrier!$I$2,6,R4)</f>
        <v>42537</v>
      </c>
      <c r="S3" s="9">
        <f>DATE(Calendrier!$I$2,6,S4)</f>
        <v>42538</v>
      </c>
      <c r="T3" s="9">
        <f>DATE(Calendrier!$I$2,6,T4)</f>
        <v>42539</v>
      </c>
      <c r="U3" s="9">
        <f>DATE(Calendrier!$I$2,6,U4)</f>
        <v>42540</v>
      </c>
      <c r="V3" s="9">
        <f>DATE(Calendrier!$I$2,6,V4)</f>
        <v>42541</v>
      </c>
      <c r="W3" s="9">
        <f>DATE(Calendrier!$I$2,6,W4)</f>
        <v>42542</v>
      </c>
      <c r="X3" s="9">
        <f>DATE(Calendrier!$I$2,6,X4)</f>
        <v>42543</v>
      </c>
      <c r="Y3" s="9">
        <f>DATE(Calendrier!$I$2,6,Y4)</f>
        <v>42544</v>
      </c>
      <c r="Z3" s="9">
        <f>DATE(Calendrier!$I$2,6,Z4)</f>
        <v>42545</v>
      </c>
      <c r="AA3" s="9">
        <f>DATE(Calendrier!$I$2,6,AA4)</f>
        <v>42546</v>
      </c>
      <c r="AB3" s="9">
        <f>DATE(Calendrier!$I$2,6,AB4)</f>
        <v>42547</v>
      </c>
      <c r="AC3" s="9">
        <f>DATE(Calendrier!$I$2,6,AC4)</f>
        <v>42548</v>
      </c>
      <c r="AD3" s="9">
        <f>DATE(Calendrier!$I$2,6,AD4)</f>
        <v>42549</v>
      </c>
      <c r="AE3" s="9">
        <f>DATE(Calendrier!$I$2,6,AE4)</f>
        <v>42550</v>
      </c>
      <c r="AF3" s="10">
        <f>DATE(Calendrier!$I$2,6,AF4)</f>
        <v>42551</v>
      </c>
    </row>
    <row r="4" spans="2:32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2">
        <v>30</v>
      </c>
    </row>
    <row r="5" spans="2:32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1"/>
    </row>
    <row r="6" spans="2:32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4"/>
    </row>
    <row r="7" spans="2:32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4"/>
    </row>
    <row r="8" spans="2:32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4"/>
    </row>
    <row r="9" spans="2:32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4"/>
    </row>
    <row r="10" spans="2:32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4"/>
    </row>
    <row r="11" spans="2:32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4"/>
    </row>
    <row r="12" spans="2:32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4"/>
    </row>
    <row r="13" spans="2:32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4"/>
    </row>
    <row r="14" spans="2:32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4"/>
    </row>
    <row r="15" spans="2:32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4"/>
    </row>
    <row r="16" spans="2:32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4"/>
    </row>
    <row r="17" spans="2:32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4"/>
    </row>
    <row r="18" spans="2:32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4"/>
    </row>
    <row r="19" spans="2:32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4"/>
    </row>
    <row r="20" spans="2:32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4"/>
    </row>
    <row r="21" spans="2:32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4"/>
    </row>
    <row r="22" spans="2:32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4"/>
    </row>
    <row r="23" spans="2:32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4"/>
    </row>
    <row r="24" spans="2:32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4"/>
    </row>
    <row r="25" spans="2:32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4"/>
    </row>
    <row r="26" spans="2:32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4"/>
    </row>
    <row r="27" spans="2:32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4"/>
    </row>
    <row r="28" spans="2:32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4"/>
    </row>
    <row r="29" spans="2:32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4"/>
    </row>
    <row r="30" spans="2:32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4"/>
    </row>
    <row r="31" spans="2:32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4"/>
    </row>
    <row r="32" spans="2:32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4"/>
    </row>
    <row r="33" spans="2:32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4"/>
    </row>
    <row r="34" spans="2:32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4"/>
    </row>
    <row r="35" spans="2:32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4"/>
    </row>
    <row r="36" spans="2:32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4"/>
    </row>
    <row r="37" spans="2:32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4"/>
    </row>
    <row r="38" spans="2:32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4"/>
    </row>
    <row r="39" spans="2:32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4"/>
    </row>
    <row r="40" spans="2:32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4"/>
    </row>
    <row r="41" spans="2:32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4"/>
    </row>
    <row r="42" spans="2:32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4"/>
    </row>
    <row r="43" spans="2:32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4"/>
    </row>
    <row r="44" spans="2:32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4"/>
    </row>
    <row r="45" spans="2:32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4"/>
    </row>
    <row r="46" spans="2:32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4"/>
    </row>
    <row r="47" spans="2:32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4"/>
    </row>
    <row r="48" spans="2:32" ht="16.5" thickBot="1" x14ac:dyDescent="0.3">
      <c r="B48" s="8"/>
      <c r="C48" s="13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5"/>
    </row>
    <row r="51" spans="3:3" x14ac:dyDescent="0.25">
      <c r="C51" s="16"/>
    </row>
  </sheetData>
  <mergeCells count="2">
    <mergeCell ref="C2:AF2"/>
    <mergeCell ref="B3:B4"/>
  </mergeCells>
  <conditionalFormatting sqref="C5:AF48">
    <cfRule type="expression" dxfId="11" priority="1">
      <formula>WEEKDAY(C$3,2)=1</formula>
    </cfRule>
    <cfRule type="expression" dxfId="10" priority="2">
      <formula>WEEKDAY(C$3,2)=6</formula>
    </cfRule>
    <cfRule type="expression" dxfId="9" priority="3">
      <formula>WEEKDAY(C$3,2)=7</formula>
    </cfRule>
    <cfRule type="expression" dxfId="8" priority="4">
      <formula>MATCH(C$3,JFeries,0)&gt;0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AG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5" sqref="B5:B45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3" width="7.7109375" style="3" customWidth="1"/>
    <col min="34" max="16384" width="11.42578125" style="3"/>
  </cols>
  <sheetData>
    <row r="1" spans="2:33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3" ht="34.5" thickBot="1" x14ac:dyDescent="0.55000000000000004">
      <c r="C2" s="103" t="str">
        <f>"PLANNING CONGES " &amp;B3</f>
        <v>PLANNING CONGES Juil 2016</v>
      </c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5"/>
    </row>
    <row r="3" spans="2:33" x14ac:dyDescent="0.25">
      <c r="B3" s="96" t="str">
        <f>Calendrier!O3 &amp; " " &amp;Calendrier!I2</f>
        <v>Juil 2016</v>
      </c>
      <c r="C3" s="9">
        <f>DATE(Calendrier!$I$2,7,C4)</f>
        <v>42552</v>
      </c>
      <c r="D3" s="9">
        <f>DATE(Calendrier!$I$2,7,D4)</f>
        <v>42553</v>
      </c>
      <c r="E3" s="9">
        <f>DATE(Calendrier!$I$2,7,E4)</f>
        <v>42554</v>
      </c>
      <c r="F3" s="9">
        <f>DATE(Calendrier!$I$2,7,F4)</f>
        <v>42555</v>
      </c>
      <c r="G3" s="9">
        <f>DATE(Calendrier!$I$2,7,G4)</f>
        <v>42556</v>
      </c>
      <c r="H3" s="9">
        <f>DATE(Calendrier!$I$2,7,H4)</f>
        <v>42557</v>
      </c>
      <c r="I3" s="9">
        <f>DATE(Calendrier!$I$2,7,I4)</f>
        <v>42558</v>
      </c>
      <c r="J3" s="9">
        <f>DATE(Calendrier!$I$2,7,J4)</f>
        <v>42559</v>
      </c>
      <c r="K3" s="9">
        <f>DATE(Calendrier!$I$2,7,K4)</f>
        <v>42560</v>
      </c>
      <c r="L3" s="9">
        <f>DATE(Calendrier!$I$2,7,L4)</f>
        <v>42561</v>
      </c>
      <c r="M3" s="9">
        <f>DATE(Calendrier!$I$2,7,M4)</f>
        <v>42562</v>
      </c>
      <c r="N3" s="9">
        <f>DATE(Calendrier!$I$2,7,N4)</f>
        <v>42563</v>
      </c>
      <c r="O3" s="9">
        <f>DATE(Calendrier!$I$2,7,O4)</f>
        <v>42564</v>
      </c>
      <c r="P3" s="9">
        <f>DATE(Calendrier!$I$2,7,P4)</f>
        <v>42565</v>
      </c>
      <c r="Q3" s="9">
        <f>DATE(Calendrier!$I$2,7,Q4)</f>
        <v>42566</v>
      </c>
      <c r="R3" s="9">
        <f>DATE(Calendrier!$I$2,7,R4)</f>
        <v>42567</v>
      </c>
      <c r="S3" s="9">
        <f>DATE(Calendrier!$I$2,7,S4)</f>
        <v>42568</v>
      </c>
      <c r="T3" s="9">
        <f>DATE(Calendrier!$I$2,7,T4)</f>
        <v>42569</v>
      </c>
      <c r="U3" s="9">
        <f>DATE(Calendrier!$I$2,7,U4)</f>
        <v>42570</v>
      </c>
      <c r="V3" s="9">
        <f>DATE(Calendrier!$I$2,7,V4)</f>
        <v>42571</v>
      </c>
      <c r="W3" s="9">
        <f>DATE(Calendrier!$I$2,7,W4)</f>
        <v>42572</v>
      </c>
      <c r="X3" s="9">
        <f>DATE(Calendrier!$I$2,7,X4)</f>
        <v>42573</v>
      </c>
      <c r="Y3" s="9">
        <f>DATE(Calendrier!$I$2,7,Y4)</f>
        <v>42574</v>
      </c>
      <c r="Z3" s="9">
        <f>DATE(Calendrier!$I$2,7,Z4)</f>
        <v>42575</v>
      </c>
      <c r="AA3" s="9">
        <f>DATE(Calendrier!$I$2,7,AA4)</f>
        <v>42576</v>
      </c>
      <c r="AB3" s="9">
        <f>DATE(Calendrier!$I$2,7,AB4)</f>
        <v>42577</v>
      </c>
      <c r="AC3" s="9">
        <f>DATE(Calendrier!$I$2,7,AC4)</f>
        <v>42578</v>
      </c>
      <c r="AD3" s="9">
        <f>DATE(Calendrier!$I$2,7,AD4)</f>
        <v>42579</v>
      </c>
      <c r="AE3" s="9">
        <f>DATE(Calendrier!$I$2,7,AE4)</f>
        <v>42580</v>
      </c>
      <c r="AF3" s="9">
        <f>DATE(Calendrier!$I$2,7,AF4)</f>
        <v>42581</v>
      </c>
      <c r="AG3" s="25">
        <f>DATE(Calendrier!$I$2,7,AG4)</f>
        <v>42582</v>
      </c>
    </row>
    <row r="4" spans="2:33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1">
        <v>30</v>
      </c>
      <c r="AG4" s="26">
        <v>31</v>
      </c>
    </row>
    <row r="5" spans="2:33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8"/>
    </row>
    <row r="6" spans="2:33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9"/>
    </row>
    <row r="7" spans="2:33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9"/>
    </row>
    <row r="8" spans="2:33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9"/>
    </row>
    <row r="9" spans="2:33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9"/>
    </row>
    <row r="10" spans="2:33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9"/>
    </row>
    <row r="11" spans="2:33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9"/>
    </row>
    <row r="12" spans="2:33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9"/>
    </row>
    <row r="13" spans="2:33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9"/>
    </row>
    <row r="14" spans="2:33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9"/>
    </row>
    <row r="15" spans="2:33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9"/>
    </row>
    <row r="16" spans="2:33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9"/>
    </row>
    <row r="17" spans="2:33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9"/>
    </row>
    <row r="18" spans="2:33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9"/>
    </row>
    <row r="19" spans="2:33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9"/>
    </row>
    <row r="20" spans="2:33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9"/>
    </row>
    <row r="21" spans="2:33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9"/>
    </row>
    <row r="22" spans="2:33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9"/>
    </row>
    <row r="23" spans="2:33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9"/>
    </row>
    <row r="24" spans="2:33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9"/>
    </row>
    <row r="25" spans="2:33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9"/>
    </row>
    <row r="26" spans="2:33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9"/>
    </row>
    <row r="27" spans="2:33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9"/>
    </row>
    <row r="28" spans="2:33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9"/>
    </row>
    <row r="29" spans="2:33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9"/>
    </row>
    <row r="30" spans="2:33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9"/>
    </row>
    <row r="31" spans="2:33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9"/>
    </row>
    <row r="32" spans="2:33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9"/>
    </row>
    <row r="33" spans="2:33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9"/>
    </row>
    <row r="34" spans="2:33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9"/>
    </row>
    <row r="35" spans="2:33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9"/>
    </row>
    <row r="36" spans="2:33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9"/>
    </row>
    <row r="37" spans="2:33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9"/>
    </row>
    <row r="38" spans="2:33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9"/>
    </row>
    <row r="39" spans="2:33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9"/>
    </row>
    <row r="40" spans="2:33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9"/>
    </row>
    <row r="41" spans="2:33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9"/>
    </row>
    <row r="42" spans="2:33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9"/>
    </row>
    <row r="43" spans="2:33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9"/>
    </row>
    <row r="44" spans="2:33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9"/>
    </row>
    <row r="45" spans="2:33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9"/>
    </row>
    <row r="46" spans="2:33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9"/>
    </row>
    <row r="47" spans="2:33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9"/>
    </row>
    <row r="48" spans="2:33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60"/>
    </row>
    <row r="51" spans="3:3" x14ac:dyDescent="0.25">
      <c r="C51" s="16"/>
    </row>
  </sheetData>
  <mergeCells count="2">
    <mergeCell ref="B3:B4"/>
    <mergeCell ref="C2:AG2"/>
  </mergeCells>
  <conditionalFormatting sqref="C5:AG48">
    <cfRule type="expression" dxfId="7" priority="1">
      <formula>WEEKDAY(C$3,2)=1</formula>
    </cfRule>
    <cfRule type="expression" dxfId="6" priority="2">
      <formula>WEEKDAY(C$3,2)=6</formula>
    </cfRule>
    <cfRule type="expression" dxfId="5" priority="3">
      <formula>WEEKDAY(C$3,2)=7</formula>
    </cfRule>
    <cfRule type="expression" dxfId="4" priority="4">
      <formula>MATCH(C$3,JFeries,0)&gt;0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AG51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M37" sqref="M37"/>
    </sheetView>
  </sheetViews>
  <sheetFormatPr baseColWidth="10" defaultRowHeight="15" x14ac:dyDescent="0.25"/>
  <cols>
    <col min="1" max="1" width="11.42578125" style="3"/>
    <col min="2" max="2" width="34" style="3" bestFit="1" customWidth="1"/>
    <col min="3" max="33" width="7.7109375" style="3" customWidth="1"/>
    <col min="34" max="16384" width="11.42578125" style="3"/>
  </cols>
  <sheetData>
    <row r="1" spans="2:33" x14ac:dyDescent="0.25">
      <c r="C1" s="17" t="s">
        <v>0</v>
      </c>
      <c r="D1" s="18" t="s">
        <v>1</v>
      </c>
      <c r="E1" s="19" t="s">
        <v>2</v>
      </c>
      <c r="F1" s="20" t="s">
        <v>3</v>
      </c>
      <c r="G1" s="21" t="s">
        <v>4</v>
      </c>
      <c r="H1" s="22" t="s">
        <v>5</v>
      </c>
      <c r="I1" s="23" t="s">
        <v>6</v>
      </c>
      <c r="J1" s="24" t="s">
        <v>7</v>
      </c>
    </row>
    <row r="2" spans="2:33" ht="34.5" thickBot="1" x14ac:dyDescent="0.55000000000000004">
      <c r="C2" s="103" t="str">
        <f>"PLANNING CONGES " &amp;B3</f>
        <v>PLANNING CONGES Août 2016</v>
      </c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5"/>
    </row>
    <row r="3" spans="2:33" x14ac:dyDescent="0.25">
      <c r="B3" s="96" t="str">
        <f>Calendrier!P3 &amp; " " &amp;Calendrier!I2</f>
        <v>Août 2016</v>
      </c>
      <c r="C3" s="9">
        <f>DATE(Calendrier!$I$2,8,C4)</f>
        <v>42583</v>
      </c>
      <c r="D3" s="9">
        <f>DATE(Calendrier!$I$2,8,D4)</f>
        <v>42584</v>
      </c>
      <c r="E3" s="9">
        <f>DATE(Calendrier!$I$2,8,E4)</f>
        <v>42585</v>
      </c>
      <c r="F3" s="9">
        <f>DATE(Calendrier!$I$2,8,F4)</f>
        <v>42586</v>
      </c>
      <c r="G3" s="9">
        <f>DATE(Calendrier!$I$2,8,G4)</f>
        <v>42587</v>
      </c>
      <c r="H3" s="9">
        <f>DATE(Calendrier!$I$2,8,H4)</f>
        <v>42588</v>
      </c>
      <c r="I3" s="9">
        <f>DATE(Calendrier!$I$2,8,I4)</f>
        <v>42589</v>
      </c>
      <c r="J3" s="9">
        <f>DATE(Calendrier!$I$2,8,J4)</f>
        <v>42590</v>
      </c>
      <c r="K3" s="9">
        <f>DATE(Calendrier!$I$2,8,K4)</f>
        <v>42591</v>
      </c>
      <c r="L3" s="9">
        <f>DATE(Calendrier!$I$2,8,L4)</f>
        <v>42592</v>
      </c>
      <c r="M3" s="9">
        <f>DATE(Calendrier!$I$2,8,M4)</f>
        <v>42593</v>
      </c>
      <c r="N3" s="9">
        <f>DATE(Calendrier!$I$2,8,N4)</f>
        <v>42594</v>
      </c>
      <c r="O3" s="9">
        <f>DATE(Calendrier!$I$2,8,O4)</f>
        <v>42595</v>
      </c>
      <c r="P3" s="9">
        <f>DATE(Calendrier!$I$2,8,P4)</f>
        <v>42596</v>
      </c>
      <c r="Q3" s="9">
        <f>DATE(Calendrier!$I$2,8,Q4)</f>
        <v>42597</v>
      </c>
      <c r="R3" s="9">
        <f>DATE(Calendrier!$I$2,8,R4)</f>
        <v>42598</v>
      </c>
      <c r="S3" s="9">
        <f>DATE(Calendrier!$I$2,8,S4)</f>
        <v>42599</v>
      </c>
      <c r="T3" s="9">
        <f>DATE(Calendrier!$I$2,8,T4)</f>
        <v>42600</v>
      </c>
      <c r="U3" s="9">
        <f>DATE(Calendrier!$I$2,8,U4)</f>
        <v>42601</v>
      </c>
      <c r="V3" s="9">
        <f>DATE(Calendrier!$I$2,8,V4)</f>
        <v>42602</v>
      </c>
      <c r="W3" s="9">
        <f>DATE(Calendrier!$I$2,8,W4)</f>
        <v>42603</v>
      </c>
      <c r="X3" s="9">
        <f>DATE(Calendrier!$I$2,8,X4)</f>
        <v>42604</v>
      </c>
      <c r="Y3" s="9">
        <f>DATE(Calendrier!$I$2,8,Y4)</f>
        <v>42605</v>
      </c>
      <c r="Z3" s="9">
        <f>DATE(Calendrier!$I$2,8,Z4)</f>
        <v>42606</v>
      </c>
      <c r="AA3" s="9">
        <f>DATE(Calendrier!$I$2,8,AA4)</f>
        <v>42607</v>
      </c>
      <c r="AB3" s="9">
        <f>DATE(Calendrier!$I$2,8,AB4)</f>
        <v>42608</v>
      </c>
      <c r="AC3" s="9">
        <f>DATE(Calendrier!$I$2,8,AC4)</f>
        <v>42609</v>
      </c>
      <c r="AD3" s="9">
        <f>DATE(Calendrier!$I$2,8,AD4)</f>
        <v>42610</v>
      </c>
      <c r="AE3" s="9">
        <f>DATE(Calendrier!$I$2,8,AE4)</f>
        <v>42611</v>
      </c>
      <c r="AF3" s="9">
        <f>DATE(Calendrier!$I$2,8,AF4)</f>
        <v>42612</v>
      </c>
      <c r="AG3" s="25">
        <f>DATE(Calendrier!$I$2,8,AG4)</f>
        <v>42613</v>
      </c>
    </row>
    <row r="4" spans="2:33" ht="15.75" thickBot="1" x14ac:dyDescent="0.3">
      <c r="B4" s="97"/>
      <c r="C4" s="11">
        <v>1</v>
      </c>
      <c r="D4" s="11">
        <v>2</v>
      </c>
      <c r="E4" s="11">
        <v>3</v>
      </c>
      <c r="F4" s="11">
        <v>4</v>
      </c>
      <c r="G4" s="11">
        <v>5</v>
      </c>
      <c r="H4" s="11">
        <v>6</v>
      </c>
      <c r="I4" s="11">
        <v>7</v>
      </c>
      <c r="J4" s="11">
        <v>8</v>
      </c>
      <c r="K4" s="11">
        <v>9</v>
      </c>
      <c r="L4" s="11">
        <v>10</v>
      </c>
      <c r="M4" s="11">
        <v>11</v>
      </c>
      <c r="N4" s="11">
        <v>12</v>
      </c>
      <c r="O4" s="11">
        <v>13</v>
      </c>
      <c r="P4" s="11">
        <v>14</v>
      </c>
      <c r="Q4" s="11">
        <v>15</v>
      </c>
      <c r="R4" s="11">
        <v>16</v>
      </c>
      <c r="S4" s="11">
        <v>17</v>
      </c>
      <c r="T4" s="11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  <c r="AE4" s="11">
        <v>29</v>
      </c>
      <c r="AF4" s="11">
        <v>30</v>
      </c>
      <c r="AG4" s="26">
        <v>31</v>
      </c>
    </row>
    <row r="5" spans="2:33" ht="15.75" x14ac:dyDescent="0.25">
      <c r="B5" s="6"/>
      <c r="C5" s="49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8"/>
    </row>
    <row r="6" spans="2:33" ht="15.75" x14ac:dyDescent="0.25">
      <c r="B6" s="7"/>
      <c r="C6" s="52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9"/>
    </row>
    <row r="7" spans="2:33" ht="15.75" x14ac:dyDescent="0.25">
      <c r="B7" s="7"/>
      <c r="C7" s="52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9"/>
    </row>
    <row r="8" spans="2:33" ht="15.75" x14ac:dyDescent="0.25">
      <c r="B8" s="7"/>
      <c r="C8" s="52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9"/>
    </row>
    <row r="9" spans="2:33" ht="15.75" x14ac:dyDescent="0.25">
      <c r="B9" s="7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9"/>
    </row>
    <row r="10" spans="2:33" ht="15.75" x14ac:dyDescent="0.25">
      <c r="B10" s="7"/>
      <c r="C10" s="52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9"/>
    </row>
    <row r="11" spans="2:33" ht="15.75" x14ac:dyDescent="0.25">
      <c r="B11" s="7"/>
      <c r="C11" s="52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9"/>
    </row>
    <row r="12" spans="2:33" ht="15.75" x14ac:dyDescent="0.25">
      <c r="B12" s="7"/>
      <c r="C12" s="52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9"/>
    </row>
    <row r="13" spans="2:33" ht="15.75" x14ac:dyDescent="0.25">
      <c r="B13" s="7"/>
      <c r="C13" s="52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9"/>
    </row>
    <row r="14" spans="2:33" ht="15.75" x14ac:dyDescent="0.25">
      <c r="B14" s="7"/>
      <c r="C14" s="52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9"/>
    </row>
    <row r="15" spans="2:33" ht="15.75" x14ac:dyDescent="0.25">
      <c r="B15" s="7"/>
      <c r="C15" s="52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9"/>
    </row>
    <row r="16" spans="2:33" ht="15.75" x14ac:dyDescent="0.25">
      <c r="B16" s="7"/>
      <c r="C16" s="52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9"/>
    </row>
    <row r="17" spans="2:33" ht="15.75" x14ac:dyDescent="0.25">
      <c r="B17" s="7"/>
      <c r="C17" s="52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9"/>
    </row>
    <row r="18" spans="2:33" ht="15.75" x14ac:dyDescent="0.25">
      <c r="B18" s="7"/>
      <c r="C18" s="52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9"/>
    </row>
    <row r="19" spans="2:33" ht="15.75" x14ac:dyDescent="0.25">
      <c r="B19" s="7"/>
      <c r="C19" s="52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9"/>
    </row>
    <row r="20" spans="2:33" ht="15.75" x14ac:dyDescent="0.25">
      <c r="B20" s="7"/>
      <c r="C20" s="52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9"/>
    </row>
    <row r="21" spans="2:33" ht="15.75" x14ac:dyDescent="0.25">
      <c r="B21" s="7"/>
      <c r="C21" s="52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9"/>
    </row>
    <row r="22" spans="2:33" ht="15.75" x14ac:dyDescent="0.25">
      <c r="B22" s="7"/>
      <c r="C22" s="52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9"/>
    </row>
    <row r="23" spans="2:33" ht="15.75" x14ac:dyDescent="0.25">
      <c r="B23" s="7"/>
      <c r="C23" s="5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9"/>
    </row>
    <row r="24" spans="2:33" ht="15.75" x14ac:dyDescent="0.25">
      <c r="B24" s="7"/>
      <c r="C24" s="52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9"/>
    </row>
    <row r="25" spans="2:33" ht="15.75" x14ac:dyDescent="0.25">
      <c r="B25" s="7"/>
      <c r="C25" s="52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9"/>
    </row>
    <row r="26" spans="2:33" ht="15.75" x14ac:dyDescent="0.25">
      <c r="B26" s="7"/>
      <c r="C26" s="52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9"/>
    </row>
    <row r="27" spans="2:33" ht="15.75" x14ac:dyDescent="0.25">
      <c r="B27" s="7"/>
      <c r="C27" s="52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9"/>
    </row>
    <row r="28" spans="2:33" ht="15.75" x14ac:dyDescent="0.25">
      <c r="B28" s="7"/>
      <c r="C28" s="52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9"/>
    </row>
    <row r="29" spans="2:33" ht="15.75" x14ac:dyDescent="0.25">
      <c r="B29" s="7"/>
      <c r="C29" s="52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9"/>
    </row>
    <row r="30" spans="2:33" ht="15.75" x14ac:dyDescent="0.25">
      <c r="B30" s="7"/>
      <c r="C30" s="52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9"/>
    </row>
    <row r="31" spans="2:33" ht="15.75" x14ac:dyDescent="0.25">
      <c r="B31" s="7"/>
      <c r="C31" s="52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9"/>
    </row>
    <row r="32" spans="2:33" ht="15.75" x14ac:dyDescent="0.25">
      <c r="B32" s="7"/>
      <c r="C32" s="52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9"/>
    </row>
    <row r="33" spans="2:33" ht="15.75" x14ac:dyDescent="0.25">
      <c r="B33" s="7"/>
      <c r="C33" s="52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9"/>
    </row>
    <row r="34" spans="2:33" ht="15.75" x14ac:dyDescent="0.25">
      <c r="B34" s="7"/>
      <c r="C34" s="52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9"/>
    </row>
    <row r="35" spans="2:33" ht="15.75" x14ac:dyDescent="0.25">
      <c r="B35" s="7"/>
      <c r="C35" s="52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9"/>
    </row>
    <row r="36" spans="2:33" ht="15.75" x14ac:dyDescent="0.25">
      <c r="B36" s="7"/>
      <c r="C36" s="52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9"/>
    </row>
    <row r="37" spans="2:33" ht="15.75" x14ac:dyDescent="0.25">
      <c r="B37" s="7"/>
      <c r="C37" s="52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9"/>
    </row>
    <row r="38" spans="2:33" ht="15.75" x14ac:dyDescent="0.25">
      <c r="B38" s="7"/>
      <c r="C38" s="52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9"/>
    </row>
    <row r="39" spans="2:33" ht="15.75" x14ac:dyDescent="0.25">
      <c r="B39" s="7"/>
      <c r="C39" s="52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9"/>
    </row>
    <row r="40" spans="2:33" ht="15.75" x14ac:dyDescent="0.25">
      <c r="B40" s="7"/>
      <c r="C40" s="52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9"/>
    </row>
    <row r="41" spans="2:33" ht="15.75" x14ac:dyDescent="0.25">
      <c r="B41" s="7"/>
      <c r="C41" s="52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9"/>
    </row>
    <row r="42" spans="2:33" ht="15.75" x14ac:dyDescent="0.25">
      <c r="B42" s="7"/>
      <c r="C42" s="52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9"/>
    </row>
    <row r="43" spans="2:33" ht="15.75" x14ac:dyDescent="0.25">
      <c r="B43" s="7"/>
      <c r="C43" s="52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9"/>
    </row>
    <row r="44" spans="2:33" ht="15.75" x14ac:dyDescent="0.25">
      <c r="B44" s="7"/>
      <c r="C44" s="52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9"/>
    </row>
    <row r="45" spans="2:33" ht="15.75" x14ac:dyDescent="0.25">
      <c r="B45" s="7"/>
      <c r="C45" s="52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9"/>
    </row>
    <row r="46" spans="2:33" ht="15.75" x14ac:dyDescent="0.25">
      <c r="B46" s="7"/>
      <c r="C46" s="52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9"/>
    </row>
    <row r="47" spans="2:33" ht="15.75" x14ac:dyDescent="0.25">
      <c r="B47" s="7"/>
      <c r="C47" s="52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9"/>
    </row>
    <row r="48" spans="2:33" ht="16.5" thickBot="1" x14ac:dyDescent="0.3">
      <c r="B48" s="8"/>
      <c r="C48" s="55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60"/>
    </row>
    <row r="51" spans="3:3" x14ac:dyDescent="0.25">
      <c r="C51" s="16"/>
    </row>
  </sheetData>
  <mergeCells count="2">
    <mergeCell ref="C2:AG2"/>
    <mergeCell ref="B3:B4"/>
  </mergeCells>
  <conditionalFormatting sqref="C5:AG48">
    <cfRule type="expression" dxfId="3" priority="1">
      <formula>WEEKDAY(C$3,2)=1</formula>
    </cfRule>
    <cfRule type="expression" dxfId="2" priority="2">
      <formula>WEEKDAY(C$3,2)=6</formula>
    </cfRule>
    <cfRule type="expression" dxfId="1" priority="3">
      <formula>WEEKDAY(C$3,2)=7</formula>
    </cfRule>
    <cfRule type="expression" dxfId="0" priority="4">
      <formula>MATCH(C$3,JFeries,0)&gt;0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L17"/>
  <sheetViews>
    <sheetView topLeftCell="B1" workbookViewId="0">
      <selection activeCell="AH5" sqref="AH5"/>
    </sheetView>
  </sheetViews>
  <sheetFormatPr baseColWidth="10" defaultRowHeight="15" x14ac:dyDescent="0.25"/>
  <cols>
    <col min="2" max="32" width="5.7109375" customWidth="1"/>
    <col min="33" max="33" width="3.85546875" customWidth="1"/>
    <col min="34" max="34" width="4.28515625" bestFit="1" customWidth="1"/>
    <col min="35" max="35" width="3.5703125" bestFit="1" customWidth="1"/>
    <col min="36" max="36" width="4.28515625" bestFit="1" customWidth="1"/>
    <col min="37" max="37" width="8.42578125" bestFit="1" customWidth="1"/>
    <col min="38" max="38" width="6.5703125" bestFit="1" customWidth="1"/>
  </cols>
  <sheetData>
    <row r="1" spans="1:38" x14ac:dyDescent="0.25">
      <c r="C1" s="31" t="s">
        <v>0</v>
      </c>
      <c r="D1" s="38" t="s">
        <v>1</v>
      </c>
      <c r="E1" s="32" t="s">
        <v>2</v>
      </c>
      <c r="F1" s="33" t="s">
        <v>3</v>
      </c>
      <c r="G1" s="34" t="s">
        <v>4</v>
      </c>
      <c r="H1" s="35" t="s">
        <v>5</v>
      </c>
      <c r="I1" s="36" t="s">
        <v>6</v>
      </c>
      <c r="J1" s="37" t="s">
        <v>7</v>
      </c>
    </row>
    <row r="2" spans="1:38" x14ac:dyDescent="0.25">
      <c r="A2" s="62" t="s">
        <v>41</v>
      </c>
      <c r="B2" s="106" t="s">
        <v>43</v>
      </c>
      <c r="C2" s="106"/>
      <c r="D2" s="106"/>
      <c r="E2" s="106"/>
    </row>
    <row r="3" spans="1:38" ht="15.75" thickBot="1" x14ac:dyDescent="0.3"/>
    <row r="4" spans="1:38" ht="15.75" thickBot="1" x14ac:dyDescent="0.3">
      <c r="B4" s="39">
        <v>1</v>
      </c>
      <c r="C4" s="40">
        <v>2</v>
      </c>
      <c r="D4" s="40">
        <v>3</v>
      </c>
      <c r="E4" s="40">
        <v>4</v>
      </c>
      <c r="F4" s="40">
        <v>5</v>
      </c>
      <c r="G4" s="40">
        <v>6</v>
      </c>
      <c r="H4" s="40">
        <v>7</v>
      </c>
      <c r="I4" s="40">
        <v>8</v>
      </c>
      <c r="J4" s="40">
        <v>9</v>
      </c>
      <c r="K4" s="40">
        <v>10</v>
      </c>
      <c r="L4" s="40">
        <v>11</v>
      </c>
      <c r="M4" s="40">
        <v>12</v>
      </c>
      <c r="N4" s="40">
        <v>13</v>
      </c>
      <c r="O4" s="40">
        <v>14</v>
      </c>
      <c r="P4" s="40">
        <v>15</v>
      </c>
      <c r="Q4" s="40">
        <v>16</v>
      </c>
      <c r="R4" s="40">
        <v>17</v>
      </c>
      <c r="S4" s="40">
        <v>18</v>
      </c>
      <c r="T4" s="40">
        <v>19</v>
      </c>
      <c r="U4" s="40">
        <v>20</v>
      </c>
      <c r="V4" s="40">
        <v>21</v>
      </c>
      <c r="W4" s="40">
        <v>22</v>
      </c>
      <c r="X4" s="40">
        <v>23</v>
      </c>
      <c r="Y4" s="40">
        <v>24</v>
      </c>
      <c r="Z4" s="40">
        <v>25</v>
      </c>
      <c r="AA4" s="40">
        <v>26</v>
      </c>
      <c r="AB4" s="40">
        <v>27</v>
      </c>
      <c r="AC4" s="40">
        <v>28</v>
      </c>
      <c r="AD4" s="40">
        <v>29</v>
      </c>
      <c r="AE4" s="40">
        <v>30</v>
      </c>
      <c r="AF4" s="41">
        <v>31</v>
      </c>
      <c r="AH4" s="61" t="s">
        <v>0</v>
      </c>
      <c r="AI4" s="61" t="s">
        <v>1</v>
      </c>
      <c r="AJ4" s="61" t="s">
        <v>6</v>
      </c>
      <c r="AK4" s="61" t="s">
        <v>3</v>
      </c>
      <c r="AL4" s="61" t="s">
        <v>2</v>
      </c>
    </row>
    <row r="5" spans="1:38" x14ac:dyDescent="0.25">
      <c r="A5" s="42" t="s">
        <v>33</v>
      </c>
      <c r="B5" s="63"/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  <c r="AD5" s="64"/>
      <c r="AE5" s="64"/>
      <c r="AF5" s="65"/>
      <c r="AH5" s="92">
        <f>COUNTIFS($B5:$AF5,"RTT")+COUNTIFS($B5:$AF5,"*1/2 RTT*")/2+3*COUNTIFS($B5:$AF5,"*1/4 RTT*")/4</f>
        <v>0</v>
      </c>
      <c r="AI5" s="92">
        <f>COUNTIFS($B5:$AF5,"CP")+COUNTIFS($B5:$AF5,"*1/2 CP*")/2+3*COUNTIFS($B5:$AF5,"*1/4 CP*")/4</f>
        <v>0</v>
      </c>
      <c r="AJ5" s="92">
        <f>COUNTIFS($B5:$AF5,"CSS")+COUNTIFS($B5:$AF5,"*1/2 CSS*")/2+3*COUNTIFS($B5:$AF5,"*1/4 CSS*")/4</f>
        <v>0</v>
      </c>
      <c r="AK5" s="92">
        <f>COUNTIFS($B5:$AF5,"M")+COUNTIFS($B5:$AF5,"*1/2 M*")/2+3*COUNTIFS($B5:$AF5,"*1/4 M*")/4</f>
        <v>0</v>
      </c>
      <c r="AL5" s="92">
        <f>COUNTIFS($B5:$AF5,"Récup")+COUNTIFS($B5:$AF5,"*1/2 Récup*")/2+3*COUNTIFS($B5:$AF5,"*1/4 Récup*")/4</f>
        <v>0</v>
      </c>
    </row>
    <row r="6" spans="1:38" x14ac:dyDescent="0.25">
      <c r="A6" s="43" t="s">
        <v>34</v>
      </c>
      <c r="B6" s="66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6"/>
      <c r="AH6" s="92">
        <f t="shared" ref="AH6:AH16" si="0">COUNTIFS($B6:$AF6,"RTT")+COUNTIFS($B6:$AF6,"*1/2 RTT*")/2+3*COUNTIFS($B6:$AF6,"*1/4 RTT*")/4</f>
        <v>0</v>
      </c>
      <c r="AI6" s="92">
        <f t="shared" ref="AI6:AI16" si="1">COUNTIFS($B6:$AF6,"CP")+COUNTIFS($B6:$AF6,"*1/2 CP*")/2+3*COUNTIFS($B6:$AF6,"*1/4 CP*")/4</f>
        <v>0</v>
      </c>
      <c r="AJ6" s="92">
        <f t="shared" ref="AJ6:AJ16" si="2">COUNTIFS($B6:$AF6,"CSS")+COUNTIFS($B6:$AF6,"*1/2 CSS*")/2+3*COUNTIFS($B6:$AF6,"*1/4 CSS*")/4</f>
        <v>0</v>
      </c>
      <c r="AK6" s="92">
        <f t="shared" ref="AK6:AK16" si="3">COUNTIFS($B6:$AF6,"M")+COUNTIFS($B6:$AF6,"*1/2 M*")/2+3*COUNTIFS($B6:$AF6,"*1/4 M*")/4</f>
        <v>0</v>
      </c>
      <c r="AL6" s="92">
        <f t="shared" ref="AL6:AL16" si="4">COUNTIFS($B6:$AF6,"Récup")+COUNTIFS($B6:$AF6,"*1/2 Récup*")/2+3*COUNTIFS($B6:$AF6,"*1/4 Récup*")/4</f>
        <v>0</v>
      </c>
    </row>
    <row r="7" spans="1:38" x14ac:dyDescent="0.25">
      <c r="A7" s="43" t="s">
        <v>35</v>
      </c>
      <c r="B7" s="66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67"/>
      <c r="AH7" s="92">
        <f t="shared" si="0"/>
        <v>0</v>
      </c>
      <c r="AI7" s="92">
        <f t="shared" si="1"/>
        <v>0</v>
      </c>
      <c r="AJ7" s="92">
        <f t="shared" si="2"/>
        <v>0</v>
      </c>
      <c r="AK7" s="92">
        <f t="shared" si="3"/>
        <v>0</v>
      </c>
      <c r="AL7" s="92">
        <f t="shared" si="4"/>
        <v>0</v>
      </c>
    </row>
    <row r="8" spans="1:38" x14ac:dyDescent="0.25">
      <c r="A8" s="43" t="s">
        <v>36</v>
      </c>
      <c r="B8" s="66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6"/>
      <c r="AH8" s="92">
        <f t="shared" si="0"/>
        <v>0</v>
      </c>
      <c r="AI8" s="92">
        <f t="shared" si="1"/>
        <v>0</v>
      </c>
      <c r="AJ8" s="92">
        <f t="shared" si="2"/>
        <v>0</v>
      </c>
      <c r="AK8" s="92">
        <f t="shared" si="3"/>
        <v>0</v>
      </c>
      <c r="AL8" s="92">
        <f t="shared" si="4"/>
        <v>0</v>
      </c>
    </row>
    <row r="9" spans="1:38" x14ac:dyDescent="0.25">
      <c r="A9" s="43" t="s">
        <v>37</v>
      </c>
      <c r="B9" s="66"/>
      <c r="C9" s="45"/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6"/>
      <c r="AH9" s="92">
        <f t="shared" si="0"/>
        <v>0</v>
      </c>
      <c r="AI9" s="92">
        <f t="shared" si="1"/>
        <v>0</v>
      </c>
      <c r="AJ9" s="92">
        <f t="shared" si="2"/>
        <v>0</v>
      </c>
      <c r="AK9" s="92">
        <f t="shared" si="3"/>
        <v>0</v>
      </c>
      <c r="AL9" s="92">
        <f t="shared" si="4"/>
        <v>0</v>
      </c>
    </row>
    <row r="10" spans="1:38" x14ac:dyDescent="0.25">
      <c r="A10" s="43" t="s">
        <v>38</v>
      </c>
      <c r="B10" s="66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68"/>
      <c r="AE10" s="68"/>
      <c r="AF10" s="67"/>
      <c r="AH10" s="92">
        <f t="shared" si="0"/>
        <v>0</v>
      </c>
      <c r="AI10" s="92">
        <f t="shared" si="1"/>
        <v>0</v>
      </c>
      <c r="AJ10" s="92">
        <f t="shared" si="2"/>
        <v>0</v>
      </c>
      <c r="AK10" s="92">
        <f t="shared" si="3"/>
        <v>0</v>
      </c>
      <c r="AL10" s="92">
        <f t="shared" si="4"/>
        <v>0</v>
      </c>
    </row>
    <row r="11" spans="1:38" x14ac:dyDescent="0.25">
      <c r="A11" s="43" t="s">
        <v>14</v>
      </c>
      <c r="B11" s="66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6"/>
      <c r="AH11" s="92">
        <f t="shared" si="0"/>
        <v>0</v>
      </c>
      <c r="AI11" s="92">
        <f t="shared" si="1"/>
        <v>0</v>
      </c>
      <c r="AJ11" s="92">
        <f t="shared" si="2"/>
        <v>0</v>
      </c>
      <c r="AK11" s="92">
        <f t="shared" si="3"/>
        <v>0</v>
      </c>
      <c r="AL11" s="92">
        <f t="shared" si="4"/>
        <v>0</v>
      </c>
    </row>
    <row r="12" spans="1:38" x14ac:dyDescent="0.25">
      <c r="A12" s="43" t="s">
        <v>39</v>
      </c>
      <c r="B12" s="66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67"/>
      <c r="AH12" s="92">
        <f t="shared" si="0"/>
        <v>0</v>
      </c>
      <c r="AI12" s="92">
        <f t="shared" si="1"/>
        <v>0</v>
      </c>
      <c r="AJ12" s="92">
        <f t="shared" si="2"/>
        <v>0</v>
      </c>
      <c r="AK12" s="92">
        <f t="shared" si="3"/>
        <v>0</v>
      </c>
      <c r="AL12" s="92">
        <f t="shared" si="4"/>
        <v>0</v>
      </c>
    </row>
    <row r="13" spans="1:38" x14ac:dyDescent="0.25">
      <c r="A13" s="43" t="s">
        <v>16</v>
      </c>
      <c r="B13" s="66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6"/>
      <c r="AH13" s="92">
        <f t="shared" si="0"/>
        <v>0</v>
      </c>
      <c r="AI13" s="92">
        <f t="shared" si="1"/>
        <v>0</v>
      </c>
      <c r="AJ13" s="92">
        <f t="shared" si="2"/>
        <v>0</v>
      </c>
      <c r="AK13" s="92">
        <f t="shared" si="3"/>
        <v>0</v>
      </c>
      <c r="AL13" s="92">
        <f t="shared" si="4"/>
        <v>0</v>
      </c>
    </row>
    <row r="14" spans="1:38" x14ac:dyDescent="0.25">
      <c r="A14" s="43" t="s">
        <v>17</v>
      </c>
      <c r="B14" s="66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67"/>
      <c r="AH14" s="92">
        <f t="shared" si="0"/>
        <v>0</v>
      </c>
      <c r="AI14" s="92">
        <f t="shared" si="1"/>
        <v>0</v>
      </c>
      <c r="AJ14" s="92">
        <f t="shared" si="2"/>
        <v>0</v>
      </c>
      <c r="AK14" s="92">
        <f t="shared" si="3"/>
        <v>0</v>
      </c>
      <c r="AL14" s="92">
        <f t="shared" si="4"/>
        <v>0</v>
      </c>
    </row>
    <row r="15" spans="1:38" x14ac:dyDescent="0.25">
      <c r="A15" s="43" t="s">
        <v>40</v>
      </c>
      <c r="B15" s="66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6"/>
      <c r="AH15" s="92">
        <f t="shared" si="0"/>
        <v>0</v>
      </c>
      <c r="AI15" s="92">
        <f t="shared" si="1"/>
        <v>0</v>
      </c>
      <c r="AJ15" s="92">
        <f t="shared" si="2"/>
        <v>0</v>
      </c>
      <c r="AK15" s="92">
        <f t="shared" si="3"/>
        <v>0</v>
      </c>
      <c r="AL15" s="92">
        <f t="shared" si="4"/>
        <v>0</v>
      </c>
    </row>
    <row r="16" spans="1:38" ht="15.75" thickBot="1" x14ac:dyDescent="0.3">
      <c r="A16" s="44" t="s">
        <v>19</v>
      </c>
      <c r="B16" s="69"/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8"/>
      <c r="AH16" s="93">
        <f t="shared" si="0"/>
        <v>0</v>
      </c>
      <c r="AI16" s="93">
        <f t="shared" si="1"/>
        <v>0</v>
      </c>
      <c r="AJ16" s="93">
        <f t="shared" si="2"/>
        <v>0</v>
      </c>
      <c r="AK16" s="93">
        <f t="shared" si="3"/>
        <v>0</v>
      </c>
      <c r="AL16" s="93">
        <f t="shared" si="4"/>
        <v>0</v>
      </c>
    </row>
    <row r="17" spans="34:38" x14ac:dyDescent="0.25">
      <c r="AH17" s="94">
        <f>SUM(AH5:AH16)</f>
        <v>0</v>
      </c>
      <c r="AI17" s="94">
        <f t="shared" ref="AI17:AL17" si="5">SUM(AI5:AI16)</f>
        <v>0</v>
      </c>
      <c r="AJ17" s="94">
        <f t="shared" si="5"/>
        <v>0</v>
      </c>
      <c r="AK17" s="94">
        <f t="shared" si="5"/>
        <v>0</v>
      </c>
      <c r="AL17" s="94">
        <f t="shared" si="5"/>
        <v>0</v>
      </c>
    </row>
  </sheetData>
  <mergeCells count="1">
    <mergeCell ref="B2:E2"/>
  </mergeCells>
  <dataValidations count="1">
    <dataValidation type="list" allowBlank="1" showInputMessage="1" showErrorMessage="1" sqref="B2:E2">
      <formula1>Collaborateurs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Calendrier</vt:lpstr>
      <vt:lpstr>Données</vt:lpstr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Récap. Perso</vt:lpstr>
      <vt:lpstr>JFeries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 </cp:lastModifiedBy>
  <dcterms:created xsi:type="dcterms:W3CDTF">2013-11-20T13:25:36Z</dcterms:created>
  <dcterms:modified xsi:type="dcterms:W3CDTF">2014-05-27T23:30:01Z</dcterms:modified>
</cp:coreProperties>
</file>