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4837C662-0853-4769-9E6D-6F69F80A021A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Feuil1" sheetId="1" r:id="rId1"/>
    <sheet name="Fiche" sheetId="2" r:id="rId2"/>
    <sheet name="Feuil3" sheetId="3" r:id="rId3"/>
  </sheets>
  <definedNames>
    <definedName name="Anadh">OFFSET(Feuil1!$A$1,1,,COUNTA(Feuil1!$A:$A)-1)</definedName>
    <definedName name="NoMem">OFFSET(Feuil1!$B$1,1,,COUNTA(Feuil1!$B:$B)-1)</definedName>
    <definedName name="TAdh">OFFSET(Feuil1!$A$1,1,1,COUNTA(Feuil1!$A:$A)-1,COUNTA(Feuil1!$1:$1)-1)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2" l="1"/>
  <c r="I24" i="2" l="1"/>
  <c r="L24" i="2"/>
  <c r="E20" i="2"/>
  <c r="E18" i="2"/>
  <c r="L4" i="2"/>
  <c r="D5" i="2"/>
  <c r="C13" i="2" l="1"/>
  <c r="C11" i="2"/>
  <c r="D8" i="2"/>
  <c r="I8" i="2"/>
  <c r="D6" i="2"/>
  <c r="I6" i="2"/>
</calcChain>
</file>

<file path=xl/sharedStrings.xml><?xml version="1.0" encoding="utf-8"?>
<sst xmlns="http://schemas.openxmlformats.org/spreadsheetml/2006/main" count="73" uniqueCount="70">
  <si>
    <t>X</t>
  </si>
  <si>
    <t>Madame</t>
  </si>
  <si>
    <t>Jeannine</t>
  </si>
  <si>
    <t>DUFOUR</t>
  </si>
  <si>
    <t>22, rue d'Aboville</t>
  </si>
  <si>
    <t>06800 CAGNES SUR MER</t>
  </si>
  <si>
    <t>54000 NANCY</t>
  </si>
  <si>
    <t>06 63 62 25 19</t>
  </si>
  <si>
    <t>jeanninedufour@hotmail.com</t>
  </si>
  <si>
    <t>Monsieur</t>
  </si>
  <si>
    <t>Michel</t>
  </si>
  <si>
    <t>MERCHET</t>
  </si>
  <si>
    <t>10, rue Lapérouse</t>
  </si>
  <si>
    <t>64000 PAU</t>
  </si>
  <si>
    <t>59000 LILLE</t>
  </si>
  <si>
    <t>06 35 92 71 12</t>
  </si>
  <si>
    <t>mcbaratte@wanadoo.fr</t>
  </si>
  <si>
    <t>Nicolas</t>
  </si>
  <si>
    <t>7, rue Delerue</t>
  </si>
  <si>
    <t>69003 LYON</t>
  </si>
  <si>
    <t>13000 MARSEILLE</t>
  </si>
  <si>
    <t>06 61 32 94 16</t>
  </si>
  <si>
    <t>nico.trabbia@gmail.com</t>
  </si>
  <si>
    <t>Cadre chez MBDA. Support client</t>
  </si>
  <si>
    <t>Année adhésion</t>
  </si>
  <si>
    <t>N° membre</t>
  </si>
  <si>
    <t>Coti 2017</t>
  </si>
  <si>
    <t>Coti 2018</t>
  </si>
  <si>
    <t>Coti 2019</t>
  </si>
  <si>
    <t>Coti 2020</t>
  </si>
  <si>
    <t>Actif</t>
  </si>
  <si>
    <t>DCD</t>
  </si>
  <si>
    <t>Démission</t>
  </si>
  <si>
    <t>Titre</t>
  </si>
  <si>
    <t>Prénom</t>
  </si>
  <si>
    <t>Nom</t>
  </si>
  <si>
    <t>Adresse I</t>
  </si>
  <si>
    <t>Adresse 2</t>
  </si>
  <si>
    <t>Adresse 3</t>
  </si>
  <si>
    <t>Adresse 4</t>
  </si>
  <si>
    <t>Naissance</t>
  </si>
  <si>
    <t>Lieu</t>
  </si>
  <si>
    <t>Tel Prof</t>
  </si>
  <si>
    <t>Tel dom</t>
  </si>
  <si>
    <t>Fax</t>
  </si>
  <si>
    <t>Portable</t>
  </si>
  <si>
    <t>Email</t>
  </si>
  <si>
    <t>Profession</t>
  </si>
  <si>
    <t>ARDHAN - Fiche de renseignements</t>
  </si>
  <si>
    <t>Numéro d'adhérent :</t>
  </si>
  <si>
    <t>Année d'adhésion :</t>
  </si>
  <si>
    <t>Titre :</t>
  </si>
  <si>
    <t>Nom :</t>
  </si>
  <si>
    <t>Prénom :</t>
  </si>
  <si>
    <t>Date de Naissance :</t>
  </si>
  <si>
    <t>Lieu de naissance :</t>
  </si>
  <si>
    <t>Adresse 1 :</t>
  </si>
  <si>
    <t>Adresse 2 :</t>
  </si>
  <si>
    <t>Adresse 3 :</t>
  </si>
  <si>
    <t>Téléphone - Professionnel :</t>
  </si>
  <si>
    <t>- Domicile :</t>
  </si>
  <si>
    <t>- Portable :</t>
  </si>
  <si>
    <t>- Télécopie :</t>
  </si>
  <si>
    <t>Courrier électronique 1 :</t>
  </si>
  <si>
    <t>Courrier électronique 2 :</t>
  </si>
  <si>
    <t>Cot 17</t>
  </si>
  <si>
    <t>Cot 18</t>
  </si>
  <si>
    <t>Cot 19</t>
  </si>
  <si>
    <t>Cot 20</t>
  </si>
  <si>
    <t>Situation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</si>
</sst>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2" borderId="0" xfId="0" applyFill="1" applyAlignment="1"/>
    <xf numFmtId="14" fontId="0" fillId="0" borderId="0" xfId="0" applyNumberFormat="1" applyAlignment="1"/>
    <xf numFmtId="0" fontId="0" fillId="2" borderId="0" xfId="0" applyFill="1"/>
    <xf numFmtId="164" fontId="0" fillId="0" borderId="0" xfId="0" applyNumberFormat="1" applyAlignme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14" fontId="4" fillId="0" borderId="0" xfId="0" applyNumberFormat="1" applyFont="1" applyAlignment="1"/>
    <xf numFmtId="164" fontId="4" fillId="0" borderId="0" xfId="0" applyNumberFormat="1" applyFont="1" applyAlignment="1"/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6" fillId="0" borderId="0" xfId="0" quotePrefix="1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top"/>
    </xf>
    <xf numFmtId="164" fontId="4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"/>
  <sheetViews>
    <sheetView zoomScaleNormal="100" workbookViewId="0"/>
  </sheetViews>
  <sheetFormatPr baseColWidth="10" defaultRowHeight="15" x14ac:dyDescent="0.25"/>
  <cols>
    <col min="1" max="1" width="16.28515625" customWidth="1"/>
    <col min="5" max="9" width="11.5703125" style="3"/>
    <col min="13" max="13" width="16" customWidth="1"/>
    <col min="15" max="15" width="21" customWidth="1"/>
    <col min="18" max="18" width="15.5703125" customWidth="1"/>
    <col min="22" max="22" width="15.7109375" customWidth="1"/>
    <col min="23" max="23" width="25.5703125" customWidth="1"/>
    <col min="24" max="24" width="29.5703125" customWidth="1"/>
  </cols>
  <sheetData>
    <row r="1" spans="1:24" s="2" customFormat="1" ht="15.75" x14ac:dyDescent="0.25">
      <c r="A1" s="2" t="s">
        <v>24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2" t="s">
        <v>32</v>
      </c>
      <c r="J1" s="2" t="s">
        <v>33</v>
      </c>
      <c r="K1" s="2" t="s">
        <v>34</v>
      </c>
      <c r="L1" s="2" t="s">
        <v>35</v>
      </c>
      <c r="M1" s="2" t="s">
        <v>36</v>
      </c>
      <c r="N1" s="2" t="s">
        <v>37</v>
      </c>
      <c r="O1" s="2" t="s">
        <v>38</v>
      </c>
      <c r="P1" s="2" t="s">
        <v>39</v>
      </c>
      <c r="Q1" s="2" t="s">
        <v>40</v>
      </c>
      <c r="R1" s="2" t="s">
        <v>41</v>
      </c>
      <c r="S1" s="2" t="s">
        <v>42</v>
      </c>
      <c r="T1" s="2" t="s">
        <v>43</v>
      </c>
      <c r="U1" s="2" t="s">
        <v>44</v>
      </c>
      <c r="V1" s="2" t="s">
        <v>45</v>
      </c>
      <c r="W1" s="2" t="s">
        <v>46</v>
      </c>
      <c r="X1" s="2" t="s">
        <v>47</v>
      </c>
    </row>
    <row r="2" spans="1:24" x14ac:dyDescent="0.25">
      <c r="A2">
        <v>2019</v>
      </c>
      <c r="B2">
        <v>1707</v>
      </c>
      <c r="E2" s="4">
        <v>43432</v>
      </c>
      <c r="F2" s="4">
        <v>43797</v>
      </c>
      <c r="I2" s="3" t="s">
        <v>0</v>
      </c>
      <c r="J2" t="s">
        <v>1</v>
      </c>
      <c r="K2" t="s">
        <v>2</v>
      </c>
      <c r="L2" t="s">
        <v>3</v>
      </c>
      <c r="M2" t="s">
        <v>4</v>
      </c>
      <c r="O2" t="s">
        <v>5</v>
      </c>
      <c r="Q2" s="1">
        <v>30020</v>
      </c>
      <c r="R2" t="s">
        <v>6</v>
      </c>
      <c r="V2" t="s">
        <v>7</v>
      </c>
      <c r="W2" t="s">
        <v>8</v>
      </c>
    </row>
    <row r="3" spans="1:24" x14ac:dyDescent="0.25">
      <c r="A3">
        <v>2019</v>
      </c>
      <c r="B3">
        <v>1706</v>
      </c>
      <c r="E3" s="4">
        <v>43423</v>
      </c>
      <c r="F3" s="4">
        <v>43788</v>
      </c>
      <c r="G3" s="3" t="s">
        <v>0</v>
      </c>
      <c r="J3" t="s">
        <v>9</v>
      </c>
      <c r="K3" t="s">
        <v>10</v>
      </c>
      <c r="L3" t="s">
        <v>11</v>
      </c>
      <c r="M3" t="s">
        <v>12</v>
      </c>
      <c r="O3" t="s">
        <v>13</v>
      </c>
      <c r="Q3" s="1">
        <v>18620</v>
      </c>
      <c r="R3" t="s">
        <v>14</v>
      </c>
      <c r="V3" t="s">
        <v>15</v>
      </c>
      <c r="W3" t="s">
        <v>16</v>
      </c>
    </row>
    <row r="4" spans="1:24" x14ac:dyDescent="0.25">
      <c r="A4">
        <v>2019</v>
      </c>
      <c r="B4">
        <v>1705</v>
      </c>
      <c r="E4" s="4">
        <v>43417</v>
      </c>
      <c r="F4" s="4">
        <v>43782</v>
      </c>
      <c r="G4" s="3" t="s">
        <v>0</v>
      </c>
      <c r="J4" t="s">
        <v>9</v>
      </c>
      <c r="L4" t="s">
        <v>17</v>
      </c>
      <c r="M4" t="s">
        <v>18</v>
      </c>
      <c r="O4" t="s">
        <v>19</v>
      </c>
      <c r="Q4" s="1">
        <v>25801</v>
      </c>
      <c r="R4" t="s">
        <v>20</v>
      </c>
      <c r="V4" t="s">
        <v>21</v>
      </c>
      <c r="W4" t="s">
        <v>22</v>
      </c>
      <c r="X4" t="s">
        <v>23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4"/>
  <sheetViews>
    <sheetView tabSelected="1" topLeftCell="A4" workbookViewId="0">
      <selection activeCell="L8" sqref="L8"/>
    </sheetView>
  </sheetViews>
  <sheetFormatPr baseColWidth="10" defaultRowHeight="15" x14ac:dyDescent="0.25"/>
  <cols>
    <col min="1" max="14" width="5.7109375" customWidth="1"/>
  </cols>
  <sheetData>
    <row r="1" spans="1:17" ht="60" customHeight="1" x14ac:dyDescent="0.25">
      <c r="A1" s="21" t="s">
        <v>48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6"/>
      <c r="P1" s="6"/>
      <c r="Q1" s="5"/>
    </row>
    <row r="2" spans="1:17" ht="3.75" customHeight="1" x14ac:dyDescent="0.25">
      <c r="A2" s="9"/>
      <c r="B2" s="9"/>
      <c r="C2" s="9"/>
      <c r="D2" s="9"/>
      <c r="E2" s="9"/>
      <c r="F2" s="9"/>
      <c r="G2" s="7"/>
      <c r="H2" s="7"/>
      <c r="I2" s="7"/>
      <c r="J2" s="7"/>
      <c r="K2" s="7"/>
      <c r="L2" s="7"/>
      <c r="M2" s="7"/>
      <c r="N2" s="7"/>
    </row>
    <row r="3" spans="1:17" ht="30.75" customHeight="1" x14ac:dyDescent="0.25"/>
    <row r="4" spans="1:17" x14ac:dyDescent="0.25">
      <c r="C4" s="16" t="s">
        <v>49</v>
      </c>
      <c r="D4" s="12">
        <v>1707</v>
      </c>
      <c r="H4" s="16" t="s">
        <v>50</v>
      </c>
      <c r="I4" s="13">
        <f ca="1">INDEX(Anadh,MATCH($D$4,NoMem,0),1)</f>
        <v>2019</v>
      </c>
      <c r="K4" s="20" t="s">
        <v>69</v>
      </c>
      <c r="L4" s="13" t="str">
        <f ca="1">IF(VLOOKUP($D$4,TAdh,6,FALSE)="X","Actif",IF(VLOOKUP($D$4,TAdh,7,FALSE)="X","DCD","Démission"))</f>
        <v>Démission</v>
      </c>
    </row>
    <row r="5" spans="1:17" x14ac:dyDescent="0.25">
      <c r="C5" s="16" t="s">
        <v>51</v>
      </c>
      <c r="D5" s="13" t="str">
        <f ca="1">VLOOKUP($D$4,TAdh,9,FALSE)</f>
        <v>Madame</v>
      </c>
      <c r="H5" s="17"/>
      <c r="J5" s="13"/>
    </row>
    <row r="6" spans="1:17" x14ac:dyDescent="0.25">
      <c r="C6" s="16" t="s">
        <v>52</v>
      </c>
      <c r="D6" s="13" t="str">
        <f ca="1">VLOOKUP(D4,TAdh,11,FALSE)</f>
        <v>DUFOUR</v>
      </c>
      <c r="H6" s="16" t="s">
        <v>53</v>
      </c>
      <c r="I6" s="13" t="str">
        <f ca="1">VLOOKUP(D4,TAdh,10,FALSE)</f>
        <v>Jeannine</v>
      </c>
    </row>
    <row r="7" spans="1:17" x14ac:dyDescent="0.25">
      <c r="E7" s="13"/>
      <c r="H7" s="18"/>
      <c r="I7" s="18"/>
      <c r="J7" s="13"/>
    </row>
    <row r="8" spans="1:17" x14ac:dyDescent="0.25">
      <c r="C8" s="11" t="s">
        <v>54</v>
      </c>
      <c r="D8" s="23">
        <f ca="1">VLOOKUP($D$4,TAdh,16,FALSE)</f>
        <v>30020</v>
      </c>
      <c r="E8" s="23"/>
      <c r="H8" s="16" t="s">
        <v>55</v>
      </c>
      <c r="I8" s="13" t="str">
        <f ca="1">VLOOKUP($D$4,TAdh,17,FALSE)</f>
        <v>54000 NANCY</v>
      </c>
    </row>
    <row r="11" spans="1:17" x14ac:dyDescent="0.25">
      <c r="B11" s="16" t="s">
        <v>56</v>
      </c>
      <c r="C11" s="14" t="str">
        <f ca="1">VLOOKUP($D$4,TAdh,12,FALSE)</f>
        <v>22, rue d'Aboville</v>
      </c>
      <c r="H11" s="8"/>
      <c r="I11" s="8"/>
      <c r="J11" s="8"/>
    </row>
    <row r="12" spans="1:17" x14ac:dyDescent="0.25">
      <c r="B12" s="16" t="s">
        <v>57</v>
      </c>
      <c r="C12" s="13"/>
    </row>
    <row r="13" spans="1:17" x14ac:dyDescent="0.25">
      <c r="B13" s="16" t="s">
        <v>58</v>
      </c>
      <c r="C13" s="14" t="str">
        <f ca="1">VLOOKUP($D$4,TAdh,14,FALSE)</f>
        <v>06800 CAGNES SUR MER</v>
      </c>
      <c r="H13" s="8"/>
      <c r="I13" s="8"/>
      <c r="J13" s="8"/>
      <c r="K13" s="8"/>
    </row>
    <row r="15" spans="1:17" x14ac:dyDescent="0.25">
      <c r="D15" s="16" t="s">
        <v>59</v>
      </c>
      <c r="E15" s="22"/>
      <c r="F15" s="22"/>
      <c r="G15" s="22"/>
    </row>
    <row r="16" spans="1:17" x14ac:dyDescent="0.25">
      <c r="D16" s="19" t="s">
        <v>60</v>
      </c>
      <c r="E16" s="22"/>
      <c r="F16" s="22"/>
      <c r="G16" s="22"/>
    </row>
    <row r="17" spans="2:13" x14ac:dyDescent="0.25">
      <c r="D17" s="19" t="s">
        <v>62</v>
      </c>
      <c r="E17" s="22"/>
      <c r="F17" s="22"/>
      <c r="G17" s="22"/>
    </row>
    <row r="18" spans="2:13" x14ac:dyDescent="0.25">
      <c r="D18" s="19" t="s">
        <v>61</v>
      </c>
      <c r="E18" s="22" t="str">
        <f ca="1">VLOOKUP($D$4,TAdh,21,FALSE)</f>
        <v>06 63 62 25 19</v>
      </c>
      <c r="F18" s="22"/>
      <c r="G18" s="22"/>
    </row>
    <row r="20" spans="2:13" x14ac:dyDescent="0.25">
      <c r="D20" s="16" t="s">
        <v>63</v>
      </c>
      <c r="E20" s="15" t="str">
        <f ca="1">VLOOKUP($D$4,TAdh,22,FALSE)</f>
        <v>jeanninedufour@hotmail.com</v>
      </c>
      <c r="F20" s="10"/>
      <c r="G20" s="10"/>
    </row>
    <row r="21" spans="2:13" x14ac:dyDescent="0.25">
      <c r="D21" s="16" t="s">
        <v>64</v>
      </c>
    </row>
    <row r="24" spans="2:13" x14ac:dyDescent="0.25">
      <c r="B24" s="16" t="s">
        <v>65</v>
      </c>
      <c r="C24" s="23"/>
      <c r="D24" s="23"/>
      <c r="E24" s="16" t="s">
        <v>66</v>
      </c>
      <c r="F24" s="23"/>
      <c r="G24" s="23"/>
      <c r="H24" s="16" t="s">
        <v>67</v>
      </c>
      <c r="I24" s="23">
        <f ca="1">VLOOKUP($D$4,TAdh,4,FALSE)</f>
        <v>43432</v>
      </c>
      <c r="J24" s="23"/>
      <c r="K24" s="16" t="s">
        <v>68</v>
      </c>
      <c r="L24" s="23">
        <f ca="1">VLOOKUP($D$4,TAdh,5,FALSE)</f>
        <v>43797</v>
      </c>
      <c r="M24" s="23"/>
    </row>
  </sheetData>
  <mergeCells count="10">
    <mergeCell ref="L24:M24"/>
    <mergeCell ref="I24:J24"/>
    <mergeCell ref="F24:G24"/>
    <mergeCell ref="C24:D24"/>
    <mergeCell ref="A1:N1"/>
    <mergeCell ref="E18:G18"/>
    <mergeCell ref="E15:G15"/>
    <mergeCell ref="E16:G16"/>
    <mergeCell ref="E17:G17"/>
    <mergeCell ref="D8:E8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Fiche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Roger</cp:lastModifiedBy>
  <cp:lastPrinted>2019-12-26T15:06:01Z</cp:lastPrinted>
  <dcterms:created xsi:type="dcterms:W3CDTF">2019-12-23T18:50:26Z</dcterms:created>
  <dcterms:modified xsi:type="dcterms:W3CDTF">2019-12-26T15:54:52Z</dcterms:modified>
</cp:coreProperties>
</file>