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63A30D3C-B1B7-417E-BEE7-97C8C724067C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effectif" sheetId="1" r:id="rId1"/>
    <sheet name="rapports" sheetId="3" r:id="rId2"/>
    <sheet name="TPE" sheetId="6" r:id="rId3"/>
    <sheet name="Synthèses échéances" sheetId="9" r:id="rId4"/>
    <sheet name="Synthèses diag" sheetId="10" r:id="rId5"/>
    <sheet name="Archive" sheetId="11" r:id="rId6"/>
  </sheets>
  <definedNames>
    <definedName name="AnnéeCalendrier">#REF!</definedName>
    <definedName name="Aoû">JoursEtSemaines+DATE(AnnéeCalendrier,8,1)-WEEKDAY(DATE(AnnéeCalendrier,8,1),OptionJoursemaine)+1</definedName>
    <definedName name="Avr">JoursEtSemaines+DATE(AnnéeCalendrier,4,1)-WEEKDAY(DATE(AnnéeCalendrier,4,1),OptionJoursemaine)+1</definedName>
    <definedName name="Calendrier" localSheetId="4">[0]!JoursEtSemaines+ DateOfFirst - WEEKDAY(DateOfFirst,2)</definedName>
    <definedName name="Calendrier" localSheetId="3">[0]!JoursEtSemaines+ DateOfFirst - WEEKDAY(DateOfFirst,2)</definedName>
    <definedName name="Calendrier" localSheetId="2">[0]!JoursEtSemaines+ DateOfFirst - WEEKDAY(DateOfFirst,2)</definedName>
    <definedName name="Calendrier">JoursEtSemaines+ DateOfFirst - WEEKDAY(DateOfFirst,2)</definedName>
    <definedName name="DateDéb" localSheetId="4">'Synthèses diag'!$B$1</definedName>
    <definedName name="DateDéb" localSheetId="3">'Synthèses échéances'!$B$1</definedName>
    <definedName name="DateDéb" localSheetId="2">TPE!$B$1</definedName>
    <definedName name="DateDéb">rapports!$B$1</definedName>
    <definedName name="DateFin" localSheetId="4">'Synthèses diag'!$D$1</definedName>
    <definedName name="DateFin" localSheetId="3">'Synthèses échéances'!$D$1</definedName>
    <definedName name="DateFin" localSheetId="2">TPE!$D$1</definedName>
    <definedName name="DateFin">rapports!$D$1</definedName>
    <definedName name="DébutSemaine">#REF!</definedName>
    <definedName name="Déc">JoursEtSemaines+DATE(AnnéeCalendrier,12,1)-WEEKDAY(DATE(AnnéeCalendrier,12,1),OptionJoursemaine)+1</definedName>
    <definedName name="EnTêtesJours">LEFT(TEXT(#REF!,"jjj"),2)</definedName>
    <definedName name="EnTêtesMois">UPPER(TEXT(#REF!,"mmmm"))</definedName>
    <definedName name="Fév">JoursEtSemaines+DATE(AnnéeCalendrier,2,1)-WEEKDAY(DATE(AnnéeCalendrier,2,1),OptionJoursemaine)+1</definedName>
    <definedName name="Jan">JoursEtSemaines+DATE(AnnéeCalendrier,1,1)-WEEKDAY(DATE(AnnéeCalendrier,1,1),OptionJoursemaine)+1</definedName>
    <definedName name="JoursEtSemaines">{0,1,2,3,4,5,6} + {0;1;2;3;4;5}*7</definedName>
    <definedName name="Jourssemaine">{"Lundi","Mardi","Mercredi","Jeudi","Vendredi","Samedi","Dimanche"}</definedName>
    <definedName name="Jul">JoursEtSemaines+DATE(AnnéeCalendrier,7,1)-WEEKDAY(DATE(AnnéeCalendrier,7,1),OptionJoursemaine)+1</definedName>
    <definedName name="Jun">JoursEtSemaines+DATE(AnnéeCalendrier,6,1)-WEEKDAY(DATE(AnnéeCalendrier,6,1),OptionJoursemaine)+1</definedName>
    <definedName name="LigneTitreRégion1..K1">#REF!</definedName>
    <definedName name="Mai">JoursEtSemaines+DATE(AnnéeCalendrier,5,1)-WEEKDAY(DATE(AnnéeCalendrier,5,1),OptionJoursemaine)+1</definedName>
    <definedName name="Mar">JoursEtSemaines+DATE(AnnéeCalendrier,3,1)-WEEKDAY(DATE(AnnéeCalendrier,3,1),OptionJoursemaine)+1</definedName>
    <definedName name="Nov">JoursEtSemaines+DATE(AnnéeCalendrier,11,1)-WEEKDAY(DATE(AnnéeCalendrier,11,1),OptionJoursemaine)+1</definedName>
    <definedName name="Oct">JoursEtSemaines+DATE(AnnéeCalendrier,10,1)-WEEKDAY(DATE(AnnéeCalendrier,10,1),OptionJoursemaine)+1</definedName>
    <definedName name="OptionJoursemaine">MATCH(DébutSemaine,Jourssemaine,0)+10</definedName>
    <definedName name="RégionTitreColonne1..H10.1">#REF!</definedName>
    <definedName name="RégionTitreColonne10..O26.1">#REF!</definedName>
    <definedName name="RégionTitreColonne11..V26.1">#REF!</definedName>
    <definedName name="RégionTitreColonne12..AC26.1">#REF!</definedName>
    <definedName name="RégionTitreColonne2..O10.1">#REF!</definedName>
    <definedName name="RégionTitreColonne3..V10.1">#REF!</definedName>
    <definedName name="RégionTitreColonne4..AC10.1">#REF!</definedName>
    <definedName name="RégionTitreColonne5..H18.1">#REF!</definedName>
    <definedName name="RégionTitreColonne6..O18.1">#REF!</definedName>
    <definedName name="RégionTitreColonne7..V18.1">#REF!</definedName>
    <definedName name="RégionTitreColonne8..AC18.1">#REF!</definedName>
    <definedName name="RégionTitreColonne9..H26.1">#REF!</definedName>
    <definedName name="Sep">JoursEtSemaines+DATE(AnnéeCalendrier,9,1)-WEEKDAY(DATE(AnnéeCalendrier,9,1),OptionJoursemaine)+1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1" l="1"/>
  <c r="T18" i="1" l="1"/>
  <c r="T15" i="1"/>
  <c r="J2" i="1"/>
  <c r="J11" i="1"/>
  <c r="J4" i="1"/>
  <c r="J12" i="1"/>
  <c r="J9" i="1"/>
  <c r="J14" i="1"/>
  <c r="J13" i="1"/>
  <c r="J15" i="1"/>
  <c r="J17" i="1"/>
  <c r="J3" i="1"/>
  <c r="J7" i="1"/>
  <c r="J6" i="1"/>
  <c r="J10" i="1"/>
  <c r="J5" i="1"/>
  <c r="J16" i="1"/>
  <c r="J18" i="1"/>
  <c r="J8" i="1"/>
  <c r="G2" i="1"/>
  <c r="G11" i="1"/>
  <c r="G4" i="1"/>
  <c r="G12" i="1"/>
  <c r="G9" i="1"/>
  <c r="G14" i="1"/>
  <c r="G13" i="1"/>
  <c r="G15" i="1"/>
  <c r="G17" i="1"/>
  <c r="G3" i="1"/>
  <c r="G7" i="1"/>
  <c r="G6" i="1"/>
  <c r="G10" i="1"/>
  <c r="G5" i="1"/>
  <c r="G16" i="1"/>
  <c r="G18" i="1"/>
  <c r="G8" i="1"/>
  <c r="I2" i="1"/>
  <c r="I11" i="1"/>
  <c r="I4" i="1"/>
  <c r="I12" i="1"/>
  <c r="I9" i="1"/>
  <c r="I14" i="1"/>
  <c r="I13" i="1"/>
  <c r="I15" i="1"/>
  <c r="I17" i="1"/>
  <c r="I3" i="1"/>
  <c r="I7" i="1"/>
  <c r="I6" i="1"/>
  <c r="I10" i="1"/>
  <c r="I5" i="1"/>
  <c r="I16" i="1"/>
  <c r="I18" i="1"/>
  <c r="I8" i="1"/>
  <c r="T19" i="1" l="1"/>
  <c r="T17" i="1"/>
  <c r="T14" i="1"/>
  <c r="Q18" i="1"/>
  <c r="Q17" i="1"/>
  <c r="Q16" i="1"/>
  <c r="Q15" i="1"/>
  <c r="Q14" i="1"/>
  <c r="P14" i="1"/>
  <c r="S19" i="1" l="1"/>
  <c r="S18" i="1"/>
  <c r="S17" i="1"/>
  <c r="S16" i="1"/>
  <c r="S15" i="1"/>
  <c r="S14" i="1"/>
  <c r="P18" i="1"/>
  <c r="P17" i="1"/>
  <c r="P16" i="1"/>
  <c r="P15" i="1"/>
  <c r="D1" i="10"/>
  <c r="A2" i="10" s="1" a="1"/>
  <c r="D1" i="9"/>
  <c r="A2" i="9" s="1" a="1"/>
  <c r="S3" i="10" l="1" a="1"/>
  <c r="S3" i="10" s="1"/>
  <c r="AE3" i="10" a="1"/>
  <c r="AE3" i="10" s="1"/>
  <c r="AD3" i="10" a="1"/>
  <c r="AD3" i="10" s="1"/>
  <c r="AC3" i="10" a="1"/>
  <c r="AC3" i="10" s="1"/>
  <c r="AB3" i="10" a="1"/>
  <c r="AB3" i="10" s="1"/>
  <c r="AA3" i="10" a="1"/>
  <c r="AA3" i="10" s="1"/>
  <c r="Z3" i="10" a="1"/>
  <c r="Z3" i="10" s="1"/>
  <c r="Y3" i="10" a="1"/>
  <c r="Y3" i="10" s="1"/>
  <c r="X3" i="10" a="1"/>
  <c r="X3" i="10" s="1"/>
  <c r="W3" i="10" a="1"/>
  <c r="W3" i="10" s="1"/>
  <c r="V3" i="10" a="1"/>
  <c r="V3" i="10" s="1"/>
  <c r="U3" i="10" a="1"/>
  <c r="U3" i="10" s="1"/>
  <c r="T3" i="10" a="1"/>
  <c r="T3" i="10" s="1"/>
  <c r="R3" i="10" a="1"/>
  <c r="R3" i="10" s="1"/>
  <c r="Q3" i="10" a="1"/>
  <c r="Q3" i="10" s="1"/>
  <c r="P3" i="10" a="1"/>
  <c r="P3" i="10" s="1"/>
  <c r="O3" i="10" a="1"/>
  <c r="O3" i="10" s="1"/>
  <c r="N3" i="10" a="1"/>
  <c r="N3" i="10" s="1"/>
  <c r="M3" i="10" a="1"/>
  <c r="M3" i="10" s="1"/>
  <c r="L3" i="10" a="1"/>
  <c r="L3" i="10" s="1"/>
  <c r="K3" i="10" a="1"/>
  <c r="K3" i="10" s="1"/>
  <c r="J3" i="10" a="1"/>
  <c r="J3" i="10" s="1"/>
  <c r="I3" i="10" a="1"/>
  <c r="I3" i="10" s="1"/>
  <c r="H3" i="10" a="1"/>
  <c r="H3" i="10" s="1"/>
  <c r="G3" i="10" a="1"/>
  <c r="G3" i="10" s="1"/>
  <c r="F3" i="10" a="1"/>
  <c r="F3" i="10" s="1"/>
  <c r="E3" i="10" a="1"/>
  <c r="E3" i="10" s="1"/>
  <c r="D3" i="10" a="1"/>
  <c r="D3" i="10" s="1"/>
  <c r="C3" i="10" a="1"/>
  <c r="C3" i="10" s="1"/>
  <c r="B3" i="10" a="1"/>
  <c r="B3" i="10" s="1"/>
  <c r="A3" i="10" a="1"/>
  <c r="A3" i="10" s="1"/>
  <c r="A2" i="10"/>
  <c r="B3" i="9" a="1"/>
  <c r="B3" i="9" s="1"/>
  <c r="AE3" i="9" a="1"/>
  <c r="AE3" i="9" s="1"/>
  <c r="AD3" i="9" a="1"/>
  <c r="AD3" i="9" s="1"/>
  <c r="AC3" i="9" a="1"/>
  <c r="AC3" i="9" s="1"/>
  <c r="AB3" i="9" a="1"/>
  <c r="AB3" i="9" s="1"/>
  <c r="AA3" i="9" a="1"/>
  <c r="AA3" i="9" s="1"/>
  <c r="Z3" i="9" a="1"/>
  <c r="Z3" i="9" s="1"/>
  <c r="Y3" i="9" a="1"/>
  <c r="Y3" i="9" s="1"/>
  <c r="X3" i="9" a="1"/>
  <c r="X3" i="9" s="1"/>
  <c r="W3" i="9" a="1"/>
  <c r="W3" i="9" s="1"/>
  <c r="V3" i="9" a="1"/>
  <c r="V3" i="9" s="1"/>
  <c r="U3" i="9" a="1"/>
  <c r="U3" i="9" s="1"/>
  <c r="T3" i="9" a="1"/>
  <c r="T3" i="9" s="1"/>
  <c r="S3" i="9" a="1"/>
  <c r="S3" i="9" s="1"/>
  <c r="R3" i="9" a="1"/>
  <c r="R3" i="9" s="1"/>
  <c r="Q3" i="9" a="1"/>
  <c r="Q3" i="9" s="1"/>
  <c r="P3" i="9" a="1"/>
  <c r="P3" i="9" s="1"/>
  <c r="O3" i="9" a="1"/>
  <c r="O3" i="9" s="1"/>
  <c r="N3" i="9" a="1"/>
  <c r="N3" i="9" s="1"/>
  <c r="M3" i="9" a="1"/>
  <c r="M3" i="9" s="1"/>
  <c r="L3" i="9" a="1"/>
  <c r="L3" i="9" s="1"/>
  <c r="K3" i="9" a="1"/>
  <c r="K3" i="9" s="1"/>
  <c r="J3" i="9" a="1"/>
  <c r="J3" i="9" s="1"/>
  <c r="I3" i="9" a="1"/>
  <c r="I3" i="9" s="1"/>
  <c r="H3" i="9" a="1"/>
  <c r="H3" i="9" s="1"/>
  <c r="G3" i="9" a="1"/>
  <c r="G3" i="9" s="1"/>
  <c r="F3" i="9" a="1"/>
  <c r="F3" i="9" s="1"/>
  <c r="E3" i="9" a="1"/>
  <c r="E3" i="9" s="1"/>
  <c r="D3" i="9" a="1"/>
  <c r="D3" i="9" s="1"/>
  <c r="C3" i="9" a="1"/>
  <c r="C3" i="9" s="1"/>
  <c r="A2" i="9"/>
  <c r="A3" i="9" s="1" a="1"/>
  <c r="A3" i="9" s="1"/>
  <c r="D1" i="6" l="1"/>
  <c r="A2" i="6" s="1" a="1"/>
  <c r="C3" i="6" s="1" a="1"/>
  <c r="C3" i="6" s="1"/>
  <c r="AE3" i="6" l="1" a="1"/>
  <c r="AE3" i="6" s="1"/>
  <c r="AD3" i="6" a="1"/>
  <c r="AD3" i="6" s="1"/>
  <c r="AC3" i="6" a="1"/>
  <c r="AC3" i="6" s="1"/>
  <c r="AB3" i="6" a="1"/>
  <c r="AB3" i="6" s="1"/>
  <c r="AA3" i="6" a="1"/>
  <c r="AA3" i="6" s="1"/>
  <c r="Z3" i="6" a="1"/>
  <c r="Z3" i="6" s="1"/>
  <c r="Y3" i="6" a="1"/>
  <c r="Y3" i="6" s="1"/>
  <c r="X3" i="6" a="1"/>
  <c r="X3" i="6" s="1"/>
  <c r="W3" i="6" a="1"/>
  <c r="W3" i="6" s="1"/>
  <c r="V3" i="6" a="1"/>
  <c r="V3" i="6" s="1"/>
  <c r="U3" i="6" a="1"/>
  <c r="U3" i="6" s="1"/>
  <c r="T3" i="6" a="1"/>
  <c r="T3" i="6" s="1"/>
  <c r="S3" i="6" a="1"/>
  <c r="S3" i="6" s="1"/>
  <c r="R3" i="6" a="1"/>
  <c r="R3" i="6" s="1"/>
  <c r="Q3" i="6" a="1"/>
  <c r="Q3" i="6" s="1"/>
  <c r="P3" i="6" a="1"/>
  <c r="P3" i="6" s="1"/>
  <c r="O3" i="6" a="1"/>
  <c r="O3" i="6" s="1"/>
  <c r="N3" i="6" a="1"/>
  <c r="N3" i="6" s="1"/>
  <c r="M3" i="6" a="1"/>
  <c r="M3" i="6" s="1"/>
  <c r="L3" i="6" a="1"/>
  <c r="L3" i="6" s="1"/>
  <c r="K3" i="6" a="1"/>
  <c r="K3" i="6" s="1"/>
  <c r="J3" i="6" a="1"/>
  <c r="J3" i="6" s="1"/>
  <c r="I3" i="6" a="1"/>
  <c r="I3" i="6" s="1"/>
  <c r="H3" i="6" a="1"/>
  <c r="H3" i="6" s="1"/>
  <c r="G3" i="6" a="1"/>
  <c r="G3" i="6" s="1"/>
  <c r="F3" i="6" a="1"/>
  <c r="F3" i="6" s="1"/>
  <c r="E3" i="6" a="1"/>
  <c r="E3" i="6" s="1"/>
  <c r="D3" i="6" a="1"/>
  <c r="D3" i="6" s="1"/>
  <c r="B3" i="6" a="1"/>
  <c r="B3" i="6" s="1"/>
  <c r="A2" i="6"/>
  <c r="A3" i="6" s="1" a="1"/>
  <c r="A3" i="6" s="1"/>
  <c r="D1" i="3"/>
  <c r="A2" i="3" s="1" a="1"/>
  <c r="A2" i="3" s="1"/>
  <c r="E3" i="3" l="1" a="1"/>
  <c r="E3" i="3" s="1"/>
  <c r="A3" i="3" a="1"/>
  <c r="A3" i="3" s="1"/>
  <c r="AE3" i="3" a="1"/>
  <c r="AE3" i="3" s="1"/>
  <c r="AD3" i="3" a="1"/>
  <c r="AD3" i="3" s="1"/>
  <c r="AC3" i="3" a="1"/>
  <c r="AC3" i="3" s="1"/>
  <c r="AB3" i="3" a="1"/>
  <c r="AB3" i="3" s="1"/>
  <c r="AA3" i="3" a="1"/>
  <c r="AA3" i="3" s="1"/>
  <c r="Z3" i="3" a="1"/>
  <c r="Z3" i="3" s="1"/>
  <c r="Y3" i="3" a="1"/>
  <c r="Y3" i="3" s="1"/>
  <c r="X3" i="3" a="1"/>
  <c r="X3" i="3" s="1"/>
  <c r="W3" i="3" a="1"/>
  <c r="W3" i="3" s="1"/>
  <c r="V3" i="3" a="1"/>
  <c r="V3" i="3" s="1"/>
  <c r="U3" i="3" a="1"/>
  <c r="U3" i="3" s="1"/>
  <c r="T3" i="3" a="1"/>
  <c r="T3" i="3" s="1"/>
  <c r="S3" i="3" a="1"/>
  <c r="S3" i="3" s="1"/>
  <c r="R3" i="3" a="1"/>
  <c r="R3" i="3" s="1"/>
  <c r="Q3" i="3" a="1"/>
  <c r="Q3" i="3" s="1"/>
  <c r="P3" i="3" a="1"/>
  <c r="P3" i="3" s="1"/>
  <c r="O3" i="3" a="1"/>
  <c r="O3" i="3" s="1"/>
  <c r="N3" i="3" a="1"/>
  <c r="N3" i="3" s="1"/>
  <c r="M3" i="3" a="1"/>
  <c r="M3" i="3" s="1"/>
  <c r="L3" i="3" a="1"/>
  <c r="L3" i="3" s="1"/>
  <c r="K3" i="3" a="1"/>
  <c r="K3" i="3" s="1"/>
  <c r="J3" i="3" a="1"/>
  <c r="J3" i="3" s="1"/>
  <c r="I3" i="3" a="1"/>
  <c r="I3" i="3" s="1"/>
  <c r="H3" i="3" a="1"/>
  <c r="H3" i="3" s="1"/>
  <c r="G3" i="3" a="1"/>
  <c r="G3" i="3" s="1"/>
  <c r="F3" i="3" a="1"/>
  <c r="F3" i="3" s="1"/>
  <c r="D3" i="3" a="1"/>
  <c r="D3" i="3" s="1"/>
  <c r="C3" i="3" a="1"/>
  <c r="C3" i="3" s="1"/>
  <c r="B3" i="3" a="1"/>
  <c r="B3" i="3" s="1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B2" i="10"/>
  <c r="P4" i="9"/>
  <c r="K4" i="9"/>
  <c r="I4" i="9"/>
  <c r="H5" i="9"/>
  <c r="H4" i="9"/>
  <c r="F5" i="9"/>
  <c r="F4" i="9"/>
  <c r="D4" i="9"/>
  <c r="C5" i="9"/>
  <c r="C4" i="9"/>
  <c r="AE2" i="9"/>
  <c r="AD2" i="9"/>
  <c r="AC2" i="9"/>
  <c r="AB2" i="9"/>
  <c r="AA2" i="9"/>
  <c r="Z2" i="9"/>
  <c r="Y2" i="9"/>
  <c r="X2" i="9"/>
  <c r="W2" i="9"/>
  <c r="V2" i="9"/>
  <c r="U2" i="9"/>
  <c r="T2" i="9"/>
  <c r="S2" i="9"/>
  <c r="R2" i="9"/>
  <c r="Q2" i="9"/>
  <c r="P2" i="9"/>
  <c r="O2" i="9"/>
  <c r="N2" i="9"/>
  <c r="M2" i="9"/>
  <c r="L2" i="9"/>
  <c r="K2" i="9"/>
  <c r="J2" i="9"/>
  <c r="I2" i="9"/>
  <c r="H2" i="9"/>
  <c r="G2" i="9"/>
  <c r="F2" i="9"/>
  <c r="E2" i="9"/>
  <c r="D2" i="9"/>
  <c r="C2" i="9"/>
  <c r="B2" i="9"/>
  <c r="R4" i="6"/>
  <c r="M4" i="6"/>
  <c r="K4" i="6"/>
  <c r="J5" i="6"/>
  <c r="J4" i="6"/>
  <c r="H5" i="6"/>
  <c r="H4" i="6"/>
  <c r="F4" i="6"/>
  <c r="E5" i="6"/>
  <c r="E4" i="6"/>
  <c r="AE2" i="6"/>
  <c r="AD2" i="6"/>
  <c r="AC2" i="6"/>
  <c r="AB2" i="6"/>
  <c r="AA2" i="6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J2" i="6"/>
  <c r="I2" i="6"/>
  <c r="H2" i="6"/>
  <c r="G2" i="6"/>
  <c r="F2" i="6"/>
  <c r="E2" i="6"/>
  <c r="D2" i="6"/>
  <c r="C2" i="6"/>
  <c r="B2" i="6"/>
  <c r="Q4" i="3"/>
  <c r="L4" i="3"/>
  <c r="J4" i="3"/>
  <c r="E4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B2" i="3"/>
  <c r="G5" i="3" l="1"/>
  <c r="I4" i="3"/>
  <c r="I5" i="3"/>
  <c r="G4" i="3"/>
  <c r="D4" i="3"/>
  <c r="D5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<sst xmlns="http://schemas.openxmlformats.org/spreadsheetml/2006/main" count="98" uniqueCount="40">
  <si>
    <t>Nom</t>
  </si>
  <si>
    <t>date rapport</t>
  </si>
  <si>
    <t xml:space="preserve"> ouverture </t>
  </si>
  <si>
    <t>Date de début :</t>
  </si>
  <si>
    <t>Fin période de 31 mois :</t>
  </si>
  <si>
    <t xml:space="preserve"> fin de mesure</t>
  </si>
  <si>
    <t>C</t>
  </si>
  <si>
    <t>D</t>
  </si>
  <si>
    <t>A</t>
  </si>
  <si>
    <t>synthèse diag</t>
  </si>
  <si>
    <t>nb de mineur</t>
  </si>
  <si>
    <t>synthèse écheance</t>
  </si>
  <si>
    <t>effectif</t>
  </si>
  <si>
    <t>B</t>
  </si>
  <si>
    <t>angélique</t>
  </si>
  <si>
    <t xml:space="preserve">* co-intervention </t>
  </si>
  <si>
    <t>heures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</si>
  <si>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</si>
  <si>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</si>
  <si>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</si>
  <si>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</si>
  <si>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</si>
  <si>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</si>
  <si>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</si>
  <si>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</si>
  <si>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</si>
  <si>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</si>
  <si>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</si>
  <si>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</si>
  <si>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Q</t>
  </si>
  <si>
    <t>R</t>
  </si>
  <si>
    <t>S</t>
  </si>
  <si>
    <t>T</t>
  </si>
  <si>
    <t>U</t>
  </si>
  <si>
    <t>Fin</t>
  </si>
  <si>
    <t>Agent</t>
  </si>
  <si>
    <t>Ma</t>
  </si>
  <si>
    <t xml:space="preserve">date 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</si>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</sst>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40C]d\ mmmm\ yyyy;@"/>
    <numFmt numFmtId="165" formatCode="d"/>
    <numFmt numFmtId="166" formatCode="mmmm\ yyyy;@"/>
    <numFmt numFmtId="167" formatCode="\ mmmm\ yyyy;@"/>
    <numFmt numFmtId="168" formatCode="dd\ mmmm\ yyyy"/>
  </numFmts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 tint="0.1498764000366222"/>
      <name val="Calibri"/>
      <family val="2"/>
      <scheme val="minor"/>
    </font>
    <font>
      <b/>
      <sz val="11"/>
      <color theme="4"/>
      <name val="Calibri Light"/>
      <family val="2"/>
      <scheme val="major"/>
    </font>
    <font>
      <b/>
      <sz val="12"/>
      <color theme="4" tint="-0.24994659260841701"/>
      <name val="Calibri Light"/>
      <family val="2"/>
      <scheme val="major"/>
    </font>
    <font>
      <b/>
      <sz val="28"/>
      <color theme="4"/>
      <name val="Calibri Light"/>
      <family val="2"/>
      <scheme val="major"/>
    </font>
    <font>
      <sz val="11"/>
      <color theme="1" tint="0.1498764000366222"/>
      <name val="Calibri Light"/>
      <family val="2"/>
      <scheme val="major"/>
    </font>
    <font>
      <sz val="11"/>
      <color theme="1" tint="0.14996795556505021"/>
      <name val="Calibri Light"/>
      <family val="2"/>
      <scheme val="major"/>
    </font>
    <font>
      <b/>
      <sz val="2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 style="thick">
        <color theme="0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</borders>
  <cellStyleXfs count="50">
    <xf numFmtId="0" fontId="0" fillId="0" borderId="0"/>
    <xf numFmtId="0" fontId="10" fillId="0" borderId="0" applyFill="0" applyBorder="0" applyProtection="0">
      <alignment horizontal="right"/>
    </xf>
    <xf numFmtId="165" fontId="10" fillId="0" borderId="0" applyFont="0" applyFill="0" applyBorder="0" applyProtection="0">
      <alignment horizontal="right"/>
    </xf>
    <xf numFmtId="0" fontId="11" fillId="0" borderId="0">
      <alignment horizontal="right"/>
    </xf>
    <xf numFmtId="0" fontId="12" fillId="0" borderId="9">
      <alignment horizontal="right"/>
    </xf>
    <xf numFmtId="0" fontId="13" fillId="0" borderId="0">
      <alignment horizontal="right"/>
    </xf>
    <xf numFmtId="0" fontId="14" fillId="5" borderId="10">
      <alignment horizontal="right" vertical="center" indent="1"/>
    </xf>
    <xf numFmtId="0" fontId="8" fillId="4" borderId="0" applyNumberFormat="0" applyBorder="0" applyProtection="0">
      <alignment horizontal="center" vertical="center"/>
    </xf>
    <xf numFmtId="0" fontId="15" fillId="5" borderId="10" applyProtection="0">
      <alignment horizontal="right" vertical="center"/>
    </xf>
    <xf numFmtId="0" fontId="21" fillId="0" borderId="0" applyNumberFormat="0" applyFill="0" applyBorder="0" applyAlignment="0" applyProtection="0"/>
    <xf numFmtId="0" fontId="22" fillId="0" borderId="42" applyNumberFormat="0" applyFill="0" applyAlignment="0" applyProtection="0"/>
    <xf numFmtId="0" fontId="23" fillId="0" borderId="43" applyNumberFormat="0" applyFill="0" applyAlignment="0" applyProtection="0"/>
    <xf numFmtId="0" fontId="24" fillId="0" borderId="44" applyNumberFormat="0" applyFill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7" borderId="0" applyNumberFormat="0" applyBorder="0" applyAlignment="0" applyProtection="0"/>
    <xf numFmtId="0" fontId="27" fillId="8" borderId="0" applyNumberFormat="0" applyBorder="0" applyAlignment="0" applyProtection="0"/>
    <xf numFmtId="0" fontId="28" fillId="9" borderId="45" applyNumberFormat="0" applyAlignment="0" applyProtection="0"/>
    <xf numFmtId="0" fontId="29" fillId="10" borderId="46" applyNumberFormat="0" applyAlignment="0" applyProtection="0"/>
    <xf numFmtId="0" fontId="30" fillId="10" borderId="45" applyNumberFormat="0" applyAlignment="0" applyProtection="0"/>
    <xf numFmtId="0" fontId="31" fillId="0" borderId="47" applyNumberFormat="0" applyFill="0" applyAlignment="0" applyProtection="0"/>
    <xf numFmtId="0" fontId="32" fillId="11" borderId="48" applyNumberFormat="0" applyAlignment="0" applyProtection="0"/>
    <xf numFmtId="0" fontId="33" fillId="0" borderId="0" applyNumberFormat="0" applyFill="0" applyBorder="0" applyAlignment="0" applyProtection="0"/>
    <xf numFmtId="0" fontId="20" fillId="12" borderId="49" applyNumberFormat="0" applyFont="0" applyAlignment="0" applyProtection="0"/>
    <xf numFmtId="0" fontId="34" fillId="0" borderId="0" applyNumberFormat="0" applyFill="0" applyBorder="0" applyAlignment="0" applyProtection="0"/>
    <xf numFmtId="0" fontId="1" fillId="0" borderId="50" applyNumberFormat="0" applyFill="0" applyAlignment="0" applyProtection="0"/>
    <xf numFmtId="0" fontId="8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8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8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8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8" fillId="4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8" fillId="32" borderId="0" applyNumberFormat="0" applyBorder="0" applyAlignment="0" applyProtection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</cellStyleXfs>
  <cellXfs count="107">
    <xf numFmtId="0" fontId="0" fillId="0" borderId="0" xfId="0"/>
    <xf numFmtId="0" fontId="0" fillId="0" borderId="4" xfId="0" applyBorder="1" applyAlignment="1">
      <alignment horizontal="center" vertical="center"/>
    </xf>
    <xf numFmtId="14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left" indent="1"/>
    </xf>
    <xf numFmtId="0" fontId="0" fillId="0" borderId="0" xfId="0" applyAlignment="1">
      <alignment horizontal="right" indent="1"/>
    </xf>
    <xf numFmtId="17" fontId="0" fillId="3" borderId="0" xfId="0" applyNumberFormat="1" applyFill="1" applyAlignment="1">
      <alignment horizontal="left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 wrapText="1"/>
    </xf>
    <xf numFmtId="166" fontId="1" fillId="2" borderId="13" xfId="0" applyNumberFormat="1" applyFont="1" applyFill="1" applyBorder="1" applyAlignment="1">
      <alignment horizontal="center" vertical="center"/>
    </xf>
    <xf numFmtId="166" fontId="2" fillId="2" borderId="13" xfId="0" applyNumberFormat="1" applyFont="1" applyFill="1" applyBorder="1" applyAlignment="1">
      <alignment horizontal="center" vertical="center"/>
    </xf>
    <xf numFmtId="167" fontId="1" fillId="2" borderId="3" xfId="0" applyNumberFormat="1" applyFont="1" applyFill="1" applyBorder="1" applyAlignment="1">
      <alignment horizontal="center" vertical="center"/>
    </xf>
    <xf numFmtId="167" fontId="2" fillId="2" borderId="3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6" fontId="1" fillId="2" borderId="8" xfId="0" applyNumberFormat="1" applyFont="1" applyFill="1" applyBorder="1" applyAlignment="1">
      <alignment horizontal="center" vertical="center"/>
    </xf>
    <xf numFmtId="167" fontId="1" fillId="2" borderId="15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0" xfId="0" applyBorder="1"/>
    <xf numFmtId="164" fontId="19" fillId="2" borderId="1" xfId="0" applyNumberFormat="1" applyFont="1" applyFill="1" applyBorder="1" applyAlignment="1">
      <alignment horizontal="center" vertical="center"/>
    </xf>
    <xf numFmtId="164" fontId="19" fillId="2" borderId="14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5" fillId="2" borderId="0" xfId="0" applyFont="1" applyFill="1"/>
    <xf numFmtId="0" fontId="37" fillId="2" borderId="0" xfId="0" applyFont="1" applyFill="1" applyAlignment="1">
      <alignment horizontal="center"/>
    </xf>
    <xf numFmtId="0" fontId="36" fillId="2" borderId="0" xfId="0" applyFont="1" applyFill="1"/>
    <xf numFmtId="0" fontId="37" fillId="2" borderId="51" xfId="0" applyFont="1" applyFill="1" applyBorder="1" applyAlignment="1">
      <alignment horizontal="center"/>
    </xf>
    <xf numFmtId="14" fontId="37" fillId="2" borderId="0" xfId="0" applyNumberFormat="1" applyFont="1" applyFill="1" applyAlignment="1">
      <alignment horizontal="center"/>
    </xf>
    <xf numFmtId="0" fontId="0" fillId="2" borderId="51" xfId="0" applyFill="1" applyBorder="1" applyAlignment="1">
      <alignment horizontal="center"/>
    </xf>
    <xf numFmtId="0" fontId="38" fillId="2" borderId="0" xfId="0" applyFont="1" applyFill="1"/>
    <xf numFmtId="0" fontId="38" fillId="0" borderId="0" xfId="0" applyFont="1" applyAlignment="1">
      <alignment horizontal="center"/>
    </xf>
    <xf numFmtId="0" fontId="37" fillId="2" borderId="0" xfId="0" applyFont="1" applyFill="1"/>
    <xf numFmtId="0" fontId="37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64" fontId="5" fillId="2" borderId="14" xfId="0" applyNumberFormat="1" applyFont="1" applyFill="1" applyBorder="1" applyAlignment="1">
      <alignment horizontal="center" vertical="center"/>
    </xf>
    <xf numFmtId="166" fontId="2" fillId="2" borderId="8" xfId="0" applyNumberFormat="1" applyFont="1" applyFill="1" applyBorder="1" applyAlignment="1">
      <alignment horizontal="center" vertical="center"/>
    </xf>
    <xf numFmtId="167" fontId="2" fillId="2" borderId="15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16" fontId="9" fillId="2" borderId="16" xfId="0" applyNumberFormat="1" applyFont="1" applyFill="1" applyBorder="1" applyAlignment="1" applyProtection="1">
      <alignment horizontal="center" vertical="center"/>
      <protection locked="0"/>
    </xf>
    <xf numFmtId="16" fontId="9" fillId="2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9" fillId="2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4" xfId="0" applyNumberFormat="1" applyFill="1" applyBorder="1" applyAlignment="1" applyProtection="1">
      <alignment horizontal="center" vertical="center"/>
      <protection locked="0"/>
    </xf>
    <xf numFmtId="164" fontId="0" fillId="2" borderId="41" xfId="0" applyNumberFormat="1" applyFill="1" applyBorder="1" applyAlignment="1" applyProtection="1">
      <alignment horizontal="center" vertical="center"/>
      <protection locked="0"/>
    </xf>
    <xf numFmtId="168" fontId="1" fillId="2" borderId="7" xfId="0" applyNumberFormat="1" applyFont="1" applyFill="1" applyBorder="1" applyAlignment="1" applyProtection="1">
      <alignment horizontal="center" vertical="center"/>
      <protection locked="0"/>
    </xf>
    <xf numFmtId="164" fontId="1" fillId="2" borderId="7" xfId="0" applyNumberFormat="1" applyFont="1" applyFill="1" applyBorder="1" applyAlignment="1" applyProtection="1">
      <alignment horizontal="center" vertical="center"/>
      <protection locked="0"/>
    </xf>
    <xf numFmtId="164" fontId="2" fillId="2" borderId="7" xfId="0" applyNumberFormat="1" applyFont="1" applyFill="1" applyBorder="1" applyAlignment="1" applyProtection="1">
      <alignment horizontal="center" vertical="center"/>
      <protection locked="0"/>
    </xf>
    <xf numFmtId="164" fontId="2" fillId="2" borderId="4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7" fillId="2" borderId="14" xfId="0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35" fillId="2" borderId="2" xfId="0" applyFont="1" applyFill="1" applyBorder="1" applyAlignment="1" applyProtection="1">
      <alignment horizontal="left" vertical="center"/>
      <protection locked="0"/>
    </xf>
    <xf numFmtId="0" fontId="36" fillId="2" borderId="2" xfId="0" applyFont="1" applyFill="1" applyBorder="1" applyAlignment="1" applyProtection="1">
      <alignment horizontal="left" vertical="center"/>
      <protection locked="0"/>
    </xf>
    <xf numFmtId="0" fontId="35" fillId="2" borderId="12" xfId="0" applyFont="1" applyFill="1" applyBorder="1" applyAlignment="1" applyProtection="1">
      <alignment horizontal="left" vertical="center"/>
      <protection locked="0"/>
    </xf>
    <xf numFmtId="0" fontId="1" fillId="2" borderId="12" xfId="0" applyFont="1" applyFill="1" applyBorder="1" applyAlignment="1" applyProtection="1">
      <alignment horizontal="left" vertical="center"/>
      <protection locked="0"/>
    </xf>
    <xf numFmtId="0" fontId="36" fillId="2" borderId="12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left" vertical="center"/>
      <protection locked="0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6" xfId="0" applyBorder="1" applyAlignment="1">
      <alignment horizontal="center"/>
    </xf>
    <xf numFmtId="0" fontId="9" fillId="2" borderId="3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</cellXfs>
  <cellStyles count="50">
    <cellStyle name="20 % - Accent1" xfId="27" builtinId="30" customBuiltin="1"/>
    <cellStyle name="20 % - Accent2" xfId="31" builtinId="34" customBuiltin="1"/>
    <cellStyle name="20 % - Accent3" xfId="35" builtinId="38" customBuiltin="1"/>
    <cellStyle name="20 % - Accent4" xfId="39" builtinId="42" customBuiltin="1"/>
    <cellStyle name="20 % - Accent5" xfId="43" builtinId="46" customBuiltin="1"/>
    <cellStyle name="20 % - Accent6" xfId="47" builtinId="50" customBuiltin="1"/>
    <cellStyle name="40 % - Accent1" xfId="28" builtinId="31" customBuiltin="1"/>
    <cellStyle name="40 % - Accent2" xfId="32" builtinId="35" customBuiltin="1"/>
    <cellStyle name="40 % - Accent3" xfId="36" builtinId="39" customBuiltin="1"/>
    <cellStyle name="40 % - Accent4" xfId="40" builtinId="43" customBuiltin="1"/>
    <cellStyle name="40 % - Accent5" xfId="44" builtinId="47" customBuiltin="1"/>
    <cellStyle name="40 % - Accent6" xfId="48" builtinId="51" customBuiltin="1"/>
    <cellStyle name="60 % - Accent1" xfId="29" builtinId="32" customBuiltin="1"/>
    <cellStyle name="60 % - Accent2" xfId="33" builtinId="36" customBuiltin="1"/>
    <cellStyle name="60 % - Accent3" xfId="37" builtinId="40" customBuiltin="1"/>
    <cellStyle name="60 % - Accent4" xfId="41" builtinId="44" customBuiltin="1"/>
    <cellStyle name="60 % - Accent5" xfId="45" builtinId="48" customBuiltin="1"/>
    <cellStyle name="60 % - Accent6" xfId="49" builtinId="52" customBuiltin="1"/>
    <cellStyle name="Accent1" xfId="26" builtinId="29" customBuiltin="1"/>
    <cellStyle name="Accent2" xfId="30" builtinId="33" customBuiltin="1"/>
    <cellStyle name="Accent3" xfId="34" builtinId="37" customBuiltin="1"/>
    <cellStyle name="Accent4" xfId="38" builtinId="41" customBuiltin="1"/>
    <cellStyle name="Accent5" xfId="42" builtinId="45" customBuiltin="1"/>
    <cellStyle name="Accent5 2" xfId="7" xr:uid="{8FF0D59C-72A4-45FE-B7ED-048A4A7A75BA}"/>
    <cellStyle name="Accent6" xfId="46" builtinId="49" customBuiltin="1"/>
    <cellStyle name="Avertissement" xfId="22" builtinId="11" customBuiltin="1"/>
    <cellStyle name="Calcul" xfId="19" builtinId="22" customBuiltin="1"/>
    <cellStyle name="Cellule liée" xfId="20" builtinId="24" customBuiltin="1"/>
    <cellStyle name="Entrée" xfId="17" builtinId="20" customBuiltin="1"/>
    <cellStyle name="Insatisfaisant" xfId="15" builtinId="27" customBuiltin="1"/>
    <cellStyle name="Jour" xfId="2" xr:uid="{EAEE68B7-E6B5-4391-93F4-80F80A0287BA}"/>
    <cellStyle name="Neutre" xfId="16" builtinId="28" customBuiltin="1"/>
    <cellStyle name="Normal" xfId="0" builtinId="0"/>
    <cellStyle name="Normal 2" xfId="1" xr:uid="{7813B32A-77F6-47BB-AB2E-5182CB6EE6F8}"/>
    <cellStyle name="Note" xfId="23" builtinId="10" customBuiltin="1"/>
    <cellStyle name="Note 2" xfId="6" xr:uid="{3A8AABD0-6C3C-453A-8AB2-C1A712537FB7}"/>
    <cellStyle name="Satisfaisant" xfId="14" builtinId="26" customBuiltin="1"/>
    <cellStyle name="Sortie" xfId="18" builtinId="21" customBuiltin="1"/>
    <cellStyle name="Texte explicatif" xfId="24" builtinId="53" customBuiltin="1"/>
    <cellStyle name="Titre" xfId="9" builtinId="15" customBuiltin="1"/>
    <cellStyle name="Titre 2" xfId="5" xr:uid="{F6290464-E0A9-4795-8FE2-9FECAF91D4CD}"/>
    <cellStyle name="Titre 1" xfId="10" builtinId="16" customBuiltin="1"/>
    <cellStyle name="Titre 1 2" xfId="8" xr:uid="{AECA6F0A-F443-4608-ADC5-C9C8AD9366A8}"/>
    <cellStyle name="Titre 2" xfId="11" builtinId="17" customBuiltin="1"/>
    <cellStyle name="Titre 2 2" xfId="4" xr:uid="{403AC7D8-7A45-473E-878E-7FC98033290C}"/>
    <cellStyle name="Titre 3" xfId="12" builtinId="18" customBuiltin="1"/>
    <cellStyle name="Titre 3 2" xfId="3" xr:uid="{4C05DE49-CE8E-4D0F-A750-81301F73EB4D}"/>
    <cellStyle name="Titre 4" xfId="13" builtinId="19" customBuiltin="1"/>
    <cellStyle name="Total" xfId="25" builtinId="25" customBuiltin="1"/>
    <cellStyle name="Vérification" xfId="21" builtinId="23" customBuiltin="1"/>
  </cellStyles>
  <dxfs count="53">
    <dxf>
      <font>
        <color theme="0"/>
      </font>
      <fill>
        <patternFill>
          <bgColor theme="8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8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8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8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theme="4" tint="0.79998168889431442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theme="7" tint="0.59996337778862885"/>
        </patternFill>
      </fill>
    </dxf>
    <dxf>
      <fill>
        <patternFill>
          <bgColor rgb="FFFFB7F6"/>
        </patternFill>
      </fill>
    </dxf>
    <dxf>
      <fill>
        <patternFill>
          <bgColor rgb="FF00B0F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auto="1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auto="1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\ mmmm\ 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auto="1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mmmm\ 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auto="1"/>
        </right>
        <top/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4" formatCode="[$-40C]d\ mmmm\ yyyy;@"/>
      <fill>
        <patternFill patternType="solid">
          <fgColor indexed="64"/>
          <bgColor theme="0"/>
        </patternFill>
      </fill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[$-40C]d\ mmmm\ yyyy;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d\ mmmm\ yyyy;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E3E3E"/>
        <name val="Courier New"/>
        <family val="3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E3E3E"/>
        <name val="Courier New"/>
        <family val="3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diagonalUp="0" diagonalDown="0" outline="0">
        <left/>
        <right/>
        <top style="thick">
          <color auto="1"/>
        </top>
        <bottom/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auto="1"/>
        </right>
        <top/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ck">
          <color auto="1"/>
        </top>
      </border>
    </dxf>
    <dxf>
      <fill>
        <patternFill patternType="solid">
          <fgColor indexed="64"/>
          <bgColor theme="0"/>
        </patternFill>
      </fill>
    </dxf>
  </dxfs>
  <tableStyles count="1" defaultTableStyle="TableStyleMedium2" defaultPivotStyle="PivotStyleLight16">
    <tableStyle name="Invisible" pivot="0" table="0" count="0" xr9:uid="{359EF40A-AA68-43C6-A005-D70657C477FC}"/>
  </tableStyles>
  <colors>
    <mruColors>
      <color rgb="FFCC99FF"/>
      <color rgb="FFFFB7F6"/>
      <color rgb="FFCCFFCC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174</xdr:row>
      <xdr:rowOff>0</xdr:rowOff>
    </xdr:from>
    <xdr:to>
      <xdr:col>10</xdr:col>
      <xdr:colOff>9525</xdr:colOff>
      <xdr:row>174</xdr:row>
      <xdr:rowOff>9525</xdr:rowOff>
    </xdr:to>
    <xdr:pic>
      <xdr:nvPicPr>
        <xdr:cNvPr id="2" name="Image 1" descr="http://ib.adnxs.com/seg?add=:NaN&amp;t=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4925" y="20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174</xdr:row>
      <xdr:rowOff>0</xdr:rowOff>
    </xdr:from>
    <xdr:to>
      <xdr:col>10</xdr:col>
      <xdr:colOff>9525</xdr:colOff>
      <xdr:row>174</xdr:row>
      <xdr:rowOff>9525</xdr:rowOff>
    </xdr:to>
    <xdr:pic>
      <xdr:nvPicPr>
        <xdr:cNvPr id="3" name="imgTa_6616288278859782628" descr="http://its.tradelab.fr/?type=imp&amp;cnt=0&amp;location=http%3A%2F%2Fwww.commentcamarche.net%2Fforum%2Faffich-33033560-aide-pour-formule-sous-excel&amp;ua=Mozilla%2F5.0%20(Windows%20NT%206.3%3B%20WOW64%3B%20Trident%2F7.0%3B%20.NET4.0E%3B%20.NET4.0C%3B%20InfoPath.3%3B%20.NET%20CLR%203.5.30729%3B%20.NET%20CLR%202.0.50727%3B%20.NET%20CLR%203.0.30729%3B%20rv%3A11.0)%20like%20Gecko&amp;it=1452766424&amp;advid=738236&amp;lineid=2609695&amp;cpgid=11753902&amp;aucid=6616288278859782628&amp;plid=1201484&amp;creid=40156014&amp;ecp=12&amp;rpce=0.4342&amp;sfq=-1&amp;age=0&amp;gnd=u&amp;pce=0.471923&amp;rurl=&amp;bid=0.868338&amp;inv=&amp;uuid2=2369975341624333242&amp;uip=83.167.60.0&amp;zip=75017&amp;afq=0&amp;rmk=0&amp;seg=&amp;city=Paris&amp;state=FR%3AA8&amp;seller=1608&amp;site=321095&amp;pub=&amp;sz=728x9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20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174</xdr:row>
      <xdr:rowOff>0</xdr:rowOff>
    </xdr:from>
    <xdr:to>
      <xdr:col>10</xdr:col>
      <xdr:colOff>9525</xdr:colOff>
      <xdr:row>174</xdr:row>
      <xdr:rowOff>9525</xdr:rowOff>
    </xdr:to>
    <xdr:pic>
      <xdr:nvPicPr>
        <xdr:cNvPr id="4" name="Image 3" descr="http://ib.adnxs.com/seg?add=2491894:42&amp;t=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3025" y="20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167</xdr:row>
      <xdr:rowOff>0</xdr:rowOff>
    </xdr:from>
    <xdr:to>
      <xdr:col>10</xdr:col>
      <xdr:colOff>9525</xdr:colOff>
      <xdr:row>167</xdr:row>
      <xdr:rowOff>9525</xdr:rowOff>
    </xdr:to>
    <xdr:pic>
      <xdr:nvPicPr>
        <xdr:cNvPr id="11" name="Image 10" descr="http://ib.adnxs.com/seg?add=:NaN&amp;t=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80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167</xdr:row>
      <xdr:rowOff>0</xdr:rowOff>
    </xdr:from>
    <xdr:to>
      <xdr:col>10</xdr:col>
      <xdr:colOff>9525</xdr:colOff>
      <xdr:row>167</xdr:row>
      <xdr:rowOff>9525</xdr:rowOff>
    </xdr:to>
    <xdr:pic>
      <xdr:nvPicPr>
        <xdr:cNvPr id="12" name="imgTa_6616288278859782628" descr="http://its.tradelab.fr/?type=imp&amp;cnt=0&amp;location=http%3A%2F%2Fwww.commentcamarche.net%2Fforum%2Faffich-33033560-aide-pour-formule-sous-excel&amp;ua=Mozilla%2F5.0%20(Windows%20NT%206.3%3B%20WOW64%3B%20Trident%2F7.0%3B%20.NET4.0E%3B%20.NET4.0C%3B%20InfoPath.3%3B%20.NET%20CLR%203.5.30729%3B%20.NET%20CLR%202.0.50727%3B%20.NET%20CLR%203.0.30729%3B%20rv%3A11.0)%20like%20Gecko&amp;it=1452766424&amp;advid=738236&amp;lineid=2609695&amp;cpgid=11753902&amp;aucid=6616288278859782628&amp;plid=1201484&amp;creid=40156014&amp;ecp=12&amp;rpce=0.4342&amp;sfq=-1&amp;age=0&amp;gnd=u&amp;pce=0.471923&amp;rurl=&amp;bid=0.868338&amp;inv=&amp;uuid2=2369975341624333242&amp;uip=83.167.60.0&amp;zip=75017&amp;afq=0&amp;rmk=0&amp;seg=&amp;city=Paris&amp;state=FR%3AA8&amp;seller=1608&amp;site=321095&amp;pub=&amp;sz=728x9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80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167</xdr:row>
      <xdr:rowOff>0</xdr:rowOff>
    </xdr:from>
    <xdr:to>
      <xdr:col>10</xdr:col>
      <xdr:colOff>9525</xdr:colOff>
      <xdr:row>167</xdr:row>
      <xdr:rowOff>9525</xdr:rowOff>
    </xdr:to>
    <xdr:pic>
      <xdr:nvPicPr>
        <xdr:cNvPr id="13" name="Image 12" descr="http://ib.adnxs.com/seg?add=2491894:42&amp;t=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80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176</xdr:row>
      <xdr:rowOff>0</xdr:rowOff>
    </xdr:from>
    <xdr:to>
      <xdr:col>10</xdr:col>
      <xdr:colOff>9525</xdr:colOff>
      <xdr:row>176</xdr:row>
      <xdr:rowOff>9525</xdr:rowOff>
    </xdr:to>
    <xdr:pic>
      <xdr:nvPicPr>
        <xdr:cNvPr id="14" name="Image 13" descr="http://ib.adnxs.com/seg?add=:NaN&amp;t=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563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176</xdr:row>
      <xdr:rowOff>0</xdr:rowOff>
    </xdr:from>
    <xdr:to>
      <xdr:col>10</xdr:col>
      <xdr:colOff>9525</xdr:colOff>
      <xdr:row>176</xdr:row>
      <xdr:rowOff>9525</xdr:rowOff>
    </xdr:to>
    <xdr:pic>
      <xdr:nvPicPr>
        <xdr:cNvPr id="15" name="imgTa_6616288278859782628" descr="http://its.tradelab.fr/?type=imp&amp;cnt=0&amp;location=http%3A%2F%2Fwww.commentcamarche.net%2Fforum%2Faffich-33033560-aide-pour-formule-sous-excel&amp;ua=Mozilla%2F5.0%20(Windows%20NT%206.3%3B%20WOW64%3B%20Trident%2F7.0%3B%20.NET4.0E%3B%20.NET4.0C%3B%20InfoPath.3%3B%20.NET%20CLR%203.5.30729%3B%20.NET%20CLR%202.0.50727%3B%20.NET%20CLR%203.0.30729%3B%20rv%3A11.0)%20like%20Gecko&amp;it=1452766424&amp;advid=738236&amp;lineid=2609695&amp;cpgid=11753902&amp;aucid=6616288278859782628&amp;plid=1201484&amp;creid=40156014&amp;ecp=12&amp;rpce=0.4342&amp;sfq=-1&amp;age=0&amp;gnd=u&amp;pce=0.471923&amp;rurl=&amp;bid=0.868338&amp;inv=&amp;uuid2=2369975341624333242&amp;uip=83.167.60.0&amp;zip=75017&amp;afq=0&amp;rmk=0&amp;seg=&amp;city=Paris&amp;state=FR%3AA8&amp;seller=1608&amp;site=321095&amp;pub=&amp;sz=728x9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563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174</xdr:row>
      <xdr:rowOff>142875</xdr:rowOff>
    </xdr:from>
    <xdr:to>
      <xdr:col>10</xdr:col>
      <xdr:colOff>9525</xdr:colOff>
      <xdr:row>174</xdr:row>
      <xdr:rowOff>152400</xdr:rowOff>
    </xdr:to>
    <xdr:pic>
      <xdr:nvPicPr>
        <xdr:cNvPr id="16" name="Image 15" descr="http://ib.adnxs.com/seg?add=2491894:42&amp;t=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0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1447800</xdr:colOff>
          <xdr:row>1</xdr:row>
          <xdr:rowOff>180975</xdr:rowOff>
        </xdr:from>
        <xdr:to>
          <xdr:col>8</xdr:col>
          <xdr:colOff>1638300</xdr:colOff>
          <xdr:row>2</xdr:row>
          <xdr:rowOff>180975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1447800</xdr:colOff>
          <xdr:row>1</xdr:row>
          <xdr:rowOff>180975</xdr:rowOff>
        </xdr:from>
        <xdr:to>
          <xdr:col>22</xdr:col>
          <xdr:colOff>1638300</xdr:colOff>
          <xdr:row>2</xdr:row>
          <xdr:rowOff>180975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1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" displayName="liste" ref="B1:M198" totalsRowShown="0" dataDxfId="52" totalsRowBorderDxfId="51">
  <autoFilter ref="B1:M198" xr:uid="{00000000-000C-0000-FFFF-FFFF00000000}"/>
  <sortState xmlns:xlrd2="http://schemas.microsoft.com/office/spreadsheetml/2017/richdata2" ref="C2:M198">
    <sortCondition ref="C1:C198"/>
  </sortState>
  <tableColumns count="12">
    <tableColumn id="8" xr3:uid="{A59A930B-BFDD-461C-8BC3-1ED4F8A83551}" name="Fin" dataDxfId="50" totalsRowDxfId="49"/>
    <tableColumn id="3" xr3:uid="{59978E1C-E90E-4908-BA3A-48B76C08C285}" name="Agent" dataDxfId="48" totalsRowDxfId="47"/>
    <tableColumn id="1" xr3:uid="{00000000-0010-0000-0000-000001000000}" name="Nom" dataDxfId="46" totalsRowDxfId="45"/>
    <tableColumn id="2" xr3:uid="{00000000-0010-0000-0000-000002000000}" name="nb de mineur" dataDxfId="44" totalsRowDxfId="43"/>
    <tableColumn id="5" xr3:uid="{00000000-0010-0000-0000-000005000000}" name=" ouverture " dataDxfId="42" totalsRowDxfId="41"/>
    <tableColumn id="6" xr3:uid="{00000000-0010-0000-0000-000006000000}" name="date rapport" dataDxfId="40" totalsRowDxfId="39">
      <calculatedColumnFormula>SUM(liste[[#This Row],[ fin de mesure]]-31)</calculatedColumnFormula>
    </tableColumn>
    <tableColumn id="7" xr3:uid="{00000000-0010-0000-0000-000007000000}" name=" fin de mesure" dataDxfId="38" totalsRowDxfId="37"/>
    <tableColumn id="4" xr3:uid="{23CA6209-B7F6-4EB4-B022-FC9ADDC63827}" name="synthèse écheance" dataDxfId="36" totalsRowDxfId="35">
      <calculatedColumnFormula>SUM(liste[[#This Row],[ fin de mesure]]-62)</calculatedColumnFormula>
    </tableColumn>
    <tableColumn id="9" xr3:uid="{06CB755C-453D-49F7-A3A4-1EF8BF10E026}" name="synthèse diag" dataDxfId="34" totalsRowDxfId="33">
      <calculatedColumnFormula>SUM(liste[[#This Row],[ ouverture ]]+ 90)</calculatedColumnFormula>
    </tableColumn>
    <tableColumn id="10" xr3:uid="{00000000-0010-0000-0000-00000A000000}" name="Ma" dataDxfId="32" totalsRowDxfId="31"/>
    <tableColumn id="12" xr3:uid="{D762559A-04FB-4D54-95EF-BA48CC769C6D}" name="date " dataDxfId="30" totalsRowDxfId="29"/>
    <tableColumn id="11" xr3:uid="{E3ED37F7-60EE-456C-8945-E0B371CDDCD1}" name="heures" dataDxfId="28" totalsRowDxfId="2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B1:U198"/>
  <sheetViews>
    <sheetView tabSelected="1" topLeftCell="H1" workbookViewId="0">
      <selection activeCell="S5" sqref="S5"/>
    </sheetView>
  </sheetViews>
  <sheetFormatPr baseColWidth="10" defaultColWidth="10.7109375" defaultRowHeight="15" x14ac:dyDescent="0.25"/>
  <cols>
    <col min="2" max="2" width="17.42578125" style="56" customWidth="1"/>
    <col min="3" max="3" width="23" style="56" bestFit="1" customWidth="1"/>
    <col min="4" max="4" width="7.5703125" style="56" customWidth="1"/>
    <col min="5" max="5" width="18.5703125" style="56" customWidth="1"/>
    <col min="6" max="6" width="18.28515625" customWidth="1"/>
    <col min="7" max="7" width="18.5703125" style="56" customWidth="1"/>
    <col min="8" max="8" width="21.140625" customWidth="1"/>
    <col min="9" max="9" width="18.5703125" customWidth="1"/>
    <col min="10" max="10" width="10.7109375" style="56"/>
    <col min="11" max="11" width="13" style="56" customWidth="1"/>
    <col min="12" max="12" width="9.140625" style="56" customWidth="1"/>
    <col min="13" max="13" width="12.85546875" customWidth="1"/>
    <col min="22" max="22" width="10.7109375" customWidth="1"/>
  </cols>
  <sheetData>
    <row r="1" spans="2:21" ht="27" customHeight="1" thickTop="1" x14ac:dyDescent="0.25">
      <c r="B1" s="86" t="s">
        <v>34</v>
      </c>
      <c r="C1" s="86" t="s">
        <v>35</v>
      </c>
      <c r="D1" s="79" t="s">
        <v>0</v>
      </c>
      <c r="E1" s="74" t="s">
        <v>10</v>
      </c>
      <c r="F1" s="59" t="s">
        <v>2</v>
      </c>
      <c r="G1" s="1" t="s">
        <v>1</v>
      </c>
      <c r="H1" s="59" t="s">
        <v>5</v>
      </c>
      <c r="I1" s="10" t="s">
        <v>11</v>
      </c>
      <c r="J1" s="1" t="s">
        <v>9</v>
      </c>
      <c r="K1" s="58" t="s">
        <v>36</v>
      </c>
      <c r="L1" s="51" t="s">
        <v>37</v>
      </c>
      <c r="M1" s="51" t="s">
        <v>16</v>
      </c>
    </row>
    <row r="2" spans="2:21" ht="15.95" customHeight="1" x14ac:dyDescent="0.25">
      <c r="B2" s="85"/>
      <c r="C2" s="87" t="s">
        <v>14</v>
      </c>
      <c r="D2" s="80" t="s">
        <v>17</v>
      </c>
      <c r="E2" s="75">
        <v>1</v>
      </c>
      <c r="F2" s="68"/>
      <c r="G2" s="3">
        <f>SUM(liste[[#This Row],[ fin de mesure]]-31)</f>
        <v>45595</v>
      </c>
      <c r="H2" s="60">
        <v>45626</v>
      </c>
      <c r="I2" s="11">
        <f>SUM(liste[[#This Row],[ fin de mesure]]-62)</f>
        <v>45564</v>
      </c>
      <c r="J2" s="13">
        <f>SUM(liste[[#This Row],[ ouverture ]]+ 90)</f>
        <v>90</v>
      </c>
      <c r="K2" s="52" t="s">
        <v>8</v>
      </c>
      <c r="L2" s="52"/>
      <c r="M2" s="52"/>
    </row>
    <row r="3" spans="2:21" ht="15.95" customHeight="1" x14ac:dyDescent="0.25">
      <c r="B3" s="85"/>
      <c r="C3" s="87" t="s">
        <v>14</v>
      </c>
      <c r="D3" s="80" t="s">
        <v>18</v>
      </c>
      <c r="E3" s="75">
        <v>3</v>
      </c>
      <c r="F3" s="68"/>
      <c r="G3" s="3">
        <f>SUM(liste[[#This Row],[ fin de mesure]]-31)</f>
        <v>45716</v>
      </c>
      <c r="H3" s="60">
        <v>45747</v>
      </c>
      <c r="I3" s="11">
        <f>SUM(liste[[#This Row],[ fin de mesure]]-62)</f>
        <v>45685</v>
      </c>
      <c r="J3" s="13">
        <f>SUM(liste[[#This Row],[ ouverture ]]+ 90)</f>
        <v>90</v>
      </c>
      <c r="K3" s="52" t="s">
        <v>13</v>
      </c>
      <c r="L3" s="52"/>
      <c r="M3" s="52"/>
    </row>
    <row r="4" spans="2:21" ht="15.95" customHeight="1" x14ac:dyDescent="0.25">
      <c r="B4" s="85"/>
      <c r="C4" s="87" t="s">
        <v>14</v>
      </c>
      <c r="D4" s="80" t="s">
        <v>19</v>
      </c>
      <c r="E4" s="75">
        <v>1</v>
      </c>
      <c r="F4" s="68"/>
      <c r="G4" s="3">
        <f>SUM(liste[[#This Row],[ fin de mesure]]-31)</f>
        <v>45746</v>
      </c>
      <c r="H4" s="60">
        <v>45777</v>
      </c>
      <c r="I4" s="11">
        <f>SUM(liste[[#This Row],[ fin de mesure]]-62)</f>
        <v>45715</v>
      </c>
      <c r="J4" s="13">
        <f>SUM(liste[[#This Row],[ ouverture ]]+ 90)</f>
        <v>90</v>
      </c>
      <c r="K4" s="52" t="s">
        <v>6</v>
      </c>
      <c r="L4" s="52"/>
      <c r="M4" s="52"/>
    </row>
    <row r="5" spans="2:21" ht="15.95" customHeight="1" x14ac:dyDescent="0.25">
      <c r="B5" s="85"/>
      <c r="C5" s="87" t="s">
        <v>14</v>
      </c>
      <c r="D5" s="80" t="s">
        <v>20</v>
      </c>
      <c r="E5" s="75">
        <v>1</v>
      </c>
      <c r="F5" s="68"/>
      <c r="G5" s="3">
        <f>SUM(liste[[#This Row],[ fin de mesure]]-31)</f>
        <v>45960</v>
      </c>
      <c r="H5" s="60">
        <v>45991</v>
      </c>
      <c r="I5" s="11">
        <f>SUM(liste[[#This Row],[ fin de mesure]]-62)</f>
        <v>45929</v>
      </c>
      <c r="J5" s="13">
        <f>SUM(liste[[#This Row],[ ouverture ]]+ 90)</f>
        <v>90</v>
      </c>
      <c r="K5" s="52" t="s">
        <v>13</v>
      </c>
      <c r="L5" s="52"/>
      <c r="M5" s="52"/>
    </row>
    <row r="6" spans="2:21" ht="15.95" customHeight="1" x14ac:dyDescent="0.25">
      <c r="B6" s="85"/>
      <c r="C6" s="87" t="s">
        <v>14</v>
      </c>
      <c r="D6" s="81" t="s">
        <v>21</v>
      </c>
      <c r="E6" s="75">
        <v>2</v>
      </c>
      <c r="F6" s="68"/>
      <c r="G6" s="3">
        <f>SUM(liste[[#This Row],[ fin de mesure]]-31)</f>
        <v>45899</v>
      </c>
      <c r="H6" s="60">
        <v>45930</v>
      </c>
      <c r="I6" s="11">
        <f>SUM(liste[[#This Row],[ fin de mesure]]-62)</f>
        <v>45868</v>
      </c>
      <c r="J6" s="13">
        <f>SUM(liste[[#This Row],[ ouverture ]]+ 90)</f>
        <v>90</v>
      </c>
      <c r="K6" s="52" t="s">
        <v>8</v>
      </c>
      <c r="L6" s="52"/>
      <c r="M6" s="52"/>
    </row>
    <row r="7" spans="2:21" ht="15.95" customHeight="1" x14ac:dyDescent="0.25">
      <c r="B7" s="85"/>
      <c r="C7" s="87" t="s">
        <v>14</v>
      </c>
      <c r="D7" s="80" t="s">
        <v>22</v>
      </c>
      <c r="E7" s="75">
        <v>1</v>
      </c>
      <c r="F7" s="68"/>
      <c r="G7" s="3">
        <f>SUM(liste[[#This Row],[ fin de mesure]]-31)</f>
        <v>45565</v>
      </c>
      <c r="H7" s="60">
        <v>45596</v>
      </c>
      <c r="I7" s="11">
        <f>SUM(liste[[#This Row],[ fin de mesure]]-62)</f>
        <v>45534</v>
      </c>
      <c r="J7" s="13">
        <f>SUM(liste[[#This Row],[ ouverture ]]+ 90)</f>
        <v>90</v>
      </c>
      <c r="K7" s="52" t="s">
        <v>13</v>
      </c>
      <c r="L7" s="52"/>
      <c r="M7" s="52"/>
    </row>
    <row r="8" spans="2:21" ht="15.95" customHeight="1" x14ac:dyDescent="0.25">
      <c r="B8" s="85"/>
      <c r="C8" s="87" t="s">
        <v>14</v>
      </c>
      <c r="D8" s="80" t="s">
        <v>23</v>
      </c>
      <c r="E8" s="75">
        <v>2</v>
      </c>
      <c r="F8" s="68"/>
      <c r="G8" s="3">
        <f>SUM(liste[[#This Row],[ fin de mesure]]-31)</f>
        <v>45807</v>
      </c>
      <c r="H8" s="60">
        <v>45838</v>
      </c>
      <c r="I8" s="11">
        <f>SUM(liste[[#This Row],[ fin de mesure]]-62)</f>
        <v>45776</v>
      </c>
      <c r="J8" s="13">
        <f>SUM(liste[[#This Row],[ ouverture ]]+ 90)</f>
        <v>90</v>
      </c>
      <c r="K8" s="52" t="s">
        <v>7</v>
      </c>
      <c r="L8" s="52"/>
      <c r="M8" s="52"/>
    </row>
    <row r="9" spans="2:21" ht="15.95" customHeight="1" x14ac:dyDescent="0.25">
      <c r="B9" s="85"/>
      <c r="C9" s="87" t="s">
        <v>14</v>
      </c>
      <c r="D9" s="80" t="s">
        <v>24</v>
      </c>
      <c r="E9" s="75">
        <v>1</v>
      </c>
      <c r="F9" s="68"/>
      <c r="G9" s="3">
        <f>SUM(liste[[#This Row],[ fin de mesure]]-31)</f>
        <v>45657</v>
      </c>
      <c r="H9" s="60">
        <v>45688</v>
      </c>
      <c r="I9" s="11">
        <f>SUM(liste[[#This Row],[ fin de mesure]]-62)</f>
        <v>45626</v>
      </c>
      <c r="J9" s="13">
        <f>SUM(liste[[#This Row],[ ouverture ]]+ 90)</f>
        <v>90</v>
      </c>
      <c r="K9" s="52" t="s">
        <v>6</v>
      </c>
      <c r="L9" s="52"/>
      <c r="M9" s="52"/>
    </row>
    <row r="10" spans="2:21" ht="15.95" customHeight="1" thickBot="1" x14ac:dyDescent="0.3">
      <c r="B10" s="85"/>
      <c r="C10" s="87" t="s">
        <v>14</v>
      </c>
      <c r="D10" s="80" t="s">
        <v>25</v>
      </c>
      <c r="E10" s="75">
        <v>1</v>
      </c>
      <c r="F10" s="68"/>
      <c r="G10" s="3">
        <f>SUM(liste[[#This Row],[ fin de mesure]]-31)</f>
        <v>45960</v>
      </c>
      <c r="H10" s="60">
        <v>45991</v>
      </c>
      <c r="I10" s="11">
        <f>SUM(liste[[#This Row],[ fin de mesure]]-62)</f>
        <v>45929</v>
      </c>
      <c r="J10" s="13">
        <f>SUM(liste[[#This Row],[ ouverture ]]+ 90)</f>
        <v>90</v>
      </c>
      <c r="K10" s="52" t="s">
        <v>13</v>
      </c>
      <c r="L10" s="52"/>
      <c r="M10" s="52"/>
    </row>
    <row r="11" spans="2:21" ht="15.95" customHeight="1" thickTop="1" x14ac:dyDescent="0.25">
      <c r="B11" s="85"/>
      <c r="C11" s="87" t="s">
        <v>14</v>
      </c>
      <c r="D11" s="80" t="s">
        <v>26</v>
      </c>
      <c r="E11" s="75">
        <v>2</v>
      </c>
      <c r="F11" s="68"/>
      <c r="G11" s="3">
        <f>SUM(liste[[#This Row],[ fin de mesure]]-31)</f>
        <v>45746</v>
      </c>
      <c r="H11" s="60">
        <v>45777</v>
      </c>
      <c r="I11" s="11">
        <f>SUM(liste[[#This Row],[ fin de mesure]]-62)</f>
        <v>45715</v>
      </c>
      <c r="J11" s="13">
        <f>SUM(liste[[#This Row],[ ouverture ]]+ 90)</f>
        <v>90</v>
      </c>
      <c r="K11" s="52" t="s">
        <v>13</v>
      </c>
      <c r="L11" s="52"/>
      <c r="M11" s="52"/>
      <c r="N11" s="96" t="s">
        <v>12</v>
      </c>
      <c r="O11" s="97"/>
      <c r="P11" s="97"/>
      <c r="Q11" s="97"/>
      <c r="R11" s="97"/>
      <c r="S11" s="97"/>
      <c r="T11" s="97"/>
      <c r="U11" s="98"/>
    </row>
    <row r="12" spans="2:21" ht="15.95" customHeight="1" thickBot="1" x14ac:dyDescent="0.3">
      <c r="B12" s="85"/>
      <c r="C12" s="87" t="s">
        <v>14</v>
      </c>
      <c r="D12" s="80" t="s">
        <v>28</v>
      </c>
      <c r="E12" s="75">
        <v>1</v>
      </c>
      <c r="F12" s="68"/>
      <c r="G12" s="3">
        <f>SUM(liste[[#This Row],[ fin de mesure]]-31)</f>
        <v>45991</v>
      </c>
      <c r="H12" s="60">
        <v>46022</v>
      </c>
      <c r="I12" s="11">
        <f>SUM(liste[[#This Row],[ fin de mesure]]-62)</f>
        <v>45960</v>
      </c>
      <c r="J12" s="13">
        <f>SUM(liste[[#This Row],[ ouverture ]]+ 90)</f>
        <v>90</v>
      </c>
      <c r="K12" s="52" t="s">
        <v>6</v>
      </c>
      <c r="L12" s="52"/>
      <c r="M12" s="52"/>
      <c r="N12" s="99"/>
      <c r="O12" s="100"/>
      <c r="P12" s="100"/>
      <c r="Q12" s="100"/>
      <c r="R12" s="100"/>
      <c r="S12" s="100"/>
      <c r="T12" s="100"/>
      <c r="U12" s="101"/>
    </row>
    <row r="13" spans="2:21" ht="15.95" customHeight="1" thickTop="1" thickBot="1" x14ac:dyDescent="0.3">
      <c r="B13" s="85"/>
      <c r="C13" s="87" t="s">
        <v>14</v>
      </c>
      <c r="D13" s="80" t="s">
        <v>27</v>
      </c>
      <c r="E13" s="75">
        <v>1</v>
      </c>
      <c r="F13" s="68"/>
      <c r="G13" s="3">
        <f>SUM(liste[[#This Row],[ fin de mesure]]-31)</f>
        <v>45565</v>
      </c>
      <c r="H13" s="60">
        <v>45596</v>
      </c>
      <c r="I13" s="11">
        <f>SUM(liste[[#This Row],[ fin de mesure]]-62)</f>
        <v>45534</v>
      </c>
      <c r="J13" s="13">
        <f>SUM(liste[[#This Row],[ ouverture ]]+ 90)</f>
        <v>90</v>
      </c>
      <c r="K13" s="52" t="s">
        <v>7</v>
      </c>
      <c r="L13" s="52"/>
      <c r="M13" s="57"/>
      <c r="N13" s="21"/>
      <c r="O13" s="22"/>
      <c r="P13" s="23" t="s">
        <v>39</v>
      </c>
      <c r="Q13" s="24" t="s">
        <v>38</v>
      </c>
      <c r="R13" s="22"/>
      <c r="S13" s="31" t="s">
        <v>39</v>
      </c>
      <c r="T13" s="94" t="s">
        <v>38</v>
      </c>
      <c r="U13" s="95"/>
    </row>
    <row r="14" spans="2:21" ht="15.95" customHeight="1" thickTop="1" x14ac:dyDescent="0.25">
      <c r="B14" s="85"/>
      <c r="C14" s="87" t="s">
        <v>14</v>
      </c>
      <c r="D14" s="80" t="s">
        <v>29</v>
      </c>
      <c r="E14" s="75">
        <v>2</v>
      </c>
      <c r="F14" s="68"/>
      <c r="G14" s="3">
        <f>SUM(liste[[#This Row],[ fin de mesure]]-31)</f>
        <v>45716</v>
      </c>
      <c r="H14" s="60">
        <v>45747</v>
      </c>
      <c r="I14" s="11">
        <f>SUM(liste[[#This Row],[ fin de mesure]]-62)</f>
        <v>45685</v>
      </c>
      <c r="J14" s="13">
        <f>SUM(liste[[#This Row],[ ouverture ]]+ 90)</f>
        <v>90</v>
      </c>
      <c r="K14" s="52" t="s">
        <v>13</v>
      </c>
      <c r="L14" s="52"/>
      <c r="M14" s="52"/>
      <c r="N14" s="102"/>
      <c r="O14" s="103"/>
      <c r="P14" s="25">
        <f>SUMIF(liste[Agent],"stéphane",liste[nb de mineur])</f>
        <v>0</v>
      </c>
      <c r="Q14" s="26">
        <f xml:space="preserve"> COUNTIF(B:B, "*stéphane*" )</f>
        <v>0</v>
      </c>
      <c r="R14" s="19"/>
      <c r="S14" s="25">
        <f>SUMIF(liste[Agent],"Marion",liste[nb de mineur])</f>
        <v>0</v>
      </c>
      <c r="T14" s="90">
        <f xml:space="preserve"> COUNTIF(B:B, "*marion*" )</f>
        <v>0</v>
      </c>
      <c r="U14" s="91"/>
    </row>
    <row r="15" spans="2:21" ht="15.95" customHeight="1" x14ac:dyDescent="0.25">
      <c r="B15" s="85"/>
      <c r="C15" s="85" t="s">
        <v>14</v>
      </c>
      <c r="D15" s="80" t="s">
        <v>30</v>
      </c>
      <c r="E15" s="75">
        <v>1</v>
      </c>
      <c r="F15" s="69"/>
      <c r="G15" s="3">
        <f>SUM(liste[[#This Row],[ fin de mesure]]-31)</f>
        <v>45565</v>
      </c>
      <c r="H15" s="61">
        <v>45596</v>
      </c>
      <c r="I15" s="11">
        <f>SUM(liste[[#This Row],[ fin de mesure]]-62)</f>
        <v>45534</v>
      </c>
      <c r="J15" s="13">
        <f>SUM(liste[[#This Row],[ ouverture ]]+ 90)</f>
        <v>90</v>
      </c>
      <c r="K15" s="52" t="s">
        <v>7</v>
      </c>
      <c r="L15" s="52"/>
      <c r="M15" s="52"/>
      <c r="N15" s="104"/>
      <c r="O15" s="105"/>
      <c r="P15" s="27">
        <f>SUMIF(liste[Agent],"laurène",liste[nb de mineur])</f>
        <v>0</v>
      </c>
      <c r="Q15" s="28">
        <f xml:space="preserve"> COUNTIF(B:B, "*laurène*" )</f>
        <v>0</v>
      </c>
      <c r="R15" s="19"/>
      <c r="S15" s="27">
        <f>SUMIF(liste[Agent],"Solène",liste[nb de mineur])</f>
        <v>0</v>
      </c>
      <c r="T15" s="92">
        <f xml:space="preserve"> COUNTIF(B:B, "*Solène*" )-1</f>
        <v>-1</v>
      </c>
      <c r="U15" s="93"/>
    </row>
    <row r="16" spans="2:21" ht="15.95" customHeight="1" x14ac:dyDescent="0.25">
      <c r="B16" s="85"/>
      <c r="C16" s="83" t="s">
        <v>14</v>
      </c>
      <c r="D16" s="82" t="s">
        <v>31</v>
      </c>
      <c r="E16" s="76">
        <v>2</v>
      </c>
      <c r="F16" s="70"/>
      <c r="G16" s="18">
        <f>SUM(liste[[#This Row],[ fin de mesure]]-31)</f>
        <v>45657</v>
      </c>
      <c r="H16" s="62">
        <v>45688</v>
      </c>
      <c r="I16" s="16">
        <f>SUM(liste[[#This Row],[ fin de mesure]]-62)</f>
        <v>45626</v>
      </c>
      <c r="J16" s="17">
        <f>SUM(liste[[#This Row],[ ouverture ]]+ 90)</f>
        <v>90</v>
      </c>
      <c r="K16" s="53" t="s">
        <v>8</v>
      </c>
      <c r="L16" s="53"/>
      <c r="M16" s="52"/>
      <c r="N16" s="104"/>
      <c r="O16" s="105"/>
      <c r="P16" s="27">
        <f>SUMIF(liste[Agent],"laure",liste[nb de mineur])</f>
        <v>0</v>
      </c>
      <c r="Q16" s="28">
        <f xml:space="preserve"> COUNTIF(B:B, "*laure*" )</f>
        <v>0</v>
      </c>
      <c r="R16" s="19"/>
      <c r="S16" s="27">
        <f>SUMIF(liste[Agent],"Sarah",liste[nb de mineur])</f>
        <v>0</v>
      </c>
      <c r="T16" s="92">
        <f xml:space="preserve"> COUNTIF(B:B, "*sarah*" )</f>
        <v>0</v>
      </c>
      <c r="U16" s="93"/>
    </row>
    <row r="17" spans="2:21" ht="15.95" customHeight="1" x14ac:dyDescent="0.25">
      <c r="B17" s="85"/>
      <c r="C17" s="85" t="s">
        <v>14</v>
      </c>
      <c r="D17" s="80" t="s">
        <v>32</v>
      </c>
      <c r="E17" s="75">
        <v>1</v>
      </c>
      <c r="F17" s="69"/>
      <c r="G17" s="3">
        <f>SUM(liste[[#This Row],[ fin de mesure]]-31)</f>
        <v>45657</v>
      </c>
      <c r="H17" s="61">
        <v>45688</v>
      </c>
      <c r="I17" s="11">
        <f>SUM(liste[[#This Row],[ fin de mesure]]-62)</f>
        <v>45626</v>
      </c>
      <c r="J17" s="13">
        <f>SUM(liste[[#This Row],[ ouverture ]]+ 90)</f>
        <v>90</v>
      </c>
      <c r="K17" s="52" t="s">
        <v>13</v>
      </c>
      <c r="L17" s="52"/>
      <c r="M17" s="52"/>
      <c r="N17" s="104"/>
      <c r="O17" s="106"/>
      <c r="P17" s="27">
        <f>SUMIF(liste[Agent],"Jeanne",liste[nb de mineur])</f>
        <v>0</v>
      </c>
      <c r="Q17" s="28">
        <f xml:space="preserve"> COUNTIF(B:B, "*jeanne*" )</f>
        <v>0</v>
      </c>
      <c r="R17" s="19"/>
      <c r="S17" s="27">
        <f>SUMIF(liste[Agent],"Nesrine",liste[nb de mineur])</f>
        <v>0</v>
      </c>
      <c r="T17" s="92">
        <f xml:space="preserve"> COUNTIF(B:B, "*Nesrine*" )</f>
        <v>0</v>
      </c>
      <c r="U17" s="93"/>
    </row>
    <row r="18" spans="2:21" ht="15.95" customHeight="1" thickBot="1" x14ac:dyDescent="0.3">
      <c r="B18" s="85"/>
      <c r="C18" s="83" t="s">
        <v>14</v>
      </c>
      <c r="D18" s="82" t="s">
        <v>33</v>
      </c>
      <c r="E18" s="76">
        <v>1</v>
      </c>
      <c r="F18" s="71"/>
      <c r="G18" s="18">
        <f>SUM(liste[[#This Row],[ fin de mesure]]-31)</f>
        <v>45777</v>
      </c>
      <c r="H18" s="63">
        <v>45808</v>
      </c>
      <c r="I18" s="16">
        <f>SUM(liste[[#This Row],[ fin de mesure]]-62)</f>
        <v>45746</v>
      </c>
      <c r="J18" s="17">
        <f>SUM(liste[[#This Row],[ ouverture ]]+ 90)</f>
        <v>90</v>
      </c>
      <c r="K18" s="53" t="s">
        <v>6</v>
      </c>
      <c r="L18" s="53"/>
      <c r="M18" s="52"/>
      <c r="N18" s="104"/>
      <c r="O18" s="106"/>
      <c r="P18" s="29">
        <f>SUMIF(liste[Agent],"Elodie",liste[nb de mineur])</f>
        <v>0</v>
      </c>
      <c r="Q18" s="30">
        <f xml:space="preserve"> COUNTIF(B:B, "*elodie*" )</f>
        <v>0</v>
      </c>
      <c r="R18" s="19"/>
      <c r="S18" s="27">
        <f>SUMIF(liste[Agent],"Angélique",liste[nb de mineur])</f>
        <v>24</v>
      </c>
      <c r="T18" s="92">
        <f xml:space="preserve"> COUNTIF(B:B, "*Angélique*" )</f>
        <v>0</v>
      </c>
      <c r="U18" s="93"/>
    </row>
    <row r="19" spans="2:21" ht="15.95" customHeight="1" thickTop="1" thickBot="1" x14ac:dyDescent="0.3">
      <c r="B19" s="85"/>
      <c r="C19" s="83"/>
      <c r="D19" s="82"/>
      <c r="E19" s="76"/>
      <c r="F19" s="71"/>
      <c r="G19" s="18"/>
      <c r="H19" s="63"/>
      <c r="I19" s="16"/>
      <c r="J19" s="17"/>
      <c r="K19" s="53"/>
      <c r="L19" s="53"/>
      <c r="M19" s="52"/>
      <c r="Q19" s="32"/>
      <c r="R19" s="20"/>
      <c r="S19" s="29">
        <f>SUMIF(liste[Agent],"Victor",liste[nb de mineur])</f>
        <v>0</v>
      </c>
      <c r="T19" s="88">
        <f xml:space="preserve"> COUNTIF(B:B, "*Victor*" )</f>
        <v>0</v>
      </c>
      <c r="U19" s="89"/>
    </row>
    <row r="20" spans="2:21" ht="15.95" customHeight="1" thickTop="1" x14ac:dyDescent="0.25">
      <c r="B20" s="85"/>
      <c r="C20" s="83"/>
      <c r="D20" s="82"/>
      <c r="E20" s="76"/>
      <c r="F20" s="71"/>
      <c r="G20" s="18"/>
      <c r="H20" s="63"/>
      <c r="I20" s="16"/>
      <c r="J20" s="17"/>
      <c r="K20" s="53"/>
      <c r="L20" s="53"/>
      <c r="M20" s="52"/>
    </row>
    <row r="21" spans="2:21" ht="15.95" customHeight="1" x14ac:dyDescent="0.25">
      <c r="B21" s="85"/>
      <c r="C21" s="83"/>
      <c r="D21" s="82"/>
      <c r="E21" s="76"/>
      <c r="F21" s="71"/>
      <c r="G21" s="18"/>
      <c r="H21" s="63"/>
      <c r="I21" s="16"/>
      <c r="J21" s="17"/>
      <c r="K21" s="53"/>
      <c r="L21" s="53"/>
      <c r="M21" s="52"/>
      <c r="R21" s="19" t="s">
        <v>15</v>
      </c>
    </row>
    <row r="22" spans="2:21" ht="15.95" customHeight="1" x14ac:dyDescent="0.25">
      <c r="B22" s="85"/>
      <c r="C22" s="83"/>
      <c r="D22" s="83"/>
      <c r="E22" s="76"/>
      <c r="F22" s="71"/>
      <c r="G22" s="18"/>
      <c r="H22" s="63"/>
      <c r="I22" s="16"/>
      <c r="J22" s="17"/>
      <c r="K22" s="53"/>
      <c r="L22" s="53"/>
      <c r="M22" s="52"/>
    </row>
    <row r="23" spans="2:21" ht="15.95" customHeight="1" x14ac:dyDescent="0.25">
      <c r="B23" s="85"/>
      <c r="C23" s="83"/>
      <c r="D23" s="83"/>
      <c r="E23" s="76"/>
      <c r="F23" s="71"/>
      <c r="G23" s="18"/>
      <c r="H23" s="63"/>
      <c r="I23" s="16"/>
      <c r="J23" s="17"/>
      <c r="K23" s="53"/>
      <c r="L23" s="53"/>
      <c r="M23" s="52"/>
    </row>
    <row r="24" spans="2:21" ht="15.95" customHeight="1" x14ac:dyDescent="0.25">
      <c r="B24" s="85"/>
      <c r="C24" s="85"/>
      <c r="D24" s="80"/>
      <c r="E24" s="75"/>
      <c r="F24" s="69"/>
      <c r="G24" s="3"/>
      <c r="H24" s="61"/>
      <c r="I24" s="11"/>
      <c r="J24" s="13"/>
      <c r="K24" s="52"/>
      <c r="L24" s="52"/>
      <c r="M24" s="52"/>
    </row>
    <row r="25" spans="2:21" ht="15.95" customHeight="1" x14ac:dyDescent="0.25">
      <c r="B25" s="85"/>
      <c r="C25" s="83"/>
      <c r="D25" s="82"/>
      <c r="E25" s="76"/>
      <c r="F25" s="71"/>
      <c r="G25" s="18"/>
      <c r="H25" s="63"/>
      <c r="I25" s="16"/>
      <c r="J25" s="17"/>
      <c r="K25" s="53"/>
      <c r="L25" s="53"/>
      <c r="M25" s="52"/>
    </row>
    <row r="26" spans="2:21" ht="15.95" customHeight="1" x14ac:dyDescent="0.25">
      <c r="B26" s="85"/>
      <c r="C26" s="83"/>
      <c r="D26" s="83"/>
      <c r="E26" s="76"/>
      <c r="F26" s="71"/>
      <c r="G26" s="18"/>
      <c r="H26" s="63"/>
      <c r="I26" s="16"/>
      <c r="J26" s="17"/>
      <c r="K26" s="53"/>
      <c r="L26" s="53"/>
      <c r="M26" s="52"/>
    </row>
    <row r="27" spans="2:21" ht="15.95" customHeight="1" x14ac:dyDescent="0.25">
      <c r="B27" s="85"/>
      <c r="C27" s="83"/>
      <c r="D27" s="82"/>
      <c r="E27" s="76"/>
      <c r="F27" s="71"/>
      <c r="G27" s="18"/>
      <c r="H27" s="63"/>
      <c r="I27" s="16"/>
      <c r="J27" s="17"/>
      <c r="K27" s="53"/>
      <c r="L27" s="53"/>
      <c r="M27" s="52"/>
    </row>
    <row r="28" spans="2:21" ht="15.95" customHeight="1" x14ac:dyDescent="0.25">
      <c r="B28" s="85"/>
      <c r="C28" s="83"/>
      <c r="D28" s="82"/>
      <c r="E28" s="76"/>
      <c r="F28" s="71"/>
      <c r="G28" s="18"/>
      <c r="H28" s="63"/>
      <c r="I28" s="16"/>
      <c r="J28" s="17"/>
      <c r="K28" s="53"/>
      <c r="L28" s="53"/>
      <c r="M28" s="52"/>
    </row>
    <row r="29" spans="2:21" ht="15.95" customHeight="1" x14ac:dyDescent="0.25">
      <c r="B29" s="85"/>
      <c r="C29" s="83"/>
      <c r="D29" s="82"/>
      <c r="E29" s="76"/>
      <c r="F29" s="71"/>
      <c r="G29" s="18"/>
      <c r="H29" s="63"/>
      <c r="I29" s="16"/>
      <c r="J29" s="17"/>
      <c r="K29" s="53"/>
      <c r="L29" s="53"/>
      <c r="M29" s="52"/>
    </row>
    <row r="30" spans="2:21" ht="15.95" customHeight="1" x14ac:dyDescent="0.25">
      <c r="B30" s="85"/>
      <c r="C30" s="83"/>
      <c r="D30" s="84"/>
      <c r="E30" s="76"/>
      <c r="F30" s="71"/>
      <c r="G30" s="18"/>
      <c r="H30" s="63"/>
      <c r="I30" s="16"/>
      <c r="J30" s="17"/>
      <c r="K30" s="53"/>
      <c r="L30" s="53"/>
      <c r="M30" s="52"/>
    </row>
    <row r="31" spans="2:21" ht="17.100000000000001" customHeight="1" x14ac:dyDescent="0.25">
      <c r="B31" s="85"/>
      <c r="C31" s="83"/>
      <c r="D31" s="82"/>
      <c r="E31" s="76"/>
      <c r="F31" s="71"/>
      <c r="G31" s="18"/>
      <c r="H31" s="63"/>
      <c r="I31" s="16"/>
      <c r="J31" s="17"/>
      <c r="K31" s="53"/>
      <c r="L31" s="54"/>
      <c r="M31" s="52"/>
    </row>
    <row r="32" spans="2:21" ht="15.95" customHeight="1" x14ac:dyDescent="0.25">
      <c r="B32" s="85"/>
      <c r="C32" s="83"/>
      <c r="D32" s="83"/>
      <c r="E32" s="76"/>
      <c r="F32" s="71"/>
      <c r="G32" s="18"/>
      <c r="H32" s="63"/>
      <c r="I32" s="16"/>
      <c r="J32" s="17"/>
      <c r="K32" s="53"/>
      <c r="L32" s="54"/>
      <c r="M32" s="52"/>
    </row>
    <row r="33" spans="2:13" ht="15.95" customHeight="1" x14ac:dyDescent="0.25">
      <c r="B33" s="85"/>
      <c r="C33" s="83"/>
      <c r="D33" s="83"/>
      <c r="E33" s="76"/>
      <c r="F33" s="71"/>
      <c r="G33" s="18"/>
      <c r="H33" s="63"/>
      <c r="I33" s="16"/>
      <c r="J33" s="17"/>
      <c r="K33" s="53"/>
      <c r="L33" s="53"/>
      <c r="M33" s="52"/>
    </row>
    <row r="34" spans="2:13" ht="15.95" customHeight="1" x14ac:dyDescent="0.25">
      <c r="B34" s="85"/>
      <c r="C34" s="85"/>
      <c r="D34" s="80"/>
      <c r="E34" s="75"/>
      <c r="F34" s="69"/>
      <c r="G34" s="3"/>
      <c r="H34" s="61"/>
      <c r="I34" s="11"/>
      <c r="J34" s="13"/>
      <c r="K34" s="52"/>
      <c r="L34" s="52"/>
      <c r="M34" s="52"/>
    </row>
    <row r="35" spans="2:13" ht="15.95" customHeight="1" x14ac:dyDescent="0.25">
      <c r="B35" s="85"/>
      <c r="C35" s="85"/>
      <c r="D35" s="80"/>
      <c r="E35" s="75"/>
      <c r="F35" s="69"/>
      <c r="G35" s="3"/>
      <c r="H35" s="61"/>
      <c r="I35" s="11"/>
      <c r="J35" s="13"/>
      <c r="K35" s="52"/>
      <c r="L35" s="52"/>
      <c r="M35" s="52"/>
    </row>
    <row r="36" spans="2:13" ht="15.95" customHeight="1" x14ac:dyDescent="0.25">
      <c r="B36" s="85"/>
      <c r="C36" s="85"/>
      <c r="D36" s="80"/>
      <c r="E36" s="75"/>
      <c r="F36" s="69"/>
      <c r="G36" s="3"/>
      <c r="H36" s="61"/>
      <c r="I36" s="11"/>
      <c r="J36" s="13"/>
      <c r="K36" s="52"/>
      <c r="L36" s="52"/>
      <c r="M36" s="52"/>
    </row>
    <row r="37" spans="2:13" ht="15.95" customHeight="1" x14ac:dyDescent="0.25">
      <c r="B37" s="85"/>
      <c r="C37" s="85"/>
      <c r="D37" s="80"/>
      <c r="E37" s="75"/>
      <c r="F37" s="69"/>
      <c r="G37" s="3"/>
      <c r="H37" s="61"/>
      <c r="I37" s="11"/>
      <c r="J37" s="13"/>
      <c r="K37" s="52"/>
      <c r="L37" s="52"/>
      <c r="M37" s="52"/>
    </row>
    <row r="38" spans="2:13" ht="15.95" customHeight="1" x14ac:dyDescent="0.25">
      <c r="B38" s="85"/>
      <c r="C38" s="85"/>
      <c r="D38" s="81"/>
      <c r="E38" s="75"/>
      <c r="F38" s="69"/>
      <c r="G38" s="3"/>
      <c r="H38" s="61"/>
      <c r="I38" s="11"/>
      <c r="J38" s="13"/>
      <c r="K38" s="52"/>
      <c r="L38" s="52"/>
      <c r="M38" s="52"/>
    </row>
    <row r="39" spans="2:13" ht="15.95" customHeight="1" x14ac:dyDescent="0.25">
      <c r="B39" s="85"/>
      <c r="C39" s="85"/>
      <c r="D39" s="80"/>
      <c r="E39" s="75"/>
      <c r="F39" s="69"/>
      <c r="G39" s="3"/>
      <c r="H39" s="61"/>
      <c r="I39" s="11"/>
      <c r="J39" s="13"/>
      <c r="K39" s="52"/>
      <c r="L39" s="52"/>
      <c r="M39" s="52"/>
    </row>
    <row r="40" spans="2:13" x14ac:dyDescent="0.25">
      <c r="B40" s="85"/>
      <c r="C40" s="85"/>
      <c r="D40" s="80"/>
      <c r="E40" s="75"/>
      <c r="F40" s="69"/>
      <c r="G40" s="3"/>
      <c r="H40" s="61"/>
      <c r="I40" s="11"/>
      <c r="J40" s="13"/>
      <c r="K40" s="52"/>
      <c r="L40" s="52"/>
      <c r="M40" s="52"/>
    </row>
    <row r="41" spans="2:13" x14ac:dyDescent="0.25">
      <c r="B41" s="85"/>
      <c r="C41" s="85"/>
      <c r="D41" s="80"/>
      <c r="E41" s="75"/>
      <c r="F41" s="69"/>
      <c r="G41" s="3"/>
      <c r="H41" s="61"/>
      <c r="I41" s="11"/>
      <c r="J41" s="13"/>
      <c r="K41" s="52"/>
      <c r="L41" s="52"/>
      <c r="M41" s="52"/>
    </row>
    <row r="42" spans="2:13" x14ac:dyDescent="0.25">
      <c r="B42" s="85"/>
      <c r="C42" s="85"/>
      <c r="D42" s="80"/>
      <c r="E42" s="75"/>
      <c r="F42" s="69"/>
      <c r="G42" s="3"/>
      <c r="H42" s="61"/>
      <c r="I42" s="11"/>
      <c r="J42" s="13"/>
      <c r="K42" s="52"/>
      <c r="L42" s="52"/>
      <c r="M42" s="52"/>
    </row>
    <row r="43" spans="2:13" x14ac:dyDescent="0.25">
      <c r="B43" s="85"/>
      <c r="C43" s="85"/>
      <c r="D43" s="80"/>
      <c r="E43" s="75"/>
      <c r="F43" s="69"/>
      <c r="G43" s="3"/>
      <c r="H43" s="61"/>
      <c r="I43" s="11"/>
      <c r="J43" s="13"/>
      <c r="K43" s="52"/>
      <c r="L43" s="52"/>
      <c r="M43" s="52"/>
    </row>
    <row r="44" spans="2:13" x14ac:dyDescent="0.25">
      <c r="B44" s="85"/>
      <c r="C44" s="85"/>
      <c r="D44" s="80"/>
      <c r="E44" s="75"/>
      <c r="F44" s="69"/>
      <c r="G44" s="3"/>
      <c r="H44" s="61"/>
      <c r="I44" s="11"/>
      <c r="J44" s="13"/>
      <c r="K44" s="52"/>
      <c r="L44" s="52"/>
      <c r="M44" s="52"/>
    </row>
    <row r="45" spans="2:13" x14ac:dyDescent="0.25">
      <c r="B45" s="85"/>
      <c r="C45" s="85"/>
      <c r="D45" s="80"/>
      <c r="E45" s="75"/>
      <c r="F45" s="69"/>
      <c r="G45" s="3"/>
      <c r="H45" s="61"/>
      <c r="I45" s="11"/>
      <c r="J45" s="13"/>
      <c r="K45" s="52"/>
      <c r="L45" s="52"/>
      <c r="M45" s="52"/>
    </row>
    <row r="46" spans="2:13" x14ac:dyDescent="0.25">
      <c r="B46" s="85"/>
      <c r="C46" s="85"/>
      <c r="D46" s="80"/>
      <c r="E46" s="75"/>
      <c r="F46" s="69"/>
      <c r="G46" s="3"/>
      <c r="H46" s="61"/>
      <c r="I46" s="11"/>
      <c r="J46" s="13"/>
      <c r="K46" s="52"/>
      <c r="L46" s="52"/>
      <c r="M46" s="52"/>
    </row>
    <row r="47" spans="2:13" x14ac:dyDescent="0.25">
      <c r="B47" s="85"/>
      <c r="C47" s="85"/>
      <c r="D47" s="80"/>
      <c r="E47" s="75"/>
      <c r="F47" s="69"/>
      <c r="G47" s="3"/>
      <c r="H47" s="61"/>
      <c r="I47" s="11"/>
      <c r="J47" s="13"/>
      <c r="K47" s="52"/>
      <c r="L47" s="52"/>
      <c r="M47" s="52"/>
    </row>
    <row r="48" spans="2:13" x14ac:dyDescent="0.25">
      <c r="B48" s="85"/>
      <c r="C48" s="85"/>
      <c r="D48" s="81"/>
      <c r="E48" s="75"/>
      <c r="F48" s="69"/>
      <c r="G48" s="3"/>
      <c r="H48" s="61"/>
      <c r="I48" s="11"/>
      <c r="J48" s="13"/>
      <c r="K48" s="52"/>
      <c r="L48" s="52"/>
      <c r="M48" s="52"/>
    </row>
    <row r="49" spans="2:14" x14ac:dyDescent="0.25">
      <c r="B49" s="85"/>
      <c r="C49" s="85"/>
      <c r="D49" s="85"/>
      <c r="E49" s="75"/>
      <c r="F49" s="69"/>
      <c r="G49" s="3"/>
      <c r="H49" s="61"/>
      <c r="I49" s="11"/>
      <c r="J49" s="13"/>
      <c r="K49" s="52"/>
      <c r="L49" s="52"/>
      <c r="M49" s="52"/>
    </row>
    <row r="50" spans="2:14" x14ac:dyDescent="0.25">
      <c r="B50" s="85"/>
      <c r="C50" s="85"/>
      <c r="D50" s="80"/>
      <c r="E50" s="75"/>
      <c r="F50" s="69"/>
      <c r="G50" s="3"/>
      <c r="H50" s="61"/>
      <c r="I50" s="11"/>
      <c r="J50" s="13"/>
      <c r="K50" s="52"/>
      <c r="L50" s="52"/>
      <c r="M50" s="52"/>
    </row>
    <row r="51" spans="2:14" x14ac:dyDescent="0.25">
      <c r="B51" s="85"/>
      <c r="C51" s="85"/>
      <c r="D51" s="81"/>
      <c r="E51" s="75"/>
      <c r="F51" s="69"/>
      <c r="G51" s="3"/>
      <c r="H51" s="61"/>
      <c r="I51" s="11"/>
      <c r="J51" s="13"/>
      <c r="K51" s="52"/>
      <c r="L51" s="52"/>
      <c r="M51" s="52"/>
    </row>
    <row r="52" spans="2:14" x14ac:dyDescent="0.25">
      <c r="B52" s="85"/>
      <c r="C52" s="85"/>
      <c r="D52" s="85"/>
      <c r="E52" s="75"/>
      <c r="F52" s="69"/>
      <c r="G52" s="3"/>
      <c r="H52" s="61"/>
      <c r="I52" s="11"/>
      <c r="J52" s="13"/>
      <c r="K52" s="52"/>
      <c r="L52" s="55"/>
      <c r="M52" s="52"/>
    </row>
    <row r="53" spans="2:14" x14ac:dyDescent="0.25">
      <c r="B53" s="85"/>
      <c r="C53" s="85"/>
      <c r="D53" s="80"/>
      <c r="E53" s="75"/>
      <c r="F53" s="69"/>
      <c r="G53" s="3"/>
      <c r="H53" s="61"/>
      <c r="I53" s="11"/>
      <c r="J53" s="13"/>
      <c r="K53" s="52"/>
      <c r="L53" s="52"/>
      <c r="M53" s="52"/>
    </row>
    <row r="54" spans="2:14" x14ac:dyDescent="0.25">
      <c r="B54" s="85"/>
      <c r="C54" s="85"/>
      <c r="D54" s="81"/>
      <c r="E54" s="75"/>
      <c r="F54" s="69"/>
      <c r="G54" s="3"/>
      <c r="H54" s="61"/>
      <c r="I54" s="11"/>
      <c r="J54" s="13"/>
      <c r="K54" s="52"/>
      <c r="L54" s="52"/>
      <c r="M54" s="52"/>
    </row>
    <row r="55" spans="2:14" x14ac:dyDescent="0.25">
      <c r="B55" s="85"/>
      <c r="C55" s="85"/>
      <c r="D55" s="80"/>
      <c r="E55" s="75"/>
      <c r="F55" s="69"/>
      <c r="G55" s="3"/>
      <c r="H55" s="61"/>
      <c r="I55" s="11"/>
      <c r="J55" s="13"/>
      <c r="K55" s="52"/>
      <c r="L55" s="52"/>
      <c r="M55" s="52"/>
    </row>
    <row r="56" spans="2:14" x14ac:dyDescent="0.25">
      <c r="B56" s="85"/>
      <c r="C56" s="85"/>
      <c r="D56" s="81"/>
      <c r="E56" s="75"/>
      <c r="F56" s="69"/>
      <c r="G56" s="3"/>
      <c r="H56" s="61"/>
      <c r="I56" s="11"/>
      <c r="J56" s="13"/>
      <c r="K56" s="52"/>
      <c r="L56" s="52"/>
      <c r="M56" s="52"/>
    </row>
    <row r="57" spans="2:14" x14ac:dyDescent="0.25">
      <c r="B57" s="85"/>
      <c r="C57" s="85"/>
      <c r="D57" s="80"/>
      <c r="E57" s="75"/>
      <c r="F57" s="69"/>
      <c r="G57" s="3"/>
      <c r="H57" s="61"/>
      <c r="I57" s="11"/>
      <c r="J57" s="13"/>
      <c r="K57" s="52"/>
      <c r="L57" s="52"/>
      <c r="M57" s="52"/>
    </row>
    <row r="58" spans="2:14" x14ac:dyDescent="0.25">
      <c r="B58" s="85"/>
      <c r="C58" s="85"/>
      <c r="D58" s="80"/>
      <c r="E58" s="75"/>
      <c r="F58" s="69"/>
      <c r="G58" s="3"/>
      <c r="H58" s="61"/>
      <c r="I58" s="11"/>
      <c r="J58" s="13"/>
      <c r="K58" s="52"/>
      <c r="L58" s="52"/>
      <c r="M58" s="52"/>
    </row>
    <row r="59" spans="2:14" x14ac:dyDescent="0.25">
      <c r="B59" s="85"/>
      <c r="C59" s="85"/>
      <c r="D59" s="80"/>
      <c r="E59" s="75"/>
      <c r="F59" s="69"/>
      <c r="G59" s="3"/>
      <c r="H59" s="61"/>
      <c r="I59" s="11"/>
      <c r="J59" s="13"/>
      <c r="K59" s="52"/>
      <c r="L59" s="52"/>
      <c r="M59" s="52"/>
      <c r="N59" s="36"/>
    </row>
    <row r="60" spans="2:14" x14ac:dyDescent="0.25">
      <c r="B60" s="85"/>
      <c r="C60" s="85"/>
      <c r="D60" s="80"/>
      <c r="E60" s="75"/>
      <c r="F60" s="69"/>
      <c r="G60" s="3"/>
      <c r="H60" s="61"/>
      <c r="I60" s="11"/>
      <c r="J60" s="13"/>
      <c r="K60" s="52"/>
      <c r="L60" s="52"/>
      <c r="M60" s="52"/>
      <c r="N60" s="36"/>
    </row>
    <row r="61" spans="2:14" x14ac:dyDescent="0.25">
      <c r="B61" s="85"/>
      <c r="C61" s="85"/>
      <c r="D61" s="80"/>
      <c r="E61" s="75"/>
      <c r="F61" s="69"/>
      <c r="G61" s="3"/>
      <c r="H61" s="61"/>
      <c r="I61" s="11"/>
      <c r="J61" s="13"/>
      <c r="K61" s="52"/>
      <c r="L61" s="52"/>
      <c r="M61" s="52"/>
      <c r="N61" s="36"/>
    </row>
    <row r="62" spans="2:14" x14ac:dyDescent="0.25">
      <c r="B62" s="85"/>
      <c r="C62" s="85"/>
      <c r="D62" s="80"/>
      <c r="E62" s="75"/>
      <c r="F62" s="69"/>
      <c r="G62" s="3"/>
      <c r="H62" s="61"/>
      <c r="I62" s="11"/>
      <c r="J62" s="13"/>
      <c r="K62" s="52"/>
      <c r="L62" s="52"/>
      <c r="M62" s="52"/>
      <c r="N62" s="36"/>
    </row>
    <row r="63" spans="2:14" x14ac:dyDescent="0.25">
      <c r="B63" s="85"/>
      <c r="C63" s="85"/>
      <c r="D63" s="80"/>
      <c r="E63" s="75"/>
      <c r="F63" s="69"/>
      <c r="G63" s="3"/>
      <c r="H63" s="61"/>
      <c r="I63" s="11"/>
      <c r="J63" s="13"/>
      <c r="K63" s="52"/>
      <c r="L63" s="52"/>
      <c r="M63" s="52"/>
      <c r="N63" s="36"/>
    </row>
    <row r="64" spans="2:14" x14ac:dyDescent="0.25">
      <c r="B64" s="85"/>
      <c r="C64" s="85"/>
      <c r="D64" s="80"/>
      <c r="E64" s="75"/>
      <c r="F64" s="69"/>
      <c r="G64" s="3"/>
      <c r="H64" s="61"/>
      <c r="I64" s="11"/>
      <c r="J64" s="13"/>
      <c r="K64" s="52"/>
      <c r="L64" s="52"/>
      <c r="M64" s="52"/>
      <c r="N64" s="36"/>
    </row>
    <row r="65" spans="2:14" x14ac:dyDescent="0.25">
      <c r="B65" s="85"/>
      <c r="C65" s="85"/>
      <c r="D65" s="80"/>
      <c r="E65" s="75"/>
      <c r="F65" s="69"/>
      <c r="G65" s="3"/>
      <c r="H65" s="61"/>
      <c r="I65" s="11"/>
      <c r="J65" s="13"/>
      <c r="K65" s="52"/>
      <c r="L65" s="52"/>
      <c r="M65" s="52"/>
      <c r="N65" s="36"/>
    </row>
    <row r="66" spans="2:14" x14ac:dyDescent="0.25">
      <c r="B66" s="85"/>
      <c r="C66" s="85"/>
      <c r="D66" s="80"/>
      <c r="E66" s="75"/>
      <c r="F66" s="69"/>
      <c r="G66" s="3"/>
      <c r="H66" s="61"/>
      <c r="I66" s="11"/>
      <c r="J66" s="13"/>
      <c r="K66" s="52"/>
      <c r="L66" s="52"/>
      <c r="M66" s="52"/>
      <c r="N66" s="38"/>
    </row>
    <row r="67" spans="2:14" x14ac:dyDescent="0.25">
      <c r="B67" s="85"/>
      <c r="C67" s="85"/>
      <c r="D67" s="80"/>
      <c r="E67" s="75"/>
      <c r="F67" s="69"/>
      <c r="G67" s="3"/>
      <c r="H67" s="61"/>
      <c r="I67" s="11"/>
      <c r="J67" s="13"/>
      <c r="K67" s="52"/>
      <c r="L67" s="52"/>
      <c r="M67" s="52"/>
      <c r="N67" s="38"/>
    </row>
    <row r="68" spans="2:14" x14ac:dyDescent="0.25">
      <c r="B68" s="85"/>
      <c r="C68" s="85"/>
      <c r="D68" s="80"/>
      <c r="E68" s="75"/>
      <c r="F68" s="69"/>
      <c r="G68" s="3"/>
      <c r="H68" s="61"/>
      <c r="I68" s="11"/>
      <c r="J68" s="13"/>
      <c r="K68" s="52"/>
      <c r="L68" s="52"/>
      <c r="M68" s="52"/>
      <c r="N68" s="36"/>
    </row>
    <row r="69" spans="2:14" x14ac:dyDescent="0.25">
      <c r="B69" s="85"/>
      <c r="C69" s="85"/>
      <c r="D69" s="81"/>
      <c r="E69" s="75"/>
      <c r="F69" s="69"/>
      <c r="G69" s="3"/>
      <c r="H69" s="61"/>
      <c r="I69" s="11"/>
      <c r="J69" s="13"/>
      <c r="K69" s="52"/>
      <c r="L69" s="55"/>
      <c r="M69" s="52"/>
      <c r="N69" s="36"/>
    </row>
    <row r="70" spans="2:14" x14ac:dyDescent="0.25">
      <c r="B70" s="85"/>
      <c r="C70" s="85"/>
      <c r="D70" s="80"/>
      <c r="E70" s="75"/>
      <c r="F70" s="69"/>
      <c r="G70" s="3"/>
      <c r="H70" s="61"/>
      <c r="I70" s="11"/>
      <c r="J70" s="13"/>
      <c r="K70" s="52"/>
      <c r="L70" s="55"/>
      <c r="M70" s="52"/>
      <c r="N70" s="36"/>
    </row>
    <row r="71" spans="2:14" x14ac:dyDescent="0.25">
      <c r="B71" s="85"/>
      <c r="C71" s="85"/>
      <c r="D71" s="85"/>
      <c r="E71" s="77"/>
      <c r="F71" s="72"/>
      <c r="G71" s="33"/>
      <c r="H71" s="61"/>
      <c r="I71" s="11"/>
      <c r="J71" s="13"/>
      <c r="K71" s="52"/>
      <c r="L71" s="55"/>
      <c r="M71" s="52"/>
      <c r="N71" s="36"/>
    </row>
    <row r="72" spans="2:14" x14ac:dyDescent="0.25">
      <c r="B72" s="85"/>
      <c r="C72" s="85"/>
      <c r="D72" s="85"/>
      <c r="E72" s="77"/>
      <c r="F72" s="72"/>
      <c r="G72" s="33"/>
      <c r="H72" s="61"/>
      <c r="I72" s="11"/>
      <c r="J72" s="13"/>
      <c r="K72" s="52"/>
      <c r="L72" s="55"/>
      <c r="M72" s="52"/>
      <c r="N72" s="36"/>
    </row>
    <row r="73" spans="2:14" x14ac:dyDescent="0.25">
      <c r="B73" s="85"/>
      <c r="C73" s="85"/>
      <c r="D73" s="85"/>
      <c r="E73" s="77"/>
      <c r="F73" s="72"/>
      <c r="G73" s="33"/>
      <c r="H73" s="61"/>
      <c r="I73" s="11"/>
      <c r="J73" s="13"/>
      <c r="K73" s="52"/>
      <c r="L73" s="52"/>
      <c r="M73" s="52"/>
      <c r="N73" s="36"/>
    </row>
    <row r="74" spans="2:14" x14ac:dyDescent="0.25">
      <c r="B74" s="85"/>
      <c r="C74" s="85"/>
      <c r="D74" s="85"/>
      <c r="E74" s="75"/>
      <c r="F74" s="69"/>
      <c r="G74" s="3"/>
      <c r="H74" s="64"/>
      <c r="I74" s="11"/>
      <c r="J74" s="13"/>
      <c r="K74" s="52"/>
      <c r="L74" s="52"/>
      <c r="M74" s="52"/>
      <c r="N74" s="36"/>
    </row>
    <row r="75" spans="2:14" x14ac:dyDescent="0.25">
      <c r="B75" s="85"/>
      <c r="C75" s="85"/>
      <c r="D75" s="85"/>
      <c r="E75" s="77"/>
      <c r="F75" s="72"/>
      <c r="G75" s="33"/>
      <c r="H75" s="61"/>
      <c r="I75" s="11"/>
      <c r="J75" s="13"/>
      <c r="K75" s="52"/>
      <c r="L75" s="52"/>
      <c r="M75" s="52"/>
      <c r="N75" s="36"/>
    </row>
    <row r="76" spans="2:14" x14ac:dyDescent="0.25">
      <c r="B76" s="85"/>
      <c r="C76" s="85"/>
      <c r="D76" s="85"/>
      <c r="E76" s="77"/>
      <c r="F76" s="72"/>
      <c r="G76" s="33"/>
      <c r="H76" s="61"/>
      <c r="I76" s="11"/>
      <c r="J76" s="13"/>
      <c r="K76" s="52"/>
      <c r="L76" s="52"/>
      <c r="M76" s="52"/>
      <c r="N76" s="36"/>
    </row>
    <row r="77" spans="2:14" x14ac:dyDescent="0.25">
      <c r="B77" s="85"/>
      <c r="C77" s="85"/>
      <c r="D77" s="85"/>
      <c r="E77" s="75"/>
      <c r="F77" s="69"/>
      <c r="G77" s="3"/>
      <c r="H77" s="64"/>
      <c r="I77" s="11"/>
      <c r="J77" s="13"/>
      <c r="K77" s="52"/>
      <c r="L77" s="52"/>
      <c r="M77" s="52"/>
      <c r="N77" s="36"/>
    </row>
    <row r="78" spans="2:14" x14ac:dyDescent="0.25">
      <c r="B78" s="85"/>
      <c r="C78" s="85"/>
      <c r="D78" s="85"/>
      <c r="E78" s="77"/>
      <c r="F78" s="72"/>
      <c r="G78" s="33"/>
      <c r="H78" s="61"/>
      <c r="I78" s="11"/>
      <c r="J78" s="13"/>
      <c r="K78" s="52"/>
      <c r="L78" s="52"/>
      <c r="M78" s="52"/>
      <c r="N78" s="36"/>
    </row>
    <row r="79" spans="2:14" x14ac:dyDescent="0.25">
      <c r="B79" s="85"/>
      <c r="C79" s="85"/>
      <c r="D79" s="85"/>
      <c r="E79" s="77"/>
      <c r="F79" s="72"/>
      <c r="G79" s="33"/>
      <c r="H79" s="61"/>
      <c r="I79" s="11"/>
      <c r="J79" s="13"/>
      <c r="K79" s="52"/>
      <c r="L79" s="52"/>
      <c r="M79" s="52"/>
      <c r="N79" s="36"/>
    </row>
    <row r="80" spans="2:14" x14ac:dyDescent="0.25">
      <c r="B80" s="85"/>
      <c r="C80" s="85"/>
      <c r="D80" s="85"/>
      <c r="E80" s="77"/>
      <c r="F80" s="72"/>
      <c r="G80" s="33"/>
      <c r="H80" s="61"/>
      <c r="I80" s="11"/>
      <c r="J80" s="13"/>
      <c r="K80" s="52"/>
      <c r="L80" s="52"/>
      <c r="M80" s="52"/>
      <c r="N80" s="36"/>
    </row>
    <row r="81" spans="2:14" x14ac:dyDescent="0.25">
      <c r="B81" s="85"/>
      <c r="C81" s="85"/>
      <c r="D81" s="85"/>
      <c r="E81" s="77"/>
      <c r="F81" s="72"/>
      <c r="G81" s="33"/>
      <c r="H81" s="61"/>
      <c r="I81" s="11"/>
      <c r="J81" s="13"/>
      <c r="K81" s="52"/>
      <c r="L81" s="52"/>
      <c r="M81" s="52"/>
    </row>
    <row r="82" spans="2:14" x14ac:dyDescent="0.25">
      <c r="B82" s="85"/>
      <c r="C82" s="85"/>
      <c r="D82" s="85"/>
      <c r="E82" s="77"/>
      <c r="F82" s="72"/>
      <c r="G82" s="33"/>
      <c r="H82" s="61"/>
      <c r="I82" s="11"/>
      <c r="J82" s="13"/>
      <c r="K82" s="52"/>
      <c r="L82" s="52"/>
      <c r="M82" s="52"/>
    </row>
    <row r="83" spans="2:14" x14ac:dyDescent="0.25">
      <c r="B83" s="85"/>
      <c r="C83" s="85"/>
      <c r="D83" s="85"/>
      <c r="E83" s="77"/>
      <c r="F83" s="72"/>
      <c r="G83" s="33"/>
      <c r="H83" s="61"/>
      <c r="I83" s="11"/>
      <c r="J83" s="13"/>
      <c r="K83" s="52"/>
      <c r="L83" s="52"/>
      <c r="M83" s="52"/>
    </row>
    <row r="84" spans="2:14" x14ac:dyDescent="0.25">
      <c r="B84" s="85"/>
      <c r="C84" s="85"/>
      <c r="D84" s="85"/>
      <c r="E84" s="77"/>
      <c r="F84" s="72"/>
      <c r="G84" s="33"/>
      <c r="H84" s="61"/>
      <c r="I84" s="11"/>
      <c r="J84" s="13"/>
      <c r="K84" s="52"/>
      <c r="L84" s="52"/>
      <c r="M84" s="52"/>
    </row>
    <row r="85" spans="2:14" x14ac:dyDescent="0.25">
      <c r="B85" s="85"/>
      <c r="C85" s="85"/>
      <c r="D85" s="85"/>
      <c r="E85" s="77"/>
      <c r="F85" s="72"/>
      <c r="G85" s="33"/>
      <c r="H85" s="61"/>
      <c r="I85" s="11"/>
      <c r="J85" s="13"/>
      <c r="K85" s="52"/>
      <c r="L85" s="52"/>
      <c r="M85" s="52"/>
    </row>
    <row r="86" spans="2:14" x14ac:dyDescent="0.25">
      <c r="B86" s="85"/>
      <c r="C86" s="83"/>
      <c r="D86" s="83"/>
      <c r="E86" s="78"/>
      <c r="F86" s="73"/>
      <c r="G86" s="34"/>
      <c r="H86" s="63"/>
      <c r="I86" s="16"/>
      <c r="J86" s="17"/>
      <c r="K86" s="53"/>
      <c r="L86" s="53"/>
      <c r="M86" s="52"/>
    </row>
    <row r="87" spans="2:14" x14ac:dyDescent="0.25">
      <c r="B87" s="85"/>
      <c r="C87" s="85"/>
      <c r="D87" s="85"/>
      <c r="E87" s="77"/>
      <c r="F87" s="72"/>
      <c r="G87" s="33"/>
      <c r="H87" s="61"/>
      <c r="I87" s="11"/>
      <c r="J87" s="13"/>
      <c r="K87" s="52"/>
      <c r="L87" s="52"/>
      <c r="M87" s="52"/>
    </row>
    <row r="88" spans="2:14" x14ac:dyDescent="0.25">
      <c r="B88" s="85"/>
      <c r="C88" s="85"/>
      <c r="D88" s="85"/>
      <c r="E88" s="77"/>
      <c r="F88" s="72"/>
      <c r="G88" s="33"/>
      <c r="H88" s="61"/>
      <c r="I88" s="11"/>
      <c r="J88" s="13"/>
      <c r="K88" s="52"/>
      <c r="L88" s="52"/>
      <c r="M88" s="52"/>
    </row>
    <row r="89" spans="2:14" x14ac:dyDescent="0.25">
      <c r="B89" s="85"/>
      <c r="C89" s="85"/>
      <c r="D89" s="85"/>
      <c r="E89" s="77"/>
      <c r="F89" s="72"/>
      <c r="G89" s="33"/>
      <c r="H89" s="61"/>
      <c r="I89" s="11"/>
      <c r="J89" s="13"/>
      <c r="K89" s="52"/>
      <c r="L89" s="55"/>
      <c r="M89" s="52"/>
    </row>
    <row r="90" spans="2:14" x14ac:dyDescent="0.25">
      <c r="B90" s="85"/>
      <c r="C90" s="85"/>
      <c r="D90" s="85"/>
      <c r="E90" s="75"/>
      <c r="F90" s="69"/>
      <c r="G90" s="3"/>
      <c r="H90" s="64"/>
      <c r="I90" s="11"/>
      <c r="J90" s="13"/>
      <c r="K90" s="52"/>
      <c r="L90" s="55"/>
      <c r="M90" s="52"/>
    </row>
    <row r="91" spans="2:14" x14ac:dyDescent="0.25">
      <c r="B91" s="85"/>
      <c r="C91" s="85"/>
      <c r="D91" s="80"/>
      <c r="E91" s="75"/>
      <c r="F91" s="69"/>
      <c r="G91" s="3"/>
      <c r="H91" s="61"/>
      <c r="I91" s="11"/>
      <c r="J91" s="13"/>
      <c r="K91" s="52"/>
      <c r="L91" s="52"/>
      <c r="M91" s="52"/>
    </row>
    <row r="92" spans="2:14" x14ac:dyDescent="0.25">
      <c r="B92" s="85"/>
      <c r="C92" s="85"/>
      <c r="D92" s="80"/>
      <c r="E92" s="75"/>
      <c r="F92" s="69"/>
      <c r="G92" s="3"/>
      <c r="H92" s="61"/>
      <c r="I92" s="11"/>
      <c r="J92" s="13"/>
      <c r="K92" s="52"/>
      <c r="L92" s="52"/>
      <c r="M92" s="52"/>
      <c r="N92" s="41"/>
    </row>
    <row r="93" spans="2:14" x14ac:dyDescent="0.25">
      <c r="B93" s="85"/>
      <c r="C93" s="85"/>
      <c r="D93" s="80"/>
      <c r="E93" s="75"/>
      <c r="F93" s="69"/>
      <c r="G93" s="3"/>
      <c r="H93" s="61"/>
      <c r="I93" s="11"/>
      <c r="J93" s="13"/>
      <c r="K93" s="52"/>
      <c r="L93" s="52"/>
      <c r="M93" s="52"/>
      <c r="N93" s="41"/>
    </row>
    <row r="94" spans="2:14" x14ac:dyDescent="0.25">
      <c r="B94" s="85"/>
      <c r="C94" s="85"/>
      <c r="D94" s="80"/>
      <c r="E94" s="75"/>
      <c r="F94" s="69"/>
      <c r="G94" s="3"/>
      <c r="H94" s="61"/>
      <c r="I94" s="11"/>
      <c r="J94" s="13"/>
      <c r="K94" s="52"/>
      <c r="L94" s="52"/>
      <c r="M94" s="52"/>
      <c r="N94" s="41"/>
    </row>
    <row r="95" spans="2:14" x14ac:dyDescent="0.25">
      <c r="B95" s="85"/>
      <c r="C95" s="85"/>
      <c r="D95" s="80"/>
      <c r="E95" s="75"/>
      <c r="F95" s="69"/>
      <c r="G95" s="3"/>
      <c r="H95" s="61"/>
      <c r="I95" s="11"/>
      <c r="J95" s="13"/>
      <c r="K95" s="52"/>
      <c r="L95" s="52"/>
      <c r="M95" s="52"/>
      <c r="N95" s="41"/>
    </row>
    <row r="96" spans="2:14" x14ac:dyDescent="0.25">
      <c r="B96" s="85"/>
      <c r="C96" s="85"/>
      <c r="D96" s="80"/>
      <c r="E96" s="75"/>
      <c r="F96" s="69"/>
      <c r="G96" s="3"/>
      <c r="H96" s="61"/>
      <c r="I96" s="11"/>
      <c r="J96" s="13"/>
      <c r="K96" s="52"/>
      <c r="L96" s="52"/>
      <c r="M96" s="52"/>
      <c r="N96" s="41"/>
    </row>
    <row r="97" spans="2:14" x14ac:dyDescent="0.25">
      <c r="B97" s="85"/>
      <c r="C97" s="85"/>
      <c r="D97" s="80"/>
      <c r="E97" s="75"/>
      <c r="F97" s="69"/>
      <c r="G97" s="3"/>
      <c r="H97" s="61"/>
      <c r="I97" s="11"/>
      <c r="J97" s="13"/>
      <c r="K97" s="52"/>
      <c r="L97" s="52"/>
      <c r="M97" s="52"/>
      <c r="N97" s="41"/>
    </row>
    <row r="98" spans="2:14" x14ac:dyDescent="0.25">
      <c r="B98" s="85"/>
      <c r="C98" s="85"/>
      <c r="D98" s="80"/>
      <c r="E98" s="75"/>
      <c r="F98" s="69"/>
      <c r="G98" s="3"/>
      <c r="H98" s="61"/>
      <c r="I98" s="11"/>
      <c r="J98" s="13"/>
      <c r="K98" s="52"/>
      <c r="L98" s="52"/>
      <c r="M98" s="52"/>
      <c r="N98" s="41"/>
    </row>
    <row r="99" spans="2:14" x14ac:dyDescent="0.25">
      <c r="B99" s="85"/>
      <c r="C99" s="85"/>
      <c r="D99" s="80"/>
      <c r="E99" s="75"/>
      <c r="F99" s="69"/>
      <c r="G99" s="3"/>
      <c r="H99" s="61"/>
      <c r="I99" s="11"/>
      <c r="J99" s="13"/>
      <c r="K99" s="52"/>
      <c r="L99" s="52"/>
      <c r="M99" s="52"/>
      <c r="N99" s="42"/>
    </row>
    <row r="100" spans="2:14" x14ac:dyDescent="0.25">
      <c r="B100" s="85"/>
      <c r="C100" s="85"/>
      <c r="D100" s="80"/>
      <c r="E100" s="75"/>
      <c r="F100" s="69"/>
      <c r="G100" s="3"/>
      <c r="H100" s="61"/>
      <c r="I100" s="11"/>
      <c r="J100" s="13"/>
      <c r="K100" s="52"/>
      <c r="L100" s="52"/>
      <c r="M100" s="52"/>
      <c r="N100" s="42"/>
    </row>
    <row r="101" spans="2:14" x14ac:dyDescent="0.25">
      <c r="B101" s="85"/>
      <c r="C101" s="85"/>
      <c r="D101" s="80"/>
      <c r="E101" s="75"/>
      <c r="F101" s="69"/>
      <c r="G101" s="3"/>
      <c r="H101" s="61"/>
      <c r="I101" s="11"/>
      <c r="J101" s="13"/>
      <c r="K101" s="52"/>
      <c r="L101" s="52"/>
      <c r="M101" s="52"/>
      <c r="N101" s="41"/>
    </row>
    <row r="102" spans="2:14" x14ac:dyDescent="0.25">
      <c r="B102" s="85"/>
      <c r="C102" s="85"/>
      <c r="D102" s="80"/>
      <c r="E102" s="75"/>
      <c r="F102" s="69"/>
      <c r="G102" s="3"/>
      <c r="H102" s="61"/>
      <c r="I102" s="11"/>
      <c r="J102" s="13"/>
      <c r="K102" s="52"/>
      <c r="L102" s="52"/>
      <c r="M102" s="52"/>
      <c r="N102" s="41"/>
    </row>
    <row r="103" spans="2:14" x14ac:dyDescent="0.25">
      <c r="B103" s="85"/>
      <c r="C103" s="85"/>
      <c r="D103" s="80"/>
      <c r="E103" s="75"/>
      <c r="F103" s="69"/>
      <c r="G103" s="3"/>
      <c r="H103" s="61"/>
      <c r="I103" s="11"/>
      <c r="J103" s="13"/>
      <c r="K103" s="52"/>
      <c r="L103" s="52"/>
      <c r="M103" s="52"/>
      <c r="N103" s="39"/>
    </row>
    <row r="104" spans="2:14" x14ac:dyDescent="0.25">
      <c r="B104" s="85"/>
      <c r="C104" s="85"/>
      <c r="D104" s="80"/>
      <c r="E104" s="75"/>
      <c r="F104" s="69"/>
      <c r="G104" s="3"/>
      <c r="H104" s="61"/>
      <c r="I104" s="11"/>
      <c r="J104" s="13"/>
      <c r="K104" s="52"/>
      <c r="L104" s="52"/>
      <c r="M104" s="52"/>
      <c r="N104" s="39"/>
    </row>
    <row r="105" spans="2:14" x14ac:dyDescent="0.25">
      <c r="B105" s="85"/>
      <c r="C105" s="85"/>
      <c r="D105" s="80"/>
      <c r="E105" s="75"/>
      <c r="F105" s="69"/>
      <c r="G105" s="3"/>
      <c r="H105" s="61"/>
      <c r="I105" s="11"/>
      <c r="J105" s="13"/>
      <c r="K105" s="52"/>
      <c r="L105" s="52"/>
      <c r="M105" s="52"/>
      <c r="N105" s="41"/>
    </row>
    <row r="106" spans="2:14" x14ac:dyDescent="0.25">
      <c r="B106" s="85"/>
      <c r="C106" s="85"/>
      <c r="D106" s="80"/>
      <c r="E106" s="75"/>
      <c r="F106" s="69"/>
      <c r="G106" s="3"/>
      <c r="H106" s="61"/>
      <c r="I106" s="11"/>
      <c r="J106" s="13"/>
      <c r="K106" s="52"/>
      <c r="L106" s="52"/>
      <c r="M106" s="52"/>
      <c r="N106" s="43"/>
    </row>
    <row r="107" spans="2:14" x14ac:dyDescent="0.25">
      <c r="B107" s="85"/>
      <c r="C107" s="85"/>
      <c r="D107" s="80"/>
      <c r="E107" s="75"/>
      <c r="F107" s="69"/>
      <c r="G107" s="3"/>
      <c r="H107" s="61"/>
      <c r="I107" s="11"/>
      <c r="J107" s="13"/>
      <c r="K107" s="52"/>
      <c r="L107" s="55"/>
      <c r="M107" s="52"/>
      <c r="N107" s="39"/>
    </row>
    <row r="108" spans="2:14" x14ac:dyDescent="0.25">
      <c r="B108" s="85"/>
      <c r="C108" s="85"/>
      <c r="D108" s="80"/>
      <c r="E108" s="75"/>
      <c r="F108" s="69"/>
      <c r="G108" s="3"/>
      <c r="H108" s="61"/>
      <c r="I108" s="11"/>
      <c r="J108" s="13"/>
      <c r="K108" s="52"/>
      <c r="L108" s="52"/>
      <c r="M108" s="52"/>
      <c r="N108" s="35"/>
    </row>
    <row r="109" spans="2:14" x14ac:dyDescent="0.25">
      <c r="B109" s="85"/>
      <c r="C109" s="85"/>
      <c r="D109" s="80"/>
      <c r="E109" s="75"/>
      <c r="F109" s="69"/>
      <c r="G109" s="3"/>
      <c r="H109" s="61"/>
      <c r="I109" s="11"/>
      <c r="J109" s="13"/>
      <c r="K109" s="52"/>
      <c r="L109" s="55"/>
      <c r="M109" s="52"/>
      <c r="N109" s="45"/>
    </row>
    <row r="110" spans="2:14" x14ac:dyDescent="0.25">
      <c r="B110" s="85"/>
      <c r="C110" s="85"/>
      <c r="D110" s="80"/>
      <c r="E110" s="75"/>
      <c r="F110" s="69"/>
      <c r="G110" s="3"/>
      <c r="H110" s="61"/>
      <c r="I110" s="11"/>
      <c r="J110" s="13"/>
      <c r="K110" s="52"/>
      <c r="L110" s="55"/>
      <c r="M110" s="52"/>
      <c r="N110" s="37"/>
    </row>
    <row r="111" spans="2:14" x14ac:dyDescent="0.25">
      <c r="B111" s="85"/>
      <c r="C111" s="85"/>
      <c r="D111" s="80"/>
      <c r="E111" s="75"/>
      <c r="F111" s="69"/>
      <c r="G111" s="3"/>
      <c r="H111" s="61"/>
      <c r="I111" s="11"/>
      <c r="J111" s="13"/>
      <c r="K111" s="52"/>
      <c r="L111" s="52"/>
      <c r="M111" s="52"/>
      <c r="N111" s="40"/>
    </row>
    <row r="112" spans="2:14" x14ac:dyDescent="0.25">
      <c r="B112" s="85"/>
      <c r="C112" s="85"/>
      <c r="D112" s="80"/>
      <c r="E112" s="75"/>
      <c r="F112" s="69"/>
      <c r="G112" s="3"/>
      <c r="H112" s="61"/>
      <c r="I112" s="11"/>
      <c r="J112" s="13"/>
      <c r="K112" s="52"/>
      <c r="L112" s="52"/>
      <c r="M112" s="52"/>
      <c r="N112" s="37"/>
    </row>
    <row r="113" spans="2:14" x14ac:dyDescent="0.25">
      <c r="B113" s="85"/>
      <c r="C113" s="85"/>
      <c r="D113" s="80"/>
      <c r="E113" s="75"/>
      <c r="F113" s="69"/>
      <c r="G113" s="3"/>
      <c r="H113" s="61"/>
      <c r="I113" s="11"/>
      <c r="J113" s="13"/>
      <c r="K113" s="52"/>
      <c r="L113" s="52"/>
      <c r="M113" s="52"/>
      <c r="N113" s="37"/>
    </row>
    <row r="114" spans="2:14" x14ac:dyDescent="0.25">
      <c r="B114" s="85"/>
      <c r="C114" s="85"/>
      <c r="D114" s="80"/>
      <c r="E114" s="75"/>
      <c r="F114" s="69"/>
      <c r="G114" s="3"/>
      <c r="H114" s="61"/>
      <c r="I114" s="11"/>
      <c r="J114" s="13"/>
      <c r="K114" s="52"/>
      <c r="L114" s="52"/>
      <c r="M114" s="52"/>
      <c r="N114" s="44"/>
    </row>
    <row r="115" spans="2:14" x14ac:dyDescent="0.25">
      <c r="B115" s="85"/>
      <c r="C115" s="85"/>
      <c r="D115" s="80"/>
      <c r="E115" s="75"/>
      <c r="F115" s="69"/>
      <c r="G115" s="3"/>
      <c r="H115" s="61"/>
      <c r="I115" s="11"/>
      <c r="J115" s="13"/>
      <c r="K115" s="52"/>
      <c r="L115" s="52"/>
      <c r="M115" s="52"/>
      <c r="N115" s="45"/>
    </row>
    <row r="116" spans="2:14" x14ac:dyDescent="0.25">
      <c r="B116" s="85"/>
      <c r="C116" s="85"/>
      <c r="D116" s="80"/>
      <c r="E116" s="75"/>
      <c r="F116" s="69"/>
      <c r="G116" s="3"/>
      <c r="H116" s="61"/>
      <c r="I116" s="11"/>
      <c r="J116" s="13"/>
      <c r="K116" s="52"/>
      <c r="L116" s="52"/>
      <c r="M116" s="52"/>
      <c r="N116" s="45"/>
    </row>
    <row r="117" spans="2:14" x14ac:dyDescent="0.25">
      <c r="B117" s="85"/>
      <c r="C117" s="85"/>
      <c r="D117" s="80"/>
      <c r="E117" s="75"/>
      <c r="F117" s="69"/>
      <c r="G117" s="3"/>
      <c r="H117" s="61"/>
      <c r="I117" s="11"/>
      <c r="J117" s="13"/>
      <c r="K117" s="52"/>
      <c r="L117" s="52"/>
      <c r="M117" s="52"/>
    </row>
    <row r="118" spans="2:14" x14ac:dyDescent="0.25">
      <c r="B118" s="85"/>
      <c r="C118" s="85"/>
      <c r="D118" s="80"/>
      <c r="E118" s="75"/>
      <c r="F118" s="69"/>
      <c r="G118" s="3"/>
      <c r="H118" s="61"/>
      <c r="I118" s="11"/>
      <c r="J118" s="13"/>
      <c r="K118" s="52"/>
      <c r="L118" s="52"/>
      <c r="M118" s="52"/>
    </row>
    <row r="119" spans="2:14" x14ac:dyDescent="0.25">
      <c r="B119" s="85"/>
      <c r="C119" s="85"/>
      <c r="D119" s="80"/>
      <c r="E119" s="75"/>
      <c r="F119" s="69"/>
      <c r="G119" s="3"/>
      <c r="H119" s="61"/>
      <c r="I119" s="11"/>
      <c r="J119" s="13"/>
      <c r="K119" s="52"/>
      <c r="L119" s="52"/>
      <c r="M119" s="52"/>
    </row>
    <row r="120" spans="2:14" x14ac:dyDescent="0.25">
      <c r="B120" s="85"/>
      <c r="C120" s="85"/>
      <c r="D120" s="80"/>
      <c r="E120" s="75"/>
      <c r="F120" s="69"/>
      <c r="G120" s="3"/>
      <c r="H120" s="61"/>
      <c r="I120" s="11"/>
      <c r="J120" s="13"/>
      <c r="K120" s="52"/>
      <c r="L120" s="52"/>
      <c r="M120" s="52"/>
    </row>
    <row r="121" spans="2:14" x14ac:dyDescent="0.25">
      <c r="B121" s="85"/>
      <c r="C121" s="85"/>
      <c r="D121" s="80"/>
      <c r="E121" s="75"/>
      <c r="F121" s="69"/>
      <c r="G121" s="3"/>
      <c r="H121" s="61"/>
      <c r="I121" s="11"/>
      <c r="J121" s="13"/>
      <c r="K121" s="52"/>
      <c r="L121" s="52"/>
      <c r="M121" s="52"/>
    </row>
    <row r="122" spans="2:14" x14ac:dyDescent="0.25">
      <c r="B122" s="85"/>
      <c r="C122" s="85"/>
      <c r="D122" s="80"/>
      <c r="E122" s="75"/>
      <c r="F122" s="69"/>
      <c r="G122" s="3"/>
      <c r="H122" s="61"/>
      <c r="I122" s="11"/>
      <c r="J122" s="13"/>
      <c r="K122" s="52"/>
      <c r="L122" s="52"/>
      <c r="M122" s="52"/>
    </row>
    <row r="123" spans="2:14" x14ac:dyDescent="0.25">
      <c r="B123" s="85"/>
      <c r="C123" s="85"/>
      <c r="D123" s="80"/>
      <c r="E123" s="75"/>
      <c r="F123" s="69"/>
      <c r="G123" s="3"/>
      <c r="H123" s="61"/>
      <c r="I123" s="11"/>
      <c r="J123" s="13"/>
      <c r="K123" s="52"/>
      <c r="L123" s="52"/>
      <c r="M123" s="52"/>
    </row>
    <row r="124" spans="2:14" x14ac:dyDescent="0.25">
      <c r="B124" s="85"/>
      <c r="C124" s="85"/>
      <c r="D124" s="80"/>
      <c r="E124" s="75"/>
      <c r="F124" s="69"/>
      <c r="G124" s="3"/>
      <c r="H124" s="61"/>
      <c r="I124" s="11"/>
      <c r="J124" s="13"/>
      <c r="K124" s="52"/>
      <c r="L124" s="52"/>
      <c r="M124" s="52"/>
    </row>
    <row r="125" spans="2:14" x14ac:dyDescent="0.25">
      <c r="B125" s="85"/>
      <c r="C125" s="85"/>
      <c r="D125" s="80"/>
      <c r="E125" s="75"/>
      <c r="F125" s="69"/>
      <c r="G125" s="3"/>
      <c r="H125" s="61"/>
      <c r="I125" s="11"/>
      <c r="J125" s="13"/>
      <c r="K125" s="52"/>
      <c r="L125" s="55"/>
      <c r="M125" s="52"/>
    </row>
    <row r="126" spans="2:14" x14ac:dyDescent="0.25">
      <c r="B126" s="85"/>
      <c r="C126" s="85"/>
      <c r="D126" s="80"/>
      <c r="E126" s="75"/>
      <c r="F126" s="69"/>
      <c r="G126" s="3"/>
      <c r="H126" s="61"/>
      <c r="I126" s="11"/>
      <c r="J126" s="13"/>
      <c r="K126" s="52"/>
      <c r="L126" s="52"/>
      <c r="M126" s="52"/>
    </row>
    <row r="127" spans="2:14" x14ac:dyDescent="0.25">
      <c r="B127" s="85"/>
      <c r="C127" s="85"/>
      <c r="D127" s="80"/>
      <c r="E127" s="75"/>
      <c r="F127" s="69"/>
      <c r="G127" s="3"/>
      <c r="H127" s="61"/>
      <c r="I127" s="11"/>
      <c r="J127" s="13"/>
      <c r="K127" s="52"/>
      <c r="L127" s="52"/>
      <c r="M127" s="52"/>
    </row>
    <row r="128" spans="2:14" x14ac:dyDescent="0.25">
      <c r="B128" s="85"/>
      <c r="C128" s="85"/>
      <c r="D128" s="80"/>
      <c r="E128" s="75"/>
      <c r="F128" s="69"/>
      <c r="G128" s="3"/>
      <c r="H128" s="61"/>
      <c r="I128" s="11"/>
      <c r="J128" s="13"/>
      <c r="K128" s="52"/>
      <c r="L128" s="52"/>
      <c r="M128" s="52"/>
    </row>
    <row r="129" spans="2:13" x14ac:dyDescent="0.25">
      <c r="B129" s="85"/>
      <c r="C129" s="85"/>
      <c r="D129" s="80"/>
      <c r="E129" s="75"/>
      <c r="F129" s="69"/>
      <c r="G129" s="3"/>
      <c r="H129" s="61"/>
      <c r="I129" s="11"/>
      <c r="J129" s="13"/>
      <c r="K129" s="52"/>
      <c r="L129" s="52"/>
      <c r="M129" s="52"/>
    </row>
    <row r="130" spans="2:13" x14ac:dyDescent="0.25">
      <c r="B130" s="85"/>
      <c r="C130" s="85"/>
      <c r="D130" s="80"/>
      <c r="E130" s="75"/>
      <c r="F130" s="69"/>
      <c r="G130" s="3"/>
      <c r="H130" s="61"/>
      <c r="I130" s="11"/>
      <c r="J130" s="13"/>
      <c r="K130" s="52"/>
      <c r="L130" s="52"/>
      <c r="M130" s="52"/>
    </row>
    <row r="131" spans="2:13" x14ac:dyDescent="0.25">
      <c r="B131" s="85"/>
      <c r="C131" s="85"/>
      <c r="D131" s="80"/>
      <c r="E131" s="75"/>
      <c r="F131" s="69"/>
      <c r="G131" s="3"/>
      <c r="H131" s="61"/>
      <c r="I131" s="11"/>
      <c r="J131" s="13"/>
      <c r="K131" s="52"/>
      <c r="L131" s="52"/>
      <c r="M131" s="52"/>
    </row>
    <row r="132" spans="2:13" x14ac:dyDescent="0.25">
      <c r="B132" s="85"/>
      <c r="C132" s="85"/>
      <c r="D132" s="80"/>
      <c r="E132" s="75"/>
      <c r="F132" s="69"/>
      <c r="G132" s="3"/>
      <c r="H132" s="61"/>
      <c r="I132" s="11"/>
      <c r="J132" s="13"/>
      <c r="K132" s="52"/>
      <c r="L132" s="52"/>
      <c r="M132" s="52"/>
    </row>
    <row r="133" spans="2:13" x14ac:dyDescent="0.25">
      <c r="B133" s="85"/>
      <c r="C133" s="85"/>
      <c r="D133" s="80"/>
      <c r="E133" s="75"/>
      <c r="F133" s="69"/>
      <c r="G133" s="3"/>
      <c r="H133" s="61"/>
      <c r="I133" s="11"/>
      <c r="J133" s="13"/>
      <c r="K133" s="52"/>
      <c r="L133" s="52"/>
      <c r="M133" s="52"/>
    </row>
    <row r="134" spans="2:13" x14ac:dyDescent="0.25">
      <c r="B134" s="85"/>
      <c r="C134" s="85"/>
      <c r="D134" s="80"/>
      <c r="E134" s="75"/>
      <c r="F134" s="69"/>
      <c r="G134" s="3"/>
      <c r="H134" s="61"/>
      <c r="I134" s="11"/>
      <c r="J134" s="13"/>
      <c r="K134" s="52"/>
      <c r="L134" s="52"/>
      <c r="M134" s="52"/>
    </row>
    <row r="135" spans="2:13" x14ac:dyDescent="0.25">
      <c r="B135" s="85"/>
      <c r="C135" s="85"/>
      <c r="D135" s="80"/>
      <c r="E135" s="75"/>
      <c r="F135" s="69"/>
      <c r="G135" s="3"/>
      <c r="H135" s="61"/>
      <c r="I135" s="11"/>
      <c r="J135" s="13"/>
      <c r="K135" s="52"/>
      <c r="L135" s="52"/>
      <c r="M135" s="52"/>
    </row>
    <row r="136" spans="2:13" x14ac:dyDescent="0.25">
      <c r="B136" s="85"/>
      <c r="C136" s="85"/>
      <c r="D136" s="80"/>
      <c r="E136" s="75"/>
      <c r="F136" s="69"/>
      <c r="G136" s="3"/>
      <c r="H136" s="61"/>
      <c r="I136" s="11"/>
      <c r="J136" s="13"/>
      <c r="K136" s="52"/>
      <c r="L136" s="52"/>
      <c r="M136" s="52"/>
    </row>
    <row r="137" spans="2:13" x14ac:dyDescent="0.25">
      <c r="B137" s="85"/>
      <c r="C137" s="85"/>
      <c r="D137" s="80"/>
      <c r="E137" s="75"/>
      <c r="F137" s="69"/>
      <c r="G137" s="3"/>
      <c r="H137" s="61"/>
      <c r="I137" s="11"/>
      <c r="J137" s="13"/>
      <c r="K137" s="52"/>
      <c r="L137" s="52"/>
      <c r="M137" s="52"/>
    </row>
    <row r="138" spans="2:13" x14ac:dyDescent="0.25">
      <c r="B138" s="85"/>
      <c r="C138" s="85"/>
      <c r="D138" s="80"/>
      <c r="E138" s="75"/>
      <c r="F138" s="69"/>
      <c r="G138" s="3"/>
      <c r="H138" s="61"/>
      <c r="I138" s="11"/>
      <c r="J138" s="13"/>
      <c r="K138" s="52"/>
      <c r="L138" s="52"/>
      <c r="M138" s="52"/>
    </row>
    <row r="139" spans="2:13" x14ac:dyDescent="0.25">
      <c r="B139" s="85"/>
      <c r="C139" s="85"/>
      <c r="D139" s="80"/>
      <c r="E139" s="75"/>
      <c r="F139" s="69"/>
      <c r="G139" s="3"/>
      <c r="H139" s="61"/>
      <c r="I139" s="11"/>
      <c r="J139" s="13"/>
      <c r="K139" s="52"/>
      <c r="L139" s="52"/>
      <c r="M139" s="52"/>
    </row>
    <row r="140" spans="2:13" x14ac:dyDescent="0.25">
      <c r="B140" s="85"/>
      <c r="C140" s="85"/>
      <c r="D140" s="80"/>
      <c r="E140" s="75"/>
      <c r="F140" s="69"/>
      <c r="G140" s="3"/>
      <c r="H140" s="61"/>
      <c r="I140" s="11"/>
      <c r="J140" s="13"/>
      <c r="K140" s="52"/>
      <c r="L140" s="52"/>
      <c r="M140" s="52"/>
    </row>
    <row r="141" spans="2:13" x14ac:dyDescent="0.25">
      <c r="B141" s="85"/>
      <c r="C141" s="85"/>
      <c r="D141" s="80"/>
      <c r="E141" s="75"/>
      <c r="F141" s="69"/>
      <c r="G141" s="3"/>
      <c r="H141" s="61"/>
      <c r="I141" s="11"/>
      <c r="J141" s="13"/>
      <c r="K141" s="52"/>
      <c r="L141" s="52"/>
      <c r="M141" s="52"/>
    </row>
    <row r="142" spans="2:13" x14ac:dyDescent="0.25">
      <c r="B142" s="85"/>
      <c r="C142" s="85"/>
      <c r="D142" s="80"/>
      <c r="E142" s="75"/>
      <c r="F142" s="69"/>
      <c r="G142" s="3"/>
      <c r="H142" s="61"/>
      <c r="I142" s="11"/>
      <c r="J142" s="13"/>
      <c r="K142" s="52"/>
      <c r="L142" s="52"/>
      <c r="M142" s="52"/>
    </row>
    <row r="143" spans="2:13" x14ac:dyDescent="0.25">
      <c r="B143" s="85"/>
      <c r="C143" s="85"/>
      <c r="D143" s="80"/>
      <c r="E143" s="75"/>
      <c r="F143" s="69"/>
      <c r="G143" s="3"/>
      <c r="H143" s="61"/>
      <c r="I143" s="11"/>
      <c r="J143" s="13"/>
      <c r="K143" s="52"/>
      <c r="L143" s="52"/>
      <c r="M143" s="52"/>
    </row>
    <row r="144" spans="2:13" x14ac:dyDescent="0.25">
      <c r="B144" s="85"/>
      <c r="C144" s="85"/>
      <c r="D144" s="80"/>
      <c r="E144" s="75"/>
      <c r="F144" s="69"/>
      <c r="G144" s="3"/>
      <c r="H144" s="61"/>
      <c r="I144" s="11"/>
      <c r="J144" s="13"/>
      <c r="K144" s="52"/>
      <c r="L144" s="52"/>
      <c r="M144" s="52"/>
    </row>
    <row r="145" spans="2:14" x14ac:dyDescent="0.25">
      <c r="B145" s="85"/>
      <c r="C145" s="85"/>
      <c r="D145" s="80"/>
      <c r="E145" s="75"/>
      <c r="F145" s="69"/>
      <c r="G145" s="3"/>
      <c r="H145" s="61"/>
      <c r="I145" s="11"/>
      <c r="J145" s="13"/>
      <c r="K145" s="52"/>
      <c r="L145" s="55"/>
      <c r="M145" s="52"/>
    </row>
    <row r="146" spans="2:14" x14ac:dyDescent="0.25">
      <c r="B146" s="85"/>
      <c r="C146" s="85"/>
      <c r="D146" s="80"/>
      <c r="E146" s="75"/>
      <c r="F146" s="69"/>
      <c r="G146" s="3"/>
      <c r="H146" s="61"/>
      <c r="I146" s="11"/>
      <c r="J146" s="13"/>
      <c r="K146" s="52"/>
      <c r="L146" s="52"/>
      <c r="M146" s="52"/>
    </row>
    <row r="147" spans="2:14" x14ac:dyDescent="0.25">
      <c r="B147" s="85"/>
      <c r="C147" s="85"/>
      <c r="D147" s="80"/>
      <c r="E147" s="75"/>
      <c r="F147" s="69"/>
      <c r="G147" s="3"/>
      <c r="H147" s="61"/>
      <c r="I147" s="11"/>
      <c r="J147" s="13"/>
      <c r="K147" s="52"/>
      <c r="L147" s="52"/>
      <c r="M147" s="52"/>
    </row>
    <row r="148" spans="2:14" x14ac:dyDescent="0.25">
      <c r="B148" s="85"/>
      <c r="C148" s="85"/>
      <c r="D148" s="80"/>
      <c r="E148" s="75"/>
      <c r="F148" s="69"/>
      <c r="G148" s="3"/>
      <c r="H148" s="61"/>
      <c r="I148" s="11"/>
      <c r="J148" s="13"/>
      <c r="K148" s="52"/>
      <c r="L148" s="52"/>
      <c r="M148" s="52"/>
      <c r="N148" s="2"/>
    </row>
    <row r="149" spans="2:14" x14ac:dyDescent="0.25">
      <c r="B149" s="85"/>
      <c r="C149" s="85"/>
      <c r="D149" s="80"/>
      <c r="E149" s="75"/>
      <c r="F149" s="69"/>
      <c r="G149" s="3"/>
      <c r="H149" s="61"/>
      <c r="I149" s="11"/>
      <c r="J149" s="13"/>
      <c r="K149" s="52"/>
      <c r="L149" s="52"/>
      <c r="M149" s="52"/>
    </row>
    <row r="150" spans="2:14" x14ac:dyDescent="0.25">
      <c r="B150" s="85"/>
      <c r="C150" s="85"/>
      <c r="D150" s="80"/>
      <c r="E150" s="75"/>
      <c r="F150" s="69"/>
      <c r="G150" s="3"/>
      <c r="H150" s="61"/>
      <c r="I150" s="11"/>
      <c r="J150" s="13"/>
      <c r="K150" s="52"/>
      <c r="L150" s="52"/>
      <c r="M150" s="52"/>
      <c r="N150" s="2"/>
    </row>
    <row r="151" spans="2:14" x14ac:dyDescent="0.25">
      <c r="B151" s="85"/>
      <c r="C151" s="85"/>
      <c r="D151" s="80"/>
      <c r="E151" s="75"/>
      <c r="F151" s="69"/>
      <c r="G151" s="3"/>
      <c r="H151" s="61"/>
      <c r="I151" s="11"/>
      <c r="J151" s="13"/>
      <c r="K151" s="52"/>
      <c r="L151" s="52"/>
      <c r="M151" s="52"/>
    </row>
    <row r="152" spans="2:14" x14ac:dyDescent="0.25">
      <c r="B152" s="85"/>
      <c r="C152" s="85"/>
      <c r="D152" s="80"/>
      <c r="E152" s="75"/>
      <c r="F152" s="69"/>
      <c r="G152" s="3"/>
      <c r="H152" s="61"/>
      <c r="I152" s="11"/>
      <c r="J152" s="13"/>
      <c r="K152" s="52"/>
      <c r="L152" s="52"/>
      <c r="M152" s="52"/>
    </row>
    <row r="153" spans="2:14" x14ac:dyDescent="0.25">
      <c r="B153" s="85"/>
      <c r="C153" s="85"/>
      <c r="D153" s="81"/>
      <c r="E153" s="75"/>
      <c r="F153" s="69"/>
      <c r="G153" s="3"/>
      <c r="H153" s="61"/>
      <c r="I153" s="11"/>
      <c r="J153" s="13"/>
      <c r="K153" s="52"/>
      <c r="L153" s="52"/>
      <c r="M153" s="52"/>
    </row>
    <row r="154" spans="2:14" x14ac:dyDescent="0.25">
      <c r="B154" s="85"/>
      <c r="C154" s="85"/>
      <c r="D154" s="80"/>
      <c r="E154" s="75"/>
      <c r="F154" s="69"/>
      <c r="G154" s="3"/>
      <c r="H154" s="61"/>
      <c r="I154" s="11"/>
      <c r="J154" s="13"/>
      <c r="K154" s="52"/>
      <c r="L154" s="52"/>
      <c r="M154" s="52"/>
    </row>
    <row r="155" spans="2:14" x14ac:dyDescent="0.25">
      <c r="B155" s="85"/>
      <c r="C155" s="85"/>
      <c r="D155" s="80"/>
      <c r="E155" s="75"/>
      <c r="F155" s="69"/>
      <c r="G155" s="3"/>
      <c r="H155" s="61"/>
      <c r="I155" s="11"/>
      <c r="J155" s="13"/>
      <c r="K155" s="52"/>
      <c r="L155" s="52"/>
      <c r="M155" s="52"/>
    </row>
    <row r="156" spans="2:14" x14ac:dyDescent="0.25">
      <c r="B156" s="85"/>
      <c r="C156" s="85"/>
      <c r="D156" s="80"/>
      <c r="E156" s="75"/>
      <c r="F156" s="69"/>
      <c r="G156" s="3"/>
      <c r="H156" s="61"/>
      <c r="I156" s="11"/>
      <c r="J156" s="13"/>
      <c r="K156" s="52"/>
      <c r="L156" s="52"/>
      <c r="M156" s="52"/>
    </row>
    <row r="157" spans="2:14" x14ac:dyDescent="0.25">
      <c r="B157" s="85"/>
      <c r="C157" s="85"/>
      <c r="D157" s="80"/>
      <c r="E157" s="75"/>
      <c r="F157" s="69"/>
      <c r="G157" s="3"/>
      <c r="H157" s="61"/>
      <c r="I157" s="11"/>
      <c r="J157" s="13"/>
      <c r="K157" s="52"/>
      <c r="L157" s="52"/>
      <c r="M157" s="52"/>
    </row>
    <row r="158" spans="2:14" x14ac:dyDescent="0.25">
      <c r="B158" s="85"/>
      <c r="C158" s="85"/>
      <c r="D158" s="80"/>
      <c r="E158" s="75"/>
      <c r="F158" s="69"/>
      <c r="G158" s="3"/>
      <c r="H158" s="61"/>
      <c r="I158" s="11"/>
      <c r="J158" s="13"/>
      <c r="K158" s="52"/>
      <c r="L158" s="52"/>
      <c r="M158" s="52"/>
      <c r="N158" s="2"/>
    </row>
    <row r="159" spans="2:14" x14ac:dyDescent="0.25">
      <c r="B159" s="85"/>
      <c r="C159" s="85"/>
      <c r="D159" s="80"/>
      <c r="E159" s="75"/>
      <c r="F159" s="69"/>
      <c r="G159" s="3"/>
      <c r="H159" s="61"/>
      <c r="I159" s="11"/>
      <c r="J159" s="13"/>
      <c r="K159" s="52"/>
      <c r="L159" s="52"/>
      <c r="M159" s="52"/>
    </row>
    <row r="160" spans="2:14" x14ac:dyDescent="0.25">
      <c r="B160" s="85"/>
      <c r="C160" s="85"/>
      <c r="D160" s="80"/>
      <c r="E160" s="75"/>
      <c r="F160" s="69"/>
      <c r="G160" s="3"/>
      <c r="H160" s="61"/>
      <c r="I160" s="11"/>
      <c r="J160" s="13"/>
      <c r="K160" s="52"/>
      <c r="L160" s="52"/>
      <c r="M160" s="52"/>
    </row>
    <row r="161" spans="2:14" x14ac:dyDescent="0.25">
      <c r="B161" s="85"/>
      <c r="C161" s="85"/>
      <c r="D161" s="80"/>
      <c r="E161" s="75"/>
      <c r="F161" s="69"/>
      <c r="G161" s="3"/>
      <c r="H161" s="61"/>
      <c r="I161" s="11"/>
      <c r="J161" s="13"/>
      <c r="K161" s="52"/>
      <c r="L161" s="52"/>
      <c r="M161" s="52"/>
      <c r="N161" s="2"/>
    </row>
    <row r="162" spans="2:14" x14ac:dyDescent="0.25">
      <c r="B162" s="85"/>
      <c r="C162" s="85"/>
      <c r="D162" s="80"/>
      <c r="E162" s="75"/>
      <c r="F162" s="69"/>
      <c r="G162" s="3"/>
      <c r="H162" s="61"/>
      <c r="I162" s="11"/>
      <c r="J162" s="13"/>
      <c r="K162" s="52"/>
      <c r="L162" s="52"/>
      <c r="M162" s="52"/>
    </row>
    <row r="163" spans="2:14" x14ac:dyDescent="0.25">
      <c r="B163" s="85"/>
      <c r="C163" s="85"/>
      <c r="D163" s="80"/>
      <c r="E163" s="75"/>
      <c r="F163" s="69"/>
      <c r="G163" s="3"/>
      <c r="H163" s="61"/>
      <c r="I163" s="11"/>
      <c r="J163" s="13"/>
      <c r="K163" s="52"/>
      <c r="L163" s="52"/>
      <c r="M163" s="52"/>
    </row>
    <row r="164" spans="2:14" x14ac:dyDescent="0.25">
      <c r="B164" s="85"/>
      <c r="C164" s="85"/>
      <c r="D164" s="80"/>
      <c r="E164" s="75"/>
      <c r="F164" s="69"/>
      <c r="G164" s="3"/>
      <c r="H164" s="61"/>
      <c r="I164" s="11"/>
      <c r="J164" s="13"/>
      <c r="K164" s="52"/>
      <c r="L164" s="52"/>
      <c r="M164" s="52"/>
    </row>
    <row r="165" spans="2:14" x14ac:dyDescent="0.25">
      <c r="B165" s="85"/>
      <c r="C165" s="85"/>
      <c r="D165" s="85"/>
      <c r="E165" s="75"/>
      <c r="F165" s="69"/>
      <c r="G165" s="15"/>
      <c r="H165" s="65"/>
      <c r="I165" s="11"/>
      <c r="J165" s="13"/>
      <c r="K165" s="52"/>
      <c r="L165" s="55"/>
      <c r="M165" s="52"/>
    </row>
    <row r="166" spans="2:14" x14ac:dyDescent="0.25">
      <c r="B166" s="85"/>
      <c r="C166" s="85"/>
      <c r="D166" s="85"/>
      <c r="E166" s="75"/>
      <c r="F166" s="69"/>
      <c r="G166" s="15"/>
      <c r="H166" s="65"/>
      <c r="I166" s="11"/>
      <c r="J166" s="13"/>
      <c r="K166" s="52"/>
      <c r="L166" s="55"/>
      <c r="M166" s="52"/>
    </row>
    <row r="167" spans="2:14" x14ac:dyDescent="0.25">
      <c r="B167" s="85"/>
      <c r="C167" s="85"/>
      <c r="D167" s="85"/>
      <c r="E167" s="75"/>
      <c r="F167" s="69"/>
      <c r="G167" s="3"/>
      <c r="H167" s="65"/>
      <c r="I167" s="11"/>
      <c r="J167" s="13"/>
      <c r="K167" s="52"/>
      <c r="L167" s="52"/>
      <c r="M167" s="52"/>
    </row>
    <row r="168" spans="2:14" x14ac:dyDescent="0.25">
      <c r="B168" s="85"/>
      <c r="C168" s="85"/>
      <c r="D168" s="85"/>
      <c r="E168" s="75"/>
      <c r="F168" s="69"/>
      <c r="G168" s="3"/>
      <c r="H168" s="65"/>
      <c r="I168" s="11"/>
      <c r="J168" s="13"/>
      <c r="K168" s="52"/>
      <c r="L168" s="52"/>
      <c r="M168" s="52"/>
    </row>
    <row r="169" spans="2:14" x14ac:dyDescent="0.25">
      <c r="B169" s="85"/>
      <c r="C169" s="85"/>
      <c r="D169" s="85"/>
      <c r="E169" s="75"/>
      <c r="F169" s="69"/>
      <c r="G169" s="3"/>
      <c r="H169" s="65"/>
      <c r="I169" s="11"/>
      <c r="J169" s="13"/>
      <c r="K169" s="52"/>
      <c r="L169" s="52"/>
      <c r="M169" s="52"/>
    </row>
    <row r="170" spans="2:14" x14ac:dyDescent="0.25">
      <c r="B170" s="85"/>
      <c r="C170" s="85"/>
      <c r="D170" s="85"/>
      <c r="E170" s="75"/>
      <c r="F170" s="69"/>
      <c r="G170" s="3"/>
      <c r="H170" s="65"/>
      <c r="I170" s="11"/>
      <c r="J170" s="13"/>
      <c r="K170" s="52"/>
      <c r="L170" s="52"/>
      <c r="M170" s="52"/>
    </row>
    <row r="171" spans="2:14" x14ac:dyDescent="0.25">
      <c r="B171" s="85"/>
      <c r="C171" s="85"/>
      <c r="D171" s="85"/>
      <c r="E171" s="75"/>
      <c r="F171" s="69"/>
      <c r="G171" s="3"/>
      <c r="H171" s="65"/>
      <c r="I171" s="11"/>
      <c r="J171" s="13"/>
      <c r="K171" s="52"/>
      <c r="L171" s="52"/>
      <c r="M171" s="52"/>
    </row>
    <row r="172" spans="2:14" x14ac:dyDescent="0.25">
      <c r="B172" s="85"/>
      <c r="C172" s="85"/>
      <c r="D172" s="85"/>
      <c r="E172" s="75"/>
      <c r="F172" s="69"/>
      <c r="G172" s="3"/>
      <c r="H172" s="65"/>
      <c r="I172" s="11"/>
      <c r="J172" s="13"/>
      <c r="K172" s="52"/>
      <c r="L172" s="52"/>
      <c r="M172" s="52"/>
    </row>
    <row r="173" spans="2:14" x14ac:dyDescent="0.25">
      <c r="B173" s="85"/>
      <c r="C173" s="85"/>
      <c r="D173" s="85"/>
      <c r="E173" s="75"/>
      <c r="F173" s="69"/>
      <c r="G173" s="15"/>
      <c r="H173" s="66"/>
      <c r="I173" s="12"/>
      <c r="J173" s="14"/>
      <c r="K173" s="52"/>
      <c r="L173" s="52"/>
      <c r="M173" s="52"/>
    </row>
    <row r="174" spans="2:14" x14ac:dyDescent="0.25">
      <c r="B174" s="85"/>
      <c r="C174" s="85"/>
      <c r="D174" s="85"/>
      <c r="E174" s="75"/>
      <c r="F174" s="69"/>
      <c r="G174" s="15"/>
      <c r="H174" s="66"/>
      <c r="I174" s="12"/>
      <c r="J174" s="14"/>
      <c r="K174" s="52"/>
      <c r="L174" s="52"/>
      <c r="M174" s="52"/>
    </row>
    <row r="175" spans="2:14" x14ac:dyDescent="0.25">
      <c r="B175" s="85"/>
      <c r="C175" s="85"/>
      <c r="D175" s="85"/>
      <c r="E175" s="75"/>
      <c r="F175" s="69"/>
      <c r="G175" s="3"/>
      <c r="H175" s="65"/>
      <c r="I175" s="11"/>
      <c r="J175" s="13"/>
      <c r="K175" s="52"/>
      <c r="L175" s="52"/>
      <c r="M175" s="52"/>
    </row>
    <row r="176" spans="2:14" x14ac:dyDescent="0.25">
      <c r="B176" s="85"/>
      <c r="C176" s="85"/>
      <c r="D176" s="85"/>
      <c r="E176" s="75"/>
      <c r="F176" s="69"/>
      <c r="G176" s="3"/>
      <c r="H176" s="65"/>
      <c r="I176" s="11"/>
      <c r="J176" s="13"/>
      <c r="K176" s="52"/>
      <c r="L176" s="52"/>
      <c r="M176" s="52"/>
    </row>
    <row r="177" spans="2:13" x14ac:dyDescent="0.25">
      <c r="B177" s="85"/>
      <c r="C177" s="85"/>
      <c r="D177" s="85"/>
      <c r="E177" s="75"/>
      <c r="F177" s="69"/>
      <c r="G177" s="3"/>
      <c r="H177" s="65"/>
      <c r="I177" s="11"/>
      <c r="J177" s="13"/>
      <c r="K177" s="52"/>
      <c r="L177" s="52"/>
      <c r="M177" s="52"/>
    </row>
    <row r="178" spans="2:13" x14ac:dyDescent="0.25">
      <c r="B178" s="85"/>
      <c r="C178" s="85"/>
      <c r="D178" s="85"/>
      <c r="E178" s="75"/>
      <c r="F178" s="69"/>
      <c r="G178" s="3"/>
      <c r="H178" s="65"/>
      <c r="I178" s="11"/>
      <c r="J178" s="13"/>
      <c r="K178" s="52"/>
      <c r="L178" s="52"/>
      <c r="M178" s="52"/>
    </row>
    <row r="179" spans="2:13" x14ac:dyDescent="0.25">
      <c r="B179" s="85"/>
      <c r="C179" s="85"/>
      <c r="D179" s="85"/>
      <c r="E179" s="75"/>
      <c r="F179" s="69"/>
      <c r="G179" s="15"/>
      <c r="H179" s="66"/>
      <c r="I179" s="12"/>
      <c r="J179" s="14"/>
      <c r="K179" s="52"/>
      <c r="L179" s="52"/>
      <c r="M179" s="52"/>
    </row>
    <row r="180" spans="2:13" x14ac:dyDescent="0.25">
      <c r="B180" s="85"/>
      <c r="C180" s="85"/>
      <c r="D180" s="83"/>
      <c r="E180" s="76"/>
      <c r="F180" s="71"/>
      <c r="G180" s="48"/>
      <c r="H180" s="67"/>
      <c r="I180" s="49"/>
      <c r="J180" s="50"/>
      <c r="K180" s="53"/>
      <c r="L180" s="53"/>
      <c r="M180" s="52"/>
    </row>
    <row r="181" spans="2:13" x14ac:dyDescent="0.25">
      <c r="B181" s="85"/>
      <c r="C181" s="85"/>
      <c r="D181" s="85"/>
      <c r="E181" s="75"/>
      <c r="F181" s="69"/>
      <c r="G181" s="3"/>
      <c r="H181" s="65"/>
      <c r="I181" s="11"/>
      <c r="J181" s="13"/>
      <c r="K181" s="52"/>
      <c r="L181" s="52"/>
      <c r="M181" s="52"/>
    </row>
    <row r="182" spans="2:13" x14ac:dyDescent="0.25">
      <c r="B182" s="85"/>
      <c r="C182" s="85"/>
      <c r="D182" s="80"/>
      <c r="E182" s="75"/>
      <c r="F182" s="69"/>
      <c r="G182" s="3"/>
      <c r="H182" s="61"/>
      <c r="I182" s="11"/>
      <c r="J182" s="13"/>
      <c r="K182" s="52"/>
      <c r="L182" s="55"/>
      <c r="M182" s="52"/>
    </row>
    <row r="183" spans="2:13" x14ac:dyDescent="0.25">
      <c r="B183" s="85"/>
      <c r="C183" s="85"/>
      <c r="D183" s="80"/>
      <c r="E183" s="75"/>
      <c r="F183" s="69"/>
      <c r="G183" s="3"/>
      <c r="H183" s="61"/>
      <c r="I183" s="11"/>
      <c r="J183" s="13"/>
      <c r="K183" s="52"/>
      <c r="L183" s="55"/>
      <c r="M183" s="52"/>
    </row>
    <row r="184" spans="2:13" x14ac:dyDescent="0.25">
      <c r="B184" s="85"/>
      <c r="C184" s="85"/>
      <c r="D184" s="80"/>
      <c r="E184" s="75"/>
      <c r="F184" s="69"/>
      <c r="G184" s="3"/>
      <c r="H184" s="61"/>
      <c r="I184" s="11"/>
      <c r="J184" s="13"/>
      <c r="K184" s="52"/>
      <c r="L184" s="55"/>
      <c r="M184" s="52"/>
    </row>
    <row r="185" spans="2:13" x14ac:dyDescent="0.25">
      <c r="B185" s="85"/>
      <c r="C185" s="85"/>
      <c r="D185" s="80"/>
      <c r="E185" s="75"/>
      <c r="F185" s="69"/>
      <c r="G185" s="3"/>
      <c r="H185" s="61"/>
      <c r="I185" s="11"/>
      <c r="J185" s="13"/>
      <c r="K185" s="52"/>
      <c r="L185" s="52"/>
      <c r="M185" s="52"/>
    </row>
    <row r="186" spans="2:13" x14ac:dyDescent="0.25">
      <c r="B186" s="85"/>
      <c r="C186" s="85"/>
      <c r="D186" s="80"/>
      <c r="E186" s="75"/>
      <c r="F186" s="69"/>
      <c r="G186" s="3"/>
      <c r="H186" s="61"/>
      <c r="I186" s="11"/>
      <c r="J186" s="13"/>
      <c r="K186" s="52"/>
      <c r="L186" s="52"/>
      <c r="M186" s="52"/>
    </row>
    <row r="187" spans="2:13" x14ac:dyDescent="0.25">
      <c r="B187" s="85"/>
      <c r="C187" s="85"/>
      <c r="D187" s="80"/>
      <c r="E187" s="75"/>
      <c r="F187" s="69"/>
      <c r="G187" s="3"/>
      <c r="H187" s="61"/>
      <c r="I187" s="11"/>
      <c r="J187" s="13"/>
      <c r="K187" s="52"/>
      <c r="L187" s="52"/>
      <c r="M187" s="52"/>
    </row>
    <row r="188" spans="2:13" x14ac:dyDescent="0.25">
      <c r="B188" s="85"/>
      <c r="C188" s="85"/>
      <c r="D188" s="80"/>
      <c r="E188" s="75"/>
      <c r="F188" s="69"/>
      <c r="G188" s="3"/>
      <c r="H188" s="61"/>
      <c r="I188" s="11"/>
      <c r="J188" s="13"/>
      <c r="K188" s="52"/>
      <c r="L188" s="52"/>
      <c r="M188" s="52"/>
    </row>
    <row r="189" spans="2:13" x14ac:dyDescent="0.25">
      <c r="B189" s="85"/>
      <c r="C189" s="85"/>
      <c r="D189" s="80"/>
      <c r="E189" s="75"/>
      <c r="F189" s="69"/>
      <c r="G189" s="3"/>
      <c r="H189" s="61"/>
      <c r="I189" s="11"/>
      <c r="J189" s="13"/>
      <c r="K189" s="52"/>
      <c r="L189" s="52"/>
      <c r="M189" s="52"/>
    </row>
    <row r="190" spans="2:13" x14ac:dyDescent="0.25">
      <c r="B190" s="85"/>
      <c r="C190" s="85"/>
      <c r="D190" s="80"/>
      <c r="E190" s="75"/>
      <c r="F190" s="69"/>
      <c r="G190" s="3"/>
      <c r="H190" s="61"/>
      <c r="I190" s="11"/>
      <c r="J190" s="13"/>
      <c r="K190" s="52"/>
      <c r="L190" s="52"/>
      <c r="M190" s="52"/>
    </row>
    <row r="191" spans="2:13" x14ac:dyDescent="0.25">
      <c r="B191" s="85"/>
      <c r="C191" s="85"/>
      <c r="D191" s="80"/>
      <c r="E191" s="75"/>
      <c r="F191" s="69"/>
      <c r="G191" s="3"/>
      <c r="H191" s="61"/>
      <c r="I191" s="11"/>
      <c r="J191" s="13"/>
      <c r="K191" s="52"/>
      <c r="L191" s="52"/>
      <c r="M191" s="52"/>
    </row>
    <row r="192" spans="2:13" x14ac:dyDescent="0.25">
      <c r="B192" s="85"/>
      <c r="C192" s="85"/>
      <c r="D192" s="80"/>
      <c r="E192" s="75"/>
      <c r="F192" s="69"/>
      <c r="G192" s="3"/>
      <c r="H192" s="61"/>
      <c r="I192" s="11"/>
      <c r="J192" s="13"/>
      <c r="K192" s="52"/>
      <c r="L192" s="52"/>
      <c r="M192" s="52"/>
    </row>
    <row r="193" spans="2:13" x14ac:dyDescent="0.25">
      <c r="B193" s="85"/>
      <c r="C193" s="85"/>
      <c r="D193" s="80"/>
      <c r="E193" s="75"/>
      <c r="F193" s="69"/>
      <c r="G193" s="3"/>
      <c r="H193" s="61"/>
      <c r="I193" s="11"/>
      <c r="J193" s="13"/>
      <c r="K193" s="52"/>
      <c r="L193" s="52"/>
      <c r="M193" s="52"/>
    </row>
    <row r="194" spans="2:13" x14ac:dyDescent="0.25">
      <c r="B194" s="85"/>
      <c r="C194" s="85"/>
      <c r="D194" s="80"/>
      <c r="E194" s="75"/>
      <c r="F194" s="69"/>
      <c r="G194" s="3"/>
      <c r="H194" s="61"/>
      <c r="I194" s="11"/>
      <c r="J194" s="13"/>
      <c r="K194" s="52"/>
      <c r="L194" s="52"/>
      <c r="M194" s="52"/>
    </row>
    <row r="195" spans="2:13" x14ac:dyDescent="0.25">
      <c r="B195" s="85"/>
      <c r="C195" s="85"/>
      <c r="D195" s="80"/>
      <c r="E195" s="75"/>
      <c r="F195" s="69"/>
      <c r="G195" s="3"/>
      <c r="H195" s="61"/>
      <c r="I195" s="11"/>
      <c r="J195" s="13"/>
      <c r="K195" s="52"/>
      <c r="L195" s="52"/>
      <c r="M195" s="52"/>
    </row>
    <row r="196" spans="2:13" x14ac:dyDescent="0.25">
      <c r="B196" s="85"/>
      <c r="C196" s="85"/>
      <c r="D196" s="80"/>
      <c r="E196" s="75"/>
      <c r="F196" s="69"/>
      <c r="G196" s="3"/>
      <c r="H196" s="61"/>
      <c r="I196" s="11"/>
      <c r="J196" s="13"/>
      <c r="K196" s="52"/>
      <c r="L196" s="52"/>
      <c r="M196" s="52"/>
    </row>
    <row r="197" spans="2:13" x14ac:dyDescent="0.25">
      <c r="B197" s="85"/>
      <c r="C197" s="85"/>
      <c r="D197" s="80"/>
      <c r="E197" s="75"/>
      <c r="F197" s="69"/>
      <c r="G197" s="3"/>
      <c r="H197" s="61"/>
      <c r="I197" s="11"/>
      <c r="J197" s="13"/>
      <c r="K197" s="52"/>
      <c r="L197" s="52"/>
      <c r="M197" s="52"/>
    </row>
    <row r="198" spans="2:13" x14ac:dyDescent="0.25">
      <c r="B198" s="83"/>
      <c r="C198" s="85"/>
      <c r="D198" s="80"/>
      <c r="E198" s="75"/>
      <c r="F198" s="69"/>
      <c r="G198" s="3"/>
      <c r="H198" s="61"/>
      <c r="I198" s="11"/>
      <c r="J198" s="13"/>
      <c r="K198" s="52"/>
      <c r="L198" s="53"/>
      <c r="M198" s="53"/>
    </row>
  </sheetData>
  <sheetProtection selectLockedCells="1"/>
  <mergeCells count="13">
    <mergeCell ref="T19:U19"/>
    <mergeCell ref="T14:U14"/>
    <mergeCell ref="T15:U15"/>
    <mergeCell ref="T13:U13"/>
    <mergeCell ref="N11:U12"/>
    <mergeCell ref="N14:O14"/>
    <mergeCell ref="N15:O15"/>
    <mergeCell ref="N16:O16"/>
    <mergeCell ref="N17:O17"/>
    <mergeCell ref="N18:O18"/>
    <mergeCell ref="T16:U16"/>
    <mergeCell ref="T17:U17"/>
    <mergeCell ref="T18:U18"/>
  </mergeCells>
  <phoneticPr fontId="7" type="noConversion"/>
  <conditionalFormatting sqref="N14:N18 R14:R19 R21 B199:B1048576 B1:C198">
    <cfRule type="containsText" dxfId="26" priority="4" operator="containsText" text="stéphane">
      <formula>NOT(ISERROR(SEARCH("stéphane",B1)))</formula>
    </cfRule>
  </conditionalFormatting>
  <conditionalFormatting sqref="P14:P18 R14:S19 N15:N18 R21 B199:B1048576 B1:C198">
    <cfRule type="containsText" dxfId="25" priority="6" operator="containsText" text="Angélique">
      <formula>NOT(ISERROR(SEARCH("Angélique",B1)))</formula>
    </cfRule>
    <cfRule type="containsText" dxfId="24" priority="7" operator="containsText" text="Nesrine">
      <formula>NOT(ISERROR(SEARCH("Nesrine",B1)))</formula>
    </cfRule>
    <cfRule type="containsText" dxfId="23" priority="8" operator="containsText" text="Sarah">
      <formula>NOT(ISERROR(SEARCH("Sarah",B1)))</formula>
    </cfRule>
    <cfRule type="containsText" dxfId="22" priority="9" operator="containsText" text="Solène">
      <formula>NOT(ISERROR(SEARCH("Solène",B1)))</formula>
    </cfRule>
    <cfRule type="containsText" dxfId="21" priority="10" operator="containsText" text="Elodie">
      <formula>NOT(ISERROR(SEARCH("Elodie",B1)))</formula>
    </cfRule>
    <cfRule type="containsText" dxfId="20" priority="11" operator="containsText" text="Marion">
      <formula>NOT(ISERROR(SEARCH("Marion",B1)))</formula>
    </cfRule>
    <cfRule type="containsText" dxfId="19" priority="12" operator="containsText" text="laure">
      <formula>NOT(ISERROR(SEARCH("laure",B1)))</formula>
    </cfRule>
    <cfRule type="containsText" dxfId="18" priority="13" operator="containsText" text="Jeanne">
      <formula>NOT(ISERROR(SEARCH("Jeanne",B1)))</formula>
    </cfRule>
    <cfRule type="containsText" dxfId="17" priority="14" operator="containsText" text="Laurène">
      <formula>NOT(ISERROR(SEARCH("Laurène",B1)))</formula>
    </cfRule>
  </conditionalFormatting>
  <conditionalFormatting sqref="R14:S19 N15:N18 R21 B199:B1048576 P14:P18 B1:C198">
    <cfRule type="containsText" dxfId="16" priority="5" operator="containsText" text="Victor">
      <formula>NOT(ISERROR(SEARCH("Victor",B1)))</formula>
    </cfRule>
  </conditionalFormatting>
  <conditionalFormatting sqref="P14:P18 S14:S19">
    <cfRule type="colorScale" priority="2">
      <colorScale>
        <cfvo type="num" val="25"/>
        <cfvo type="num" val="28"/>
        <cfvo type="num" val="31"/>
        <color theme="4" tint="0.79998168889431442"/>
        <color rgb="FF92D050"/>
        <color rgb="FFFF0000"/>
      </colorScale>
    </cfRule>
  </conditionalFormatting>
  <conditionalFormatting sqref="Q14:Q18 T14:U19">
    <cfRule type="colorScale" priority="1">
      <colorScale>
        <cfvo type="num" val="15"/>
        <cfvo type="num" val="18"/>
        <cfvo type="num" val="21"/>
        <color theme="4" tint="0.79998168889431442"/>
        <color rgb="FF92D050"/>
        <color rgb="FFFF0000"/>
      </colorScale>
    </cfRule>
  </conditionalFormatting>
  <pageMargins left="0" right="0" top="0" bottom="0" header="0" footer="0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E716-27D9-41AF-A970-B113FFD319A2}">
  <sheetPr codeName="Feuil3"/>
  <dimension ref="A1:AE5"/>
  <sheetViews>
    <sheetView showGridLines="0" workbookViewId="0">
      <selection activeCell="B10" sqref="B10"/>
    </sheetView>
  </sheetViews>
  <sheetFormatPr baseColWidth="10" defaultColWidth="10.7109375" defaultRowHeight="15" x14ac:dyDescent="0.25"/>
  <cols>
    <col min="1" max="31" width="24.7109375" style="8" customWidth="1"/>
    <col min="32" max="16384" width="10.7109375" style="9"/>
  </cols>
  <sheetData>
    <row r="1" spans="1:31" customFormat="1" x14ac:dyDescent="0.25">
      <c r="A1" s="6" t="s">
        <v>3</v>
      </c>
      <c r="B1" s="7">
        <v>45444</v>
      </c>
      <c r="C1" s="6" t="s">
        <v>4</v>
      </c>
      <c r="D1" s="5">
        <f>EDATE(B1,30)</f>
        <v>46357</v>
      </c>
    </row>
    <row r="2" spans="1:31" customFormat="1" x14ac:dyDescent="0.25">
      <c r="A2" s="4" t="str" cm="1">
        <f t="array" ref="A2:AE2">TEXT(EOMONTH(DateDéb,_xlfn.SEQUENCE(1,DATEDIF(EOMONTH(DateDéb,-1)+1,EOMONTH(DateFin,0),"M")+1,-1)+1),"mmmm aaaa")</f>
        <v>juin 2024</v>
      </c>
      <c r="B2" s="4" t="str">
        <v>juillet 2024</v>
      </c>
      <c r="C2" s="4" t="str">
        <v>août 2024</v>
      </c>
      <c r="D2" s="4" t="str">
        <v>septembre 2024</v>
      </c>
      <c r="E2" s="4" t="str">
        <v>octobre 2024</v>
      </c>
      <c r="F2" s="4" t="str">
        <v>novembre 2024</v>
      </c>
      <c r="G2" s="4" t="str">
        <v>décembre 2024</v>
      </c>
      <c r="H2" s="4" t="str">
        <v>janvier 2025</v>
      </c>
      <c r="I2" s="4" t="str">
        <v>février 2025</v>
      </c>
      <c r="J2" s="4" t="str">
        <v>mars 2025</v>
      </c>
      <c r="K2" s="4" t="str">
        <v>avril 2025</v>
      </c>
      <c r="L2" s="4" t="str">
        <v>mai 2025</v>
      </c>
      <c r="M2" s="4" t="str">
        <v>juin 2025</v>
      </c>
      <c r="N2" s="4" t="str">
        <v>juillet 2025</v>
      </c>
      <c r="O2" s="4" t="str">
        <v>août 2025</v>
      </c>
      <c r="P2" s="4" t="str">
        <v>septembre 2025</v>
      </c>
      <c r="Q2" s="4" t="str">
        <v>octobre 2025</v>
      </c>
      <c r="R2" s="4" t="str">
        <v>novembre 2025</v>
      </c>
      <c r="S2" s="4" t="str">
        <v>décembre 2025</v>
      </c>
      <c r="T2" s="4" t="str">
        <v>janvier 2026</v>
      </c>
      <c r="U2" s="4" t="str">
        <v>février 2026</v>
      </c>
      <c r="V2" s="4" t="str">
        <v>mars 2026</v>
      </c>
      <c r="W2" s="4" t="str">
        <v>avril 2026</v>
      </c>
      <c r="X2" s="4" t="str">
        <v>mai 2026</v>
      </c>
      <c r="Y2" s="4" t="str">
        <v>juin 2026</v>
      </c>
      <c r="Z2" s="4" t="str">
        <v>juillet 2026</v>
      </c>
      <c r="AA2" s="4" t="str">
        <v>août 2026</v>
      </c>
      <c r="AB2" s="4" t="str">
        <v>septembre 2026</v>
      </c>
      <c r="AC2" s="4" t="str">
        <v>octobre 2026</v>
      </c>
      <c r="AD2" s="4" t="str">
        <v>novembre 2026</v>
      </c>
      <c r="AE2" s="4" t="str">
        <v>décembre 2026</v>
      </c>
    </row>
    <row r="3" spans="1:31" x14ac:dyDescent="0.25">
      <c r="A3" s="8" t="e" cm="1">
        <f t="array" aca="1" ref="A3" ca="1">_xlfn._xlws.SORT(_xlfn._xlws.FILTER(liste[Nom],TEXT(liste[date rapport],"mmmm aaaa")=A$2,""))</f>
        <v>#NAME?</v>
      </c>
      <c r="B3" s="8" t="e" cm="1">
        <f t="array" aca="1" ref="B3" ca="1">_xlfn._xlws.SORT(_xlfn._xlws.FILTER(liste[Nom],TEXT(liste[date rapport],"mmmm aaaa")=B$2,""))</f>
        <v>#NAME?</v>
      </c>
      <c r="C3" s="8" t="e" cm="1">
        <f t="array" aca="1" ref="C3" ca="1">_xlfn._xlws.SORT(_xlfn._xlws.FILTER(liste[Nom],TEXT(liste[date rapport],"mmmm aaaa")=C$2,""))</f>
        <v>#NAME?</v>
      </c>
      <c r="D3" s="8" t="e" cm="1">
        <f t="array" aca="1" ref="D3:D5" ca="1">_xlfn._xlws.SORT(_xlfn._xlws.FILTER(liste[Nom],TEXT(liste[date rapport],"mmmm aaaa")=D$2,""))</f>
        <v>#NAME?</v>
      </c>
      <c r="E3" s="8" t="e" cm="1">
        <f t="array" aca="1" ref="E3:E4" ca="1">_xlfn._xlws.SORT(_xlfn._xlws.FILTER(liste[Nom],TEXT(liste[date rapport],"mmmm aaaa")=E$2,""))</f>
        <v>#NAME?</v>
      </c>
      <c r="F3" s="8" t="e" cm="1">
        <f t="array" aca="1" ref="F3" ca="1">_xlfn._xlws.SORT(_xlfn._xlws.FILTER(liste[Nom],TEXT(liste[date rapport],"mmmm aaaa")=F$2,""))</f>
        <v>#NAME?</v>
      </c>
      <c r="G3" s="8" t="e" cm="1">
        <f t="array" aca="1" ref="G3:G5" ca="1">_xlfn._xlws.SORT(_xlfn._xlws.FILTER(liste[Nom],TEXT(liste[date rapport],"mmmm aaaa")=G$2,""))</f>
        <v>#NAME?</v>
      </c>
      <c r="H3" s="8" t="e" cm="1">
        <f t="array" aca="1" ref="H3" ca="1">_xlfn._xlws.SORT(_xlfn._xlws.FILTER(liste[Nom],TEXT(liste[date rapport],"mmmm aaaa")=H$2,""))</f>
        <v>#NAME?</v>
      </c>
      <c r="I3" s="8" t="e" cm="1">
        <f t="array" aca="1" ref="I3:I5" ca="1">_xlfn._xlws.SORT(_xlfn._xlws.FILTER(liste[Nom],TEXT(liste[date rapport],"mmmm aaaa")=I$2,""))</f>
        <v>#NAME?</v>
      </c>
      <c r="J3" s="8" t="e" cm="1">
        <f t="array" aca="1" ref="J3:J4" ca="1">_xlfn._xlws.SORT(_xlfn._xlws.FILTER(liste[Nom],TEXT(liste[date rapport],"mmmm aaaa")=J$2,""))</f>
        <v>#NAME?</v>
      </c>
      <c r="K3" s="8" t="e" cm="1">
        <f t="array" aca="1" ref="K3" ca="1">_xlfn._xlws.SORT(_xlfn._xlws.FILTER(liste[Nom],TEXT(liste[date rapport],"mmmm aaaa")=K$2,""))</f>
        <v>#NAME?</v>
      </c>
      <c r="L3" s="8" t="e" cm="1">
        <f t="array" aca="1" ref="L3:L4" ca="1">_xlfn._xlws.SORT(_xlfn._xlws.FILTER(liste[Nom],TEXT(liste[date rapport],"mmmm aaaa")=L$2,""))</f>
        <v>#NAME?</v>
      </c>
      <c r="M3" s="8" t="e" cm="1">
        <f t="array" aca="1" ref="M3" ca="1">_xlfn._xlws.SORT(_xlfn._xlws.FILTER(liste[Nom],TEXT(liste[date rapport],"mmmm aaaa")=M$2,""))</f>
        <v>#NAME?</v>
      </c>
      <c r="N3" s="8" t="e" cm="1">
        <f t="array" aca="1" ref="N3" ca="1">_xlfn._xlws.SORT(_xlfn._xlws.FILTER(liste[Nom],TEXT(liste[date rapport],"mmmm aaaa")=N$2,""))</f>
        <v>#NAME?</v>
      </c>
      <c r="O3" s="8" t="e" cm="1">
        <f t="array" aca="1" ref="O3" ca="1">_xlfn._xlws.SORT(_xlfn._xlws.FILTER(liste[Nom],TEXT(liste[date rapport],"mmmm aaaa")=O$2,""))</f>
        <v>#NAME?</v>
      </c>
      <c r="P3" s="8" t="e" cm="1">
        <f t="array" aca="1" ref="P3" ca="1">_xlfn._xlws.SORT(_xlfn._xlws.FILTER(liste[Nom],TEXT(liste[date rapport],"mmmm aaaa")=P$2,""))</f>
        <v>#NAME?</v>
      </c>
      <c r="Q3" s="8" t="e" cm="1">
        <f t="array" aca="1" ref="Q3:Q4" ca="1">_xlfn._xlws.SORT(_xlfn._xlws.FILTER(liste[Nom],TEXT(liste[date rapport],"mmmm aaaa")=Q$2,""))</f>
        <v>#NAME?</v>
      </c>
      <c r="R3" s="8" t="e" cm="1">
        <f t="array" aca="1" ref="R3" ca="1">_xlfn._xlws.SORT(_xlfn._xlws.FILTER(liste[Nom],TEXT(liste[date rapport],"mmmm aaaa")=R$2,""))</f>
        <v>#NAME?</v>
      </c>
      <c r="S3" s="8" t="e" cm="1">
        <f t="array" aca="1" ref="S3" ca="1">_xlfn._xlws.SORT(_xlfn._xlws.FILTER(liste[Nom],TEXT(liste[date rapport],"mmmm aaaa")=S$2,""))</f>
        <v>#NAME?</v>
      </c>
      <c r="T3" s="8" t="e" cm="1">
        <f t="array" aca="1" ref="T3" ca="1">_xlfn._xlws.SORT(_xlfn._xlws.FILTER(liste[Nom],TEXT(liste[date rapport],"mmmm aaaa")=T$2,""))</f>
        <v>#NAME?</v>
      </c>
      <c r="U3" s="8" t="e" cm="1">
        <f t="array" aca="1" ref="U3" ca="1">_xlfn._xlws.SORT(_xlfn._xlws.FILTER(liste[Nom],TEXT(liste[date rapport],"mmmm aaaa")=U$2,""))</f>
        <v>#NAME?</v>
      </c>
      <c r="V3" s="8" t="e" cm="1">
        <f t="array" aca="1" ref="V3" ca="1">_xlfn._xlws.SORT(_xlfn._xlws.FILTER(liste[Nom],TEXT(liste[date rapport],"mmmm aaaa")=V$2,""))</f>
        <v>#NAME?</v>
      </c>
      <c r="W3" s="8" t="e" cm="1">
        <f t="array" aca="1" ref="W3" ca="1">_xlfn._xlws.SORT(_xlfn._xlws.FILTER(liste[Nom],TEXT(liste[date rapport],"mmmm aaaa")=W$2,""))</f>
        <v>#NAME?</v>
      </c>
      <c r="X3" s="8" t="e" cm="1">
        <f t="array" aca="1" ref="X3" ca="1">_xlfn._xlws.SORT(_xlfn._xlws.FILTER(liste[Nom],TEXT(liste[date rapport],"mmmm aaaa")=X$2,""))</f>
        <v>#NAME?</v>
      </c>
      <c r="Y3" s="8" t="e" cm="1">
        <f t="array" aca="1" ref="Y3" ca="1">_xlfn._xlws.SORT(_xlfn._xlws.FILTER(liste[Nom],TEXT(liste[date rapport],"mmmm aaaa")=Y$2,""))</f>
        <v>#NAME?</v>
      </c>
      <c r="Z3" s="8" t="e" cm="1">
        <f t="array" aca="1" ref="Z3" ca="1">_xlfn._xlws.SORT(_xlfn._xlws.FILTER(liste[Nom],TEXT(liste[date rapport],"mmmm aaaa")=Z$2,""))</f>
        <v>#NAME?</v>
      </c>
      <c r="AA3" s="8" t="e" cm="1">
        <f t="array" aca="1" ref="AA3" ca="1">_xlfn._xlws.SORT(_xlfn._xlws.FILTER(liste[Nom],TEXT(liste[date rapport],"mmmm aaaa")=AA$2,""))</f>
        <v>#NAME?</v>
      </c>
      <c r="AB3" s="8" t="e" cm="1">
        <f t="array" aca="1" ref="AB3" ca="1">_xlfn._xlws.SORT(_xlfn._xlws.FILTER(liste[Nom],TEXT(liste[date rapport],"mmmm aaaa")=AB$2,""))</f>
        <v>#NAME?</v>
      </c>
      <c r="AC3" s="8" t="e" cm="1">
        <f t="array" aca="1" ref="AC3" ca="1">_xlfn._xlws.SORT(_xlfn._xlws.FILTER(liste[Nom],TEXT(liste[date rapport],"mmmm aaaa")=AC$2,""))</f>
        <v>#NAME?</v>
      </c>
      <c r="AD3" s="8" t="e" cm="1">
        <f t="array" aca="1" ref="AD3" ca="1">_xlfn._xlws.SORT(_xlfn._xlws.FILTER(liste[Nom],TEXT(liste[date rapport],"mmmm aaaa")=AD$2,""))</f>
        <v>#NAME?</v>
      </c>
      <c r="AE3" s="8" t="e" cm="1">
        <f t="array" aca="1" ref="AE3" ca="1">_xlfn._xlws.SORT(_xlfn._xlws.FILTER(liste[Nom],TEXT(liste[date rapport],"mmmm aaaa")=AE$2,""))</f>
        <v>#NAME?</v>
      </c>
    </row>
    <row r="4" spans="1:31" x14ac:dyDescent="0.25">
      <c r="D4" s="8" t="e">
        <f ca="1"/>
        <v>#NAME?</v>
      </c>
      <c r="E4" s="8" t="e">
        <f ca="1"/>
        <v>#NAME?</v>
      </c>
      <c r="G4" s="8" t="e">
        <f ca="1"/>
        <v>#NAME?</v>
      </c>
      <c r="I4" s="8" t="e">
        <f ca="1"/>
        <v>#NAME?</v>
      </c>
      <c r="J4" s="8" t="e">
        <f ca="1"/>
        <v>#NAME?</v>
      </c>
      <c r="L4" s="8" t="e">
        <f ca="1"/>
        <v>#NAME?</v>
      </c>
      <c r="Q4" s="8" t="e">
        <f ca="1"/>
        <v>#NAME?</v>
      </c>
    </row>
    <row r="5" spans="1:31" x14ac:dyDescent="0.25">
      <c r="D5" s="8" t="e">
        <f ca="1"/>
        <v>#NAME?</v>
      </c>
      <c r="G5" s="8" t="e">
        <f ca="1"/>
        <v>#NAME?</v>
      </c>
      <c r="I5" s="8" t="e">
        <f ca="1"/>
        <v>#NAME?</v>
      </c>
    </row>
  </sheetData>
  <conditionalFormatting sqref="A3:AE1048576">
    <cfRule type="notContainsBlanks" dxfId="15" priority="1">
      <formula>LEN(TRIM(A3))&gt;0</formula>
    </cfRule>
    <cfRule type="expression" dxfId="14" priority="2">
      <formula>ISEVEN(ROW($A1))*COUNTIF($A3:$AE3,"&lt;&gt;")</formula>
    </cfRule>
    <cfRule type="expression" dxfId="13" priority="4">
      <formula>COUNTIF($A3:$AE3,"&lt;&gt;")</formula>
    </cfRule>
  </conditionalFormatting>
  <conditionalFormatting sqref="A2:XFD2">
    <cfRule type="notContainsBlanks" dxfId="12" priority="5">
      <formula>LEN(TRIM(A2))&gt;0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" r:id="rId4" name="Check Box 102">
              <controlPr defaultSize="0" autoFill="0" autoLine="0" autoPict="0">
                <anchor moveWithCells="1">
                  <from>
                    <xdr:col>8</xdr:col>
                    <xdr:colOff>1447800</xdr:colOff>
                    <xdr:row>1</xdr:row>
                    <xdr:rowOff>180975</xdr:rowOff>
                  </from>
                  <to>
                    <xdr:col>8</xdr:col>
                    <xdr:colOff>1638300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5" name="Check Box 286">
              <controlPr defaultSize="0" autoFill="0" autoLine="0" autoPict="0">
                <anchor moveWithCells="1">
                  <from>
                    <xdr:col>22</xdr:col>
                    <xdr:colOff>1447800</xdr:colOff>
                    <xdr:row>1</xdr:row>
                    <xdr:rowOff>180975</xdr:rowOff>
                  </from>
                  <to>
                    <xdr:col>22</xdr:col>
                    <xdr:colOff>1638300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A2560-7BE6-4E89-8703-6C37C4651B5A}">
  <sheetPr codeName="Feuil1"/>
  <dimension ref="A1:AE5"/>
  <sheetViews>
    <sheetView showGridLines="0" topLeftCell="A4" workbookViewId="0">
      <selection activeCell="C11" sqref="C11"/>
    </sheetView>
  </sheetViews>
  <sheetFormatPr baseColWidth="10" defaultColWidth="10.7109375" defaultRowHeight="18.95" customHeight="1" x14ac:dyDescent="0.25"/>
  <cols>
    <col min="1" max="4" width="24.7109375" style="8" customWidth="1"/>
    <col min="5" max="5" width="31.85546875" style="8" customWidth="1"/>
    <col min="6" max="6" width="30" style="8" customWidth="1"/>
    <col min="7" max="8" width="24.7109375" style="8" customWidth="1"/>
    <col min="9" max="9" width="27.42578125" style="8" customWidth="1"/>
    <col min="10" max="31" width="24.7109375" style="8" customWidth="1"/>
    <col min="32" max="16384" width="10.7109375" style="9"/>
  </cols>
  <sheetData>
    <row r="1" spans="1:31" customFormat="1" ht="18.95" customHeight="1" x14ac:dyDescent="0.25">
      <c r="A1" s="6" t="s">
        <v>3</v>
      </c>
      <c r="B1" s="7">
        <v>45444</v>
      </c>
      <c r="C1" s="6" t="s">
        <v>4</v>
      </c>
      <c r="D1" s="5">
        <f>EDATE(B1,30)</f>
        <v>46357</v>
      </c>
    </row>
    <row r="2" spans="1:31" customFormat="1" ht="18.95" customHeight="1" x14ac:dyDescent="0.25">
      <c r="A2" s="4" t="str" cm="1">
        <f t="array" ref="A2:AE2">TEXT(EOMONTH(DateDéb,_xlfn.SEQUENCE(1,DATEDIF(EOMONTH(DateDéb,-1)+1,EOMONTH(DateFin,0),"M")+1,-1)+1),"mmmm aaaa")</f>
        <v>juin 2024</v>
      </c>
      <c r="B2" s="4" t="str">
        <v>juillet 2024</v>
      </c>
      <c r="C2" s="4" t="str">
        <v>août 2024</v>
      </c>
      <c r="D2" s="4" t="str">
        <v>septembre 2024</v>
      </c>
      <c r="E2" s="4" t="str">
        <v>octobre 2024</v>
      </c>
      <c r="F2" s="4" t="str">
        <v>novembre 2024</v>
      </c>
      <c r="G2" s="4" t="str">
        <v>décembre 2024</v>
      </c>
      <c r="H2" s="4" t="str">
        <v>janvier 2025</v>
      </c>
      <c r="I2" s="4" t="str">
        <v>février 2025</v>
      </c>
      <c r="J2" s="4" t="str">
        <v>mars 2025</v>
      </c>
      <c r="K2" s="4" t="str">
        <v>avril 2025</v>
      </c>
      <c r="L2" s="4" t="str">
        <v>mai 2025</v>
      </c>
      <c r="M2" s="4" t="str">
        <v>juin 2025</v>
      </c>
      <c r="N2" s="4" t="str">
        <v>juillet 2025</v>
      </c>
      <c r="O2" s="4" t="str">
        <v>août 2025</v>
      </c>
      <c r="P2" s="4" t="str">
        <v>septembre 2025</v>
      </c>
      <c r="Q2" s="4" t="str">
        <v>octobre 2025</v>
      </c>
      <c r="R2" s="4" t="str">
        <v>novembre 2025</v>
      </c>
      <c r="S2" s="4" t="str">
        <v>décembre 2025</v>
      </c>
      <c r="T2" s="4" t="str">
        <v>janvier 2026</v>
      </c>
      <c r="U2" s="4" t="str">
        <v>février 2026</v>
      </c>
      <c r="V2" s="4" t="str">
        <v>mars 2026</v>
      </c>
      <c r="W2" s="4" t="str">
        <v>avril 2026</v>
      </c>
      <c r="X2" s="4" t="str">
        <v>mai 2026</v>
      </c>
      <c r="Y2" s="4" t="str">
        <v>juin 2026</v>
      </c>
      <c r="Z2" s="4" t="str">
        <v>juillet 2026</v>
      </c>
      <c r="AA2" s="4" t="str">
        <v>août 2026</v>
      </c>
      <c r="AB2" s="4" t="str">
        <v>septembre 2026</v>
      </c>
      <c r="AC2" s="4" t="str">
        <v>octobre 2026</v>
      </c>
      <c r="AD2" s="4" t="str">
        <v>novembre 2026</v>
      </c>
      <c r="AE2" s="4" t="str">
        <v>décembre 2026</v>
      </c>
    </row>
    <row r="3" spans="1:31" ht="18.95" customHeight="1" x14ac:dyDescent="0.25">
      <c r="A3" s="8" t="e" cm="1">
        <f t="array" aca="1" ref="A3" ca="1">_xlfn._xlws.SORT(_xlfn._xlws.FILTER(liste[Nom],TEXT(liste[[ fin de mesure]],"mmmm aaaa")=A$2,""))</f>
        <v>#NAME?</v>
      </c>
      <c r="B3" s="8" t="e" cm="1">
        <f t="array" aca="1" ref="B3" ca="1">_xlfn._xlws.SORT(_xlfn._xlws.FILTER(liste[Nom],TEXT(liste[[ fin de mesure]],"mmmm aaaa")=B$2,""))</f>
        <v>#NAME?</v>
      </c>
      <c r="C3" s="8" t="e" cm="1">
        <f t="array" aca="1" ref="C3" ca="1">_xlfn._xlws.SORT(_xlfn._xlws.FILTER(liste[Nom],TEXT(liste[[ fin de mesure]],"mmmm aaaa")=C$2,""))</f>
        <v>#NAME?</v>
      </c>
      <c r="D3" s="8" t="e" cm="1">
        <f t="array" aca="1" ref="D3" ca="1">_xlfn._xlws.SORT(_xlfn._xlws.FILTER(liste[Nom],TEXT(liste[[ fin de mesure]],"mmmm aaaa")=D$2,""))</f>
        <v>#NAME?</v>
      </c>
      <c r="E3" s="8" t="e" cm="1">
        <f t="array" aca="1" ref="E3:E5" ca="1">_xlfn._xlws.SORT(_xlfn._xlws.FILTER(liste[Nom],TEXT(liste[[ fin de mesure]],"mmmm aaaa")=E$2,""))</f>
        <v>#NAME?</v>
      </c>
      <c r="F3" s="8" t="e" cm="1">
        <f t="array" aca="1" ref="F3:F4" ca="1">_xlfn._xlws.SORT(_xlfn._xlws.FILTER(liste[Nom],TEXT(liste[[ fin de mesure]],"mmmm aaaa")=F$2,""))</f>
        <v>#NAME?</v>
      </c>
      <c r="G3" s="8" t="e" cm="1">
        <f t="array" aca="1" ref="G3" ca="1">_xlfn._xlws.SORT(_xlfn._xlws.FILTER(liste[nb de mineur],TEXT(liste[[ fin de mesure]],"mmmm aaaa")=G$2,""))</f>
        <v>#NAME?</v>
      </c>
      <c r="H3" s="8" t="e" cm="1">
        <f t="array" aca="1" ref="H3:H5" ca="1">_xlfn._xlws.SORT(_xlfn._xlws.FILTER(liste[Nom],TEXT(liste[[ fin de mesure]],"mmmm aaaa")=H$2,""))</f>
        <v>#NAME?</v>
      </c>
      <c r="I3" s="8" t="e" cm="1">
        <f t="array" aca="1" ref="I3" ca="1">_xlfn._xlws.SORT(_xlfn._xlws.FILTER(liste[Nom],TEXT(liste[[ fin de mesure]],"mmmm aaaa")=I$2,""))</f>
        <v>#NAME?</v>
      </c>
      <c r="J3" s="8" t="e" cm="1">
        <f t="array" aca="1" ref="J3:J5" ca="1">_xlfn._xlws.SORT(_xlfn._xlws.FILTER(liste[Nom],TEXT(liste[[ fin de mesure]],"mmmm aaaa")=J$2,""))</f>
        <v>#NAME?</v>
      </c>
      <c r="K3" s="8" t="e" cm="1">
        <f t="array" aca="1" ref="K3:K4" ca="1">_xlfn._xlws.SORT(_xlfn._xlws.FILTER(liste[Nom],TEXT(liste[[ fin de mesure]],"mmmm aaaa")=K$2,""))</f>
        <v>#NAME?</v>
      </c>
      <c r="L3" s="8" t="e" cm="1">
        <f t="array" aca="1" ref="L3" ca="1">_xlfn._xlws.SORT(_xlfn._xlws.FILTER(liste[Nom],TEXT(liste[[ fin de mesure]],"mmmm aaaa")=L$2,""))</f>
        <v>#NAME?</v>
      </c>
      <c r="M3" s="8" t="e" cm="1">
        <f t="array" aca="1" ref="M3:M4" ca="1">_xlfn._xlws.SORT(_xlfn._xlws.FILTER(liste[Nom],TEXT(liste[[ fin de mesure]],"mmmm aaaa")=M$2,""))</f>
        <v>#NAME?</v>
      </c>
      <c r="N3" s="8" t="e" cm="1">
        <f t="array" aca="1" ref="N3" ca="1">_xlfn._xlws.SORT(_xlfn._xlws.FILTER(liste[Nom],TEXT(liste[[ fin de mesure]],"mmmm aaaa")=N$2,""))</f>
        <v>#NAME?</v>
      </c>
      <c r="O3" s="8" t="e" cm="1">
        <f t="array" aca="1" ref="O3" ca="1">_xlfn._xlws.SORT(_xlfn._xlws.FILTER(liste[Nom],TEXT(liste[[ fin de mesure]],"mmmm aaaa")=O$2,""))</f>
        <v>#NAME?</v>
      </c>
      <c r="P3" s="8" t="e" cm="1">
        <f t="array" aca="1" ref="P3" ca="1">_xlfn._xlws.SORT(_xlfn._xlws.FILTER(liste[Nom],TEXT(liste[[ fin de mesure]],"mmmm aaaa")=P$2,""))</f>
        <v>#NAME?</v>
      </c>
      <c r="Q3" s="8" t="e" cm="1">
        <f t="array" aca="1" ref="Q3" ca="1">_xlfn._xlws.SORT(_xlfn._xlws.FILTER(liste[Nom],TEXT(liste[[ fin de mesure]],"mmmm aaaa")=Q$2,""))</f>
        <v>#NAME?</v>
      </c>
      <c r="R3" s="8" t="e" cm="1">
        <f t="array" aca="1" ref="R3:R4" ca="1">_xlfn._xlws.SORT(_xlfn._xlws.FILTER(liste[Nom],TEXT(liste[[ fin de mesure]],"mmmm aaaa")=R$2,""))</f>
        <v>#NAME?</v>
      </c>
      <c r="S3" s="8" t="e" cm="1">
        <f t="array" aca="1" ref="S3" ca="1">_xlfn._xlws.SORT(_xlfn._xlws.FILTER(liste[Nom],TEXT(liste[[ fin de mesure]],"mmmm aaaa")=S$2,""))</f>
        <v>#NAME?</v>
      </c>
      <c r="T3" s="8" t="e" cm="1">
        <f t="array" aca="1" ref="T3" ca="1">_xlfn._xlws.SORT(_xlfn._xlws.FILTER(liste[Nom],TEXT(liste[[ fin de mesure]],"mmmm aaaa")=T$2,""))</f>
        <v>#NAME?</v>
      </c>
      <c r="U3" s="8" t="e" cm="1">
        <f t="array" aca="1" ref="U3" ca="1">_xlfn._xlws.SORT(_xlfn._xlws.FILTER(liste[Nom],TEXT(liste[[ fin de mesure]],"mmmm aaaa")=U$2,""))</f>
        <v>#NAME?</v>
      </c>
      <c r="V3" s="8" t="e" cm="1">
        <f t="array" aca="1" ref="V3" ca="1">_xlfn._xlws.SORT(_xlfn._xlws.FILTER(liste[Nom],TEXT(liste[[ fin de mesure]],"mmmm aaaa")=V$2,""))</f>
        <v>#NAME?</v>
      </c>
      <c r="W3" s="8" t="e" cm="1">
        <f t="array" aca="1" ref="W3" ca="1">_xlfn._xlws.SORT(_xlfn._xlws.FILTER(liste[Nom],TEXT(liste[[ fin de mesure]],"mmmm aaaa")=W$2,""))</f>
        <v>#NAME?</v>
      </c>
      <c r="X3" s="8" t="e" cm="1">
        <f t="array" aca="1" ref="X3" ca="1">_xlfn._xlws.SORT(_xlfn._xlws.FILTER(liste[Nom],TEXT(liste[[ fin de mesure]],"mmmm aaaa")=X$2,""))</f>
        <v>#NAME?</v>
      </c>
      <c r="Y3" s="8" t="e" cm="1">
        <f t="array" aca="1" ref="Y3" ca="1">_xlfn._xlws.SORT(_xlfn._xlws.FILTER(liste[Nom],TEXT(liste[[ fin de mesure]],"mmmm aaaa")=Y$2,""))</f>
        <v>#NAME?</v>
      </c>
      <c r="Z3" s="8" t="e" cm="1">
        <f t="array" aca="1" ref="Z3" ca="1">_xlfn._xlws.SORT(_xlfn._xlws.FILTER(liste[Nom],TEXT(liste[[ fin de mesure]],"mmmm aaaa")=Z$2,""))</f>
        <v>#NAME?</v>
      </c>
      <c r="AA3" s="8" t="e" cm="1">
        <f t="array" aca="1" ref="AA3" ca="1">_xlfn._xlws.SORT(_xlfn._xlws.FILTER(liste[Nom],TEXT(liste[[ fin de mesure]],"mmmm aaaa")=AA$2,""))</f>
        <v>#NAME?</v>
      </c>
      <c r="AB3" s="8" t="e" cm="1">
        <f t="array" aca="1" ref="AB3" ca="1">_xlfn._xlws.SORT(_xlfn._xlws.FILTER(liste[Nom],TEXT(liste[[ fin de mesure]],"mmmm aaaa")=AB$2,""))</f>
        <v>#NAME?</v>
      </c>
      <c r="AC3" s="8" t="e" cm="1">
        <f t="array" aca="1" ref="AC3" ca="1">_xlfn._xlws.SORT(_xlfn._xlws.FILTER(liste[Nom],TEXT(liste[[ fin de mesure]],"mmmm aaaa")=AC$2,""))</f>
        <v>#NAME?</v>
      </c>
      <c r="AD3" s="8" t="e" cm="1">
        <f t="array" aca="1" ref="AD3" ca="1">_xlfn._xlws.SORT(_xlfn._xlws.FILTER(liste[Nom],TEXT(liste[[ fin de mesure]],"mmmm aaaa")=AD$2,""))</f>
        <v>#NAME?</v>
      </c>
      <c r="AE3" s="8" t="e" cm="1">
        <f t="array" aca="1" ref="AE3" ca="1">_xlfn._xlws.SORT(_xlfn._xlws.FILTER(liste[Nom],TEXT(liste[[ fin de mesure]],"mmmm aaaa")=AE$2,""))</f>
        <v>#NAME?</v>
      </c>
    </row>
    <row r="4" spans="1:31" ht="18.95" customHeight="1" x14ac:dyDescent="0.25">
      <c r="E4" s="8" t="e">
        <f ca="1"/>
        <v>#NAME?</v>
      </c>
      <c r="F4" s="8" t="e">
        <f ca="1"/>
        <v>#NAME?</v>
      </c>
      <c r="H4" s="8" t="e">
        <f ca="1"/>
        <v>#NAME?</v>
      </c>
      <c r="J4" s="8" t="e">
        <f ca="1"/>
        <v>#NAME?</v>
      </c>
      <c r="K4" s="8" t="e">
        <f ca="1"/>
        <v>#NAME?</v>
      </c>
      <c r="M4" s="8" t="e">
        <f ca="1"/>
        <v>#NAME?</v>
      </c>
      <c r="R4" s="8" t="e">
        <f ca="1"/>
        <v>#NAME?</v>
      </c>
    </row>
    <row r="5" spans="1:31" ht="18.95" customHeight="1" x14ac:dyDescent="0.25">
      <c r="E5" s="8" t="e">
        <f ca="1"/>
        <v>#NAME?</v>
      </c>
      <c r="H5" s="8" t="e">
        <f ca="1"/>
        <v>#NAME?</v>
      </c>
      <c r="J5" s="8" t="e">
        <f ca="1"/>
        <v>#NAME?</v>
      </c>
    </row>
  </sheetData>
  <conditionalFormatting sqref="A3:AE1048576">
    <cfRule type="notContainsBlanks" dxfId="11" priority="1">
      <formula>LEN(TRIM(A3))&gt;0</formula>
    </cfRule>
    <cfRule type="expression" dxfId="10" priority="2">
      <formula>ISEVEN(ROW($A1))*COUNTIF($A3:$AE3,"&lt;&gt;")</formula>
    </cfRule>
    <cfRule type="expression" dxfId="9" priority="3">
      <formula>COUNTIF($A3:$AE3,"&lt;&gt;")</formula>
    </cfRule>
  </conditionalFormatting>
  <conditionalFormatting sqref="A2:XFD2">
    <cfRule type="notContainsBlanks" dxfId="8" priority="4">
      <formula>LEN(TRIM(A2))&gt;0</formula>
    </cfRule>
  </conditionalFormatting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63E94-3265-406A-8580-A8A177CDCC2B}">
  <sheetPr codeName="Feuil4"/>
  <dimension ref="A1:AE5"/>
  <sheetViews>
    <sheetView showGridLines="0" workbookViewId="0">
      <selection activeCell="A2" sqref="A2:XFD2"/>
    </sheetView>
  </sheetViews>
  <sheetFormatPr baseColWidth="10" defaultColWidth="10.7109375" defaultRowHeight="18.95" customHeight="1" x14ac:dyDescent="0.25"/>
  <cols>
    <col min="1" max="3" width="24.7109375" style="47" customWidth="1"/>
    <col min="4" max="4" width="28.28515625" style="47" customWidth="1"/>
    <col min="5" max="5" width="24.7109375" style="47" customWidth="1"/>
    <col min="6" max="6" width="30" style="47" customWidth="1"/>
    <col min="7" max="8" width="24.7109375" style="47" customWidth="1"/>
    <col min="9" max="9" width="27.42578125" style="47" customWidth="1"/>
    <col min="10" max="31" width="24.7109375" style="47" customWidth="1"/>
  </cols>
  <sheetData>
    <row r="1" spans="1:31" s="9" customFormat="1" ht="18.95" customHeight="1" x14ac:dyDescent="0.25">
      <c r="A1" s="46" t="s">
        <v>3</v>
      </c>
      <c r="B1" s="7">
        <v>45444</v>
      </c>
      <c r="C1" s="46" t="s">
        <v>4</v>
      </c>
      <c r="D1" s="5">
        <f>EDATE(B1,30)</f>
        <v>46357</v>
      </c>
    </row>
    <row r="2" spans="1:31" s="19" customFormat="1" ht="18.95" customHeight="1" x14ac:dyDescent="0.25">
      <c r="A2" s="4" t="str" cm="1">
        <f t="array" ref="A2:AE2">TEXT(EOMONTH(DateDéb,_xlfn.SEQUENCE(1,DATEDIF(EOMONTH(DateDéb,-1)+1,EOMONTH(DateFin,0),"M")+1,-1)+1),"mmmm aaaa")</f>
        <v>juin 2024</v>
      </c>
      <c r="B2" s="4" t="str">
        <v>juillet 2024</v>
      </c>
      <c r="C2" s="4" t="str">
        <v>août 2024</v>
      </c>
      <c r="D2" s="4" t="str">
        <v>septembre 2024</v>
      </c>
      <c r="E2" s="4" t="str">
        <v>octobre 2024</v>
      </c>
      <c r="F2" s="4" t="str">
        <v>novembre 2024</v>
      </c>
      <c r="G2" s="4" t="str">
        <v>décembre 2024</v>
      </c>
      <c r="H2" s="4" t="str">
        <v>janvier 2025</v>
      </c>
      <c r="I2" s="4" t="str">
        <v>février 2025</v>
      </c>
      <c r="J2" s="4" t="str">
        <v>mars 2025</v>
      </c>
      <c r="K2" s="4" t="str">
        <v>avril 2025</v>
      </c>
      <c r="L2" s="4" t="str">
        <v>mai 2025</v>
      </c>
      <c r="M2" s="4" t="str">
        <v>juin 2025</v>
      </c>
      <c r="N2" s="4" t="str">
        <v>juillet 2025</v>
      </c>
      <c r="O2" s="4" t="str">
        <v>août 2025</v>
      </c>
      <c r="P2" s="4" t="str">
        <v>septembre 2025</v>
      </c>
      <c r="Q2" s="4" t="str">
        <v>octobre 2025</v>
      </c>
      <c r="R2" s="4" t="str">
        <v>novembre 2025</v>
      </c>
      <c r="S2" s="4" t="str">
        <v>décembre 2025</v>
      </c>
      <c r="T2" s="4" t="str">
        <v>janvier 2026</v>
      </c>
      <c r="U2" s="4" t="str">
        <v>février 2026</v>
      </c>
      <c r="V2" s="4" t="str">
        <v>mars 2026</v>
      </c>
      <c r="W2" s="4" t="str">
        <v>avril 2026</v>
      </c>
      <c r="X2" s="4" t="str">
        <v>mai 2026</v>
      </c>
      <c r="Y2" s="4" t="str">
        <v>juin 2026</v>
      </c>
      <c r="Z2" s="4" t="str">
        <v>juillet 2026</v>
      </c>
      <c r="AA2" s="4" t="str">
        <v>août 2026</v>
      </c>
      <c r="AB2" s="4" t="str">
        <v>septembre 2026</v>
      </c>
      <c r="AC2" s="4" t="str">
        <v>octobre 2026</v>
      </c>
      <c r="AD2" s="4" t="str">
        <v>novembre 2026</v>
      </c>
      <c r="AE2" s="4" t="str">
        <v>décembre 2026</v>
      </c>
    </row>
    <row r="3" spans="1:31" ht="18.95" customHeight="1" x14ac:dyDescent="0.25">
      <c r="A3" s="47" t="e" cm="1">
        <f t="array" aca="1" ref="A3" ca="1">_xlfn._xlws.SORT(_xlfn._xlws.FILTER(liste[Nom],TEXT(liste[synthèse écheance],"mmmm aaaa")=A$2,""))</f>
        <v>#NAME?</v>
      </c>
      <c r="B3" s="47" t="e" cm="1">
        <f t="array" aca="1" ref="B3" ca="1">_xlfn._xlws.SORT(_xlfn._xlws.FILTER(liste[Nom],TEXT(liste[synthèse écheance],"mmmm aaaa")=B$2,""))</f>
        <v>#NAME?</v>
      </c>
      <c r="C3" s="47" t="e" cm="1">
        <f t="array" aca="1" ref="C3:C5" ca="1">_xlfn._xlws.SORT(_xlfn._xlws.FILTER(liste[Nom],TEXT(liste[synthèse écheance],"mmmm aaaa")=C$2,""))</f>
        <v>#NAME?</v>
      </c>
      <c r="D3" s="47" t="e" cm="1">
        <f t="array" aca="1" ref="D3:D4" ca="1">_xlfn._xlws.SORT(_xlfn._xlws.FILTER(liste[Nom],TEXT(liste[synthèse écheance],"mmmm aaaa")=D$2,""))</f>
        <v>#NAME?</v>
      </c>
      <c r="E3" s="47" t="e" cm="1">
        <f t="array" aca="1" ref="E3" ca="1">_xlfn._xlws.SORT(_xlfn._xlws.FILTER(liste[Nom],TEXT(liste[synthèse écheance],"mmmm aaaa")=E$2,""))</f>
        <v>#NAME?</v>
      </c>
      <c r="F3" s="47" t="e" cm="1">
        <f t="array" aca="1" ref="F3:F5" ca="1">_xlfn._xlws.SORT(_xlfn._xlws.FILTER(liste[Nom],TEXT(liste[synthèse écheance],"mmmm aaaa")=F$2,""))</f>
        <v>#NAME?</v>
      </c>
      <c r="G3" s="47" t="e" cm="1">
        <f t="array" aca="1" ref="G3" ca="1">_xlfn._xlws.SORT(_xlfn._xlws.FILTER(liste[Nom],TEXT(liste[synthèse écheance],"mmmm aaaa")=G$2,""))</f>
        <v>#NAME?</v>
      </c>
      <c r="H3" s="47" t="e" cm="1">
        <f t="array" aca="1" ref="H3:H5" ca="1">_xlfn._xlws.SORT(_xlfn._xlws.FILTER(liste[Nom],TEXT(liste[synthèse écheance],"mmmm aaaa")=H$2,""))</f>
        <v>#NAME?</v>
      </c>
      <c r="I3" s="47" t="e" cm="1">
        <f t="array" aca="1" ref="I3:I4" ca="1">_xlfn._xlws.SORT(_xlfn._xlws.FILTER(liste[Nom],TEXT(liste[synthèse écheance],"mmmm aaaa")=I$2,""))</f>
        <v>#NAME?</v>
      </c>
      <c r="J3" s="47" t="e" cm="1">
        <f t="array" aca="1" ref="J3" ca="1">_xlfn._xlws.SORT(_xlfn._xlws.FILTER(liste[Nom],TEXT(liste[synthèse écheance],"mmmm aaaa")=J$2,""))</f>
        <v>#NAME?</v>
      </c>
      <c r="K3" s="47" t="e" cm="1">
        <f t="array" aca="1" ref="K3:K4" ca="1">_xlfn._xlws.SORT(_xlfn._xlws.FILTER(liste[Nom],TEXT(liste[synthèse écheance],"mmmm aaaa")=K$2,""))</f>
        <v>#NAME?</v>
      </c>
      <c r="L3" s="47" t="e" cm="1">
        <f t="array" aca="1" ref="L3" ca="1">_xlfn._xlws.SORT(_xlfn._xlws.FILTER(liste[Nom],TEXT(liste[synthèse écheance],"mmmm aaaa")=L$2,""))</f>
        <v>#NAME?</v>
      </c>
      <c r="M3" s="47" t="e" cm="1">
        <f t="array" aca="1" ref="M3" ca="1">_xlfn._xlws.SORT(_xlfn._xlws.FILTER(liste[Nom],TEXT(liste[synthèse écheance],"mmmm aaaa")=M$2,""))</f>
        <v>#NAME?</v>
      </c>
      <c r="N3" s="47" t="e" cm="1">
        <f t="array" aca="1" ref="N3" ca="1">_xlfn._xlws.SORT(_xlfn._xlws.FILTER(liste[Nom],TEXT(liste[synthèse écheance],"mmmm aaaa")=N$2,""))</f>
        <v>#NAME?</v>
      </c>
      <c r="O3" s="47" t="e" cm="1">
        <f t="array" aca="1" ref="O3" ca="1">_xlfn._xlws.SORT(_xlfn._xlws.FILTER(liste[Nom],TEXT(liste[synthèse écheance],"mmmm aaaa")=O$2,""))</f>
        <v>#NAME?</v>
      </c>
      <c r="P3" s="47" t="e" cm="1">
        <f t="array" aca="1" ref="P3:P4" ca="1">_xlfn._xlws.SORT(_xlfn._xlws.FILTER(liste[Nom],TEXT(liste[synthèse écheance],"mmmm aaaa")=P$2,""))</f>
        <v>#NAME?</v>
      </c>
      <c r="Q3" s="47" t="e" cm="1">
        <f t="array" aca="1" ref="Q3" ca="1">_xlfn._xlws.SORT(_xlfn._xlws.FILTER(liste[Nom],TEXT(liste[synthèse écheance],"mmmm aaaa")=Q$2,""))</f>
        <v>#NAME?</v>
      </c>
      <c r="R3" s="47" t="e" cm="1">
        <f t="array" aca="1" ref="R3" ca="1">_xlfn._xlws.SORT(_xlfn._xlws.FILTER(liste[Nom],TEXT(liste[synthèse écheance],"mmmm aaaa")=R$2,""))</f>
        <v>#NAME?</v>
      </c>
      <c r="S3" s="47" t="e" cm="1">
        <f t="array" aca="1" ref="S3" ca="1">_xlfn._xlws.SORT(_xlfn._xlws.FILTER(liste[Nom],TEXT(liste[synthèse écheance],"mmmm aaaa")=S$2,""))</f>
        <v>#NAME?</v>
      </c>
      <c r="T3" s="47" t="e" cm="1">
        <f t="array" aca="1" ref="T3" ca="1">_xlfn._xlws.SORT(_xlfn._xlws.FILTER(liste[Nom],TEXT(liste[synthèse écheance],"mmmm aaaa")=T$2,""))</f>
        <v>#NAME?</v>
      </c>
      <c r="U3" s="47" t="e" cm="1">
        <f t="array" aca="1" ref="U3" ca="1">_xlfn._xlws.SORT(_xlfn._xlws.FILTER(liste[Nom],TEXT(liste[synthèse écheance],"mmmm aaaa")=U$2,""))</f>
        <v>#NAME?</v>
      </c>
      <c r="V3" s="47" t="e" cm="1">
        <f t="array" aca="1" ref="V3" ca="1">_xlfn._xlws.SORT(_xlfn._xlws.FILTER(liste[Nom],TEXT(liste[synthèse écheance],"mmmm aaaa")=V$2,""))</f>
        <v>#NAME?</v>
      </c>
      <c r="W3" s="47" t="e" cm="1">
        <f t="array" aca="1" ref="W3" ca="1">_xlfn._xlws.SORT(_xlfn._xlws.FILTER(liste[Nom],TEXT(liste[synthèse écheance],"mmmm aaaa")=W$2,""))</f>
        <v>#NAME?</v>
      </c>
      <c r="X3" s="47" t="e" cm="1">
        <f t="array" aca="1" ref="X3" ca="1">_xlfn._xlws.SORT(_xlfn._xlws.FILTER(liste[Nom],TEXT(liste[synthèse écheance],"mmmm aaaa")=X$2,""))</f>
        <v>#NAME?</v>
      </c>
      <c r="Y3" s="47" t="e" cm="1">
        <f t="array" aca="1" ref="Y3" ca="1">_xlfn._xlws.SORT(_xlfn._xlws.FILTER(liste[Nom],TEXT(liste[synthèse écheance],"mmmm aaaa")=Y$2,""))</f>
        <v>#NAME?</v>
      </c>
      <c r="Z3" s="47" t="e" cm="1">
        <f t="array" aca="1" ref="Z3" ca="1">_xlfn._xlws.SORT(_xlfn._xlws.FILTER(liste[Nom],TEXT(liste[synthèse écheance],"mmmm aaaa")=Z$2,""))</f>
        <v>#NAME?</v>
      </c>
      <c r="AA3" s="47" t="e" cm="1">
        <f t="array" aca="1" ref="AA3" ca="1">_xlfn._xlws.SORT(_xlfn._xlws.FILTER(liste[Nom],TEXT(liste[synthèse écheance],"mmmm aaaa")=AA$2,""))</f>
        <v>#NAME?</v>
      </c>
      <c r="AB3" s="47" t="e" cm="1">
        <f t="array" aca="1" ref="AB3" ca="1">_xlfn._xlws.SORT(_xlfn._xlws.FILTER(liste[Nom],TEXT(liste[synthèse écheance],"mmmm aaaa")=AB$2,""))</f>
        <v>#NAME?</v>
      </c>
      <c r="AC3" s="47" t="e" cm="1">
        <f t="array" aca="1" ref="AC3" ca="1">_xlfn._xlws.SORT(_xlfn._xlws.FILTER(liste[Nom],TEXT(liste[synthèse écheance],"mmmm aaaa")=AC$2,""))</f>
        <v>#NAME?</v>
      </c>
      <c r="AD3" s="47" t="e" cm="1">
        <f t="array" aca="1" ref="AD3" ca="1">_xlfn._xlws.SORT(_xlfn._xlws.FILTER(liste[Nom],TEXT(liste[synthèse écheance],"mmmm aaaa")=AD$2,""))</f>
        <v>#NAME?</v>
      </c>
      <c r="AE3" s="47" t="e" cm="1">
        <f t="array" aca="1" ref="AE3" ca="1">_xlfn._xlws.SORT(_xlfn._xlws.FILTER(liste[Nom],TEXT(liste[synthèse écheance],"mmmm aaaa")=AE$2,""))</f>
        <v>#NAME?</v>
      </c>
    </row>
    <row r="4" spans="1:31" ht="18.95" customHeight="1" x14ac:dyDescent="0.25">
      <c r="C4" s="47" t="e">
        <f ca="1"/>
        <v>#NAME?</v>
      </c>
      <c r="D4" s="47" t="e">
        <f ca="1"/>
        <v>#NAME?</v>
      </c>
      <c r="F4" s="47" t="e">
        <f ca="1"/>
        <v>#NAME?</v>
      </c>
      <c r="H4" s="47" t="e">
        <f ca="1"/>
        <v>#NAME?</v>
      </c>
      <c r="I4" s="47" t="e">
        <f ca="1"/>
        <v>#NAME?</v>
      </c>
      <c r="K4" s="47" t="e">
        <f ca="1"/>
        <v>#NAME?</v>
      </c>
      <c r="P4" s="47" t="e">
        <f ca="1"/>
        <v>#NAME?</v>
      </c>
    </row>
    <row r="5" spans="1:31" ht="18.95" customHeight="1" x14ac:dyDescent="0.25">
      <c r="C5" s="47" t="e">
        <f ca="1"/>
        <v>#NAME?</v>
      </c>
      <c r="F5" s="47" t="e">
        <f ca="1"/>
        <v>#NAME?</v>
      </c>
      <c r="H5" s="47" t="e">
        <f ca="1"/>
        <v>#NAME?</v>
      </c>
    </row>
  </sheetData>
  <conditionalFormatting sqref="A3:AE1048576">
    <cfRule type="notContainsBlanks" dxfId="7" priority="1">
      <formula>LEN(TRIM(A3))&gt;0</formula>
    </cfRule>
    <cfRule type="expression" dxfId="6" priority="2">
      <formula>ISEVEN(ROW($A1))*COUNTIF($A3:$AE3,"&lt;&gt;")</formula>
    </cfRule>
    <cfRule type="expression" dxfId="5" priority="3">
      <formula>COUNTIF($A3:$AE3,"&lt;&gt;")</formula>
    </cfRule>
  </conditionalFormatting>
  <conditionalFormatting sqref="A2:XFD2">
    <cfRule type="notContainsBlanks" dxfId="4" priority="4">
      <formula>LEN(TRIM(A2))&gt;0</formula>
    </cfRule>
  </conditionalFormatting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5ADDF-DD5C-4011-9089-68D11291F902}">
  <sheetPr codeName="Feuil5"/>
  <dimension ref="A1:AE3"/>
  <sheetViews>
    <sheetView showGridLines="0" workbookViewId="0">
      <selection activeCell="B5" sqref="B5"/>
    </sheetView>
  </sheetViews>
  <sheetFormatPr baseColWidth="10" defaultColWidth="10.7109375" defaultRowHeight="18.95" customHeight="1" x14ac:dyDescent="0.25"/>
  <cols>
    <col min="1" max="3" width="24.7109375" style="8" customWidth="1"/>
    <col min="4" max="4" width="28.28515625" style="8" customWidth="1"/>
    <col min="5" max="5" width="24.7109375" style="8" customWidth="1"/>
    <col min="6" max="6" width="30" style="8" customWidth="1"/>
    <col min="7" max="8" width="24.7109375" style="8" customWidth="1"/>
    <col min="9" max="9" width="27.42578125" style="8" customWidth="1"/>
    <col min="10" max="31" width="24.7109375" style="8" customWidth="1"/>
    <col min="32" max="16384" width="10.7109375" style="9"/>
  </cols>
  <sheetData>
    <row r="1" spans="1:31" customFormat="1" ht="18.95" customHeight="1" x14ac:dyDescent="0.25">
      <c r="A1" s="6" t="s">
        <v>3</v>
      </c>
      <c r="B1" s="7">
        <v>45444</v>
      </c>
      <c r="C1" s="6" t="s">
        <v>4</v>
      </c>
      <c r="D1" s="5">
        <f>EDATE(B1,30)</f>
        <v>46357</v>
      </c>
    </row>
    <row r="2" spans="1:31" s="19" customFormat="1" ht="18.95" customHeight="1" x14ac:dyDescent="0.25">
      <c r="A2" s="4" t="str" cm="1">
        <f t="array" ref="A2:AE2">TEXT(EOMONTH(DateDéb,_xlfn.SEQUENCE(1,DATEDIF(EOMONTH(DateDéb,-1)+1,EOMONTH(DateFin,0),"M")+1,-1)+1),"mmmm aaaa")</f>
        <v>juin 2024</v>
      </c>
      <c r="B2" s="4" t="str">
        <v>juillet 2024</v>
      </c>
      <c r="C2" s="4" t="str">
        <v>août 2024</v>
      </c>
      <c r="D2" s="4" t="str">
        <v>septembre 2024</v>
      </c>
      <c r="E2" s="4" t="str">
        <v>octobre 2024</v>
      </c>
      <c r="F2" s="4" t="str">
        <v>novembre 2024</v>
      </c>
      <c r="G2" s="4" t="str">
        <v>décembre 2024</v>
      </c>
      <c r="H2" s="4" t="str">
        <v>janvier 2025</v>
      </c>
      <c r="I2" s="4" t="str">
        <v>février 2025</v>
      </c>
      <c r="J2" s="4" t="str">
        <v>mars 2025</v>
      </c>
      <c r="K2" s="4" t="str">
        <v>avril 2025</v>
      </c>
      <c r="L2" s="4" t="str">
        <v>mai 2025</v>
      </c>
      <c r="M2" s="4" t="str">
        <v>juin 2025</v>
      </c>
      <c r="N2" s="4" t="str">
        <v>juillet 2025</v>
      </c>
      <c r="O2" s="4" t="str">
        <v>août 2025</v>
      </c>
      <c r="P2" s="4" t="str">
        <v>septembre 2025</v>
      </c>
      <c r="Q2" s="4" t="str">
        <v>octobre 2025</v>
      </c>
      <c r="R2" s="4" t="str">
        <v>novembre 2025</v>
      </c>
      <c r="S2" s="4" t="str">
        <v>décembre 2025</v>
      </c>
      <c r="T2" s="4" t="str">
        <v>janvier 2026</v>
      </c>
      <c r="U2" s="4" t="str">
        <v>février 2026</v>
      </c>
      <c r="V2" s="4" t="str">
        <v>mars 2026</v>
      </c>
      <c r="W2" s="4" t="str">
        <v>avril 2026</v>
      </c>
      <c r="X2" s="4" t="str">
        <v>mai 2026</v>
      </c>
      <c r="Y2" s="4" t="str">
        <v>juin 2026</v>
      </c>
      <c r="Z2" s="4" t="str">
        <v>juillet 2026</v>
      </c>
      <c r="AA2" s="4" t="str">
        <v>août 2026</v>
      </c>
      <c r="AB2" s="4" t="str">
        <v>septembre 2026</v>
      </c>
      <c r="AC2" s="4" t="str">
        <v>octobre 2026</v>
      </c>
      <c r="AD2" s="4" t="str">
        <v>novembre 2026</v>
      </c>
      <c r="AE2" s="4" t="str">
        <v>décembre 2026</v>
      </c>
    </row>
    <row r="3" spans="1:31" ht="18.95" customHeight="1" x14ac:dyDescent="0.25">
      <c r="A3" s="8" t="e" cm="1">
        <f t="array" aca="1" ref="A3" ca="1">_xlfn._xlws.SORT(_xlfn._xlws.FILTER(liste[Nom],TEXT(liste[synthèse diag],"mmmm aaaa")=A$2,""))</f>
        <v>#NAME?</v>
      </c>
      <c r="B3" s="8" t="e" cm="1">
        <f t="array" aca="1" ref="B3" ca="1">_xlfn._xlws.SORT(_xlfn._xlws.FILTER(liste[Nom],TEXT(liste[synthèse diag],"mmmm aaaa")=B$2,""))</f>
        <v>#NAME?</v>
      </c>
      <c r="C3" s="8" t="e" cm="1">
        <f t="array" aca="1" ref="C3" ca="1">_xlfn._xlws.SORT(_xlfn._xlws.FILTER(liste[Nom],TEXT(liste[synthèse diag],"mmmm aaaa")=C$2,""))</f>
        <v>#NAME?</v>
      </c>
      <c r="D3" s="8" t="e" cm="1">
        <f t="array" aca="1" ref="D3" ca="1">_xlfn._xlws.SORT(_xlfn._xlws.FILTER(liste[Nom],TEXT(liste[synthèse diag],"mmmm aaaa")=D$2,""))</f>
        <v>#NAME?</v>
      </c>
      <c r="E3" s="8" t="e" cm="1">
        <f t="array" aca="1" ref="E3" ca="1">_xlfn._xlws.SORT(_xlfn._xlws.FILTER(liste[Nom],TEXT(liste[synthèse diag],"mmmm aaaa")=E$2,""))</f>
        <v>#NAME?</v>
      </c>
      <c r="F3" s="8" t="e" cm="1">
        <f t="array" aca="1" ref="F3" ca="1">_xlfn._xlws.SORT(_xlfn._xlws.FILTER(liste[Nom],TEXT(liste[synthèse diag],"mmmm aaaa")=F$2,""))</f>
        <v>#NAME?</v>
      </c>
      <c r="G3" s="8" t="e" cm="1">
        <f t="array" aca="1" ref="G3" ca="1">_xlfn._xlws.SORT(_xlfn._xlws.FILTER(liste[Nom],TEXT(liste[synthèse diag],"mmmm aaaa")=G$2,""))</f>
        <v>#NAME?</v>
      </c>
      <c r="H3" s="8" t="e" cm="1">
        <f t="array" aca="1" ref="H3" ca="1">_xlfn._xlws.SORT(_xlfn._xlws.FILTER(liste[Nom],TEXT(liste[synthèse diag],"mmmm aaaa")=H$2,""))</f>
        <v>#NAME?</v>
      </c>
      <c r="I3" s="8" t="e" cm="1">
        <f t="array" aca="1" ref="I3" ca="1">_xlfn._xlws.SORT(_xlfn._xlws.FILTER(liste[Nom],TEXT(liste[synthèse diag],"mmmm aaaa")=I$2,""))</f>
        <v>#NAME?</v>
      </c>
      <c r="J3" s="8" t="e" cm="1">
        <f t="array" aca="1" ref="J3" ca="1">_xlfn._xlws.SORT(_xlfn._xlws.FILTER(liste[Nom],TEXT(liste[synthèse diag],"mmmm aaaa")=J$2,""))</f>
        <v>#NAME?</v>
      </c>
      <c r="K3" s="8" t="e" cm="1">
        <f t="array" aca="1" ref="K3" ca="1">_xlfn._xlws.SORT(_xlfn._xlws.FILTER(liste[Nom],TEXT(liste[synthèse diag],"mmmm aaaa")=K$2,""))</f>
        <v>#NAME?</v>
      </c>
      <c r="L3" s="8" t="e" cm="1">
        <f t="array" aca="1" ref="L3" ca="1">_xlfn._xlws.SORT(_xlfn._xlws.FILTER(liste[Nom],TEXT(liste[synthèse diag],"mmmm aaaa")=L$2,""))</f>
        <v>#NAME?</v>
      </c>
      <c r="M3" s="8" t="e" cm="1">
        <f t="array" aca="1" ref="M3" ca="1">_xlfn._xlws.SORT(_xlfn._xlws.FILTER(liste[Nom],TEXT(liste[synthèse diag],"mmmm aaaa")=M$2,""))</f>
        <v>#NAME?</v>
      </c>
      <c r="N3" s="8" t="e" cm="1">
        <f t="array" aca="1" ref="N3" ca="1">_xlfn._xlws.SORT(_xlfn._xlws.FILTER(liste[Nom],TEXT(liste[synthèse diag],"mmmm aaaa")=N$2,""))</f>
        <v>#NAME?</v>
      </c>
      <c r="O3" s="8" t="e" cm="1">
        <f t="array" aca="1" ref="O3" ca="1">_xlfn._xlws.SORT(_xlfn._xlws.FILTER(liste[Nom],TEXT(liste[synthèse diag],"mmmm aaaa")=O$2,""))</f>
        <v>#NAME?</v>
      </c>
      <c r="P3" s="8" t="e" cm="1">
        <f t="array" aca="1" ref="P3" ca="1">_xlfn._xlws.SORT(_xlfn._xlws.FILTER(liste[Nom],TEXT(liste[synthèse diag],"mmmm aaaa")=P$2,""))</f>
        <v>#NAME?</v>
      </c>
      <c r="Q3" s="8" t="e" cm="1">
        <f t="array" aca="1" ref="Q3" ca="1">_xlfn._xlws.SORT(_xlfn._xlws.FILTER(liste[Nom],TEXT(liste[synthèse diag],"mmmm aaaa")=Q$2,""))</f>
        <v>#NAME?</v>
      </c>
      <c r="R3" s="8" t="e" cm="1">
        <f t="array" aca="1" ref="R3" ca="1">_xlfn._xlws.SORT(_xlfn._xlws.FILTER(liste[Nom],TEXT(liste[synthèse diag],"mmmm aaaa")=R$2,""))</f>
        <v>#NAME?</v>
      </c>
      <c r="S3" s="8" t="e" cm="1">
        <f t="array" aca="1" ref="S3" ca="1">_xlfn._xlws.SORT(_xlfn._xlws.FILTER(liste[Nom],TEXT(liste[synthèse écheance],"mmmm aaaa")=S$2,""))</f>
        <v>#NAME?</v>
      </c>
      <c r="T3" s="8" t="e" cm="1">
        <f t="array" aca="1" ref="T3" ca="1">_xlfn._xlws.SORT(_xlfn._xlws.FILTER(liste[Nom],TEXT(liste[synthèse diag],"mmmm aaaa")=T$2,""))</f>
        <v>#NAME?</v>
      </c>
      <c r="U3" s="8" t="e" cm="1">
        <f t="array" aca="1" ref="U3" ca="1">_xlfn._xlws.SORT(_xlfn._xlws.FILTER(liste[Nom],TEXT(liste[synthèse diag],"mmmm aaaa")=U$2,""))</f>
        <v>#NAME?</v>
      </c>
      <c r="V3" s="8" t="e" cm="1">
        <f t="array" aca="1" ref="V3" ca="1">_xlfn._xlws.SORT(_xlfn._xlws.FILTER(liste[Nom],TEXT(liste[synthèse diag],"mmmm aaaa")=V$2,""))</f>
        <v>#NAME?</v>
      </c>
      <c r="W3" s="8" t="e" cm="1">
        <f t="array" aca="1" ref="W3" ca="1">_xlfn._xlws.SORT(_xlfn._xlws.FILTER(liste[Nom],TEXT(liste[synthèse diag],"mmmm aaaa")=W$2,""))</f>
        <v>#NAME?</v>
      </c>
      <c r="X3" s="8" t="e" cm="1">
        <f t="array" aca="1" ref="X3" ca="1">_xlfn._xlws.SORT(_xlfn._xlws.FILTER(liste[Nom],TEXT(liste[synthèse diag],"mmmm aaaa")=X$2,""))</f>
        <v>#NAME?</v>
      </c>
      <c r="Y3" s="8" t="e" cm="1">
        <f t="array" aca="1" ref="Y3" ca="1">_xlfn._xlws.SORT(_xlfn._xlws.FILTER(liste[Nom],TEXT(liste[synthèse diag],"mmmm aaaa")=Y$2,""))</f>
        <v>#NAME?</v>
      </c>
      <c r="Z3" s="8" t="e" cm="1">
        <f t="array" aca="1" ref="Z3" ca="1">_xlfn._xlws.SORT(_xlfn._xlws.FILTER(liste[Nom],TEXT(liste[synthèse diag],"mmmm aaaa")=Z$2,""))</f>
        <v>#NAME?</v>
      </c>
      <c r="AA3" s="8" t="e" cm="1">
        <f t="array" aca="1" ref="AA3" ca="1">_xlfn._xlws.SORT(_xlfn._xlws.FILTER(liste[Nom],TEXT(liste[synthèse diag],"mmmm aaaa")=AA$2,""))</f>
        <v>#NAME?</v>
      </c>
      <c r="AB3" s="8" t="e" cm="1">
        <f t="array" aca="1" ref="AB3" ca="1">_xlfn._xlws.SORT(_xlfn._xlws.FILTER(liste[Nom],TEXT(liste[synthèse diag],"mmmm aaaa")=AB$2,""))</f>
        <v>#NAME?</v>
      </c>
      <c r="AC3" s="8" t="e" cm="1">
        <f t="array" aca="1" ref="AC3" ca="1">_xlfn._xlws.SORT(_xlfn._xlws.FILTER(liste[Nom],TEXT(liste[synthèse diag],"mmmm aaaa")=AC$2,""))</f>
        <v>#NAME?</v>
      </c>
      <c r="AD3" s="8" t="e" cm="1">
        <f t="array" aca="1" ref="AD3" ca="1">_xlfn._xlws.SORT(_xlfn._xlws.FILTER(liste[Nom],TEXT(liste[synthèse diag],"mmmm aaaa")=AD$2,""))</f>
        <v>#NAME?</v>
      </c>
      <c r="AE3" s="8" t="e" cm="1">
        <f t="array" aca="1" ref="AE3" ca="1">_xlfn._xlws.SORT(_xlfn._xlws.FILTER(liste[Nom],TEXT(liste[synthèse diag],"mmmm aaaa")=AE$2,""))</f>
        <v>#NAME?</v>
      </c>
    </row>
  </sheetData>
  <conditionalFormatting sqref="A3:AE1048576">
    <cfRule type="notContainsBlanks" dxfId="3" priority="1">
      <formula>LEN(TRIM(A3))&gt;0</formula>
    </cfRule>
    <cfRule type="expression" dxfId="2" priority="2">
      <formula>ISEVEN(ROW($A1))*COUNTIF($A3:$AE3,"&lt;&gt;")</formula>
    </cfRule>
    <cfRule type="expression" dxfId="1" priority="3">
      <formula>COUNTIF($A3:$AE3,"&lt;&gt;")</formula>
    </cfRule>
  </conditionalFormatting>
  <conditionalFormatting sqref="A2:XFD2">
    <cfRule type="notContainsBlanks" dxfId="0" priority="4">
      <formula>LEN(TRIM(A2))&gt;0</formula>
    </cfRule>
  </conditionalFormatting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9382-3245-4DDB-A3EA-76D049505C24}">
  <sheetPr codeName="Feuil2"/>
  <dimension ref="A1:L4"/>
  <sheetViews>
    <sheetView workbookViewId="0">
      <selection activeCell="A4" sqref="A4"/>
    </sheetView>
  </sheetViews>
  <sheetFormatPr baseColWidth="10" defaultRowHeight="15" x14ac:dyDescent="0.25"/>
  <cols>
    <col min="1" max="1" width="11.42578125" style="2"/>
    <col min="6" max="9" width="11.42578125" style="2"/>
  </cols>
  <sheetData>
    <row r="1" spans="1:12" x14ac:dyDescent="0.25">
      <c r="A1" s="2" t="s">
        <v>34</v>
      </c>
      <c r="B1" t="s">
        <v>35</v>
      </c>
      <c r="C1" t="s">
        <v>0</v>
      </c>
      <c r="D1" t="s">
        <v>10</v>
      </c>
      <c r="E1" t="s">
        <v>2</v>
      </c>
      <c r="F1" s="2" t="s">
        <v>1</v>
      </c>
      <c r="G1" s="2" t="s">
        <v>5</v>
      </c>
      <c r="H1" s="2" t="s">
        <v>11</v>
      </c>
      <c r="I1" s="2" t="s">
        <v>9</v>
      </c>
      <c r="J1" t="s">
        <v>36</v>
      </c>
      <c r="K1" t="s">
        <v>37</v>
      </c>
      <c r="L1" t="s">
        <v>16</v>
      </c>
    </row>
    <row r="2" spans="1:12" x14ac:dyDescent="0.25">
      <c r="A2" s="2">
        <v>45512</v>
      </c>
      <c r="B2" t="s">
        <v>14</v>
      </c>
      <c r="C2" t="s">
        <v>13</v>
      </c>
      <c r="D2">
        <v>1</v>
      </c>
      <c r="F2" s="2">
        <v>46142</v>
      </c>
      <c r="G2" s="2">
        <v>46173</v>
      </c>
      <c r="H2" s="2">
        <v>46111</v>
      </c>
      <c r="I2" s="2">
        <v>90</v>
      </c>
      <c r="J2" t="s">
        <v>7</v>
      </c>
    </row>
    <row r="3" spans="1:12" x14ac:dyDescent="0.25">
      <c r="A3" s="2">
        <v>45512</v>
      </c>
      <c r="B3" t="s">
        <v>14</v>
      </c>
      <c r="C3" t="s">
        <v>6</v>
      </c>
      <c r="D3">
        <v>1</v>
      </c>
      <c r="F3" s="2">
        <v>45595</v>
      </c>
      <c r="G3" s="2">
        <v>45626</v>
      </c>
      <c r="H3" s="2">
        <v>45564</v>
      </c>
      <c r="I3" s="2">
        <v>90</v>
      </c>
      <c r="J3" t="s">
        <v>6</v>
      </c>
    </row>
    <row r="4" spans="1:12" x14ac:dyDescent="0.25">
      <c r="A4" s="2">
        <v>45512</v>
      </c>
      <c r="B4" t="s">
        <v>14</v>
      </c>
      <c r="C4" t="s">
        <v>7</v>
      </c>
      <c r="D4">
        <v>1</v>
      </c>
      <c r="F4" s="2">
        <v>45807</v>
      </c>
      <c r="G4" s="2">
        <v>45838</v>
      </c>
      <c r="H4" s="2">
        <v>45776</v>
      </c>
      <c r="I4" s="2">
        <v>90</v>
      </c>
      <c r="J4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50abb0d-d077-44f6-960b-5506ec02da7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5BDFC9E1592246A8420D38E0FB8675" ma:contentTypeVersion="8" ma:contentTypeDescription="Crée un document." ma:contentTypeScope="" ma:versionID="20450cc8676d172bd7f883ab2b6d481d">
  <xsd:schema xmlns:xsd="http://www.w3.org/2001/XMLSchema" xmlns:xs="http://www.w3.org/2001/XMLSchema" xmlns:p="http://schemas.microsoft.com/office/2006/metadata/properties" xmlns:ns3="550abb0d-d077-44f6-960b-5506ec02da70" xmlns:ns4="5edad7b8-7a10-4493-826b-ca438eb6e93e" targetNamespace="http://schemas.microsoft.com/office/2006/metadata/properties" ma:root="true" ma:fieldsID="bc761f4421f1f0ec9989a16ec0807537" ns3:_="" ns4:_="">
    <xsd:import namespace="550abb0d-d077-44f6-960b-5506ec02da70"/>
    <xsd:import namespace="5edad7b8-7a10-4493-826b-ca438eb6e93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abb0d-d077-44f6-960b-5506ec02da70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dad7b8-7a10-4493-826b-ca438eb6e93e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B40CB3-4E4F-40AD-9B41-9988692D5B65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purl.org/dc/dcmitype/"/>
    <ds:schemaRef ds:uri="http://schemas.openxmlformats.org/package/2006/metadata/core-properties"/>
    <ds:schemaRef ds:uri="5edad7b8-7a10-4493-826b-ca438eb6e93e"/>
    <ds:schemaRef ds:uri="550abb0d-d077-44f6-960b-5506ec02da70"/>
  </ds:schemaRefs>
</ds:datastoreItem>
</file>

<file path=customXml/itemProps2.xml><?xml version="1.0" encoding="utf-8"?>
<ds:datastoreItem xmlns:ds="http://schemas.openxmlformats.org/officeDocument/2006/customXml" ds:itemID="{9D4EC180-3A4F-4A8E-8BE8-E463E62B4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0abb0d-d077-44f6-960b-5506ec02da70"/>
    <ds:schemaRef ds:uri="5edad7b8-7a10-4493-826b-ca438eb6e9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40A16D-4194-4D0B-A27C-9BD72696F2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effectif</vt:lpstr>
      <vt:lpstr>rapports</vt:lpstr>
      <vt:lpstr>TPE</vt:lpstr>
      <vt:lpstr>Synthèses échéances</vt:lpstr>
      <vt:lpstr>Synthèses diag</vt:lpstr>
      <vt:lpstr>Archive</vt:lpstr>
      <vt:lpstr>'Synthèses diag'!DateDéb</vt:lpstr>
      <vt:lpstr>'Synthèses échéances'!DateDéb</vt:lpstr>
      <vt:lpstr>TPE!DateDéb</vt:lpstr>
      <vt:lpstr>DateDéb</vt:lpstr>
      <vt:lpstr>'Synthèses diag'!DateFin</vt:lpstr>
      <vt:lpstr>'Synthèses échéances'!DateFin</vt:lpstr>
      <vt:lpstr>TPE!DateFin</vt:lpstr>
      <vt:lpstr>DateFin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roger mazurczak</cp:lastModifiedBy>
  <cp:lastPrinted>2024-08-07T07:23:00Z</cp:lastPrinted>
  <dcterms:created xsi:type="dcterms:W3CDTF">2015-12-15T16:39:30Z</dcterms:created>
  <dcterms:modified xsi:type="dcterms:W3CDTF">2024-08-08T18:05:36Z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0x010100BD5BDFC9E1592246A8420D38E0FB8675</vt:lpwstr>
  </property>
</Properties>
</file>